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 defaultThemeVersion="124226"/>
  <bookViews>
    <workbookView xWindow="60" yWindow="3900" windowWidth="3360" windowHeight="1170" tabRatio="878" firstSheet="155" activeTab="111"/>
  </bookViews>
  <sheets>
    <sheet name="ف1" sheetId="311" r:id="rId1"/>
    <sheet name="المقبولين - تجميعي شهادة (2)" sheetId="235" r:id="rId2"/>
    <sheet name="تجميعي جنسية  (2)" sheetId="238" r:id="rId3"/>
    <sheet name="الموجودين - تجميعي شهادة  (2)" sheetId="237" r:id="rId4"/>
    <sheet name="تجميعي جنسية (2)" sheetId="236" r:id="rId5"/>
    <sheet name="ف بغداد" sheetId="312" r:id="rId6"/>
    <sheet name="بغداد ج 7+8 " sheetId="239" r:id="rId7"/>
    <sheet name="مقبولين 9" sheetId="356" r:id="rId8"/>
    <sheet name="مقبولين عرب 10" sheetId="240" r:id="rId9"/>
    <sheet name="الموجودين جدول 11" sheetId="241" r:id="rId10"/>
    <sheet name="موجودين عرب جدول 12" sheetId="242" r:id="rId11"/>
    <sheet name="الموجودين " sheetId="243" r:id="rId12"/>
    <sheet name="موجودين عرب14" sheetId="244" r:id="rId13"/>
    <sheet name="ف مستنصرية" sheetId="313" r:id="rId14"/>
    <sheet name="مستنصرية ك مق 15" sheetId="245" r:id="rId15"/>
    <sheet name="مستنصرية مق16" sheetId="247" r:id="rId16"/>
    <sheet name="مستنصرية ك (موج17)" sheetId="249" r:id="rId17"/>
    <sheet name="مستنصرية (موج18) )" sheetId="341" r:id="rId18"/>
    <sheet name="ف تكنلوجيا" sheetId="314" r:id="rId19"/>
    <sheet name="تكنولوجية ك مق 19+20" sheetId="253" r:id="rId20"/>
    <sheet name="تكنولوجية 21+22" sheetId="255" r:id="rId21"/>
    <sheet name="تكنولوجية 23+24" sheetId="257" r:id="rId22"/>
    <sheet name="تكنولوجية 25+26" sheetId="258" r:id="rId23"/>
    <sheet name="ف نهرين" sheetId="315" r:id="rId24"/>
    <sheet name="نهرين ك 27" sheetId="295" r:id="rId25"/>
    <sheet name="نهرين عراقيين 28" sheetId="296" r:id="rId26"/>
    <sheet name="نهرين 29" sheetId="297" r:id="rId27"/>
    <sheet name="نهرين موجودين30" sheetId="298" r:id="rId28"/>
    <sheet name="ف العراقية" sheetId="316" r:id="rId29"/>
    <sheet name="العراقية 31" sheetId="299" r:id="rId30"/>
    <sheet name="32" sheetId="300" r:id="rId31"/>
    <sheet name="34+33" sheetId="301" r:id="rId32"/>
    <sheet name="العراقية35+36" sheetId="302" r:id="rId33"/>
    <sheet name="ف مجلس طبي" sheetId="317" r:id="rId34"/>
    <sheet name="37" sheetId="307" r:id="rId35"/>
    <sheet name="المجلس العراقي طبية38" sheetId="308" r:id="rId36"/>
    <sheet name="المجلس العراقي ك39" sheetId="309" r:id="rId37"/>
    <sheet name="موجودين اقسام40" sheetId="310" r:id="rId38"/>
    <sheet name="ف هيئة عراقية" sheetId="318" r:id="rId39"/>
    <sheet name="تكنولوجيا المعلومات 41+42" sheetId="303" r:id="rId40"/>
    <sheet name="مقبولين اقسام43+44" sheetId="304" r:id="rId41"/>
    <sheet name="موجودين ك45+46" sheetId="305" r:id="rId42"/>
    <sheet name="48+47" sheetId="306" r:id="rId43"/>
    <sheet name="جامعة الموصل" sheetId="352" r:id="rId44"/>
    <sheet name="موصل مق ك49" sheetId="342" r:id="rId45"/>
    <sheet name="موصل مق اقسام50" sheetId="343" r:id="rId46"/>
    <sheet name="موصل مو ك51" sheetId="344" r:id="rId47"/>
    <sheet name="موصل مو اقسام52" sheetId="345" r:id="rId48"/>
    <sheet name="نينوى" sheetId="349" r:id="rId49"/>
    <sheet name="مق53" sheetId="351" r:id="rId50"/>
    <sheet name="نينوى مقبولين54" sheetId="350" r:id="rId51"/>
    <sheet name="55 مو نينوى ك" sheetId="353" r:id="rId52"/>
    <sheet name="نينوى موجودين 56" sheetId="354" r:id="rId53"/>
    <sheet name="ف بصرة" sheetId="319" r:id="rId54"/>
    <sheet name="57" sheetId="231" r:id="rId55"/>
    <sheet name="بصرة مق 58" sheetId="232" r:id="rId56"/>
    <sheet name="بصرة ك (موج) 59" sheetId="233" r:id="rId57"/>
    <sheet name="بصرة (موج) 60" sheetId="234" r:id="rId58"/>
    <sheet name="ف كوفة" sheetId="320" r:id="rId59"/>
    <sheet name="61مق" sheetId="259" r:id="rId60"/>
    <sheet name="كوفة مق62" sheetId="260" r:id="rId61"/>
    <sheet name="كوفة ك 63+64" sheetId="261" r:id="rId62"/>
    <sheet name="كوفة موج65" sheetId="262" r:id="rId63"/>
    <sheet name="عرب66" sheetId="347" r:id="rId64"/>
    <sheet name="ف تكريت" sheetId="321" r:id="rId65"/>
    <sheet name="تكريت ك67+68" sheetId="263" r:id="rId66"/>
    <sheet name="تكريت مق69" sheetId="266" r:id="rId67"/>
    <sheet name="70عرب" sheetId="357" r:id="rId68"/>
    <sheet name="72+71" sheetId="265" r:id="rId69"/>
    <sheet name="تكريت73+74" sheetId="264" r:id="rId70"/>
    <sheet name="ف سامراء" sheetId="322" r:id="rId71"/>
    <sheet name=" سامراء 75" sheetId="267" r:id="rId72"/>
    <sheet name="سامراء 76" sheetId="268" r:id="rId73"/>
    <sheet name="سامراء 77" sheetId="269" r:id="rId74"/>
    <sheet name="سامراء  78" sheetId="270" r:id="rId75"/>
    <sheet name="ف قادسية" sheetId="323" r:id="rId76"/>
    <sheet name="79" sheetId="271" r:id="rId77"/>
    <sheet name="قادسية80 " sheetId="359" r:id="rId78"/>
    <sheet name="قادسية ك 81" sheetId="273" r:id="rId79"/>
    <sheet name="قادسية 82" sheetId="360" r:id="rId80"/>
    <sheet name="ف الانبار" sheetId="324" r:id="rId81"/>
    <sheet name="انبار ك83" sheetId="275" r:id="rId82"/>
    <sheet name="انبار84 " sheetId="276" r:id="rId83"/>
    <sheet name="انبار ك 85" sheetId="277" r:id="rId84"/>
    <sheet name="انبار86" sheetId="278" r:id="rId85"/>
    <sheet name="ف فلوجة" sheetId="325" r:id="rId86"/>
    <sheet name="فلوجة ك مق87" sheetId="279" r:id="rId87"/>
    <sheet name="فلوجة اقسام مق88" sheetId="280" r:id="rId88"/>
    <sheet name="فلوجة ك مو89" sheetId="281" r:id="rId89"/>
    <sheet name="فلوجة اقسام مو90" sheetId="282" r:id="rId90"/>
    <sheet name="ف بابل" sheetId="326" r:id="rId91"/>
    <sheet name="بابل ك91" sheetId="283" r:id="rId92"/>
    <sheet name="بابل92" sheetId="284" r:id="rId93"/>
    <sheet name="بابل ك 93" sheetId="285" r:id="rId94"/>
    <sheet name="بابل 94" sheetId="286" r:id="rId95"/>
    <sheet name="ف قاسم الخضراء" sheetId="327" r:id="rId96"/>
    <sheet name="ق95" sheetId="287" r:id="rId97"/>
    <sheet name="قاسم الخضراء 96ش" sheetId="288" r:id="rId98"/>
    <sheet name="قاسم الخضراء  97" sheetId="289" r:id="rId99"/>
    <sheet name="قاسم الخضراء 98" sheetId="290" r:id="rId100"/>
    <sheet name="ف ديالى" sheetId="328" r:id="rId101"/>
    <sheet name="ديالى ك 99" sheetId="291" r:id="rId102"/>
    <sheet name="ديالى 100)" sheetId="292" r:id="rId103"/>
    <sheet name="ديالى ك (101)" sheetId="293" r:id="rId104"/>
    <sheet name="ديالى 102)" sheetId="294" r:id="rId105"/>
    <sheet name="ف كربلاء" sheetId="329" r:id="rId106"/>
    <sheet name="كربلاء 103" sheetId="124" r:id="rId107"/>
    <sheet name="كربلاء 104" sheetId="125" r:id="rId108"/>
    <sheet name="كربلاء ك 105" sheetId="126" r:id="rId109"/>
    <sheet name="كربلاء  106" sheetId="127" r:id="rId110"/>
    <sheet name="Sheet1" sheetId="361" r:id="rId111"/>
    <sheet name="ف ذي قار" sheetId="362" r:id="rId112"/>
    <sheet name="ذي قا107" sheetId="363" r:id="rId113"/>
    <sheet name="ذي قار 108م" sheetId="364" r:id="rId114"/>
    <sheet name="ذي قارك 109" sheetId="365" r:id="rId115"/>
    <sheet name="ذي قار 110" sheetId="366" r:id="rId116"/>
    <sheet name="ف سومر" sheetId="367" r:id="rId117"/>
    <sheet name="سومر ك111" sheetId="368" r:id="rId118"/>
    <sheet name="سومر112م" sheetId="369" r:id="rId119"/>
    <sheet name="سومر113" sheetId="370" r:id="rId120"/>
    <sheet name="سومر114" sheetId="371" r:id="rId121"/>
    <sheet name="ف واسط" sheetId="372" r:id="rId122"/>
    <sheet name="واسط 115" sheetId="373" r:id="rId123"/>
    <sheet name="واسط 116" sheetId="374" r:id="rId124"/>
    <sheet name="واسط ك 117" sheetId="375" r:id="rId125"/>
    <sheet name="واسط  118" sheetId="376" r:id="rId126"/>
    <sheet name="ف كركوك" sheetId="377" r:id="rId127"/>
    <sheet name="كركوك ك 119" sheetId="378" r:id="rId128"/>
    <sheet name="120" sheetId="379" r:id="rId129"/>
    <sheet name="كركوك ك مو 121" sheetId="380" r:id="rId130"/>
    <sheet name="كركوك 122" sheetId="381" r:id="rId131"/>
    <sheet name="ف ميسان" sheetId="382" r:id="rId132"/>
    <sheet name="ميسان ك123" sheetId="383" r:id="rId133"/>
    <sheet name="ميسان  124م" sheetId="384" r:id="rId134"/>
    <sheet name="ميسان 125" sheetId="385" r:id="rId135"/>
    <sheet name="ميسان 126ك" sheetId="386" r:id="rId136"/>
    <sheet name="ف المثنى" sheetId="387" r:id="rId137"/>
    <sheet name="المثنى 127ك" sheetId="388" r:id="rId138"/>
    <sheet name="المثنى128م" sheetId="389" r:id="rId139"/>
    <sheet name="المثنى 129" sheetId="390" r:id="rId140"/>
    <sheet name="المثنى 130" sheetId="391" r:id="rId141"/>
    <sheet name="ف تقنية شمالية" sheetId="392" r:id="rId142"/>
    <sheet name="تقني شمال ك131" sheetId="393" r:id="rId143"/>
    <sheet name="تقني شمال اقسام132" sheetId="394" r:id="rId144"/>
    <sheet name="تقني شمال مو ك133" sheetId="395" r:id="rId145"/>
    <sheet name="تقني شمال مو اقسام134" sheetId="396" r:id="rId146"/>
    <sheet name="ف تقني وسطى1" sheetId="397" r:id="rId147"/>
    <sheet name="تقني وسطى ك135" sheetId="398" r:id="rId148"/>
    <sheet name="تقني وسط مق اقسام136" sheetId="399" r:id="rId149"/>
    <sheet name="تقني وسط مو ك137" sheetId="400" r:id="rId150"/>
    <sheet name="تقني وسط مو اقسام138" sheetId="401" r:id="rId151"/>
    <sheet name="ف تقني فرات اوسط" sheetId="402" r:id="rId152"/>
    <sheet name="تقني فرات اوسط مق ك139" sheetId="403" r:id="rId153"/>
    <sheet name="تقني فرات اوسط مق اقسام140" sheetId="404" r:id="rId154"/>
    <sheet name="تقني فرات اوسط مو ك141" sheetId="405" r:id="rId155"/>
    <sheet name="تقني فرات اوسط مو اقسام142" sheetId="406" r:id="rId156"/>
    <sheet name="ف تقني جنوبي" sheetId="407" r:id="rId157"/>
    <sheet name="تقني جنوبية مق ك143" sheetId="408" r:id="rId158"/>
    <sheet name="تقني جنوبية مق اقسام144" sheetId="409" r:id="rId159"/>
    <sheet name="تقني جنوبية مو ك145" sheetId="410" r:id="rId160"/>
    <sheet name="تقني جنوبية مو اقسام146" sheetId="411" r:id="rId161"/>
  </sheets>
  <definedNames>
    <definedName name="_GoBack" localSheetId="102">'ديالى 100)'!#REF!</definedName>
    <definedName name="_xlnm.Print_Area" localSheetId="71">' سامراء 75'!$A$1:$N$24</definedName>
    <definedName name="_xlnm.Print_Area" localSheetId="128">'120'!$A$1:$R$34</definedName>
    <definedName name="_xlnm.Print_Area" localSheetId="30">'32'!$A$1:$R$58</definedName>
    <definedName name="_xlnm.Print_Area" localSheetId="31">'34+33'!$A$1:$N$65</definedName>
    <definedName name="_xlnm.Print_Area" localSheetId="34">'37'!$A$1:$H$11</definedName>
    <definedName name="_xlnm.Print_Area" localSheetId="42">'48+47'!$A$1:$R$23</definedName>
    <definedName name="_xlnm.Print_Area" localSheetId="51">'55 مو نينوى ك'!$A$1:$N$22</definedName>
    <definedName name="_xlnm.Print_Area" localSheetId="54">'57'!$A$1:$N$24</definedName>
    <definedName name="_xlnm.Print_Area" localSheetId="59">'61مق'!$A$1:$N$28</definedName>
    <definedName name="_xlnm.Print_Area" localSheetId="67">'70عرب'!$A$1:$R$21</definedName>
    <definedName name="_xlnm.Print_Area" localSheetId="68">'72+71'!$A$1:$N$45</definedName>
    <definedName name="_xlnm.Print_Area" localSheetId="76">'79'!$A$1:$N$20</definedName>
    <definedName name="_xlnm.Print_Area" localSheetId="29">'العراقية 31'!$A$1:$N$29</definedName>
    <definedName name="_xlnm.Print_Area" localSheetId="32">'العراقية35+36'!$A$1:$R$96</definedName>
    <definedName name="_xlnm.Print_Area" localSheetId="137">'المثنى 127ك'!$A$1:$N$26</definedName>
    <definedName name="_xlnm.Print_Area" localSheetId="139">'المثنى 129'!$A$1:$N$13</definedName>
    <definedName name="_xlnm.Print_Area" localSheetId="140">'المثنى 130'!$A$1:$R$25</definedName>
    <definedName name="_xlnm.Print_Area" localSheetId="138">المثنى128م!$A$1:$R$21</definedName>
    <definedName name="_xlnm.Print_Area" localSheetId="35">'المجلس العراقي طبية38'!$A$1:$L$107</definedName>
    <definedName name="_xlnm.Print_Area" localSheetId="36">'المجلس العراقي ك39'!$A$1:$H$21</definedName>
    <definedName name="_xlnm.Print_Area" localSheetId="1">'المقبولين - تجميعي شهادة (2)'!$A$1:$N$46</definedName>
    <definedName name="_xlnm.Print_Area" localSheetId="11">'الموجودين '!$A$1:$R$470</definedName>
    <definedName name="_xlnm.Print_Area" localSheetId="3">'الموجودين - تجميعي شهادة  (2)'!$A$1:$N$50</definedName>
    <definedName name="_xlnm.Print_Area" localSheetId="9">'الموجودين جدول 11'!$A$1:$N$48</definedName>
    <definedName name="_xlnm.Print_Area" localSheetId="83">'انبار ك 85'!$A$1:$N$22</definedName>
    <definedName name="_xlnm.Print_Area" localSheetId="81">'انبار ك83'!$A$1:$N$22</definedName>
    <definedName name="_xlnm.Print_Area" localSheetId="82">'انبار84 '!$A$1:$S$93</definedName>
    <definedName name="_xlnm.Print_Area" localSheetId="84">انبار86!$A$1:$R$85</definedName>
    <definedName name="_xlnm.Print_Area" localSheetId="94">'بابل 94'!$A$1:$R$157</definedName>
    <definedName name="_xlnm.Print_Area" localSheetId="93">'بابل ك 93'!$A$1:$N$28</definedName>
    <definedName name="_xlnm.Print_Area" localSheetId="91">'بابل ك91'!$A$1:$N$33</definedName>
    <definedName name="_xlnm.Print_Area" localSheetId="92">بابل92!$A$1:$QS$287</definedName>
    <definedName name="_xlnm.Print_Area" localSheetId="57">'بصرة (موج) 60'!$A$1:$R$150</definedName>
    <definedName name="_xlnm.Print_Area" localSheetId="56">'بصرة ك (موج) 59'!$A$1:$N$27</definedName>
    <definedName name="_xlnm.Print_Area" localSheetId="55">'بصرة مق 58'!$A$1:$R$120</definedName>
    <definedName name="_xlnm.Print_Area" localSheetId="6">'بغداد ج 7+8 '!$A$1:$N$78</definedName>
    <definedName name="_xlnm.Print_Area" localSheetId="2">'تجميعي جنسية  (2)'!$A$1:$K$47</definedName>
    <definedName name="_xlnm.Print_Area" localSheetId="4">'تجميعي جنسية (2)'!$A$1:$K$46</definedName>
    <definedName name="_xlnm.Print_Area" localSheetId="157">'تقني جنوبية مق ك143'!$A$1:$N$12</definedName>
    <definedName name="_xlnm.Print_Area" localSheetId="160">'تقني جنوبية مو اقسام146'!$A$1:$R$18</definedName>
    <definedName name="_xlnm.Print_Area" localSheetId="159">'تقني جنوبية مو ك145'!$A$1:$N$21</definedName>
    <definedName name="_xlnm.Print_Area" localSheetId="143">'تقني شمال اقسام132'!$A$1:$R$23</definedName>
    <definedName name="_xlnm.Print_Area" localSheetId="142">'تقني شمال ك131'!$A$1:$N$11</definedName>
    <definedName name="_xlnm.Print_Area" localSheetId="153">'تقني فرات اوسط مق اقسام140'!$A$1:$R$21</definedName>
    <definedName name="_xlnm.Print_Area" localSheetId="152">'تقني فرات اوسط مق ك139'!$A$1:$N$26</definedName>
    <definedName name="_xlnm.Print_Area" localSheetId="155">'تقني فرات اوسط مو اقسام142'!$A$1:$R$30</definedName>
    <definedName name="_xlnm.Print_Area" localSheetId="154">'تقني فرات اوسط مو ك141'!$A$1:$N$17</definedName>
    <definedName name="_xlnm.Print_Area" localSheetId="148">'تقني وسط مق اقسام136'!$A$1:$R$46</definedName>
    <definedName name="_xlnm.Print_Area" localSheetId="150">'تقني وسط مو اقسام138'!$A$1:$R$38</definedName>
    <definedName name="_xlnm.Print_Area" localSheetId="149">'تقني وسط مو ك137'!$A$1:$N$16</definedName>
    <definedName name="_xlnm.Print_Area" localSheetId="65">'تكريت ك67+68'!$A$1:$N$52</definedName>
    <definedName name="_xlnm.Print_Area" localSheetId="66">'تكريت مق69'!$A$1:$R$125</definedName>
    <definedName name="_xlnm.Print_Area" localSheetId="69">'تكريت73+74'!$A$1:$R$142</definedName>
    <definedName name="_xlnm.Print_Area" localSheetId="39">'تكنولوجيا المعلومات 41+42'!$A$1:$N$22</definedName>
    <definedName name="_xlnm.Print_Area" localSheetId="20">'تكنولوجية 21+22'!$A$1:$R$125</definedName>
    <definedName name="_xlnm.Print_Area" localSheetId="21">'تكنولوجية 23+24'!$A$1:$N$44</definedName>
    <definedName name="_xlnm.Print_Area" localSheetId="22">'تكنولوجية 25+26'!$A$1:$S$151</definedName>
    <definedName name="_xlnm.Print_Area" localSheetId="19">'تكنولوجية ك مق 19+20'!$A$1:$N$44</definedName>
    <definedName name="_xlnm.Print_Area" localSheetId="102">'ديالى 100)'!$A$1:$R$75</definedName>
    <definedName name="_xlnm.Print_Area" localSheetId="104">'ديالى 102)'!$A$1:$R$81</definedName>
    <definedName name="_xlnm.Print_Area" localSheetId="103">'ديالى ك (101)'!$A$1:$N$19</definedName>
    <definedName name="_xlnm.Print_Area" localSheetId="101">'ديالى ك 99'!$A$1:$N$19</definedName>
    <definedName name="_xlnm.Print_Area" localSheetId="112">'ذي قا107'!$A$1:$N$20</definedName>
    <definedName name="_xlnm.Print_Area" localSheetId="113">'ذي قار 108م'!$A$1:$R$59</definedName>
    <definedName name="_xlnm.Print_Area" localSheetId="115">'ذي قار 110'!$A$1:$R$59</definedName>
    <definedName name="_xlnm.Print_Area" localSheetId="114">'ذي قارك 109'!$A$1:$N$22</definedName>
    <definedName name="_xlnm.Print_Area" localSheetId="74">'سامراء  78'!$A$1:$R$23</definedName>
    <definedName name="_xlnm.Print_Area" localSheetId="72">'سامراء 76'!$A$1:$R$23</definedName>
    <definedName name="_xlnm.Print_Area" localSheetId="73">'سامراء 77'!$A$1:$N$24</definedName>
    <definedName name="_xlnm.Print_Area" localSheetId="117">'سومر ك111'!$A$1:$N$18</definedName>
    <definedName name="_xlnm.Print_Area" localSheetId="118">سومر112م!$A$1:$R$20</definedName>
    <definedName name="_xlnm.Print_Area" localSheetId="119">سومر113!$A$1:$N$20</definedName>
    <definedName name="_xlnm.Print_Area" localSheetId="120">سومر114!$A$1:$R$12</definedName>
    <definedName name="_xlnm.Print_Area" localSheetId="63">عرب66!$A$1:$R$9</definedName>
    <definedName name="_xlnm.Print_Area" localSheetId="28">'ف العراقية'!$A$1:$M$25</definedName>
    <definedName name="_xlnm.Print_Area" localSheetId="5">'ف بغداد'!$A$1:$M$16</definedName>
    <definedName name="_xlnm.Print_Area" localSheetId="18">'ف تكنلوجيا'!$A$1:$M$32</definedName>
    <definedName name="_xlnm.Print_Area" localSheetId="75">'ف قادسية'!$A$1:$M$17</definedName>
    <definedName name="_xlnm.Print_Area" localSheetId="33">'ف مجلس طبي'!$A$1:$M$22</definedName>
    <definedName name="_xlnm.Print_Area" localSheetId="13">'ف مستنصرية'!$A$1:$M$32</definedName>
    <definedName name="_xlnm.Print_Area" localSheetId="23">'ف نهرين'!$A$1:$M$22</definedName>
    <definedName name="_xlnm.Print_Area" localSheetId="0">ف1!$A$1:$M$32</definedName>
    <definedName name="_xlnm.Print_Area" localSheetId="87">'فلوجة اقسام مق88'!$A$1:$R$14</definedName>
    <definedName name="_xlnm.Print_Area" localSheetId="89">'فلوجة اقسام مو90'!$A$1:$R$13</definedName>
    <definedName name="_xlnm.Print_Area" localSheetId="86">'فلوجة ك مق87'!$A$1:$N$13</definedName>
    <definedName name="_xlnm.Print_Area" localSheetId="88">'فلوجة ك مو89'!$A$1:$N$13</definedName>
    <definedName name="_xlnm.Print_Area" localSheetId="96">ق95!$A$1:$N$23</definedName>
    <definedName name="_xlnm.Print_Area" localSheetId="79">'قادسية 82'!$A$1:$R$97</definedName>
    <definedName name="_xlnm.Print_Area" localSheetId="78">'قادسية ك 81'!$A$1:$N$22</definedName>
    <definedName name="_xlnm.Print_Area" localSheetId="77">'قادسية80 '!$A$1:$R$100</definedName>
    <definedName name="_xlnm.Print_Area" localSheetId="98">'قاسم الخضراء  97'!$A$1:$N$28</definedName>
    <definedName name="_xlnm.Print_Area" localSheetId="99">'قاسم الخضراء 98'!$A$1:$R$25</definedName>
    <definedName name="_xlnm.Print_Area" localSheetId="109">'كربلاء  106'!$A$1:$R$72</definedName>
    <definedName name="_xlnm.Print_Area" localSheetId="106">'كربلاء 103'!$A$1:$N$23</definedName>
    <definedName name="_xlnm.Print_Area" localSheetId="107">'كربلاء 104'!$A$1:$R$68</definedName>
    <definedName name="_xlnm.Print_Area" localSheetId="108">'كربلاء ك 105'!$A$1:$N$23</definedName>
    <definedName name="_xlnm.Print_Area" localSheetId="130">'كركوك 122'!$A$1:$R$33</definedName>
    <definedName name="_xlnm.Print_Area" localSheetId="127">'كركوك ك 119'!$A$1:$N$16</definedName>
    <definedName name="_xlnm.Print_Area" localSheetId="129">'كركوك ك مو 121'!$A$1:$N$17</definedName>
    <definedName name="_xlnm.Print_Area" localSheetId="61">'كوفة ك 63+64'!$A$1:$N$48</definedName>
    <definedName name="_xlnm.Print_Area" localSheetId="60">'كوفة مق62'!$A$1:$R$109</definedName>
    <definedName name="_xlnm.Print_Area" localSheetId="62">'كوفة موج65'!$A$1:$R$124</definedName>
    <definedName name="_xlnm.Print_Area" localSheetId="17">'مستنصرية (موج18) )'!$A$1:$R$150</definedName>
    <definedName name="_xlnm.Print_Area" localSheetId="16">'مستنصرية ك (موج17)'!$A$1:$N$22</definedName>
    <definedName name="_xlnm.Print_Area" localSheetId="14">'مستنصرية ك مق 15'!$A$1:$O$22</definedName>
    <definedName name="_xlnm.Print_Area" localSheetId="15">'مستنصرية مق16'!$A$1:$R$158</definedName>
    <definedName name="_xlnm.Print_Area" localSheetId="49">مق53!$A$1:$N$22</definedName>
    <definedName name="_xlnm.Print_Area" localSheetId="7">'مقبولين 9'!$A$1:$R$458</definedName>
    <definedName name="_xlnm.Print_Area" localSheetId="40">'مقبولين اقسام43+44'!$A$1:$R$30</definedName>
    <definedName name="_xlnm.Print_Area" localSheetId="8">'مقبولين عرب 10'!$A$1:$R$20</definedName>
    <definedName name="_xlnm.Print_Area" localSheetId="37">'موجودين اقسام40'!$A$1:$L$99</definedName>
    <definedName name="_xlnm.Print_Area" localSheetId="10">'موجودين عرب جدول 12'!$A$1:$O$16</definedName>
    <definedName name="_xlnm.Print_Area" localSheetId="12">'موجودين عرب14'!$A$1:$R$23</definedName>
    <definedName name="_xlnm.Print_Area" localSheetId="41">'موجودين ك45+46'!$A$1:$N$28</definedName>
    <definedName name="_xlnm.Print_Area" localSheetId="45">'موصل مق اقسام50'!$A$1:$R$208</definedName>
    <definedName name="_xlnm.Print_Area" localSheetId="44">'موصل مق ك49'!$A$1:$N$31</definedName>
    <definedName name="_xlnm.Print_Area" localSheetId="47">'موصل مو اقسام52'!$A$1:$R$286</definedName>
    <definedName name="_xlnm.Print_Area" localSheetId="46">'موصل مو ك51'!$A$1:$N$30</definedName>
    <definedName name="_xlnm.Print_Area" localSheetId="133">'ميسان  124م'!$A$1:$R$25</definedName>
    <definedName name="_xlnm.Print_Area" localSheetId="134">'ميسان 125'!$A$1:$N$21</definedName>
    <definedName name="_xlnm.Print_Area" localSheetId="135">'ميسان 126ك'!$A$1:$R$30</definedName>
    <definedName name="_xlnm.Print_Area" localSheetId="132">'ميسان ك123'!$A$1:$N$22</definedName>
    <definedName name="_xlnm.Print_Area" localSheetId="26">'نهرين 29'!$A$1:$N$22</definedName>
    <definedName name="_xlnm.Print_Area" localSheetId="25">'نهرين عراقيين 28'!$A$1:$R$74</definedName>
    <definedName name="_xlnm.Print_Area" localSheetId="24">'نهرين ك 27'!$A$1:$N$19</definedName>
    <definedName name="_xlnm.Print_Area" localSheetId="27">'نهرين موجودين30'!$A$1:$R$77</definedName>
    <definedName name="_xlnm.Print_Area" localSheetId="125">'واسط  118'!$A$1:$R$63</definedName>
    <definedName name="_xlnm.Print_Area" localSheetId="122">'واسط 115'!$A$1:$N$25</definedName>
    <definedName name="_xlnm.Print_Area" localSheetId="123">'واسط 116'!$A$1:$R$60</definedName>
    <definedName name="_xlnm.Print_Area" localSheetId="124">'واسط ك 117'!$A$1:$N$25</definedName>
  </definedNames>
  <calcPr calcId="144525"/>
  <fileRecoveryPr autoRecover="0"/>
</workbook>
</file>

<file path=xl/calcChain.xml><?xml version="1.0" encoding="utf-8"?>
<calcChain xmlns="http://schemas.openxmlformats.org/spreadsheetml/2006/main">
  <c r="L17" i="411" l="1"/>
  <c r="K17" i="411"/>
  <c r="J17" i="411"/>
  <c r="I17" i="411"/>
  <c r="H17" i="411"/>
  <c r="G17" i="411"/>
  <c r="F17" i="411"/>
  <c r="E17" i="411"/>
  <c r="D17" i="411"/>
  <c r="O16" i="411"/>
  <c r="O17" i="411" s="1"/>
  <c r="N16" i="411"/>
  <c r="N17" i="411" s="1"/>
  <c r="M16" i="411"/>
  <c r="N15" i="411"/>
  <c r="M15" i="411"/>
  <c r="O15" i="411" s="1"/>
  <c r="N14" i="411"/>
  <c r="M14" i="411"/>
  <c r="O14" i="411" s="1"/>
  <c r="O13" i="411"/>
  <c r="N13" i="411"/>
  <c r="M13" i="411"/>
  <c r="N12" i="411"/>
  <c r="O12" i="411" s="1"/>
  <c r="M12" i="411"/>
  <c r="N11" i="411"/>
  <c r="M11" i="411"/>
  <c r="N10" i="411"/>
  <c r="M10" i="411"/>
  <c r="O10" i="411" s="1"/>
  <c r="O9" i="411"/>
  <c r="N9" i="411"/>
  <c r="M9" i="411"/>
  <c r="O8" i="411"/>
  <c r="N8" i="411"/>
  <c r="M8" i="411"/>
  <c r="L11" i="410"/>
  <c r="K11" i="410"/>
  <c r="J11" i="410"/>
  <c r="I11" i="410"/>
  <c r="H11" i="410"/>
  <c r="G11" i="410"/>
  <c r="F11" i="410"/>
  <c r="E11" i="410"/>
  <c r="D11" i="410"/>
  <c r="C11" i="410"/>
  <c r="B11" i="410"/>
  <c r="L10" i="410"/>
  <c r="K10" i="410"/>
  <c r="M10" i="410" s="1"/>
  <c r="L9" i="410"/>
  <c r="K9" i="410"/>
  <c r="M9" i="410" s="1"/>
  <c r="M8" i="410"/>
  <c r="L8" i="410"/>
  <c r="K8" i="410"/>
  <c r="K17" i="409"/>
  <c r="J17" i="409"/>
  <c r="N16" i="409"/>
  <c r="N17" i="409" s="1"/>
  <c r="M16" i="409"/>
  <c r="N15" i="409"/>
  <c r="M15" i="409"/>
  <c r="O15" i="409" s="1"/>
  <c r="N14" i="409"/>
  <c r="M14" i="409"/>
  <c r="O14" i="409" s="1"/>
  <c r="L13" i="409"/>
  <c r="L17" i="409" s="1"/>
  <c r="K13" i="409"/>
  <c r="J13" i="409"/>
  <c r="I13" i="409"/>
  <c r="H13" i="409"/>
  <c r="H17" i="409" s="1"/>
  <c r="G13" i="409"/>
  <c r="G17" i="409" s="1"/>
  <c r="F13" i="409"/>
  <c r="E13" i="409"/>
  <c r="D13" i="409"/>
  <c r="D17" i="409" s="1"/>
  <c r="O12" i="409"/>
  <c r="N12" i="409"/>
  <c r="M12" i="409"/>
  <c r="O11" i="409"/>
  <c r="O13" i="409" s="1"/>
  <c r="N11" i="409"/>
  <c r="N13" i="409" s="1"/>
  <c r="M11" i="409"/>
  <c r="M13" i="409" s="1"/>
  <c r="L10" i="409"/>
  <c r="K10" i="409"/>
  <c r="J10" i="409"/>
  <c r="I10" i="409"/>
  <c r="H10" i="409"/>
  <c r="G10" i="409"/>
  <c r="F10" i="409"/>
  <c r="F17" i="409" s="1"/>
  <c r="E10" i="409"/>
  <c r="D10" i="409"/>
  <c r="N9" i="409"/>
  <c r="N10" i="409" s="1"/>
  <c r="M9" i="409"/>
  <c r="N8" i="409"/>
  <c r="M8" i="409"/>
  <c r="O8" i="409" s="1"/>
  <c r="J11" i="408"/>
  <c r="I11" i="408"/>
  <c r="H11" i="408"/>
  <c r="G11" i="408"/>
  <c r="F11" i="408"/>
  <c r="E11" i="408"/>
  <c r="D11" i="408"/>
  <c r="C11" i="408"/>
  <c r="B11" i="408"/>
  <c r="M10" i="408"/>
  <c r="L10" i="408"/>
  <c r="K10" i="408"/>
  <c r="L9" i="408"/>
  <c r="M9" i="408" s="1"/>
  <c r="K9" i="408"/>
  <c r="L8" i="408"/>
  <c r="K8" i="408"/>
  <c r="E21" i="406"/>
  <c r="D21" i="406"/>
  <c r="L20" i="406"/>
  <c r="K20" i="406"/>
  <c r="K21" i="406" s="1"/>
  <c r="J20" i="406"/>
  <c r="J21" i="406" s="1"/>
  <c r="I20" i="406"/>
  <c r="I21" i="406" s="1"/>
  <c r="H20" i="406"/>
  <c r="H21" i="406" s="1"/>
  <c r="G20" i="406"/>
  <c r="G21" i="406" s="1"/>
  <c r="F20" i="406"/>
  <c r="F21" i="406" s="1"/>
  <c r="E20" i="406"/>
  <c r="D20" i="406"/>
  <c r="N19" i="406"/>
  <c r="M19" i="406"/>
  <c r="O18" i="406"/>
  <c r="N18" i="406"/>
  <c r="N20" i="406" s="1"/>
  <c r="M18" i="406"/>
  <c r="L17" i="406"/>
  <c r="K17" i="406"/>
  <c r="J17" i="406"/>
  <c r="I17" i="406"/>
  <c r="H17" i="406"/>
  <c r="G17" i="406"/>
  <c r="F17" i="406"/>
  <c r="E17" i="406"/>
  <c r="D17" i="406"/>
  <c r="N16" i="406"/>
  <c r="N17" i="406" s="1"/>
  <c r="M16" i="406"/>
  <c r="N15" i="406"/>
  <c r="M15" i="406"/>
  <c r="N14" i="406"/>
  <c r="M14" i="406"/>
  <c r="O14" i="406" s="1"/>
  <c r="L13" i="406"/>
  <c r="L21" i="406" s="1"/>
  <c r="K13" i="406"/>
  <c r="H13" i="406"/>
  <c r="G13" i="406"/>
  <c r="D13" i="406"/>
  <c r="O12" i="406"/>
  <c r="N12" i="406"/>
  <c r="M12" i="406"/>
  <c r="O11" i="406"/>
  <c r="N11" i="406"/>
  <c r="M11" i="406"/>
  <c r="L10" i="406"/>
  <c r="K10" i="406"/>
  <c r="J10" i="406"/>
  <c r="J13" i="406" s="1"/>
  <c r="I10" i="406"/>
  <c r="I13" i="406" s="1"/>
  <c r="H10" i="406"/>
  <c r="G10" i="406"/>
  <c r="F10" i="406"/>
  <c r="F13" i="406" s="1"/>
  <c r="E10" i="406"/>
  <c r="E13" i="406" s="1"/>
  <c r="D10" i="406"/>
  <c r="N9" i="406"/>
  <c r="N10" i="406" s="1"/>
  <c r="M9" i="406"/>
  <c r="N8" i="406"/>
  <c r="M8" i="406"/>
  <c r="J12" i="405"/>
  <c r="I12" i="405"/>
  <c r="H12" i="405"/>
  <c r="G12" i="405"/>
  <c r="F12" i="405"/>
  <c r="E12" i="405"/>
  <c r="D12" i="405"/>
  <c r="C12" i="405"/>
  <c r="B12" i="405"/>
  <c r="M11" i="405"/>
  <c r="L11" i="405"/>
  <c r="K11" i="405"/>
  <c r="L10" i="405"/>
  <c r="M10" i="405" s="1"/>
  <c r="K10" i="405"/>
  <c r="L9" i="405"/>
  <c r="K9" i="405"/>
  <c r="L8" i="405"/>
  <c r="L12" i="405" s="1"/>
  <c r="K8" i="405"/>
  <c r="K21" i="404"/>
  <c r="H21" i="404"/>
  <c r="L20" i="404"/>
  <c r="L21" i="404" s="1"/>
  <c r="K20" i="404"/>
  <c r="J20" i="404"/>
  <c r="I20" i="404"/>
  <c r="H20" i="404"/>
  <c r="G20" i="404"/>
  <c r="G21" i="404" s="1"/>
  <c r="F20" i="404"/>
  <c r="E20" i="404"/>
  <c r="D20" i="404"/>
  <c r="D21" i="404" s="1"/>
  <c r="O19" i="404"/>
  <c r="N19" i="404"/>
  <c r="M19" i="404"/>
  <c r="O18" i="404"/>
  <c r="O20" i="404" s="1"/>
  <c r="N18" i="404"/>
  <c r="N20" i="404" s="1"/>
  <c r="M18" i="404"/>
  <c r="M20" i="404" s="1"/>
  <c r="N17" i="404"/>
  <c r="M17" i="404"/>
  <c r="L17" i="404"/>
  <c r="K17" i="404"/>
  <c r="J17" i="404"/>
  <c r="I17" i="404"/>
  <c r="H17" i="404"/>
  <c r="G17" i="404"/>
  <c r="F17" i="404"/>
  <c r="E17" i="404"/>
  <c r="D17" i="404"/>
  <c r="N16" i="404"/>
  <c r="M16" i="404"/>
  <c r="O16" i="404" s="1"/>
  <c r="N15" i="404"/>
  <c r="M15" i="404"/>
  <c r="O15" i="404" s="1"/>
  <c r="O14" i="404"/>
  <c r="N14" i="404"/>
  <c r="M14" i="404"/>
  <c r="K13" i="404"/>
  <c r="J13" i="404"/>
  <c r="G13" i="404"/>
  <c r="F13" i="404"/>
  <c r="N12" i="404"/>
  <c r="O12" i="404" s="1"/>
  <c r="M12" i="404"/>
  <c r="N11" i="404"/>
  <c r="M11" i="404"/>
  <c r="M10" i="404"/>
  <c r="L10" i="404"/>
  <c r="L13" i="404" s="1"/>
  <c r="K10" i="404"/>
  <c r="J10" i="404"/>
  <c r="I10" i="404"/>
  <c r="I13" i="404" s="1"/>
  <c r="H10" i="404"/>
  <c r="H13" i="404" s="1"/>
  <c r="G10" i="404"/>
  <c r="F10" i="404"/>
  <c r="E10" i="404"/>
  <c r="E13" i="404" s="1"/>
  <c r="D10" i="404"/>
  <c r="D13" i="404" s="1"/>
  <c r="N9" i="404"/>
  <c r="M9" i="404"/>
  <c r="O9" i="404" s="1"/>
  <c r="O8" i="404"/>
  <c r="O10" i="404" s="1"/>
  <c r="N8" i="404"/>
  <c r="N10" i="404" s="1"/>
  <c r="M8" i="404"/>
  <c r="L12" i="403"/>
  <c r="J12" i="403"/>
  <c r="I12" i="403"/>
  <c r="H12" i="403"/>
  <c r="G12" i="403"/>
  <c r="F12" i="403"/>
  <c r="E12" i="403"/>
  <c r="D12" i="403"/>
  <c r="C12" i="403"/>
  <c r="B12" i="403"/>
  <c r="L11" i="403"/>
  <c r="M11" i="403" s="1"/>
  <c r="K11" i="403"/>
  <c r="L10" i="403"/>
  <c r="K10" i="403"/>
  <c r="L9" i="403"/>
  <c r="K9" i="403"/>
  <c r="M9" i="403" s="1"/>
  <c r="M8" i="403"/>
  <c r="L8" i="403"/>
  <c r="K8" i="403"/>
  <c r="G38" i="401"/>
  <c r="L37" i="401"/>
  <c r="L38" i="401" s="1"/>
  <c r="K37" i="401"/>
  <c r="K38" i="401" s="1"/>
  <c r="J37" i="401"/>
  <c r="I37" i="401"/>
  <c r="H37" i="401"/>
  <c r="G37" i="401"/>
  <c r="F37" i="401"/>
  <c r="E37" i="401"/>
  <c r="D37" i="401"/>
  <c r="D38" i="401" s="1"/>
  <c r="O36" i="401"/>
  <c r="N36" i="401"/>
  <c r="M36" i="401"/>
  <c r="N35" i="401"/>
  <c r="N37" i="401" s="1"/>
  <c r="M35" i="401"/>
  <c r="L34" i="401"/>
  <c r="K34" i="401"/>
  <c r="J34" i="401"/>
  <c r="I34" i="401"/>
  <c r="H34" i="401"/>
  <c r="G34" i="401"/>
  <c r="F34" i="401"/>
  <c r="E34" i="401"/>
  <c r="D34" i="401"/>
  <c r="N33" i="401"/>
  <c r="M33" i="401"/>
  <c r="O33" i="401" s="1"/>
  <c r="O32" i="401"/>
  <c r="N32" i="401"/>
  <c r="M32" i="401"/>
  <c r="O31" i="401"/>
  <c r="N31" i="401"/>
  <c r="M31" i="401"/>
  <c r="N30" i="401"/>
  <c r="N34" i="401" s="1"/>
  <c r="M30" i="401"/>
  <c r="M34" i="401" s="1"/>
  <c r="L29" i="401"/>
  <c r="K29" i="401"/>
  <c r="J29" i="401"/>
  <c r="I29" i="401"/>
  <c r="H29" i="401"/>
  <c r="G29" i="401"/>
  <c r="F29" i="401"/>
  <c r="E29" i="401"/>
  <c r="D29" i="401"/>
  <c r="M29" i="401" s="1"/>
  <c r="N28" i="401"/>
  <c r="M28" i="401"/>
  <c r="O28" i="401" s="1"/>
  <c r="O27" i="401"/>
  <c r="N27" i="401"/>
  <c r="M27" i="401"/>
  <c r="O26" i="401"/>
  <c r="N26" i="401"/>
  <c r="M26" i="401"/>
  <c r="L19" i="401"/>
  <c r="K19" i="401"/>
  <c r="J19" i="401"/>
  <c r="J38" i="401" s="1"/>
  <c r="I19" i="401"/>
  <c r="H19" i="401"/>
  <c r="G19" i="401"/>
  <c r="F19" i="401"/>
  <c r="E19" i="401"/>
  <c r="D19" i="401"/>
  <c r="N18" i="401"/>
  <c r="M18" i="401"/>
  <c r="N17" i="401"/>
  <c r="M17" i="401"/>
  <c r="O17" i="401" s="1"/>
  <c r="O16" i="401"/>
  <c r="N16" i="401"/>
  <c r="M16" i="401"/>
  <c r="N15" i="401"/>
  <c r="O15" i="401" s="1"/>
  <c r="M15" i="401"/>
  <c r="L14" i="401"/>
  <c r="K14" i="401"/>
  <c r="J14" i="401"/>
  <c r="F14" i="401"/>
  <c r="E14" i="401"/>
  <c r="D14" i="401"/>
  <c r="N13" i="401"/>
  <c r="M13" i="401"/>
  <c r="O13" i="401" s="1"/>
  <c r="N12" i="401"/>
  <c r="M12" i="401"/>
  <c r="O12" i="401" s="1"/>
  <c r="I11" i="401"/>
  <c r="I14" i="401" s="1"/>
  <c r="H11" i="401"/>
  <c r="G11" i="401"/>
  <c r="G14" i="401" s="1"/>
  <c r="M14" i="401" s="1"/>
  <c r="N10" i="401"/>
  <c r="M10" i="401"/>
  <c r="O10" i="401" s="1"/>
  <c r="N9" i="401"/>
  <c r="M9" i="401"/>
  <c r="O9" i="401" s="1"/>
  <c r="O8" i="401"/>
  <c r="N8" i="401"/>
  <c r="M8" i="401"/>
  <c r="J13" i="400"/>
  <c r="I13" i="400"/>
  <c r="H13" i="400"/>
  <c r="G13" i="400"/>
  <c r="F13" i="400"/>
  <c r="E13" i="400"/>
  <c r="D13" i="400"/>
  <c r="C13" i="400"/>
  <c r="B13" i="400"/>
  <c r="M12" i="400"/>
  <c r="L12" i="400"/>
  <c r="K12" i="400"/>
  <c r="L11" i="400"/>
  <c r="K11" i="400"/>
  <c r="L10" i="400"/>
  <c r="K10" i="400"/>
  <c r="M10" i="400" s="1"/>
  <c r="M9" i="400"/>
  <c r="L9" i="400"/>
  <c r="K9" i="400"/>
  <c r="L8" i="400"/>
  <c r="K8" i="400"/>
  <c r="K13" i="400" s="1"/>
  <c r="L41" i="399"/>
  <c r="K41" i="399"/>
  <c r="J41" i="399"/>
  <c r="J42" i="399" s="1"/>
  <c r="I41" i="399"/>
  <c r="I42" i="399" s="1"/>
  <c r="H41" i="399"/>
  <c r="G41" i="399"/>
  <c r="F41" i="399"/>
  <c r="F42" i="399" s="1"/>
  <c r="E41" i="399"/>
  <c r="E42" i="399" s="1"/>
  <c r="D41" i="399"/>
  <c r="O40" i="399"/>
  <c r="N40" i="399"/>
  <c r="N41" i="399" s="1"/>
  <c r="N42" i="399" s="1"/>
  <c r="M40" i="399"/>
  <c r="O39" i="399"/>
  <c r="O41" i="399" s="1"/>
  <c r="N39" i="399"/>
  <c r="M39" i="399"/>
  <c r="M41" i="399" s="1"/>
  <c r="O38" i="399"/>
  <c r="L38" i="399"/>
  <c r="K38" i="399"/>
  <c r="J38" i="399"/>
  <c r="I38" i="399"/>
  <c r="H38" i="399"/>
  <c r="G38" i="399"/>
  <c r="F38" i="399"/>
  <c r="E38" i="399"/>
  <c r="D38" i="399"/>
  <c r="O37" i="399"/>
  <c r="N37" i="399"/>
  <c r="M37" i="399"/>
  <c r="O36" i="399"/>
  <c r="N36" i="399"/>
  <c r="M36" i="399"/>
  <c r="O35" i="399"/>
  <c r="N35" i="399"/>
  <c r="M35" i="399"/>
  <c r="O34" i="399"/>
  <c r="N34" i="399"/>
  <c r="N38" i="399" s="1"/>
  <c r="M34" i="399"/>
  <c r="M38" i="399" s="1"/>
  <c r="L33" i="399"/>
  <c r="O33" i="399" s="1"/>
  <c r="K33" i="399"/>
  <c r="N33" i="399" s="1"/>
  <c r="J33" i="399"/>
  <c r="I33" i="399"/>
  <c r="H33" i="399"/>
  <c r="G33" i="399"/>
  <c r="F33" i="399"/>
  <c r="E33" i="399"/>
  <c r="D33" i="399"/>
  <c r="O32" i="399"/>
  <c r="N32" i="399"/>
  <c r="M32" i="399"/>
  <c r="O31" i="399"/>
  <c r="N31" i="399"/>
  <c r="M31" i="399"/>
  <c r="O30" i="399"/>
  <c r="N30" i="399"/>
  <c r="M30" i="399"/>
  <c r="M19" i="399"/>
  <c r="L19" i="399"/>
  <c r="K19" i="399"/>
  <c r="N19" i="399" s="1"/>
  <c r="J19" i="399"/>
  <c r="I19" i="399"/>
  <c r="H19" i="399"/>
  <c r="G19" i="399"/>
  <c r="O18" i="399"/>
  <c r="N18" i="399"/>
  <c r="M18" i="399"/>
  <c r="O17" i="399"/>
  <c r="N17" i="399"/>
  <c r="M17" i="399"/>
  <c r="O16" i="399"/>
  <c r="N16" i="399"/>
  <c r="M16" i="399"/>
  <c r="O15" i="399"/>
  <c r="N15" i="399"/>
  <c r="M15" i="399"/>
  <c r="N14" i="399"/>
  <c r="J14" i="399"/>
  <c r="I14" i="399"/>
  <c r="F14" i="399"/>
  <c r="E14" i="399"/>
  <c r="O13" i="399"/>
  <c r="N13" i="399"/>
  <c r="M13" i="399"/>
  <c r="O12" i="399"/>
  <c r="N12" i="399"/>
  <c r="M12" i="399"/>
  <c r="O11" i="399"/>
  <c r="L11" i="399"/>
  <c r="L14" i="399" s="1"/>
  <c r="K11" i="399"/>
  <c r="K14" i="399" s="1"/>
  <c r="J11" i="399"/>
  <c r="I11" i="399"/>
  <c r="H11" i="399"/>
  <c r="H14" i="399" s="1"/>
  <c r="G11" i="399"/>
  <c r="G14" i="399" s="1"/>
  <c r="F11" i="399"/>
  <c r="E11" i="399"/>
  <c r="D11" i="399"/>
  <c r="D14" i="399" s="1"/>
  <c r="O10" i="399"/>
  <c r="N10" i="399"/>
  <c r="M10" i="399"/>
  <c r="O9" i="399"/>
  <c r="N9" i="399"/>
  <c r="N11" i="399" s="1"/>
  <c r="M9" i="399"/>
  <c r="M11" i="399" s="1"/>
  <c r="N8" i="399"/>
  <c r="M8" i="399"/>
  <c r="J13" i="398"/>
  <c r="I13" i="398"/>
  <c r="H13" i="398"/>
  <c r="G13" i="398"/>
  <c r="F13" i="398"/>
  <c r="E13" i="398"/>
  <c r="D13" i="398"/>
  <c r="B13" i="398"/>
  <c r="M12" i="398"/>
  <c r="L12" i="398"/>
  <c r="K12" i="398"/>
  <c r="L11" i="398"/>
  <c r="M11" i="398" s="1"/>
  <c r="K11" i="398"/>
  <c r="L10" i="398"/>
  <c r="K10" i="398"/>
  <c r="L9" i="398"/>
  <c r="K9" i="398"/>
  <c r="M8" i="398"/>
  <c r="L8" i="398"/>
  <c r="K8" i="398"/>
  <c r="L14" i="396"/>
  <c r="K14" i="396"/>
  <c r="J14" i="396"/>
  <c r="I14" i="396"/>
  <c r="H14" i="396"/>
  <c r="G14" i="396"/>
  <c r="F14" i="396"/>
  <c r="E14" i="396"/>
  <c r="D14" i="396"/>
  <c r="N13" i="396"/>
  <c r="O13" i="396" s="1"/>
  <c r="O14" i="396" s="1"/>
  <c r="M13" i="396"/>
  <c r="O12" i="396"/>
  <c r="N12" i="396"/>
  <c r="M12" i="396"/>
  <c r="O11" i="396"/>
  <c r="N11" i="396"/>
  <c r="M11" i="396"/>
  <c r="O10" i="396"/>
  <c r="N10" i="396"/>
  <c r="M10" i="396"/>
  <c r="O9" i="396"/>
  <c r="N9" i="396"/>
  <c r="M9" i="396"/>
  <c r="N8" i="396"/>
  <c r="M8" i="396"/>
  <c r="O8" i="396" s="1"/>
  <c r="K11" i="395"/>
  <c r="J11" i="395"/>
  <c r="I11" i="395"/>
  <c r="H11" i="395"/>
  <c r="G11" i="395"/>
  <c r="F11" i="395"/>
  <c r="E11" i="395"/>
  <c r="D11" i="395"/>
  <c r="C11" i="395"/>
  <c r="B11" i="395"/>
  <c r="L10" i="395"/>
  <c r="K10" i="395"/>
  <c r="M10" i="395" s="1"/>
  <c r="M9" i="395"/>
  <c r="L9" i="395"/>
  <c r="K9" i="395"/>
  <c r="L8" i="395"/>
  <c r="K8" i="395"/>
  <c r="J14" i="394"/>
  <c r="I14" i="394"/>
  <c r="F14" i="394"/>
  <c r="E14" i="394"/>
  <c r="O13" i="394"/>
  <c r="N13" i="394"/>
  <c r="M13" i="394"/>
  <c r="O12" i="394"/>
  <c r="N12" i="394"/>
  <c r="M12" i="394"/>
  <c r="L11" i="394"/>
  <c r="L14" i="394" s="1"/>
  <c r="K11" i="394"/>
  <c r="K14" i="394" s="1"/>
  <c r="J11" i="394"/>
  <c r="I11" i="394"/>
  <c r="H11" i="394"/>
  <c r="H14" i="394" s="1"/>
  <c r="G11" i="394"/>
  <c r="G14" i="394" s="1"/>
  <c r="F11" i="394"/>
  <c r="E11" i="394"/>
  <c r="D11" i="394"/>
  <c r="D14" i="394" s="1"/>
  <c r="O10" i="394"/>
  <c r="N10" i="394"/>
  <c r="M10" i="394"/>
  <c r="O9" i="394"/>
  <c r="O11" i="394" s="1"/>
  <c r="N9" i="394"/>
  <c r="M9" i="394"/>
  <c r="O8" i="394"/>
  <c r="N8" i="394"/>
  <c r="N11" i="394" s="1"/>
  <c r="M8" i="394"/>
  <c r="M11" i="394" s="1"/>
  <c r="M14" i="394" s="1"/>
  <c r="J11" i="393"/>
  <c r="I11" i="393"/>
  <c r="H11" i="393"/>
  <c r="G11" i="393"/>
  <c r="F11" i="393"/>
  <c r="E11" i="393"/>
  <c r="D11" i="393"/>
  <c r="C11" i="393"/>
  <c r="B11" i="393"/>
  <c r="L10" i="393"/>
  <c r="K10" i="393"/>
  <c r="M9" i="393"/>
  <c r="L9" i="393"/>
  <c r="K9" i="393"/>
  <c r="M8" i="393"/>
  <c r="L8" i="393"/>
  <c r="L11" i="393" s="1"/>
  <c r="K8" i="393"/>
  <c r="M21" i="391"/>
  <c r="L21" i="391"/>
  <c r="K21" i="391"/>
  <c r="J21" i="391"/>
  <c r="I21" i="391"/>
  <c r="H21" i="391"/>
  <c r="G21" i="391"/>
  <c r="F21" i="391"/>
  <c r="E21" i="391"/>
  <c r="N21" i="391" s="1"/>
  <c r="D21" i="391"/>
  <c r="O20" i="391"/>
  <c r="N20" i="391"/>
  <c r="M20" i="391"/>
  <c r="O19" i="391"/>
  <c r="N19" i="391"/>
  <c r="M19" i="391"/>
  <c r="O18" i="391"/>
  <c r="N18" i="391"/>
  <c r="M18" i="391"/>
  <c r="O17" i="391"/>
  <c r="N17" i="391"/>
  <c r="M17" i="391"/>
  <c r="O16" i="391"/>
  <c r="N16" i="391"/>
  <c r="M16" i="391"/>
  <c r="O15" i="391"/>
  <c r="N15" i="391"/>
  <c r="M15" i="391"/>
  <c r="O14" i="391"/>
  <c r="N14" i="391"/>
  <c r="M14" i="391"/>
  <c r="O13" i="391"/>
  <c r="N13" i="391"/>
  <c r="M13" i="391"/>
  <c r="O12" i="391"/>
  <c r="N12" i="391"/>
  <c r="M12" i="391"/>
  <c r="O11" i="391"/>
  <c r="N11" i="391"/>
  <c r="M11" i="391"/>
  <c r="O10" i="391"/>
  <c r="N10" i="391"/>
  <c r="M10" i="391"/>
  <c r="O9" i="391"/>
  <c r="N9" i="391"/>
  <c r="M9" i="391"/>
  <c r="O8" i="391"/>
  <c r="N8" i="391"/>
  <c r="M8" i="391"/>
  <c r="K13" i="390"/>
  <c r="J13" i="390"/>
  <c r="I13" i="390"/>
  <c r="H13" i="390"/>
  <c r="G13" i="390"/>
  <c r="F13" i="390"/>
  <c r="E13" i="390"/>
  <c r="D13" i="390"/>
  <c r="M13" i="390" s="1"/>
  <c r="C13" i="390"/>
  <c r="L13" i="390" s="1"/>
  <c r="B13" i="390"/>
  <c r="M12" i="390"/>
  <c r="L12" i="390"/>
  <c r="K12" i="390"/>
  <c r="M11" i="390"/>
  <c r="L11" i="390"/>
  <c r="K11" i="390"/>
  <c r="M10" i="390"/>
  <c r="L10" i="390"/>
  <c r="K10" i="390"/>
  <c r="M9" i="390"/>
  <c r="L9" i="390"/>
  <c r="K9" i="390"/>
  <c r="M8" i="390"/>
  <c r="L8" i="390"/>
  <c r="K8" i="390"/>
  <c r="D21" i="389"/>
  <c r="O20" i="389"/>
  <c r="N20" i="389"/>
  <c r="M20" i="389"/>
  <c r="O19" i="389"/>
  <c r="O21" i="389" s="1"/>
  <c r="L19" i="389"/>
  <c r="K19" i="389"/>
  <c r="J19" i="389"/>
  <c r="J21" i="389" s="1"/>
  <c r="I19" i="389"/>
  <c r="I21" i="389" s="1"/>
  <c r="H19" i="389"/>
  <c r="G19" i="389"/>
  <c r="F19" i="389"/>
  <c r="F21" i="389" s="1"/>
  <c r="E19" i="389"/>
  <c r="E21" i="389" s="1"/>
  <c r="D19" i="389"/>
  <c r="O18" i="389"/>
  <c r="N18" i="389"/>
  <c r="N19" i="389" s="1"/>
  <c r="M18" i="389"/>
  <c r="O17" i="389"/>
  <c r="N17" i="389"/>
  <c r="M17" i="389"/>
  <c r="O16" i="389"/>
  <c r="N16" i="389"/>
  <c r="M16" i="389"/>
  <c r="O15" i="389"/>
  <c r="N15" i="389"/>
  <c r="M15" i="389"/>
  <c r="N14" i="389"/>
  <c r="L14" i="389"/>
  <c r="K14" i="389"/>
  <c r="J14" i="389"/>
  <c r="I14" i="389"/>
  <c r="H14" i="389"/>
  <c r="G14" i="389"/>
  <c r="F14" i="389"/>
  <c r="E14" i="389"/>
  <c r="D14" i="389"/>
  <c r="O13" i="389"/>
  <c r="O14" i="389" s="1"/>
  <c r="N13" i="389"/>
  <c r="M13" i="389"/>
  <c r="O12" i="389"/>
  <c r="N12" i="389"/>
  <c r="M12" i="389"/>
  <c r="O11" i="389"/>
  <c r="N11" i="389"/>
  <c r="M11" i="389"/>
  <c r="M14" i="389" s="1"/>
  <c r="L10" i="389"/>
  <c r="O10" i="389" s="1"/>
  <c r="K10" i="389"/>
  <c r="K21" i="389" s="1"/>
  <c r="J10" i="389"/>
  <c r="I10" i="389"/>
  <c r="H10" i="389"/>
  <c r="G10" i="389"/>
  <c r="M10" i="389" s="1"/>
  <c r="O9" i="389"/>
  <c r="N9" i="389"/>
  <c r="M9" i="389"/>
  <c r="O8" i="389"/>
  <c r="N8" i="389"/>
  <c r="M8" i="389"/>
  <c r="L13" i="388"/>
  <c r="J13" i="388"/>
  <c r="I13" i="388"/>
  <c r="H13" i="388"/>
  <c r="G13" i="388"/>
  <c r="F13" i="388"/>
  <c r="E13" i="388"/>
  <c r="D13" i="388"/>
  <c r="M13" i="388" s="1"/>
  <c r="C13" i="388"/>
  <c r="B13" i="388"/>
  <c r="M12" i="388"/>
  <c r="L12" i="388"/>
  <c r="K12" i="388"/>
  <c r="M11" i="388"/>
  <c r="L11" i="388"/>
  <c r="K11" i="388"/>
  <c r="M10" i="388"/>
  <c r="L10" i="388"/>
  <c r="K10" i="388"/>
  <c r="M9" i="388"/>
  <c r="L9" i="388"/>
  <c r="K9" i="388"/>
  <c r="M8" i="388"/>
  <c r="L8" i="388"/>
  <c r="K8" i="388"/>
  <c r="J22" i="386"/>
  <c r="O21" i="386"/>
  <c r="N21" i="386"/>
  <c r="M21" i="386"/>
  <c r="N20" i="386"/>
  <c r="M20" i="386"/>
  <c r="O19" i="386"/>
  <c r="N19" i="386"/>
  <c r="M19" i="386"/>
  <c r="O17" i="386"/>
  <c r="N17" i="386"/>
  <c r="M17" i="386"/>
  <c r="N16" i="386"/>
  <c r="M16" i="386"/>
  <c r="O16" i="386" s="1"/>
  <c r="N15" i="386"/>
  <c r="M15" i="386"/>
  <c r="O15" i="386" s="1"/>
  <c r="I14" i="386"/>
  <c r="I18" i="386" s="1"/>
  <c r="I22" i="386" s="1"/>
  <c r="H14" i="386"/>
  <c r="G14" i="386"/>
  <c r="G18" i="386" s="1"/>
  <c r="N13" i="386"/>
  <c r="M13" i="386"/>
  <c r="O13" i="386" s="1"/>
  <c r="N12" i="386"/>
  <c r="M12" i="386"/>
  <c r="O12" i="386" s="1"/>
  <c r="L11" i="386"/>
  <c r="L22" i="386" s="1"/>
  <c r="K11" i="386"/>
  <c r="K22" i="386" s="1"/>
  <c r="J11" i="386"/>
  <c r="I11" i="386"/>
  <c r="H11" i="386"/>
  <c r="G11" i="386"/>
  <c r="F11" i="386"/>
  <c r="F22" i="386" s="1"/>
  <c r="E11" i="386"/>
  <c r="E22" i="386" s="1"/>
  <c r="D11" i="386"/>
  <c r="D22" i="386" s="1"/>
  <c r="O10" i="386"/>
  <c r="N10" i="386"/>
  <c r="M10" i="386"/>
  <c r="O9" i="386"/>
  <c r="O11" i="386" s="1"/>
  <c r="N9" i="386"/>
  <c r="N11" i="386" s="1"/>
  <c r="M9" i="386"/>
  <c r="M11" i="386" s="1"/>
  <c r="N8" i="386"/>
  <c r="M8" i="386"/>
  <c r="O8" i="386" s="1"/>
  <c r="J14" i="385"/>
  <c r="I14" i="385"/>
  <c r="H14" i="385"/>
  <c r="G14" i="385"/>
  <c r="F14" i="385"/>
  <c r="E14" i="385"/>
  <c r="D14" i="385"/>
  <c r="C14" i="385"/>
  <c r="B14" i="385"/>
  <c r="M13" i="385"/>
  <c r="L13" i="385"/>
  <c r="K13" i="385"/>
  <c r="M12" i="385"/>
  <c r="L12" i="385"/>
  <c r="K12" i="385"/>
  <c r="M11" i="385"/>
  <c r="L11" i="385"/>
  <c r="K11" i="385"/>
  <c r="M10" i="385"/>
  <c r="L10" i="385"/>
  <c r="K10" i="385"/>
  <c r="M9" i="385"/>
  <c r="L9" i="385"/>
  <c r="K9" i="385"/>
  <c r="M8" i="385"/>
  <c r="L8" i="385"/>
  <c r="L14" i="385" s="1"/>
  <c r="K8" i="385"/>
  <c r="K22" i="384"/>
  <c r="G22" i="384"/>
  <c r="F22" i="384"/>
  <c r="O21" i="384"/>
  <c r="N21" i="384"/>
  <c r="M21" i="384"/>
  <c r="M22" i="384" s="1"/>
  <c r="N20" i="384"/>
  <c r="M20" i="384"/>
  <c r="O20" i="384" s="1"/>
  <c r="O19" i="384"/>
  <c r="N19" i="384"/>
  <c r="M19" i="384"/>
  <c r="L18" i="384"/>
  <c r="L22" i="384" s="1"/>
  <c r="J18" i="384"/>
  <c r="J22" i="384" s="1"/>
  <c r="H18" i="384"/>
  <c r="H22" i="384" s="1"/>
  <c r="G18" i="384"/>
  <c r="F18" i="384"/>
  <c r="D18" i="384"/>
  <c r="D22" i="384" s="1"/>
  <c r="N17" i="384"/>
  <c r="O17" i="384" s="1"/>
  <c r="M17" i="384"/>
  <c r="N16" i="384"/>
  <c r="M16" i="384"/>
  <c r="N15" i="384"/>
  <c r="M15" i="384"/>
  <c r="O15" i="384" s="1"/>
  <c r="M14" i="384"/>
  <c r="M18" i="384" s="1"/>
  <c r="L14" i="384"/>
  <c r="K14" i="384"/>
  <c r="K18" i="384" s="1"/>
  <c r="J14" i="384"/>
  <c r="I14" i="384"/>
  <c r="I18" i="384" s="1"/>
  <c r="I22" i="384" s="1"/>
  <c r="H14" i="384"/>
  <c r="G14" i="384"/>
  <c r="F14" i="384"/>
  <c r="E14" i="384"/>
  <c r="D14" i="384"/>
  <c r="N13" i="384"/>
  <c r="M13" i="384"/>
  <c r="O13" i="384" s="1"/>
  <c r="N12" i="384"/>
  <c r="O12" i="384" s="1"/>
  <c r="M12" i="384"/>
  <c r="L11" i="384"/>
  <c r="K11" i="384"/>
  <c r="J11" i="384"/>
  <c r="I11" i="384"/>
  <c r="H11" i="384"/>
  <c r="G11" i="384"/>
  <c r="M11" i="384" s="1"/>
  <c r="F11" i="384"/>
  <c r="E11" i="384"/>
  <c r="N11" i="384" s="1"/>
  <c r="O11" i="384" s="1"/>
  <c r="D11" i="384"/>
  <c r="O10" i="384"/>
  <c r="N10" i="384"/>
  <c r="M10" i="384"/>
  <c r="N9" i="384"/>
  <c r="M9" i="384"/>
  <c r="N8" i="384"/>
  <c r="M8" i="384"/>
  <c r="O8" i="384" s="1"/>
  <c r="M15" i="383"/>
  <c r="J15" i="383"/>
  <c r="I15" i="383"/>
  <c r="H15" i="383"/>
  <c r="G15" i="383"/>
  <c r="F15" i="383"/>
  <c r="E15" i="383"/>
  <c r="D15" i="383"/>
  <c r="C15" i="383"/>
  <c r="B15" i="383"/>
  <c r="M14" i="383"/>
  <c r="L14" i="383"/>
  <c r="K14" i="383"/>
  <c r="M13" i="383"/>
  <c r="L13" i="383"/>
  <c r="K13" i="383"/>
  <c r="M12" i="383"/>
  <c r="L12" i="383"/>
  <c r="K12" i="383"/>
  <c r="M11" i="383"/>
  <c r="L11" i="383"/>
  <c r="K11" i="383"/>
  <c r="M10" i="383"/>
  <c r="L10" i="383"/>
  <c r="K10" i="383"/>
  <c r="M9" i="383"/>
  <c r="L9" i="383"/>
  <c r="K9" i="383"/>
  <c r="K15" i="383" s="1"/>
  <c r="K30" i="381"/>
  <c r="J30" i="381"/>
  <c r="I30" i="381"/>
  <c r="H30" i="381"/>
  <c r="G30" i="381"/>
  <c r="F30" i="381"/>
  <c r="E30" i="381"/>
  <c r="E31" i="381" s="1"/>
  <c r="D30" i="381"/>
  <c r="N29" i="381"/>
  <c r="M29" i="381"/>
  <c r="L29" i="381"/>
  <c r="L30" i="381" s="1"/>
  <c r="L31" i="381" s="1"/>
  <c r="I29" i="381"/>
  <c r="N28" i="381"/>
  <c r="M28" i="381"/>
  <c r="M30" i="381" s="1"/>
  <c r="L28" i="381"/>
  <c r="I28" i="381"/>
  <c r="O28" i="381" s="1"/>
  <c r="N27" i="381"/>
  <c r="N30" i="381" s="1"/>
  <c r="M27" i="381"/>
  <c r="L27" i="381"/>
  <c r="I27" i="381"/>
  <c r="O27" i="381" s="1"/>
  <c r="N26" i="381"/>
  <c r="M26" i="381"/>
  <c r="L26" i="381"/>
  <c r="I26" i="381"/>
  <c r="O26" i="381" s="1"/>
  <c r="N25" i="381"/>
  <c r="L25" i="381"/>
  <c r="K25" i="381"/>
  <c r="J25" i="381"/>
  <c r="I25" i="381"/>
  <c r="H25" i="381"/>
  <c r="G25" i="381"/>
  <c r="F25" i="381"/>
  <c r="O25" i="381" s="1"/>
  <c r="E25" i="381"/>
  <c r="D25" i="381"/>
  <c r="M25" i="381" s="1"/>
  <c r="O24" i="381"/>
  <c r="N24" i="381"/>
  <c r="M24" i="381"/>
  <c r="O23" i="381"/>
  <c r="N23" i="381"/>
  <c r="M23" i="381"/>
  <c r="O22" i="381"/>
  <c r="N22" i="381"/>
  <c r="M22" i="381"/>
  <c r="K21" i="381"/>
  <c r="F21" i="381"/>
  <c r="E21" i="381"/>
  <c r="D21" i="381"/>
  <c r="O20" i="381"/>
  <c r="N20" i="381"/>
  <c r="L19" i="381"/>
  <c r="L21" i="381" s="1"/>
  <c r="K19" i="381"/>
  <c r="J19" i="381"/>
  <c r="J21" i="381" s="1"/>
  <c r="I19" i="381"/>
  <c r="H19" i="381"/>
  <c r="H21" i="381" s="1"/>
  <c r="G19" i="381"/>
  <c r="G21" i="381" s="1"/>
  <c r="E19" i="381"/>
  <c r="N19" i="381" s="1"/>
  <c r="O18" i="381"/>
  <c r="N18" i="381"/>
  <c r="M18" i="381"/>
  <c r="O17" i="381"/>
  <c r="N17" i="381"/>
  <c r="M17" i="381"/>
  <c r="O16" i="381"/>
  <c r="L16" i="381"/>
  <c r="K16" i="381"/>
  <c r="J16" i="381"/>
  <c r="I16" i="381"/>
  <c r="H16" i="381"/>
  <c r="G16" i="381"/>
  <c r="F16" i="381"/>
  <c r="E16" i="381"/>
  <c r="D16" i="381"/>
  <c r="O15" i="381"/>
  <c r="N15" i="381"/>
  <c r="N16" i="381" s="1"/>
  <c r="M15" i="381"/>
  <c r="O14" i="381"/>
  <c r="N14" i="381"/>
  <c r="M14" i="381"/>
  <c r="M16" i="381" s="1"/>
  <c r="O13" i="381"/>
  <c r="N13" i="381"/>
  <c r="M13" i="381"/>
  <c r="O12" i="381"/>
  <c r="L12" i="381"/>
  <c r="K12" i="381"/>
  <c r="J12" i="381"/>
  <c r="I12" i="381"/>
  <c r="H12" i="381"/>
  <c r="G12" i="381"/>
  <c r="F12" i="381"/>
  <c r="E12" i="381"/>
  <c r="N12" i="381" s="1"/>
  <c r="D12" i="381"/>
  <c r="M12" i="381" s="1"/>
  <c r="O11" i="381"/>
  <c r="N11" i="381"/>
  <c r="M11" i="381"/>
  <c r="O10" i="381"/>
  <c r="N10" i="381"/>
  <c r="M10" i="381"/>
  <c r="O9" i="381"/>
  <c r="N9" i="381"/>
  <c r="M9" i="381"/>
  <c r="O8" i="381"/>
  <c r="N8" i="381"/>
  <c r="M8" i="381"/>
  <c r="J14" i="380"/>
  <c r="I14" i="380"/>
  <c r="H14" i="380"/>
  <c r="G14" i="380"/>
  <c r="F14" i="380"/>
  <c r="E14" i="380"/>
  <c r="D14" i="380"/>
  <c r="C14" i="380"/>
  <c r="B14" i="380"/>
  <c r="M13" i="380"/>
  <c r="L13" i="380"/>
  <c r="K13" i="380"/>
  <c r="M12" i="380"/>
  <c r="L12" i="380"/>
  <c r="K12" i="380"/>
  <c r="M11" i="380"/>
  <c r="L11" i="380"/>
  <c r="K11" i="380"/>
  <c r="M10" i="380"/>
  <c r="L10" i="380"/>
  <c r="K10" i="380"/>
  <c r="M9" i="380"/>
  <c r="L9" i="380"/>
  <c r="K9" i="380"/>
  <c r="M8" i="380"/>
  <c r="L8" i="380"/>
  <c r="L14" i="380" s="1"/>
  <c r="K8" i="380"/>
  <c r="L30" i="379"/>
  <c r="K30" i="379"/>
  <c r="J30" i="379"/>
  <c r="J31" i="379" s="1"/>
  <c r="I30" i="379"/>
  <c r="I31" i="379" s="1"/>
  <c r="H30" i="379"/>
  <c r="G30" i="379"/>
  <c r="F30" i="379"/>
  <c r="F31" i="379" s="1"/>
  <c r="E30" i="379"/>
  <c r="D30" i="379"/>
  <c r="O29" i="379"/>
  <c r="N29" i="379"/>
  <c r="M29" i="379"/>
  <c r="M30" i="379" s="1"/>
  <c r="O28" i="379"/>
  <c r="N28" i="379"/>
  <c r="M28" i="379"/>
  <c r="O27" i="379"/>
  <c r="N27" i="379"/>
  <c r="M27" i="379"/>
  <c r="O26" i="379"/>
  <c r="N26" i="379"/>
  <c r="N30" i="379" s="1"/>
  <c r="N31" i="379" s="1"/>
  <c r="M26" i="379"/>
  <c r="L25" i="379"/>
  <c r="K25" i="379"/>
  <c r="J25" i="379"/>
  <c r="I25" i="379"/>
  <c r="H25" i="379"/>
  <c r="G25" i="379"/>
  <c r="F25" i="379"/>
  <c r="E25" i="379"/>
  <c r="D25" i="379"/>
  <c r="O24" i="379"/>
  <c r="N24" i="379"/>
  <c r="N25" i="379" s="1"/>
  <c r="M24" i="379"/>
  <c r="M25" i="379" s="1"/>
  <c r="O23" i="379"/>
  <c r="N23" i="379"/>
  <c r="M23" i="379"/>
  <c r="O22" i="379"/>
  <c r="O25" i="379" s="1"/>
  <c r="N22" i="379"/>
  <c r="M22" i="379"/>
  <c r="N21" i="379"/>
  <c r="L21" i="379"/>
  <c r="K21" i="379"/>
  <c r="H21" i="379"/>
  <c r="G21" i="379"/>
  <c r="F21" i="379"/>
  <c r="E21" i="379"/>
  <c r="D21" i="379"/>
  <c r="O20" i="379"/>
  <c r="N20" i="379"/>
  <c r="M20" i="379"/>
  <c r="L19" i="379"/>
  <c r="K19" i="379"/>
  <c r="J19" i="379"/>
  <c r="J21" i="379" s="1"/>
  <c r="I19" i="379"/>
  <c r="I21" i="379" s="1"/>
  <c r="O21" i="379" s="1"/>
  <c r="H19" i="379"/>
  <c r="G19" i="379"/>
  <c r="F19" i="379"/>
  <c r="E19" i="379"/>
  <c r="D19" i="379"/>
  <c r="O18" i="379"/>
  <c r="O19" i="379" s="1"/>
  <c r="N18" i="379"/>
  <c r="N19" i="379" s="1"/>
  <c r="M18" i="379"/>
  <c r="O17" i="379"/>
  <c r="N17" i="379"/>
  <c r="M17" i="379"/>
  <c r="M19" i="379" s="1"/>
  <c r="O16" i="379"/>
  <c r="L16" i="379"/>
  <c r="K16" i="379"/>
  <c r="J16" i="379"/>
  <c r="I16" i="379"/>
  <c r="H16" i="379"/>
  <c r="G16" i="379"/>
  <c r="F16" i="379"/>
  <c r="E16" i="379"/>
  <c r="D16" i="379"/>
  <c r="O15" i="379"/>
  <c r="N15" i="379"/>
  <c r="M15" i="379"/>
  <c r="M16" i="379" s="1"/>
  <c r="O14" i="379"/>
  <c r="N14" i="379"/>
  <c r="N16" i="379" s="1"/>
  <c r="M14" i="379"/>
  <c r="O13" i="379"/>
  <c r="N13" i="379"/>
  <c r="M13" i="379"/>
  <c r="M12" i="379"/>
  <c r="L12" i="379"/>
  <c r="K12" i="379"/>
  <c r="J12" i="379"/>
  <c r="I12" i="379"/>
  <c r="H12" i="379"/>
  <c r="G12" i="379"/>
  <c r="F12" i="379"/>
  <c r="E12" i="379"/>
  <c r="N12" i="379" s="1"/>
  <c r="D12" i="379"/>
  <c r="O11" i="379"/>
  <c r="N11" i="379"/>
  <c r="M11" i="379"/>
  <c r="O10" i="379"/>
  <c r="N10" i="379"/>
  <c r="M10" i="379"/>
  <c r="O9" i="379"/>
  <c r="N9" i="379"/>
  <c r="M9" i="379"/>
  <c r="O8" i="379"/>
  <c r="N8" i="379"/>
  <c r="M8" i="379"/>
  <c r="J14" i="378"/>
  <c r="I14" i="378"/>
  <c r="H14" i="378"/>
  <c r="G14" i="378"/>
  <c r="F14" i="378"/>
  <c r="E14" i="378"/>
  <c r="D14" i="378"/>
  <c r="C14" i="378"/>
  <c r="B14" i="378"/>
  <c r="M13" i="378"/>
  <c r="L13" i="378"/>
  <c r="K13" i="378"/>
  <c r="M12" i="378"/>
  <c r="L12" i="378"/>
  <c r="K12" i="378"/>
  <c r="M11" i="378"/>
  <c r="L11" i="378"/>
  <c r="K11" i="378"/>
  <c r="M10" i="378"/>
  <c r="L10" i="378"/>
  <c r="K10" i="378"/>
  <c r="M9" i="378"/>
  <c r="L9" i="378"/>
  <c r="L14" i="378" s="1"/>
  <c r="K9" i="378"/>
  <c r="K14" i="378" s="1"/>
  <c r="M8" i="378"/>
  <c r="M14" i="378" s="1"/>
  <c r="L8" i="378"/>
  <c r="K8" i="378"/>
  <c r="O57" i="376"/>
  <c r="N57" i="376"/>
  <c r="M57" i="376"/>
  <c r="N56" i="376"/>
  <c r="K55" i="376"/>
  <c r="J55" i="376"/>
  <c r="J58" i="376" s="1"/>
  <c r="I55" i="376"/>
  <c r="G55" i="376"/>
  <c r="F55" i="376"/>
  <c r="O54" i="376"/>
  <c r="N54" i="376"/>
  <c r="M54" i="376"/>
  <c r="L53" i="376"/>
  <c r="L55" i="376" s="1"/>
  <c r="K53" i="376"/>
  <c r="J53" i="376"/>
  <c r="I53" i="376"/>
  <c r="H53" i="376"/>
  <c r="H55" i="376" s="1"/>
  <c r="G53" i="376"/>
  <c r="F53" i="376"/>
  <c r="E53" i="376"/>
  <c r="E55" i="376" s="1"/>
  <c r="D53" i="376"/>
  <c r="D55" i="376" s="1"/>
  <c r="O52" i="376"/>
  <c r="N52" i="376"/>
  <c r="N53" i="376" s="1"/>
  <c r="M52" i="376"/>
  <c r="M53" i="376" s="1"/>
  <c r="O51" i="376"/>
  <c r="O53" i="376" s="1"/>
  <c r="N51" i="376"/>
  <c r="M51" i="376"/>
  <c r="N50" i="376"/>
  <c r="L50" i="376"/>
  <c r="K50" i="376"/>
  <c r="J50" i="376"/>
  <c r="I50" i="376"/>
  <c r="H50" i="376"/>
  <c r="G50" i="376"/>
  <c r="F50" i="376"/>
  <c r="O50" i="376" s="1"/>
  <c r="E50" i="376"/>
  <c r="D50" i="376"/>
  <c r="O49" i="376"/>
  <c r="N49" i="376"/>
  <c r="M49" i="376"/>
  <c r="O48" i="376"/>
  <c r="N48" i="376"/>
  <c r="M48" i="376"/>
  <c r="H47" i="376"/>
  <c r="E47" i="376"/>
  <c r="O46" i="376"/>
  <c r="N46" i="376"/>
  <c r="M46" i="376"/>
  <c r="O45" i="376"/>
  <c r="N45" i="376"/>
  <c r="M45" i="376"/>
  <c r="O44" i="376"/>
  <c r="N44" i="376"/>
  <c r="N43" i="376"/>
  <c r="L43" i="376"/>
  <c r="K43" i="376"/>
  <c r="J43" i="376"/>
  <c r="J47" i="376" s="1"/>
  <c r="I43" i="376"/>
  <c r="H43" i="376"/>
  <c r="G43" i="376"/>
  <c r="F43" i="376"/>
  <c r="F47" i="376" s="1"/>
  <c r="E43" i="376"/>
  <c r="D43" i="376"/>
  <c r="D44" i="376" s="1"/>
  <c r="O42" i="376"/>
  <c r="N42" i="376"/>
  <c r="O41" i="376"/>
  <c r="N41" i="376"/>
  <c r="O40" i="376"/>
  <c r="N40" i="376"/>
  <c r="M39" i="376"/>
  <c r="L39" i="376"/>
  <c r="L47" i="376" s="1"/>
  <c r="K39" i="376"/>
  <c r="J39" i="376"/>
  <c r="I39" i="376"/>
  <c r="I47" i="376" s="1"/>
  <c r="H39" i="376"/>
  <c r="N39" i="376" s="1"/>
  <c r="G39" i="376"/>
  <c r="N38" i="376"/>
  <c r="M38" i="376"/>
  <c r="O38" i="376" s="1"/>
  <c r="N37" i="376"/>
  <c r="M37" i="376"/>
  <c r="O37" i="376" s="1"/>
  <c r="L28" i="376"/>
  <c r="O28" i="376" s="1"/>
  <c r="K28" i="376"/>
  <c r="J28" i="376"/>
  <c r="I28" i="376"/>
  <c r="H28" i="376"/>
  <c r="G28" i="376"/>
  <c r="F28" i="376"/>
  <c r="E28" i="376"/>
  <c r="D28" i="376"/>
  <c r="M28" i="376" s="1"/>
  <c r="O27" i="376"/>
  <c r="N27" i="376"/>
  <c r="M27" i="376"/>
  <c r="O26" i="376"/>
  <c r="N26" i="376"/>
  <c r="M26" i="376"/>
  <c r="K25" i="376"/>
  <c r="J25" i="376"/>
  <c r="I25" i="376"/>
  <c r="G25" i="376"/>
  <c r="F25" i="376"/>
  <c r="O24" i="376"/>
  <c r="N24" i="376"/>
  <c r="N25" i="376" s="1"/>
  <c r="M24" i="376"/>
  <c r="M25" i="376" s="1"/>
  <c r="L23" i="376"/>
  <c r="L25" i="376" s="1"/>
  <c r="K23" i="376"/>
  <c r="J23" i="376"/>
  <c r="I23" i="376"/>
  <c r="H23" i="376"/>
  <c r="H25" i="376" s="1"/>
  <c r="G23" i="376"/>
  <c r="F23" i="376"/>
  <c r="E23" i="376"/>
  <c r="E25" i="376" s="1"/>
  <c r="D23" i="376"/>
  <c r="D25" i="376" s="1"/>
  <c r="O22" i="376"/>
  <c r="N22" i="376"/>
  <c r="N23" i="376" s="1"/>
  <c r="M22" i="376"/>
  <c r="M23" i="376" s="1"/>
  <c r="O21" i="376"/>
  <c r="O23" i="376" s="1"/>
  <c r="N21" i="376"/>
  <c r="M21" i="376"/>
  <c r="L20" i="376"/>
  <c r="K20" i="376"/>
  <c r="H20" i="376"/>
  <c r="G20" i="376"/>
  <c r="F20" i="376"/>
  <c r="O20" i="376" s="1"/>
  <c r="D20" i="376"/>
  <c r="O19" i="376"/>
  <c r="N19" i="376"/>
  <c r="M19" i="376"/>
  <c r="M18" i="376"/>
  <c r="L18" i="376"/>
  <c r="K18" i="376"/>
  <c r="J18" i="376"/>
  <c r="J20" i="376" s="1"/>
  <c r="I18" i="376"/>
  <c r="I20" i="376" s="1"/>
  <c r="H18" i="376"/>
  <c r="G18" i="376"/>
  <c r="F18" i="376"/>
  <c r="E18" i="376"/>
  <c r="E20" i="376" s="1"/>
  <c r="N20" i="376" s="1"/>
  <c r="D18" i="376"/>
  <c r="O17" i="376"/>
  <c r="N17" i="376"/>
  <c r="M17" i="376"/>
  <c r="O16" i="376"/>
  <c r="N16" i="376"/>
  <c r="M16" i="376"/>
  <c r="O15" i="376"/>
  <c r="N15" i="376"/>
  <c r="M15" i="376"/>
  <c r="K14" i="376"/>
  <c r="J14" i="376"/>
  <c r="O13" i="376"/>
  <c r="N13" i="376"/>
  <c r="O12" i="376"/>
  <c r="N12" i="376"/>
  <c r="N11" i="376"/>
  <c r="L11" i="376"/>
  <c r="L14" i="376" s="1"/>
  <c r="K11" i="376"/>
  <c r="J11" i="376"/>
  <c r="I11" i="376"/>
  <c r="I14" i="376" s="1"/>
  <c r="H11" i="376"/>
  <c r="H14" i="376" s="1"/>
  <c r="G11" i="376"/>
  <c r="G14" i="376" s="1"/>
  <c r="F11" i="376"/>
  <c r="F14" i="376" s="1"/>
  <c r="E11" i="376"/>
  <c r="E14" i="376" s="1"/>
  <c r="D11" i="376"/>
  <c r="O10" i="376"/>
  <c r="N10" i="376"/>
  <c r="M10" i="376"/>
  <c r="O9" i="376"/>
  <c r="N9" i="376"/>
  <c r="M9" i="376"/>
  <c r="O8" i="376"/>
  <c r="N8" i="376"/>
  <c r="M8" i="376"/>
  <c r="J19" i="375"/>
  <c r="I19" i="375"/>
  <c r="H19" i="375"/>
  <c r="G19" i="375"/>
  <c r="F19" i="375"/>
  <c r="E19" i="375"/>
  <c r="D19" i="375"/>
  <c r="C19" i="375"/>
  <c r="B19" i="375"/>
  <c r="M18" i="375"/>
  <c r="L18" i="375"/>
  <c r="K18" i="375"/>
  <c r="M17" i="375"/>
  <c r="L17" i="375"/>
  <c r="K17" i="375"/>
  <c r="M16" i="375"/>
  <c r="L16" i="375"/>
  <c r="K16" i="375"/>
  <c r="M15" i="375"/>
  <c r="L15" i="375"/>
  <c r="K15" i="375"/>
  <c r="M14" i="375"/>
  <c r="L14" i="375"/>
  <c r="K14" i="375"/>
  <c r="M13" i="375"/>
  <c r="L13" i="375"/>
  <c r="K13" i="375"/>
  <c r="M12" i="375"/>
  <c r="L12" i="375"/>
  <c r="K12" i="375"/>
  <c r="M11" i="375"/>
  <c r="L11" i="375"/>
  <c r="K11" i="375"/>
  <c r="M10" i="375"/>
  <c r="L10" i="375"/>
  <c r="K10" i="375"/>
  <c r="M9" i="375"/>
  <c r="M19" i="375" s="1"/>
  <c r="L9" i="375"/>
  <c r="K9" i="375"/>
  <c r="O56" i="374"/>
  <c r="N56" i="374"/>
  <c r="M56" i="374"/>
  <c r="O55" i="374"/>
  <c r="N55" i="374"/>
  <c r="M55" i="374"/>
  <c r="I54" i="374"/>
  <c r="H54" i="374"/>
  <c r="G54" i="374"/>
  <c r="E54" i="374"/>
  <c r="O53" i="374"/>
  <c r="N53" i="374"/>
  <c r="M53" i="374"/>
  <c r="N52" i="374"/>
  <c r="L52" i="374"/>
  <c r="L54" i="374" s="1"/>
  <c r="L57" i="374" s="1"/>
  <c r="K52" i="374"/>
  <c r="K54" i="374" s="1"/>
  <c r="J52" i="374"/>
  <c r="J54" i="374" s="1"/>
  <c r="I52" i="374"/>
  <c r="H52" i="374"/>
  <c r="G52" i="374"/>
  <c r="F52" i="374"/>
  <c r="F54" i="374" s="1"/>
  <c r="E52" i="374"/>
  <c r="D52" i="374"/>
  <c r="D54" i="374" s="1"/>
  <c r="O51" i="374"/>
  <c r="N51" i="374"/>
  <c r="M51" i="374"/>
  <c r="O50" i="374"/>
  <c r="O52" i="374" s="1"/>
  <c r="N50" i="374"/>
  <c r="M50" i="374"/>
  <c r="M52" i="374" s="1"/>
  <c r="L49" i="374"/>
  <c r="K49" i="374"/>
  <c r="J49" i="374"/>
  <c r="I49" i="374"/>
  <c r="H49" i="374"/>
  <c r="G49" i="374"/>
  <c r="F49" i="374"/>
  <c r="E49" i="374"/>
  <c r="D49" i="374"/>
  <c r="O48" i="374"/>
  <c r="N48" i="374"/>
  <c r="N49" i="374" s="1"/>
  <c r="M48" i="374"/>
  <c r="M49" i="374" s="1"/>
  <c r="O47" i="374"/>
  <c r="N47" i="374"/>
  <c r="M47" i="374"/>
  <c r="L46" i="374"/>
  <c r="D46" i="374"/>
  <c r="O45" i="374"/>
  <c r="N45" i="374"/>
  <c r="M45" i="374"/>
  <c r="O44" i="374"/>
  <c r="N44" i="374"/>
  <c r="M44" i="374"/>
  <c r="O43" i="374"/>
  <c r="N43" i="374"/>
  <c r="M43" i="374"/>
  <c r="L42" i="374"/>
  <c r="K42" i="374"/>
  <c r="J42" i="374"/>
  <c r="I42" i="374"/>
  <c r="H42" i="374"/>
  <c r="H46" i="374" s="1"/>
  <c r="G42" i="374"/>
  <c r="F42" i="374"/>
  <c r="E42" i="374"/>
  <c r="D42" i="374"/>
  <c r="O41" i="374"/>
  <c r="N41" i="374"/>
  <c r="M41" i="374"/>
  <c r="M42" i="374" s="1"/>
  <c r="O40" i="374"/>
  <c r="N40" i="374"/>
  <c r="M40" i="374"/>
  <c r="O39" i="374"/>
  <c r="N39" i="374"/>
  <c r="N42" i="374" s="1"/>
  <c r="M39" i="374"/>
  <c r="L38" i="374"/>
  <c r="K38" i="374"/>
  <c r="J38" i="374"/>
  <c r="I38" i="374"/>
  <c r="H38" i="374"/>
  <c r="G38" i="374"/>
  <c r="F38" i="374"/>
  <c r="E38" i="374"/>
  <c r="D38" i="374"/>
  <c r="O37" i="374"/>
  <c r="O38" i="374" s="1"/>
  <c r="N37" i="374"/>
  <c r="N38" i="374" s="1"/>
  <c r="M37" i="374"/>
  <c r="O36" i="374"/>
  <c r="N36" i="374"/>
  <c r="M36" i="374"/>
  <c r="M38" i="374" s="1"/>
  <c r="L35" i="374"/>
  <c r="K35" i="374"/>
  <c r="K46" i="374" s="1"/>
  <c r="J35" i="374"/>
  <c r="I35" i="374"/>
  <c r="H35" i="374"/>
  <c r="G35" i="374"/>
  <c r="G46" i="374" s="1"/>
  <c r="F35" i="374"/>
  <c r="E35" i="374"/>
  <c r="D35" i="374"/>
  <c r="O34" i="374"/>
  <c r="N34" i="374"/>
  <c r="M34" i="374"/>
  <c r="M35" i="374" s="1"/>
  <c r="O33" i="374"/>
  <c r="O35" i="374" s="1"/>
  <c r="N33" i="374"/>
  <c r="N35" i="374" s="1"/>
  <c r="M33" i="374"/>
  <c r="K25" i="374"/>
  <c r="J25" i="374"/>
  <c r="G25" i="374"/>
  <c r="F25" i="374"/>
  <c r="O24" i="374"/>
  <c r="N24" i="374"/>
  <c r="N25" i="374" s="1"/>
  <c r="M24" i="374"/>
  <c r="L23" i="374"/>
  <c r="L25" i="374" s="1"/>
  <c r="K23" i="374"/>
  <c r="J23" i="374"/>
  <c r="I23" i="374"/>
  <c r="I25" i="374" s="1"/>
  <c r="H23" i="374"/>
  <c r="H25" i="374" s="1"/>
  <c r="G23" i="374"/>
  <c r="F23" i="374"/>
  <c r="E23" i="374"/>
  <c r="E25" i="374" s="1"/>
  <c r="D23" i="374"/>
  <c r="D25" i="374" s="1"/>
  <c r="O22" i="374"/>
  <c r="N22" i="374"/>
  <c r="N23" i="374" s="1"/>
  <c r="M22" i="374"/>
  <c r="M23" i="374" s="1"/>
  <c r="O21" i="374"/>
  <c r="O23" i="374" s="1"/>
  <c r="N21" i="374"/>
  <c r="M21" i="374"/>
  <c r="L20" i="374"/>
  <c r="K20" i="374"/>
  <c r="H20" i="374"/>
  <c r="G20" i="374"/>
  <c r="F20" i="374"/>
  <c r="O20" i="374" s="1"/>
  <c r="D20" i="374"/>
  <c r="O19" i="374"/>
  <c r="N19" i="374"/>
  <c r="M19" i="374"/>
  <c r="N18" i="374"/>
  <c r="L18" i="374"/>
  <c r="K18" i="374"/>
  <c r="J18" i="374"/>
  <c r="J20" i="374" s="1"/>
  <c r="I18" i="374"/>
  <c r="I20" i="374" s="1"/>
  <c r="H18" i="374"/>
  <c r="G18" i="374"/>
  <c r="F18" i="374"/>
  <c r="O18" i="374" s="1"/>
  <c r="E18" i="374"/>
  <c r="E20" i="374" s="1"/>
  <c r="N20" i="374" s="1"/>
  <c r="D18" i="374"/>
  <c r="O17" i="374"/>
  <c r="N17" i="374"/>
  <c r="M17" i="374"/>
  <c r="O16" i="374"/>
  <c r="N16" i="374"/>
  <c r="M16" i="374"/>
  <c r="O15" i="374"/>
  <c r="N15" i="374"/>
  <c r="M15" i="374"/>
  <c r="K14" i="374"/>
  <c r="J14" i="374"/>
  <c r="G14" i="374"/>
  <c r="F14" i="374"/>
  <c r="O13" i="374"/>
  <c r="N13" i="374"/>
  <c r="M13" i="374"/>
  <c r="O12" i="374"/>
  <c r="N12" i="374"/>
  <c r="M12" i="374"/>
  <c r="M11" i="374"/>
  <c r="L11" i="374"/>
  <c r="L14" i="374" s="1"/>
  <c r="K11" i="374"/>
  <c r="J11" i="374"/>
  <c r="I11" i="374"/>
  <c r="I14" i="374" s="1"/>
  <c r="O14" i="374" s="1"/>
  <c r="H11" i="374"/>
  <c r="H14" i="374" s="1"/>
  <c r="G11" i="374"/>
  <c r="F11" i="374"/>
  <c r="O11" i="374" s="1"/>
  <c r="E11" i="374"/>
  <c r="D11" i="374"/>
  <c r="D14" i="374" s="1"/>
  <c r="O10" i="374"/>
  <c r="N10" i="374"/>
  <c r="M10" i="374"/>
  <c r="O9" i="374"/>
  <c r="N9" i="374"/>
  <c r="M9" i="374"/>
  <c r="O8" i="374"/>
  <c r="N8" i="374"/>
  <c r="M8" i="374"/>
  <c r="J19" i="373"/>
  <c r="I19" i="373"/>
  <c r="H19" i="373"/>
  <c r="G19" i="373"/>
  <c r="F19" i="373"/>
  <c r="E19" i="373"/>
  <c r="D19" i="373"/>
  <c r="C19" i="373"/>
  <c r="B19" i="373"/>
  <c r="M18" i="373"/>
  <c r="L18" i="373"/>
  <c r="K18" i="373"/>
  <c r="M17" i="373"/>
  <c r="L17" i="373"/>
  <c r="K17" i="373"/>
  <c r="M16" i="373"/>
  <c r="L16" i="373"/>
  <c r="K16" i="373"/>
  <c r="M15" i="373"/>
  <c r="L15" i="373"/>
  <c r="K15" i="373"/>
  <c r="M14" i="373"/>
  <c r="L14" i="373"/>
  <c r="K14" i="373"/>
  <c r="M13" i="373"/>
  <c r="L13" i="373"/>
  <c r="K13" i="373"/>
  <c r="M12" i="373"/>
  <c r="L12" i="373"/>
  <c r="K12" i="373"/>
  <c r="M11" i="373"/>
  <c r="L11" i="373"/>
  <c r="K11" i="373"/>
  <c r="M10" i="373"/>
  <c r="L10" i="373"/>
  <c r="L19" i="373" s="1"/>
  <c r="K10" i="373"/>
  <c r="M9" i="373"/>
  <c r="L9" i="373"/>
  <c r="K9" i="373"/>
  <c r="K19" i="373" s="1"/>
  <c r="L10" i="371"/>
  <c r="K10" i="371"/>
  <c r="J10" i="371"/>
  <c r="I10" i="371"/>
  <c r="H10" i="371"/>
  <c r="G10" i="371"/>
  <c r="F10" i="371"/>
  <c r="E10" i="371"/>
  <c r="D10" i="371"/>
  <c r="O9" i="371"/>
  <c r="N9" i="371"/>
  <c r="M9" i="371"/>
  <c r="M10" i="371" s="1"/>
  <c r="N8" i="371"/>
  <c r="N10" i="371" s="1"/>
  <c r="M8" i="371"/>
  <c r="J10" i="370"/>
  <c r="I10" i="370"/>
  <c r="H10" i="370"/>
  <c r="G10" i="370"/>
  <c r="F10" i="370"/>
  <c r="E10" i="370"/>
  <c r="D10" i="370"/>
  <c r="C10" i="370"/>
  <c r="B10" i="370"/>
  <c r="L9" i="370"/>
  <c r="L10" i="370" s="1"/>
  <c r="K9" i="370"/>
  <c r="L8" i="370"/>
  <c r="K8" i="370"/>
  <c r="M8" i="370" s="1"/>
  <c r="L9" i="369"/>
  <c r="L10" i="369" s="1"/>
  <c r="K9" i="369"/>
  <c r="K10" i="369" s="1"/>
  <c r="J9" i="369"/>
  <c r="J10" i="369" s="1"/>
  <c r="I9" i="369"/>
  <c r="I10" i="369" s="1"/>
  <c r="H9" i="369"/>
  <c r="H10" i="369" s="1"/>
  <c r="G9" i="369"/>
  <c r="G10" i="369" s="1"/>
  <c r="F9" i="369"/>
  <c r="F10" i="369" s="1"/>
  <c r="E9" i="369"/>
  <c r="E10" i="369" s="1"/>
  <c r="D9" i="369"/>
  <c r="D10" i="369" s="1"/>
  <c r="O8" i="369"/>
  <c r="O9" i="369" s="1"/>
  <c r="O10" i="369" s="1"/>
  <c r="N8" i="369"/>
  <c r="N9" i="369" s="1"/>
  <c r="N10" i="369" s="1"/>
  <c r="M8" i="369"/>
  <c r="M9" i="369" s="1"/>
  <c r="M10" i="369" s="1"/>
  <c r="L9" i="368"/>
  <c r="J9" i="368"/>
  <c r="I9" i="368"/>
  <c r="H9" i="368"/>
  <c r="G9" i="368"/>
  <c r="F9" i="368"/>
  <c r="E9" i="368"/>
  <c r="D9" i="368"/>
  <c r="C9" i="368"/>
  <c r="B9" i="368"/>
  <c r="L8" i="368"/>
  <c r="M8" i="368" s="1"/>
  <c r="M9" i="368" s="1"/>
  <c r="K8" i="368"/>
  <c r="K9" i="368" s="1"/>
  <c r="O55" i="366"/>
  <c r="N55" i="366"/>
  <c r="M55" i="366"/>
  <c r="L54" i="366"/>
  <c r="K54" i="366"/>
  <c r="J54" i="366"/>
  <c r="I54" i="366"/>
  <c r="H54" i="366"/>
  <c r="G54" i="366"/>
  <c r="O53" i="366"/>
  <c r="N53" i="366"/>
  <c r="M53" i="366"/>
  <c r="O52" i="366"/>
  <c r="N52" i="366"/>
  <c r="M52" i="366"/>
  <c r="O50" i="366"/>
  <c r="N50" i="366"/>
  <c r="M50" i="366"/>
  <c r="L49" i="366"/>
  <c r="L51" i="366" s="1"/>
  <c r="K49" i="366"/>
  <c r="J49" i="366"/>
  <c r="J51" i="366" s="1"/>
  <c r="I49" i="366"/>
  <c r="I51" i="366" s="1"/>
  <c r="H49" i="366"/>
  <c r="H51" i="366" s="1"/>
  <c r="G49" i="366"/>
  <c r="F49" i="366"/>
  <c r="E49" i="366"/>
  <c r="E51" i="366" s="1"/>
  <c r="E54" i="366" s="1"/>
  <c r="N54" i="366" s="1"/>
  <c r="D49" i="366"/>
  <c r="D51" i="366" s="1"/>
  <c r="D54" i="366" s="1"/>
  <c r="M54" i="366" s="1"/>
  <c r="O48" i="366"/>
  <c r="N48" i="366"/>
  <c r="M48" i="366"/>
  <c r="M49" i="366" s="1"/>
  <c r="O47" i="366"/>
  <c r="O49" i="366" s="1"/>
  <c r="N47" i="366"/>
  <c r="N49" i="366" s="1"/>
  <c r="M47" i="366"/>
  <c r="L46" i="366"/>
  <c r="K46" i="366"/>
  <c r="J46" i="366"/>
  <c r="I46" i="366"/>
  <c r="H46" i="366"/>
  <c r="G46" i="366"/>
  <c r="F46" i="366"/>
  <c r="F51" i="366" s="1"/>
  <c r="E46" i="366"/>
  <c r="D46" i="366"/>
  <c r="O45" i="366"/>
  <c r="O46" i="366" s="1"/>
  <c r="N45" i="366"/>
  <c r="N46" i="366" s="1"/>
  <c r="M45" i="366"/>
  <c r="O44" i="366"/>
  <c r="N44" i="366"/>
  <c r="M44" i="366"/>
  <c r="M46" i="366" s="1"/>
  <c r="L43" i="366"/>
  <c r="K43" i="366"/>
  <c r="J43" i="366"/>
  <c r="I43" i="366"/>
  <c r="O43" i="366" s="1"/>
  <c r="H43" i="366"/>
  <c r="G43" i="366"/>
  <c r="F43" i="366"/>
  <c r="E43" i="366"/>
  <c r="N43" i="366" s="1"/>
  <c r="D43" i="366"/>
  <c r="M43" i="366" s="1"/>
  <c r="O42" i="366"/>
  <c r="N42" i="366"/>
  <c r="M42" i="366"/>
  <c r="O41" i="366"/>
  <c r="N41" i="366"/>
  <c r="M41" i="366"/>
  <c r="O40" i="366"/>
  <c r="N40" i="366"/>
  <c r="M40" i="366"/>
  <c r="L39" i="366"/>
  <c r="I39" i="366"/>
  <c r="I56" i="366" s="1"/>
  <c r="H39" i="366"/>
  <c r="E39" i="366"/>
  <c r="D39" i="366"/>
  <c r="O38" i="366"/>
  <c r="N38" i="366"/>
  <c r="M38" i="366"/>
  <c r="O37" i="366"/>
  <c r="N37" i="366"/>
  <c r="M37" i="366"/>
  <c r="O36" i="366"/>
  <c r="N36" i="366"/>
  <c r="M36" i="366"/>
  <c r="L35" i="366"/>
  <c r="K35" i="366"/>
  <c r="K39" i="366" s="1"/>
  <c r="J35" i="366"/>
  <c r="J39" i="366" s="1"/>
  <c r="I35" i="366"/>
  <c r="H35" i="366"/>
  <c r="G35" i="366"/>
  <c r="G39" i="366" s="1"/>
  <c r="F35" i="366"/>
  <c r="F39" i="366" s="1"/>
  <c r="O39" i="366" s="1"/>
  <c r="E35" i="366"/>
  <c r="D35" i="366"/>
  <c r="O34" i="366"/>
  <c r="O35" i="366" s="1"/>
  <c r="N34" i="366"/>
  <c r="N35" i="366" s="1"/>
  <c r="N39" i="366" s="1"/>
  <c r="M34" i="366"/>
  <c r="O33" i="366"/>
  <c r="N33" i="366"/>
  <c r="M33" i="366"/>
  <c r="M35" i="366" s="1"/>
  <c r="M39" i="366" s="1"/>
  <c r="O24" i="366"/>
  <c r="N24" i="366"/>
  <c r="M24" i="366"/>
  <c r="O23" i="366"/>
  <c r="N23" i="366"/>
  <c r="M23" i="366"/>
  <c r="N22" i="366"/>
  <c r="L22" i="366"/>
  <c r="K22" i="366"/>
  <c r="J22" i="366"/>
  <c r="I22" i="366"/>
  <c r="H22" i="366"/>
  <c r="G22" i="366"/>
  <c r="M22" i="366" s="1"/>
  <c r="F22" i="366"/>
  <c r="O22" i="366" s="1"/>
  <c r="E22" i="366"/>
  <c r="D22" i="366"/>
  <c r="O21" i="366"/>
  <c r="N21" i="366"/>
  <c r="M21" i="366"/>
  <c r="O20" i="366"/>
  <c r="N20" i="366"/>
  <c r="M20" i="366"/>
  <c r="O19" i="366"/>
  <c r="N19" i="366"/>
  <c r="M19" i="366"/>
  <c r="O18" i="366"/>
  <c r="N18" i="366"/>
  <c r="M18" i="366"/>
  <c r="J17" i="366"/>
  <c r="I17" i="366"/>
  <c r="O16" i="366"/>
  <c r="L16" i="366"/>
  <c r="L17" i="366" s="1"/>
  <c r="O17" i="366" s="1"/>
  <c r="K16" i="366"/>
  <c r="K17" i="366" s="1"/>
  <c r="J16" i="366"/>
  <c r="I16" i="366"/>
  <c r="H16" i="366"/>
  <c r="N16" i="366" s="1"/>
  <c r="G16" i="366"/>
  <c r="M16" i="366" s="1"/>
  <c r="O15" i="366"/>
  <c r="N15" i="366"/>
  <c r="M15" i="366"/>
  <c r="O14" i="366"/>
  <c r="N14" i="366"/>
  <c r="M14" i="366"/>
  <c r="N13" i="366"/>
  <c r="L13" i="366"/>
  <c r="K13" i="366"/>
  <c r="J13" i="366"/>
  <c r="I13" i="366"/>
  <c r="H13" i="366"/>
  <c r="G13" i="366"/>
  <c r="M13" i="366" s="1"/>
  <c r="F13" i="366"/>
  <c r="E13" i="366"/>
  <c r="D13" i="366"/>
  <c r="O12" i="366"/>
  <c r="N12" i="366"/>
  <c r="M12" i="366"/>
  <c r="O11" i="366"/>
  <c r="N11" i="366"/>
  <c r="M11" i="366"/>
  <c r="L10" i="366"/>
  <c r="K10" i="366"/>
  <c r="J10" i="366"/>
  <c r="I10" i="366"/>
  <c r="O10" i="366" s="1"/>
  <c r="H10" i="366"/>
  <c r="G10" i="366"/>
  <c r="F10" i="366"/>
  <c r="E10" i="366"/>
  <c r="E56" i="366" s="1"/>
  <c r="D10" i="366"/>
  <c r="O9" i="366"/>
  <c r="N9" i="366"/>
  <c r="M9" i="366"/>
  <c r="O8" i="366"/>
  <c r="N8" i="366"/>
  <c r="M8" i="366"/>
  <c r="L19" i="365"/>
  <c r="J19" i="365"/>
  <c r="I19" i="365"/>
  <c r="H19" i="365"/>
  <c r="G19" i="365"/>
  <c r="F19" i="365"/>
  <c r="E19" i="365"/>
  <c r="K19" i="365" s="1"/>
  <c r="D19" i="365"/>
  <c r="M19" i="365" s="1"/>
  <c r="C19" i="365"/>
  <c r="B19" i="365"/>
  <c r="M18" i="365"/>
  <c r="L18" i="365"/>
  <c r="K18" i="365"/>
  <c r="M17" i="365"/>
  <c r="L17" i="365"/>
  <c r="K17" i="365"/>
  <c r="M16" i="365"/>
  <c r="L16" i="365"/>
  <c r="K16" i="365"/>
  <c r="M15" i="365"/>
  <c r="L15" i="365"/>
  <c r="K15" i="365"/>
  <c r="M14" i="365"/>
  <c r="L14" i="365"/>
  <c r="K14" i="365"/>
  <c r="M13" i="365"/>
  <c r="L13" i="365"/>
  <c r="K13" i="365"/>
  <c r="M12" i="365"/>
  <c r="L12" i="365"/>
  <c r="K12" i="365"/>
  <c r="M11" i="365"/>
  <c r="L11" i="365"/>
  <c r="K11" i="365"/>
  <c r="M10" i="365"/>
  <c r="L10" i="365"/>
  <c r="K10" i="365"/>
  <c r="M9" i="365"/>
  <c r="L9" i="365"/>
  <c r="K9" i="365"/>
  <c r="M8" i="365"/>
  <c r="L8" i="365"/>
  <c r="K8" i="365"/>
  <c r="O55" i="364"/>
  <c r="N55" i="364"/>
  <c r="M55" i="364"/>
  <c r="L54" i="364"/>
  <c r="K54" i="364"/>
  <c r="J54" i="364"/>
  <c r="I54" i="364"/>
  <c r="I56" i="364" s="1"/>
  <c r="H54" i="364"/>
  <c r="G54" i="364"/>
  <c r="F54" i="364"/>
  <c r="O53" i="364"/>
  <c r="N53" i="364"/>
  <c r="M53" i="364"/>
  <c r="O52" i="364"/>
  <c r="N52" i="364"/>
  <c r="M52" i="364"/>
  <c r="L51" i="364"/>
  <c r="L56" i="364" s="1"/>
  <c r="H51" i="364"/>
  <c r="H56" i="364" s="1"/>
  <c r="D51" i="364"/>
  <c r="D54" i="364" s="1"/>
  <c r="O50" i="364"/>
  <c r="N50" i="364"/>
  <c r="M50" i="364"/>
  <c r="L49" i="364"/>
  <c r="K49" i="364"/>
  <c r="K51" i="364" s="1"/>
  <c r="K56" i="364" s="1"/>
  <c r="J49" i="364"/>
  <c r="J51" i="364" s="1"/>
  <c r="I49" i="364"/>
  <c r="H49" i="364"/>
  <c r="G49" i="364"/>
  <c r="G51" i="364" s="1"/>
  <c r="G56" i="364" s="1"/>
  <c r="F49" i="364"/>
  <c r="F51" i="364" s="1"/>
  <c r="E49" i="364"/>
  <c r="D49" i="364"/>
  <c r="O48" i="364"/>
  <c r="O49" i="364" s="1"/>
  <c r="N48" i="364"/>
  <c r="M48" i="364"/>
  <c r="O47" i="364"/>
  <c r="N47" i="364"/>
  <c r="N49" i="364" s="1"/>
  <c r="M47" i="364"/>
  <c r="M49" i="364" s="1"/>
  <c r="L46" i="364"/>
  <c r="K46" i="364"/>
  <c r="J46" i="364"/>
  <c r="I46" i="364"/>
  <c r="I51" i="364" s="1"/>
  <c r="H46" i="364"/>
  <c r="G46" i="364"/>
  <c r="F46" i="364"/>
  <c r="E46" i="364"/>
  <c r="E51" i="364" s="1"/>
  <c r="E54" i="364" s="1"/>
  <c r="D46" i="364"/>
  <c r="O45" i="364"/>
  <c r="N45" i="364"/>
  <c r="N46" i="364" s="1"/>
  <c r="M45" i="364"/>
  <c r="M46" i="364" s="1"/>
  <c r="O44" i="364"/>
  <c r="O46" i="364" s="1"/>
  <c r="N44" i="364"/>
  <c r="M44" i="364"/>
  <c r="O43" i="364"/>
  <c r="L43" i="364"/>
  <c r="K43" i="364"/>
  <c r="J43" i="364"/>
  <c r="I43" i="364"/>
  <c r="H43" i="364"/>
  <c r="N43" i="364" s="1"/>
  <c r="G43" i="364"/>
  <c r="F43" i="364"/>
  <c r="E43" i="364"/>
  <c r="D43" i="364"/>
  <c r="M43" i="364" s="1"/>
  <c r="O42" i="364"/>
  <c r="N42" i="364"/>
  <c r="M42" i="364"/>
  <c r="O41" i="364"/>
  <c r="N41" i="364"/>
  <c r="M41" i="364"/>
  <c r="O40" i="364"/>
  <c r="N40" i="364"/>
  <c r="M40" i="364"/>
  <c r="L39" i="364"/>
  <c r="K39" i="364"/>
  <c r="H39" i="364"/>
  <c r="G39" i="364"/>
  <c r="D39" i="364"/>
  <c r="O38" i="364"/>
  <c r="N38" i="364"/>
  <c r="M38" i="364"/>
  <c r="O37" i="364"/>
  <c r="N37" i="364"/>
  <c r="M37" i="364"/>
  <c r="O36" i="364"/>
  <c r="N36" i="364"/>
  <c r="M36" i="364"/>
  <c r="L35" i="364"/>
  <c r="K35" i="364"/>
  <c r="J35" i="364"/>
  <c r="J39" i="364" s="1"/>
  <c r="I35" i="364"/>
  <c r="I39" i="364" s="1"/>
  <c r="H35" i="364"/>
  <c r="G35" i="364"/>
  <c r="F35" i="364"/>
  <c r="F39" i="364" s="1"/>
  <c r="E35" i="364"/>
  <c r="E39" i="364" s="1"/>
  <c r="D35" i="364"/>
  <c r="O34" i="364"/>
  <c r="N34" i="364"/>
  <c r="N35" i="364" s="1"/>
  <c r="N39" i="364" s="1"/>
  <c r="M34" i="364"/>
  <c r="M35" i="364" s="1"/>
  <c r="M39" i="364" s="1"/>
  <c r="O33" i="364"/>
  <c r="O35" i="364" s="1"/>
  <c r="O39" i="364" s="1"/>
  <c r="N33" i="364"/>
  <c r="M33" i="364"/>
  <c r="O21" i="364"/>
  <c r="N21" i="364"/>
  <c r="M21" i="364"/>
  <c r="O20" i="364"/>
  <c r="N20" i="364"/>
  <c r="L20" i="364"/>
  <c r="K20" i="364"/>
  <c r="J20" i="364"/>
  <c r="I20" i="364"/>
  <c r="H20" i="364"/>
  <c r="G20" i="364"/>
  <c r="M20" i="364" s="1"/>
  <c r="O19" i="364"/>
  <c r="N19" i="364"/>
  <c r="M19" i="364"/>
  <c r="O18" i="364"/>
  <c r="N18" i="364"/>
  <c r="M18" i="364"/>
  <c r="O17" i="364"/>
  <c r="N17" i="364"/>
  <c r="M17" i="364"/>
  <c r="O16" i="364"/>
  <c r="N16" i="364"/>
  <c r="M16" i="364"/>
  <c r="O15" i="364"/>
  <c r="I15" i="364"/>
  <c r="H15" i="364"/>
  <c r="N15" i="364" s="1"/>
  <c r="N14" i="364"/>
  <c r="M14" i="364"/>
  <c r="I14" i="364"/>
  <c r="O14" i="364" s="1"/>
  <c r="H14" i="364"/>
  <c r="G14" i="364"/>
  <c r="G15" i="364" s="1"/>
  <c r="M15" i="364" s="1"/>
  <c r="O13" i="364"/>
  <c r="N13" i="364"/>
  <c r="M13" i="364"/>
  <c r="O12" i="364"/>
  <c r="N12" i="364"/>
  <c r="M12" i="364"/>
  <c r="N11" i="364"/>
  <c r="M11" i="364"/>
  <c r="I11" i="364"/>
  <c r="H11" i="364"/>
  <c r="G11" i="364"/>
  <c r="F11" i="364"/>
  <c r="O11" i="364" s="1"/>
  <c r="E11" i="364"/>
  <c r="D11" i="364"/>
  <c r="O10" i="364"/>
  <c r="N10" i="364"/>
  <c r="M10" i="364"/>
  <c r="O9" i="364"/>
  <c r="N9" i="364"/>
  <c r="M9" i="364"/>
  <c r="O8" i="364"/>
  <c r="N8" i="364"/>
  <c r="M8" i="364"/>
  <c r="J19" i="363"/>
  <c r="I19" i="363"/>
  <c r="H19" i="363"/>
  <c r="G19" i="363"/>
  <c r="F19" i="363"/>
  <c r="E19" i="363"/>
  <c r="D19" i="363"/>
  <c r="C19" i="363"/>
  <c r="B19" i="363"/>
  <c r="M18" i="363"/>
  <c r="L18" i="363"/>
  <c r="K18" i="363"/>
  <c r="M17" i="363"/>
  <c r="L17" i="363"/>
  <c r="K17" i="363"/>
  <c r="M16" i="363"/>
  <c r="L16" i="363"/>
  <c r="K16" i="363"/>
  <c r="M15" i="363"/>
  <c r="L15" i="363"/>
  <c r="K15" i="363"/>
  <c r="M14" i="363"/>
  <c r="L14" i="363"/>
  <c r="K14" i="363"/>
  <c r="M13" i="363"/>
  <c r="L13" i="363"/>
  <c r="K13" i="363"/>
  <c r="M12" i="363"/>
  <c r="L12" i="363"/>
  <c r="K12" i="363"/>
  <c r="M11" i="363"/>
  <c r="L11" i="363"/>
  <c r="K11" i="363"/>
  <c r="M10" i="363"/>
  <c r="L10" i="363"/>
  <c r="K10" i="363"/>
  <c r="M9" i="363"/>
  <c r="L9" i="363"/>
  <c r="K9" i="363"/>
  <c r="L8" i="363"/>
  <c r="L19" i="363" s="1"/>
  <c r="K8" i="363"/>
  <c r="K19" i="363" s="1"/>
  <c r="O51" i="364" l="1"/>
  <c r="M54" i="364"/>
  <c r="M56" i="364" s="1"/>
  <c r="D56" i="364"/>
  <c r="M51" i="364"/>
  <c r="F56" i="364"/>
  <c r="J56" i="364"/>
  <c r="F56" i="366"/>
  <c r="J56" i="366"/>
  <c r="M51" i="366"/>
  <c r="M25" i="374"/>
  <c r="O46" i="374"/>
  <c r="E58" i="376"/>
  <c r="N55" i="376"/>
  <c r="N51" i="366"/>
  <c r="N54" i="364"/>
  <c r="N56" i="364" s="1"/>
  <c r="E56" i="364"/>
  <c r="N51" i="364"/>
  <c r="O56" i="364"/>
  <c r="M31" i="379"/>
  <c r="D56" i="366"/>
  <c r="L56" i="366"/>
  <c r="K57" i="374"/>
  <c r="M21" i="379"/>
  <c r="E31" i="379"/>
  <c r="O54" i="364"/>
  <c r="O13" i="366"/>
  <c r="O56" i="366" s="1"/>
  <c r="G17" i="366"/>
  <c r="M17" i="366" s="1"/>
  <c r="M10" i="370"/>
  <c r="D57" i="374"/>
  <c r="N14" i="376"/>
  <c r="M44" i="376"/>
  <c r="D47" i="376"/>
  <c r="D56" i="376"/>
  <c r="M55" i="376"/>
  <c r="L58" i="376"/>
  <c r="O30" i="379"/>
  <c r="M8" i="363"/>
  <c r="M19" i="363" s="1"/>
  <c r="N10" i="366"/>
  <c r="H17" i="366"/>
  <c r="N17" i="366" s="1"/>
  <c r="O51" i="366"/>
  <c r="O54" i="366"/>
  <c r="K10" i="370"/>
  <c r="O8" i="371"/>
  <c r="O10" i="371" s="1"/>
  <c r="M19" i="373"/>
  <c r="M14" i="374"/>
  <c r="M18" i="374"/>
  <c r="O25" i="374"/>
  <c r="O42" i="374"/>
  <c r="E46" i="374"/>
  <c r="I46" i="374"/>
  <c r="I57" i="374" s="1"/>
  <c r="K19" i="375"/>
  <c r="O14" i="376"/>
  <c r="O11" i="376"/>
  <c r="O39" i="376"/>
  <c r="M14" i="380"/>
  <c r="M10" i="393"/>
  <c r="M11" i="393" s="1"/>
  <c r="K11" i="393"/>
  <c r="L11" i="395"/>
  <c r="M8" i="395"/>
  <c r="M11" i="395" s="1"/>
  <c r="O18" i="401"/>
  <c r="M19" i="401"/>
  <c r="F38" i="401"/>
  <c r="H38" i="401"/>
  <c r="O19" i="406"/>
  <c r="O20" i="406" s="1"/>
  <c r="M20" i="406"/>
  <c r="N46" i="374"/>
  <c r="H57" i="374"/>
  <c r="M10" i="366"/>
  <c r="M56" i="366" s="1"/>
  <c r="N47" i="376"/>
  <c r="N58" i="376" s="1"/>
  <c r="H58" i="376"/>
  <c r="I58" i="376"/>
  <c r="G56" i="366"/>
  <c r="K56" i="366"/>
  <c r="G51" i="366"/>
  <c r="K51" i="366"/>
  <c r="M9" i="370"/>
  <c r="E14" i="374"/>
  <c r="N14" i="374" s="1"/>
  <c r="N11" i="374"/>
  <c r="M20" i="374"/>
  <c r="F46" i="374"/>
  <c r="F57" i="374" s="1"/>
  <c r="J46" i="374"/>
  <c r="J57" i="374" s="1"/>
  <c r="M46" i="374"/>
  <c r="G57" i="374"/>
  <c r="M54" i="374"/>
  <c r="M57" i="374" s="1"/>
  <c r="D19" i="381"/>
  <c r="M19" i="381" s="1"/>
  <c r="O19" i="381"/>
  <c r="I21" i="381"/>
  <c r="O21" i="381" s="1"/>
  <c r="J31" i="381"/>
  <c r="G21" i="389"/>
  <c r="M42" i="399"/>
  <c r="L13" i="400"/>
  <c r="M8" i="400"/>
  <c r="H14" i="401"/>
  <c r="N14" i="401" s="1"/>
  <c r="O14" i="401" s="1"/>
  <c r="N11" i="401"/>
  <c r="O8" i="406"/>
  <c r="M10" i="406"/>
  <c r="O54" i="374"/>
  <c r="O57" i="374" s="1"/>
  <c r="O25" i="376"/>
  <c r="N28" i="376"/>
  <c r="O43" i="376"/>
  <c r="O55" i="376"/>
  <c r="F58" i="376"/>
  <c r="O12" i="379"/>
  <c r="G31" i="379"/>
  <c r="K31" i="379"/>
  <c r="M21" i="381"/>
  <c r="M31" i="381" s="1"/>
  <c r="N21" i="381"/>
  <c r="N31" i="381"/>
  <c r="F31" i="381"/>
  <c r="L15" i="383"/>
  <c r="K14" i="385"/>
  <c r="O21" i="391"/>
  <c r="N14" i="394"/>
  <c r="M9" i="398"/>
  <c r="K13" i="398"/>
  <c r="O49" i="374"/>
  <c r="N54" i="374"/>
  <c r="N57" i="374" s="1"/>
  <c r="L19" i="375"/>
  <c r="O18" i="376"/>
  <c r="N18" i="376"/>
  <c r="M20" i="376"/>
  <c r="G47" i="376"/>
  <c r="G58" i="376" s="1"/>
  <c r="K47" i="376"/>
  <c r="K58" i="376" s="1"/>
  <c r="O47" i="376"/>
  <c r="M50" i="376"/>
  <c r="D31" i="379"/>
  <c r="H31" i="379"/>
  <c r="L31" i="379"/>
  <c r="K14" i="380"/>
  <c r="D20" i="381"/>
  <c r="M20" i="381" s="1"/>
  <c r="O29" i="381"/>
  <c r="O30" i="381" s="1"/>
  <c r="O31" i="381" s="1"/>
  <c r="D31" i="381"/>
  <c r="H31" i="381"/>
  <c r="O9" i="384"/>
  <c r="E18" i="384"/>
  <c r="E22" i="384" s="1"/>
  <c r="N14" i="384"/>
  <c r="O16" i="384"/>
  <c r="O29" i="401"/>
  <c r="M13" i="404"/>
  <c r="M21" i="404" s="1"/>
  <c r="O11" i="404"/>
  <c r="O13" i="404" s="1"/>
  <c r="M10" i="409"/>
  <c r="M11" i="376"/>
  <c r="M43" i="376"/>
  <c r="M47" i="376" s="1"/>
  <c r="G31" i="381"/>
  <c r="K31" i="381"/>
  <c r="H18" i="386"/>
  <c r="N14" i="386"/>
  <c r="O14" i="394"/>
  <c r="M14" i="399"/>
  <c r="M11" i="400"/>
  <c r="N19" i="401"/>
  <c r="N38" i="401" s="1"/>
  <c r="E21" i="404"/>
  <c r="I21" i="404"/>
  <c r="N13" i="406"/>
  <c r="N21" i="406" s="1"/>
  <c r="M17" i="406"/>
  <c r="O15" i="406"/>
  <c r="O16" i="406"/>
  <c r="O16" i="409"/>
  <c r="D12" i="376"/>
  <c r="M12" i="376" s="1"/>
  <c r="M14" i="385"/>
  <c r="M18" i="386"/>
  <c r="G22" i="386"/>
  <c r="O20" i="386"/>
  <c r="N10" i="389"/>
  <c r="N21" i="389" s="1"/>
  <c r="H21" i="389"/>
  <c r="L21" i="389"/>
  <c r="M14" i="396"/>
  <c r="N14" i="396"/>
  <c r="O19" i="401"/>
  <c r="E38" i="401"/>
  <c r="I38" i="401"/>
  <c r="K12" i="403"/>
  <c r="N13" i="404"/>
  <c r="N21" i="404" s="1"/>
  <c r="M8" i="405"/>
  <c r="K12" i="405"/>
  <c r="M14" i="386"/>
  <c r="M19" i="389"/>
  <c r="M21" i="389" s="1"/>
  <c r="L13" i="398"/>
  <c r="M10" i="398"/>
  <c r="O19" i="399"/>
  <c r="G42" i="399"/>
  <c r="K42" i="399"/>
  <c r="N29" i="401"/>
  <c r="M10" i="403"/>
  <c r="M12" i="403" s="1"/>
  <c r="O17" i="404"/>
  <c r="O21" i="404" s="1"/>
  <c r="F21" i="404"/>
  <c r="J21" i="404"/>
  <c r="M9" i="405"/>
  <c r="O9" i="406"/>
  <c r="K11" i="408"/>
  <c r="M8" i="408"/>
  <c r="M11" i="408" s="1"/>
  <c r="O9" i="409"/>
  <c r="O10" i="409" s="1"/>
  <c r="E17" i="409"/>
  <c r="I17" i="409"/>
  <c r="M11" i="410"/>
  <c r="O11" i="411"/>
  <c r="M17" i="411"/>
  <c r="K13" i="388"/>
  <c r="M13" i="398"/>
  <c r="O8" i="399"/>
  <c r="O14" i="399"/>
  <c r="M33" i="399"/>
  <c r="O42" i="399"/>
  <c r="D42" i="399"/>
  <c r="H42" i="399"/>
  <c r="L42" i="399"/>
  <c r="O30" i="401"/>
  <c r="O34" i="401" s="1"/>
  <c r="M37" i="401"/>
  <c r="M38" i="401" s="1"/>
  <c r="O35" i="401"/>
  <c r="O37" i="401" s="1"/>
  <c r="M13" i="406"/>
  <c r="L11" i="408"/>
  <c r="M17" i="409"/>
  <c r="M11" i="401"/>
  <c r="O11" i="401" s="1"/>
  <c r="O21" i="406" l="1"/>
  <c r="O14" i="386"/>
  <c r="H22" i="386"/>
  <c r="N18" i="386"/>
  <c r="N22" i="386" s="1"/>
  <c r="I31" i="381"/>
  <c r="O38" i="401"/>
  <c r="M12" i="405"/>
  <c r="D13" i="376"/>
  <c r="M13" i="376" s="1"/>
  <c r="O17" i="406"/>
  <c r="H56" i="366"/>
  <c r="O31" i="379"/>
  <c r="M56" i="376"/>
  <c r="N18" i="384"/>
  <c r="N22" i="384" s="1"/>
  <c r="O14" i="384"/>
  <c r="O18" i="384" s="1"/>
  <c r="O22" i="384" s="1"/>
  <c r="M21" i="406"/>
  <c r="E57" i="374"/>
  <c r="O17" i="409"/>
  <c r="N56" i="366"/>
  <c r="M22" i="386"/>
  <c r="O10" i="406"/>
  <c r="O13" i="406" s="1"/>
  <c r="M13" i="400"/>
  <c r="O56" i="376" l="1"/>
  <c r="O58" i="376" s="1"/>
  <c r="D14" i="376"/>
  <c r="O18" i="386"/>
  <c r="O22" i="386" s="1"/>
  <c r="M14" i="376" l="1"/>
  <c r="M58" i="376" s="1"/>
  <c r="D58" i="376"/>
  <c r="E111" i="264" l="1"/>
  <c r="F111" i="264"/>
  <c r="G111" i="264"/>
  <c r="H111" i="264"/>
  <c r="I111" i="264"/>
  <c r="J111" i="264"/>
  <c r="K111" i="264"/>
  <c r="L111" i="264"/>
  <c r="M111" i="264"/>
  <c r="N111" i="264"/>
  <c r="O111" i="264"/>
  <c r="D111" i="264"/>
  <c r="C23" i="265"/>
  <c r="D23" i="265"/>
  <c r="E23" i="265"/>
  <c r="F23" i="265"/>
  <c r="G23" i="265"/>
  <c r="H23" i="265"/>
  <c r="I23" i="265"/>
  <c r="J23" i="265"/>
  <c r="K23" i="265"/>
  <c r="L23" i="265"/>
  <c r="M23" i="265"/>
  <c r="B23" i="265"/>
  <c r="L18" i="265"/>
  <c r="M18" i="265"/>
  <c r="K18" i="265"/>
  <c r="G18" i="265"/>
  <c r="E112" i="266"/>
  <c r="F112" i="266"/>
  <c r="G112" i="266"/>
  <c r="H112" i="266"/>
  <c r="I112" i="266"/>
  <c r="J112" i="266"/>
  <c r="K112" i="266"/>
  <c r="L112" i="266"/>
  <c r="M112" i="266"/>
  <c r="N112" i="266"/>
  <c r="O112" i="266"/>
  <c r="D112" i="266"/>
  <c r="D124" i="266" s="1"/>
  <c r="C23" i="263"/>
  <c r="D23" i="263"/>
  <c r="E23" i="263"/>
  <c r="F23" i="263"/>
  <c r="G23" i="263"/>
  <c r="H23" i="263"/>
  <c r="I23" i="263"/>
  <c r="J23" i="263"/>
  <c r="K23" i="263"/>
  <c r="L23" i="263"/>
  <c r="M23" i="263"/>
  <c r="B23" i="263"/>
  <c r="L18" i="263"/>
  <c r="M18" i="263"/>
  <c r="K18" i="263"/>
  <c r="G18" i="263"/>
  <c r="E121" i="262"/>
  <c r="F121" i="262"/>
  <c r="G121" i="262"/>
  <c r="H121" i="262"/>
  <c r="J121" i="262"/>
  <c r="K121" i="262"/>
  <c r="L121" i="262"/>
  <c r="M121" i="262"/>
  <c r="N121" i="262"/>
  <c r="O121" i="262"/>
  <c r="D121" i="262"/>
  <c r="C26" i="261"/>
  <c r="D26" i="261"/>
  <c r="E26" i="261"/>
  <c r="F26" i="261"/>
  <c r="G26" i="261"/>
  <c r="H26" i="261"/>
  <c r="I26" i="261"/>
  <c r="J26" i="261"/>
  <c r="K26" i="261"/>
  <c r="L26" i="261"/>
  <c r="M26" i="261"/>
  <c r="B26" i="261"/>
  <c r="L23" i="261"/>
  <c r="M23" i="261"/>
  <c r="K23" i="261"/>
  <c r="G23" i="261"/>
  <c r="G8" i="306"/>
  <c r="H8" i="306" s="1"/>
  <c r="F8" i="306"/>
  <c r="G8" i="305"/>
  <c r="J8" i="305"/>
  <c r="M8" i="305"/>
  <c r="D8" i="305"/>
  <c r="G8" i="304"/>
  <c r="H8" i="304" s="1"/>
  <c r="F8" i="304"/>
  <c r="E8" i="303"/>
  <c r="F8" i="303" s="1"/>
  <c r="D8" i="303"/>
  <c r="I8" i="306" l="1"/>
  <c r="J8" i="306"/>
  <c r="J8" i="304"/>
  <c r="I8" i="304"/>
  <c r="G8" i="303"/>
  <c r="H8" i="303" s="1"/>
  <c r="N56" i="302"/>
  <c r="L56" i="302"/>
  <c r="K56" i="302"/>
  <c r="I56" i="302"/>
  <c r="H56" i="302"/>
  <c r="G56" i="302"/>
  <c r="F56" i="302"/>
  <c r="E56" i="302"/>
  <c r="D56" i="302"/>
  <c r="K8" i="306" l="1"/>
  <c r="L8" i="304"/>
  <c r="K8" i="304"/>
  <c r="I8" i="303"/>
  <c r="C19" i="293"/>
  <c r="D19" i="293"/>
  <c r="E19" i="293"/>
  <c r="F19" i="293"/>
  <c r="G19" i="293"/>
  <c r="H19" i="293"/>
  <c r="I19" i="293"/>
  <c r="J19" i="293"/>
  <c r="K19" i="293"/>
  <c r="L19" i="293"/>
  <c r="M19" i="293"/>
  <c r="B19" i="293"/>
  <c r="C19" i="291"/>
  <c r="D19" i="291"/>
  <c r="E19" i="291"/>
  <c r="F19" i="291"/>
  <c r="G19" i="291"/>
  <c r="H19" i="291"/>
  <c r="I19" i="291"/>
  <c r="J19" i="291"/>
  <c r="K19" i="291"/>
  <c r="L19" i="291"/>
  <c r="M19" i="291"/>
  <c r="B19" i="291"/>
  <c r="M8" i="306" l="1"/>
  <c r="L8" i="306"/>
  <c r="N8" i="304"/>
  <c r="M8" i="304"/>
  <c r="J8" i="303"/>
  <c r="E119" i="232"/>
  <c r="F119" i="232"/>
  <c r="G119" i="232"/>
  <c r="H119" i="232"/>
  <c r="I119" i="232"/>
  <c r="J119" i="232"/>
  <c r="D119" i="232"/>
  <c r="E48" i="232"/>
  <c r="F48" i="232"/>
  <c r="G48" i="232"/>
  <c r="H48" i="232"/>
  <c r="I48" i="232"/>
  <c r="J48" i="232"/>
  <c r="K48" i="232"/>
  <c r="L48" i="232"/>
  <c r="M48" i="232"/>
  <c r="N48" i="232"/>
  <c r="O48" i="232"/>
  <c r="D48" i="232"/>
  <c r="E44" i="232"/>
  <c r="F44" i="232"/>
  <c r="G44" i="232"/>
  <c r="H44" i="232"/>
  <c r="I44" i="232"/>
  <c r="J44" i="232"/>
  <c r="K44" i="232"/>
  <c r="L44" i="232"/>
  <c r="M44" i="232"/>
  <c r="N44" i="232"/>
  <c r="O44" i="232"/>
  <c r="D44" i="232"/>
  <c r="N8" i="306" l="1"/>
  <c r="O8" i="306" s="1"/>
  <c r="O8" i="304"/>
  <c r="K8" i="303"/>
  <c r="E51" i="343"/>
  <c r="F51" i="343"/>
  <c r="G51" i="343"/>
  <c r="H51" i="343"/>
  <c r="I51" i="343"/>
  <c r="J51" i="343"/>
  <c r="K51" i="343"/>
  <c r="L51" i="343"/>
  <c r="D51" i="343"/>
  <c r="C17" i="301"/>
  <c r="D17" i="301"/>
  <c r="E17" i="301"/>
  <c r="F17" i="301"/>
  <c r="G17" i="301"/>
  <c r="I17" i="301"/>
  <c r="J17" i="301"/>
  <c r="L17" i="301"/>
  <c r="B17" i="301"/>
  <c r="E68" i="258"/>
  <c r="F68" i="258"/>
  <c r="G68" i="258"/>
  <c r="H68" i="258"/>
  <c r="I68" i="258"/>
  <c r="J68" i="258"/>
  <c r="K68" i="258"/>
  <c r="L68" i="258"/>
  <c r="M68" i="258"/>
  <c r="N68" i="258"/>
  <c r="O68" i="258"/>
  <c r="D68" i="258"/>
  <c r="E98" i="247"/>
  <c r="F98" i="247"/>
  <c r="G98" i="247"/>
  <c r="H98" i="247"/>
  <c r="I98" i="247"/>
  <c r="J98" i="247"/>
  <c r="K98" i="247"/>
  <c r="L98" i="247"/>
  <c r="D98" i="247"/>
  <c r="L8" i="303" l="1"/>
  <c r="M8" i="303" s="1"/>
  <c r="E67" i="127"/>
  <c r="F67" i="127"/>
  <c r="G67" i="127"/>
  <c r="H67" i="127"/>
  <c r="I67" i="127"/>
  <c r="J67" i="127"/>
  <c r="K67" i="127"/>
  <c r="L67" i="127"/>
  <c r="M67" i="127"/>
  <c r="N67" i="127"/>
  <c r="O67" i="127"/>
  <c r="D67" i="127"/>
  <c r="E56" i="127"/>
  <c r="F56" i="127"/>
  <c r="G56" i="127"/>
  <c r="H56" i="127"/>
  <c r="I56" i="127"/>
  <c r="J56" i="127"/>
  <c r="K56" i="127"/>
  <c r="L56" i="127"/>
  <c r="M56" i="127"/>
  <c r="N56" i="127"/>
  <c r="O56" i="127"/>
  <c r="D56" i="127"/>
  <c r="E53" i="127"/>
  <c r="F53" i="127"/>
  <c r="G53" i="127"/>
  <c r="H53" i="127"/>
  <c r="I53" i="127"/>
  <c r="J53" i="127"/>
  <c r="K53" i="127"/>
  <c r="L53" i="127"/>
  <c r="D53" i="127"/>
  <c r="M52" i="127"/>
  <c r="N52" i="127"/>
  <c r="O52" i="127"/>
  <c r="D52" i="127"/>
  <c r="E52" i="127"/>
  <c r="E31" i="127"/>
  <c r="F31" i="127"/>
  <c r="G31" i="127"/>
  <c r="H31" i="127"/>
  <c r="I31" i="127"/>
  <c r="J31" i="127"/>
  <c r="K31" i="127"/>
  <c r="L31" i="127"/>
  <c r="D31" i="127"/>
  <c r="M30" i="127"/>
  <c r="N30" i="127"/>
  <c r="O30" i="127"/>
  <c r="E23" i="127"/>
  <c r="F23" i="127"/>
  <c r="G23" i="127"/>
  <c r="H23" i="127"/>
  <c r="I23" i="127"/>
  <c r="J23" i="127"/>
  <c r="K23" i="127"/>
  <c r="L23" i="127"/>
  <c r="D23" i="127"/>
  <c r="M22" i="127"/>
  <c r="N22" i="127"/>
  <c r="O22" i="127"/>
  <c r="J22" i="127"/>
  <c r="K22" i="127"/>
  <c r="L22" i="127"/>
  <c r="E20" i="127"/>
  <c r="F20" i="127"/>
  <c r="G20" i="127"/>
  <c r="H20" i="127"/>
  <c r="I20" i="127"/>
  <c r="J20" i="127"/>
  <c r="K20" i="127"/>
  <c r="L20" i="127"/>
  <c r="M20" i="127"/>
  <c r="D20" i="127"/>
  <c r="M19" i="127"/>
  <c r="N19" i="127"/>
  <c r="O19" i="127" s="1"/>
  <c r="E12" i="127"/>
  <c r="E13" i="127" s="1"/>
  <c r="F12" i="127"/>
  <c r="F13" i="127" s="1"/>
  <c r="G12" i="127"/>
  <c r="G13" i="127" s="1"/>
  <c r="H12" i="127"/>
  <c r="H13" i="127" s="1"/>
  <c r="I12" i="127"/>
  <c r="I13" i="127" s="1"/>
  <c r="J12" i="127"/>
  <c r="J13" i="127" s="1"/>
  <c r="K12" i="127"/>
  <c r="K13" i="127" s="1"/>
  <c r="L12" i="127"/>
  <c r="L13" i="127" s="1"/>
  <c r="D12" i="127"/>
  <c r="D13" i="127" s="1"/>
  <c r="M11" i="127"/>
  <c r="N11" i="127"/>
  <c r="O11" i="127"/>
  <c r="F67" i="125"/>
  <c r="G67" i="125"/>
  <c r="H67" i="125"/>
  <c r="I67" i="125"/>
  <c r="J67" i="125"/>
  <c r="K67" i="125"/>
  <c r="L67" i="125"/>
  <c r="O67" i="125"/>
  <c r="E31" i="125"/>
  <c r="F31" i="125"/>
  <c r="G31" i="125"/>
  <c r="H31" i="125"/>
  <c r="I31" i="125"/>
  <c r="J31" i="125"/>
  <c r="K31" i="125"/>
  <c r="L31" i="125"/>
  <c r="D31" i="125"/>
  <c r="M30" i="125"/>
  <c r="M31" i="125" s="1"/>
  <c r="N30" i="125"/>
  <c r="N31" i="125" s="1"/>
  <c r="O30" i="125"/>
  <c r="O31" i="125" s="1"/>
  <c r="E20" i="125"/>
  <c r="F20" i="125"/>
  <c r="G20" i="125"/>
  <c r="H20" i="125"/>
  <c r="I20" i="125"/>
  <c r="J20" i="125"/>
  <c r="K20" i="125"/>
  <c r="L20" i="125"/>
  <c r="D20" i="125"/>
  <c r="M55" i="125" l="1"/>
  <c r="N55" i="125"/>
  <c r="O55" i="125"/>
  <c r="N54" i="125"/>
  <c r="O54" i="125"/>
  <c r="M54" i="125"/>
  <c r="E53" i="125"/>
  <c r="F53" i="125"/>
  <c r="G53" i="125"/>
  <c r="H53" i="125"/>
  <c r="I53" i="125"/>
  <c r="J53" i="125"/>
  <c r="K53" i="125"/>
  <c r="L53" i="125"/>
  <c r="M53" i="125"/>
  <c r="N53" i="125"/>
  <c r="O53" i="125"/>
  <c r="D53" i="125"/>
  <c r="M52" i="125"/>
  <c r="N52" i="125"/>
  <c r="O52" i="125"/>
  <c r="N51" i="125"/>
  <c r="O51" i="125"/>
  <c r="M51" i="125"/>
  <c r="F56" i="125"/>
  <c r="G56" i="125"/>
  <c r="H56" i="125"/>
  <c r="I56" i="125"/>
  <c r="J56" i="125"/>
  <c r="K56" i="125"/>
  <c r="L56" i="125"/>
  <c r="G23" i="125"/>
  <c r="H23" i="125"/>
  <c r="I23" i="125"/>
  <c r="L23" i="125"/>
  <c r="N19" i="125"/>
  <c r="O19" i="125"/>
  <c r="M19" i="125"/>
  <c r="E12" i="125"/>
  <c r="F12" i="125"/>
  <c r="G12" i="125"/>
  <c r="H12" i="125"/>
  <c r="I12" i="125"/>
  <c r="J12" i="125"/>
  <c r="K12" i="125"/>
  <c r="L12" i="125"/>
  <c r="D12" i="125"/>
  <c r="N11" i="125"/>
  <c r="O11" i="125"/>
  <c r="M11" i="125"/>
  <c r="G13" i="125"/>
  <c r="F13" i="125"/>
  <c r="E13" i="125"/>
  <c r="D13" i="125"/>
  <c r="E81" i="294"/>
  <c r="F81" i="294"/>
  <c r="G81" i="294"/>
  <c r="H81" i="294"/>
  <c r="I81" i="294"/>
  <c r="J81" i="294"/>
  <c r="K81" i="294"/>
  <c r="L81" i="294"/>
  <c r="M81" i="294"/>
  <c r="N81" i="294"/>
  <c r="O81" i="294"/>
  <c r="D81" i="294"/>
  <c r="N80" i="294"/>
  <c r="O80" i="294" s="1"/>
  <c r="M80" i="294"/>
  <c r="E72" i="294"/>
  <c r="F72" i="294"/>
  <c r="G72" i="294"/>
  <c r="H72" i="294"/>
  <c r="I72" i="294"/>
  <c r="J72" i="294"/>
  <c r="K72" i="294"/>
  <c r="L72" i="294"/>
  <c r="D72" i="294"/>
  <c r="E35" i="294"/>
  <c r="F35" i="294"/>
  <c r="G35" i="294"/>
  <c r="H35" i="294"/>
  <c r="I35" i="294"/>
  <c r="J35" i="294"/>
  <c r="K35" i="294"/>
  <c r="L35" i="294"/>
  <c r="D35" i="294"/>
  <c r="M31" i="294"/>
  <c r="N31" i="294"/>
  <c r="M32" i="294"/>
  <c r="N32" i="294"/>
  <c r="M33" i="294"/>
  <c r="N33" i="294"/>
  <c r="M34" i="294"/>
  <c r="N34" i="294"/>
  <c r="E20" i="294"/>
  <c r="F20" i="294"/>
  <c r="G20" i="294"/>
  <c r="H20" i="294"/>
  <c r="I20" i="294"/>
  <c r="J20" i="294"/>
  <c r="K20" i="294"/>
  <c r="L20" i="294"/>
  <c r="D20" i="294"/>
  <c r="M18" i="294"/>
  <c r="N18" i="294"/>
  <c r="M19" i="294"/>
  <c r="N19" i="294"/>
  <c r="M12" i="294"/>
  <c r="N12" i="294"/>
  <c r="E73" i="292"/>
  <c r="F73" i="292"/>
  <c r="G73" i="292"/>
  <c r="H73" i="292"/>
  <c r="I73" i="292"/>
  <c r="J73" i="292"/>
  <c r="K73" i="292"/>
  <c r="L73" i="292"/>
  <c r="D73" i="292"/>
  <c r="D71" i="292"/>
  <c r="E71" i="292"/>
  <c r="D72" i="292"/>
  <c r="E72" i="292"/>
  <c r="N72" i="292"/>
  <c r="O72" i="292"/>
  <c r="M72" i="292"/>
  <c r="E24" i="292"/>
  <c r="F24" i="292"/>
  <c r="G24" i="292"/>
  <c r="H24" i="292"/>
  <c r="I24" i="292"/>
  <c r="J24" i="292"/>
  <c r="K24" i="292"/>
  <c r="L24" i="292"/>
  <c r="D24" i="292"/>
  <c r="M20" i="292"/>
  <c r="N20" i="292"/>
  <c r="O20" i="292" s="1"/>
  <c r="M21" i="292"/>
  <c r="N21" i="292"/>
  <c r="M22" i="292"/>
  <c r="N22" i="292"/>
  <c r="M23" i="292"/>
  <c r="N23" i="292"/>
  <c r="E17" i="292"/>
  <c r="F17" i="292"/>
  <c r="G17" i="292"/>
  <c r="H17" i="292"/>
  <c r="I17" i="292"/>
  <c r="J17" i="292"/>
  <c r="K17" i="292"/>
  <c r="L17" i="292"/>
  <c r="D17" i="292"/>
  <c r="M15" i="292"/>
  <c r="N15" i="292"/>
  <c r="O15" i="292" s="1"/>
  <c r="M16" i="292"/>
  <c r="N16" i="292"/>
  <c r="K10" i="293"/>
  <c r="L10" i="293"/>
  <c r="M10" i="293"/>
  <c r="K11" i="293"/>
  <c r="L11" i="293"/>
  <c r="M11" i="293" s="1"/>
  <c r="K12" i="293"/>
  <c r="L12" i="293"/>
  <c r="M12" i="293" s="1"/>
  <c r="K13" i="293"/>
  <c r="L13" i="293"/>
  <c r="M13" i="293" s="1"/>
  <c r="K14" i="293"/>
  <c r="L14" i="293"/>
  <c r="M14" i="293"/>
  <c r="K15" i="293"/>
  <c r="L15" i="293"/>
  <c r="M15" i="293"/>
  <c r="K16" i="293"/>
  <c r="L16" i="293"/>
  <c r="M16" i="293"/>
  <c r="K17" i="293"/>
  <c r="L17" i="293"/>
  <c r="M17" i="293"/>
  <c r="K18" i="293"/>
  <c r="L18" i="293"/>
  <c r="M18" i="293"/>
  <c r="K9" i="291"/>
  <c r="L9" i="291"/>
  <c r="M9" i="291"/>
  <c r="K10" i="291"/>
  <c r="L10" i="291"/>
  <c r="M10" i="291" s="1"/>
  <c r="K11" i="291"/>
  <c r="L11" i="291"/>
  <c r="M11" i="291" s="1"/>
  <c r="K12" i="291"/>
  <c r="L12" i="291"/>
  <c r="M12" i="291" s="1"/>
  <c r="K13" i="291"/>
  <c r="L13" i="291"/>
  <c r="M13" i="291" s="1"/>
  <c r="K14" i="291"/>
  <c r="L14" i="291"/>
  <c r="K15" i="291"/>
  <c r="L15" i="291"/>
  <c r="M15" i="291"/>
  <c r="K16" i="291"/>
  <c r="L16" i="291"/>
  <c r="M16" i="291" s="1"/>
  <c r="K17" i="291"/>
  <c r="L17" i="291"/>
  <c r="M17" i="291"/>
  <c r="K18" i="291"/>
  <c r="L18" i="291"/>
  <c r="M18" i="291" s="1"/>
  <c r="O31" i="294" l="1"/>
  <c r="O34" i="294"/>
  <c r="O33" i="294"/>
  <c r="O32" i="294"/>
  <c r="O18" i="294"/>
  <c r="O19" i="294"/>
  <c r="O12" i="294"/>
  <c r="O23" i="292"/>
  <c r="O22" i="292"/>
  <c r="O21" i="292"/>
  <c r="O16" i="292"/>
  <c r="M14" i="291"/>
  <c r="E20" i="288"/>
  <c r="F20" i="288"/>
  <c r="G20" i="288"/>
  <c r="H20" i="288"/>
  <c r="I20" i="288"/>
  <c r="L20" i="288"/>
  <c r="D20" i="288"/>
  <c r="E124" i="286"/>
  <c r="F124" i="286"/>
  <c r="G124" i="286"/>
  <c r="H124" i="286"/>
  <c r="I124" i="286"/>
  <c r="J124" i="286"/>
  <c r="K124" i="286"/>
  <c r="L124" i="286"/>
  <c r="M124" i="286"/>
  <c r="N124" i="286"/>
  <c r="O124" i="286"/>
  <c r="D124" i="286"/>
  <c r="E123" i="286"/>
  <c r="F123" i="286"/>
  <c r="G123" i="286"/>
  <c r="H123" i="286"/>
  <c r="I123" i="286"/>
  <c r="J123" i="286"/>
  <c r="K123" i="286"/>
  <c r="L123" i="286"/>
  <c r="D123" i="286"/>
  <c r="M122" i="286"/>
  <c r="N122" i="286"/>
  <c r="O122" i="286"/>
  <c r="N121" i="286"/>
  <c r="N123" i="286" s="1"/>
  <c r="O121" i="286"/>
  <c r="O123" i="286" s="1"/>
  <c r="M121" i="286"/>
  <c r="M123" i="286" s="1"/>
  <c r="E73" i="286"/>
  <c r="F73" i="286"/>
  <c r="G73" i="286"/>
  <c r="H73" i="286"/>
  <c r="I73" i="286"/>
  <c r="J73" i="286"/>
  <c r="K73" i="286"/>
  <c r="L73" i="286"/>
  <c r="D73" i="286"/>
  <c r="M70" i="286"/>
  <c r="N70" i="286"/>
  <c r="O70" i="286" s="1"/>
  <c r="M71" i="286"/>
  <c r="N71" i="286"/>
  <c r="M72" i="286"/>
  <c r="N72" i="286"/>
  <c r="O72" i="286" s="1"/>
  <c r="E139" i="284"/>
  <c r="F139" i="284"/>
  <c r="G139" i="284"/>
  <c r="H139" i="284"/>
  <c r="I139" i="284"/>
  <c r="J139" i="284"/>
  <c r="K139" i="284"/>
  <c r="L139" i="284"/>
  <c r="M139" i="284"/>
  <c r="N139" i="284"/>
  <c r="O139" i="284"/>
  <c r="D139" i="284"/>
  <c r="E138" i="284"/>
  <c r="F138" i="284"/>
  <c r="G138" i="284"/>
  <c r="H138" i="284"/>
  <c r="I138" i="284"/>
  <c r="J138" i="284"/>
  <c r="K138" i="284"/>
  <c r="L138" i="284"/>
  <c r="M138" i="284"/>
  <c r="N138" i="284"/>
  <c r="O138" i="284"/>
  <c r="D138" i="284"/>
  <c r="M137" i="284"/>
  <c r="N137" i="284"/>
  <c r="O137" i="284"/>
  <c r="N136" i="284"/>
  <c r="O136" i="284"/>
  <c r="M136" i="284"/>
  <c r="E135" i="284"/>
  <c r="F135" i="284"/>
  <c r="G135" i="284"/>
  <c r="H135" i="284"/>
  <c r="I135" i="284"/>
  <c r="J135" i="284"/>
  <c r="K135" i="284"/>
  <c r="L135" i="284"/>
  <c r="M135" i="284"/>
  <c r="N135" i="284"/>
  <c r="O135" i="284"/>
  <c r="D135" i="284"/>
  <c r="E116" i="284"/>
  <c r="F116" i="284"/>
  <c r="G116" i="284"/>
  <c r="H116" i="284"/>
  <c r="I116" i="284"/>
  <c r="J116" i="284"/>
  <c r="K116" i="284"/>
  <c r="L116" i="284"/>
  <c r="D116" i="284"/>
  <c r="M115" i="284"/>
  <c r="N115" i="284"/>
  <c r="O115" i="284"/>
  <c r="N114" i="284"/>
  <c r="N116" i="284" s="1"/>
  <c r="O114" i="284"/>
  <c r="O116" i="284" s="1"/>
  <c r="M114" i="284"/>
  <c r="M116" i="284" s="1"/>
  <c r="O71" i="286" l="1"/>
  <c r="E75" i="284"/>
  <c r="F75" i="284"/>
  <c r="G75" i="284"/>
  <c r="H75" i="284"/>
  <c r="I75" i="284"/>
  <c r="J75" i="284"/>
  <c r="K75" i="284"/>
  <c r="L75" i="284"/>
  <c r="D75" i="284"/>
  <c r="M72" i="284"/>
  <c r="N72" i="284"/>
  <c r="M73" i="284"/>
  <c r="N73" i="284"/>
  <c r="M74" i="284"/>
  <c r="N74" i="284"/>
  <c r="N37" i="284"/>
  <c r="O37" i="284"/>
  <c r="M37" i="284"/>
  <c r="M19" i="284"/>
  <c r="N19" i="284"/>
  <c r="O19" i="284"/>
  <c r="M20" i="284"/>
  <c r="N20" i="284"/>
  <c r="O20" i="284"/>
  <c r="M21" i="284"/>
  <c r="N21" i="284"/>
  <c r="O21" i="284"/>
  <c r="M22" i="284"/>
  <c r="N22" i="284"/>
  <c r="O22" i="284"/>
  <c r="N18" i="284"/>
  <c r="O18" i="284"/>
  <c r="M18" i="284"/>
  <c r="E23" i="284"/>
  <c r="F23" i="284"/>
  <c r="G23" i="284"/>
  <c r="H23" i="284"/>
  <c r="I23" i="284"/>
  <c r="J23" i="284"/>
  <c r="K23" i="284"/>
  <c r="L23" i="284"/>
  <c r="M23" i="284"/>
  <c r="N23" i="284"/>
  <c r="O23" i="284"/>
  <c r="D23" i="284"/>
  <c r="E12" i="280"/>
  <c r="F12" i="280"/>
  <c r="G12" i="280"/>
  <c r="H12" i="280"/>
  <c r="I12" i="280"/>
  <c r="J12" i="280"/>
  <c r="K12" i="280"/>
  <c r="L12" i="280"/>
  <c r="D12" i="280"/>
  <c r="O74" i="284" l="1"/>
  <c r="O73" i="284"/>
  <c r="O72" i="284"/>
  <c r="E82" i="278"/>
  <c r="F82" i="278"/>
  <c r="G82" i="278"/>
  <c r="H82" i="278"/>
  <c r="I82" i="278"/>
  <c r="J82" i="278"/>
  <c r="K82" i="278"/>
  <c r="L82" i="278"/>
  <c r="D82" i="278"/>
  <c r="M80" i="278"/>
  <c r="N80" i="278"/>
  <c r="O80" i="278" s="1"/>
  <c r="M81" i="278"/>
  <c r="N81" i="278"/>
  <c r="E71" i="278"/>
  <c r="F71" i="278"/>
  <c r="G71" i="278"/>
  <c r="H71" i="278"/>
  <c r="I71" i="278"/>
  <c r="J71" i="278"/>
  <c r="K71" i="278"/>
  <c r="L71" i="278"/>
  <c r="D71" i="278"/>
  <c r="M69" i="278"/>
  <c r="N69" i="278"/>
  <c r="O69" i="278" s="1"/>
  <c r="M70" i="278"/>
  <c r="N70" i="278"/>
  <c r="E66" i="278"/>
  <c r="F66" i="278"/>
  <c r="G66" i="278"/>
  <c r="H66" i="278"/>
  <c r="I66" i="278"/>
  <c r="J66" i="278"/>
  <c r="K66" i="278"/>
  <c r="L66" i="278"/>
  <c r="D66" i="278"/>
  <c r="M65" i="278"/>
  <c r="N65" i="278"/>
  <c r="O65" i="278" s="1"/>
  <c r="F50" i="278"/>
  <c r="G50" i="278"/>
  <c r="H50" i="278"/>
  <c r="N50" i="278" s="1"/>
  <c r="I50" i="278"/>
  <c r="L50" i="278"/>
  <c r="O50" i="278"/>
  <c r="E32" i="278"/>
  <c r="F32" i="278"/>
  <c r="G32" i="278"/>
  <c r="H32" i="278"/>
  <c r="I32" i="278"/>
  <c r="J32" i="278"/>
  <c r="K32" i="278"/>
  <c r="L32" i="278"/>
  <c r="D32" i="278"/>
  <c r="M31" i="278"/>
  <c r="N31" i="278"/>
  <c r="O31" i="278"/>
  <c r="F23" i="278"/>
  <c r="G23" i="278"/>
  <c r="H23" i="278"/>
  <c r="I23" i="278"/>
  <c r="J23" i="278"/>
  <c r="K23" i="278"/>
  <c r="L23" i="278"/>
  <c r="O20" i="278"/>
  <c r="O21" i="278"/>
  <c r="O22" i="278"/>
  <c r="E12" i="278"/>
  <c r="F12" i="278"/>
  <c r="G12" i="278"/>
  <c r="H12" i="278"/>
  <c r="I12" i="278"/>
  <c r="J12" i="278"/>
  <c r="K12" i="278"/>
  <c r="L12" i="278"/>
  <c r="D12" i="278"/>
  <c r="L74" i="278" l="1"/>
  <c r="J74" i="278"/>
  <c r="H74" i="278"/>
  <c r="F74" i="278"/>
  <c r="D74" i="278"/>
  <c r="K74" i="278"/>
  <c r="I74" i="278"/>
  <c r="G74" i="278"/>
  <c r="E74" i="278"/>
  <c r="O81" i="278"/>
  <c r="O70" i="278"/>
  <c r="F89" i="276"/>
  <c r="G89" i="276"/>
  <c r="H89" i="276"/>
  <c r="I89" i="276"/>
  <c r="J89" i="276"/>
  <c r="K89" i="276"/>
  <c r="L89" i="276"/>
  <c r="M89" i="276"/>
  <c r="E89" i="276"/>
  <c r="N87" i="276"/>
  <c r="O87" i="276"/>
  <c r="P87" i="276"/>
  <c r="N88" i="276"/>
  <c r="O88" i="276"/>
  <c r="P88" i="276"/>
  <c r="F78" i="276" l="1"/>
  <c r="G78" i="276"/>
  <c r="H78" i="276"/>
  <c r="I78" i="276"/>
  <c r="J78" i="276"/>
  <c r="K78" i="276"/>
  <c r="L78" i="276"/>
  <c r="M78" i="276"/>
  <c r="E78" i="276"/>
  <c r="N76" i="276"/>
  <c r="O76" i="276"/>
  <c r="P76" i="276"/>
  <c r="N77" i="276"/>
  <c r="O77" i="276"/>
  <c r="P77" i="276"/>
  <c r="F73" i="276"/>
  <c r="G73" i="276"/>
  <c r="H73" i="276"/>
  <c r="I73" i="276"/>
  <c r="J73" i="276"/>
  <c r="K73" i="276"/>
  <c r="L73" i="276"/>
  <c r="M73" i="276"/>
  <c r="E73" i="276"/>
  <c r="N72" i="276"/>
  <c r="O72" i="276"/>
  <c r="P72" i="276"/>
  <c r="F27" i="276"/>
  <c r="G27" i="276"/>
  <c r="H27" i="276"/>
  <c r="I27" i="276"/>
  <c r="J27" i="276"/>
  <c r="K27" i="276"/>
  <c r="L27" i="276"/>
  <c r="M27" i="276"/>
  <c r="E27" i="276"/>
  <c r="N26" i="276"/>
  <c r="O26" i="276"/>
  <c r="P26" i="276"/>
  <c r="O25" i="276"/>
  <c r="O27" i="276" s="1"/>
  <c r="P25" i="276"/>
  <c r="P27" i="276" s="1"/>
  <c r="N25" i="276"/>
  <c r="N27" i="276" s="1"/>
  <c r="G23" i="276"/>
  <c r="H23" i="276"/>
  <c r="I23" i="276"/>
  <c r="J23" i="276"/>
  <c r="K23" i="276"/>
  <c r="L23" i="276"/>
  <c r="M23" i="276"/>
  <c r="P20" i="276"/>
  <c r="P21" i="276"/>
  <c r="P22" i="276"/>
  <c r="F12" i="276"/>
  <c r="G12" i="276"/>
  <c r="H12" i="276"/>
  <c r="I12" i="276"/>
  <c r="J12" i="276"/>
  <c r="K12" i="276"/>
  <c r="L12" i="276"/>
  <c r="M12" i="276"/>
  <c r="E12" i="276"/>
  <c r="M81" i="276" l="1"/>
  <c r="K81" i="276"/>
  <c r="I81" i="276"/>
  <c r="G81" i="276"/>
  <c r="E81" i="276"/>
  <c r="L81" i="276"/>
  <c r="J81" i="276"/>
  <c r="H81" i="276"/>
  <c r="F81" i="276"/>
  <c r="E46" i="360"/>
  <c r="F46" i="360"/>
  <c r="G46" i="360"/>
  <c r="H46" i="360"/>
  <c r="I46" i="360"/>
  <c r="J46" i="360"/>
  <c r="K46" i="360"/>
  <c r="L46" i="360"/>
  <c r="D46" i="360"/>
  <c r="F73" i="360" l="1"/>
  <c r="F77" i="360" s="1"/>
  <c r="G73" i="360"/>
  <c r="G77" i="360" s="1"/>
  <c r="H73" i="360"/>
  <c r="H77" i="360" s="1"/>
  <c r="I73" i="360"/>
  <c r="I77" i="360" s="1"/>
  <c r="J73" i="360"/>
  <c r="J77" i="360" s="1"/>
  <c r="K73" i="360"/>
  <c r="K77" i="360" s="1"/>
  <c r="L73" i="360"/>
  <c r="L77" i="360" s="1"/>
  <c r="O72" i="360"/>
  <c r="E55" i="360"/>
  <c r="F55" i="360"/>
  <c r="G55" i="360"/>
  <c r="H55" i="360"/>
  <c r="I55" i="360"/>
  <c r="J55" i="360"/>
  <c r="K55" i="360"/>
  <c r="L55" i="360"/>
  <c r="D55" i="360"/>
  <c r="D70" i="360"/>
  <c r="M48" i="360"/>
  <c r="N48" i="360"/>
  <c r="O48" i="360"/>
  <c r="M49" i="360"/>
  <c r="N49" i="360"/>
  <c r="O49" i="360"/>
  <c r="M50" i="360"/>
  <c r="N50" i="360"/>
  <c r="O50" i="360"/>
  <c r="M51" i="360"/>
  <c r="N51" i="360"/>
  <c r="O51" i="360"/>
  <c r="M52" i="360"/>
  <c r="N52" i="360"/>
  <c r="O52" i="360"/>
  <c r="M53" i="360"/>
  <c r="N53" i="360"/>
  <c r="O53" i="360"/>
  <c r="M54" i="360"/>
  <c r="N54" i="360"/>
  <c r="O54" i="360"/>
  <c r="N47" i="360"/>
  <c r="O47" i="360"/>
  <c r="M47" i="360"/>
  <c r="F40" i="360"/>
  <c r="G40" i="360"/>
  <c r="H40" i="360"/>
  <c r="I40" i="360"/>
  <c r="L40" i="360"/>
  <c r="O39" i="360"/>
  <c r="F37" i="360"/>
  <c r="G37" i="360"/>
  <c r="H37" i="360"/>
  <c r="I37" i="360"/>
  <c r="L37" i="360"/>
  <c r="O34" i="360"/>
  <c r="M35" i="360"/>
  <c r="N35" i="360"/>
  <c r="O35" i="360"/>
  <c r="O36" i="360"/>
  <c r="L27" i="360"/>
  <c r="N26" i="360"/>
  <c r="O26" i="360"/>
  <c r="M26" i="360"/>
  <c r="M20" i="360"/>
  <c r="N20" i="360"/>
  <c r="O20" i="360"/>
  <c r="O21" i="360"/>
  <c r="M22" i="360"/>
  <c r="N22" i="360"/>
  <c r="O22" i="360"/>
  <c r="E17" i="360"/>
  <c r="F17" i="360"/>
  <c r="G17" i="360"/>
  <c r="H17" i="360"/>
  <c r="I17" i="360"/>
  <c r="J17" i="360"/>
  <c r="K17" i="360"/>
  <c r="L17" i="360"/>
  <c r="D17" i="360"/>
  <c r="M14" i="360"/>
  <c r="N14" i="360"/>
  <c r="O14" i="360"/>
  <c r="M15" i="360"/>
  <c r="N15" i="360"/>
  <c r="O15" i="360"/>
  <c r="M16" i="360"/>
  <c r="N16" i="360"/>
  <c r="O16" i="360"/>
  <c r="E12" i="360"/>
  <c r="F12" i="360"/>
  <c r="G12" i="360"/>
  <c r="H12" i="360"/>
  <c r="I12" i="360"/>
  <c r="J12" i="360"/>
  <c r="K12" i="360"/>
  <c r="L12" i="360"/>
  <c r="D12" i="360"/>
  <c r="M9" i="360"/>
  <c r="N9" i="360"/>
  <c r="O9" i="360"/>
  <c r="M10" i="360"/>
  <c r="N10" i="360"/>
  <c r="O10" i="360"/>
  <c r="M11" i="360"/>
  <c r="N11" i="360"/>
  <c r="O11" i="360"/>
  <c r="O79" i="360"/>
  <c r="N79" i="360"/>
  <c r="M79" i="360"/>
  <c r="O78" i="360"/>
  <c r="N78" i="360"/>
  <c r="M78" i="360"/>
  <c r="O76" i="360"/>
  <c r="O75" i="360"/>
  <c r="O74" i="360"/>
  <c r="O71" i="360"/>
  <c r="L70" i="360"/>
  <c r="K70" i="360"/>
  <c r="J70" i="360"/>
  <c r="I70" i="360"/>
  <c r="H70" i="360"/>
  <c r="G70" i="360"/>
  <c r="F70" i="360"/>
  <c r="E70" i="360"/>
  <c r="E71" i="360" s="1"/>
  <c r="O69" i="360"/>
  <c r="N69" i="360"/>
  <c r="M69" i="360"/>
  <c r="O68" i="360"/>
  <c r="N68" i="360"/>
  <c r="M68" i="360"/>
  <c r="O45" i="360"/>
  <c r="N45" i="360"/>
  <c r="M45" i="360"/>
  <c r="O44" i="360"/>
  <c r="N44" i="360"/>
  <c r="M44" i="360"/>
  <c r="O43" i="360"/>
  <c r="N43" i="360"/>
  <c r="M43" i="360"/>
  <c r="O42" i="360"/>
  <c r="N42" i="360"/>
  <c r="M42" i="360"/>
  <c r="O41" i="360"/>
  <c r="O46" i="360" s="1"/>
  <c r="N41" i="360"/>
  <c r="N46" i="360" s="1"/>
  <c r="M41" i="360"/>
  <c r="M46" i="360" s="1"/>
  <c r="O38" i="360"/>
  <c r="O33" i="360"/>
  <c r="I25" i="360"/>
  <c r="I27" i="360" s="1"/>
  <c r="H25" i="360"/>
  <c r="H27" i="360" s="1"/>
  <c r="G25" i="360"/>
  <c r="G27" i="360" s="1"/>
  <c r="F25" i="360"/>
  <c r="F27" i="360" s="1"/>
  <c r="E25" i="360"/>
  <c r="E27" i="360" s="1"/>
  <c r="D25" i="360"/>
  <c r="D27" i="360" s="1"/>
  <c r="O24" i="360"/>
  <c r="O23" i="360"/>
  <c r="O19" i="360"/>
  <c r="O18" i="360"/>
  <c r="O13" i="360"/>
  <c r="N13" i="360"/>
  <c r="M13" i="360"/>
  <c r="O8" i="360"/>
  <c r="N8" i="360"/>
  <c r="M8" i="360"/>
  <c r="O35" i="359"/>
  <c r="O36" i="359"/>
  <c r="O37" i="359"/>
  <c r="F38" i="359"/>
  <c r="G38" i="359"/>
  <c r="H38" i="359"/>
  <c r="I38" i="359"/>
  <c r="L38" i="359"/>
  <c r="O39" i="359"/>
  <c r="O40" i="359"/>
  <c r="F41" i="359"/>
  <c r="G41" i="359"/>
  <c r="H41" i="359"/>
  <c r="I41" i="359"/>
  <c r="L41" i="359"/>
  <c r="O96" i="359"/>
  <c r="N96" i="359"/>
  <c r="M96" i="359"/>
  <c r="O93" i="359"/>
  <c r="O92" i="359"/>
  <c r="O91" i="359"/>
  <c r="L90" i="359"/>
  <c r="L94" i="359" s="1"/>
  <c r="K90" i="359"/>
  <c r="K94" i="359" s="1"/>
  <c r="J90" i="359"/>
  <c r="J94" i="359" s="1"/>
  <c r="I90" i="359"/>
  <c r="I94" i="359" s="1"/>
  <c r="H90" i="359"/>
  <c r="H94" i="359" s="1"/>
  <c r="G90" i="359"/>
  <c r="G94" i="359" s="1"/>
  <c r="F90" i="359"/>
  <c r="F94" i="359" s="1"/>
  <c r="F95" i="359" s="1"/>
  <c r="O89" i="359"/>
  <c r="O88" i="359"/>
  <c r="L87" i="359"/>
  <c r="K87" i="359"/>
  <c r="J87" i="359"/>
  <c r="I87" i="359"/>
  <c r="H87" i="359"/>
  <c r="G87" i="359"/>
  <c r="F87" i="359"/>
  <c r="O86" i="359"/>
  <c r="O85" i="359"/>
  <c r="L84" i="359"/>
  <c r="K84" i="359"/>
  <c r="J84" i="359"/>
  <c r="I84" i="359"/>
  <c r="H84" i="359"/>
  <c r="G84" i="359"/>
  <c r="F84" i="359"/>
  <c r="E84" i="359"/>
  <c r="E85" i="359" s="1"/>
  <c r="D84" i="359"/>
  <c r="O83" i="359"/>
  <c r="N83" i="359"/>
  <c r="M83" i="359"/>
  <c r="O82" i="359"/>
  <c r="N82" i="359"/>
  <c r="M82" i="359"/>
  <c r="O81" i="359"/>
  <c r="N81" i="359"/>
  <c r="M81" i="359"/>
  <c r="O80" i="359"/>
  <c r="N80" i="359"/>
  <c r="M80" i="359"/>
  <c r="O79" i="359"/>
  <c r="N79" i="359"/>
  <c r="M79" i="359"/>
  <c r="O78" i="359"/>
  <c r="N78" i="359"/>
  <c r="M78" i="359"/>
  <c r="O77" i="359"/>
  <c r="N77" i="359"/>
  <c r="M77" i="359"/>
  <c r="O76" i="359"/>
  <c r="N76" i="359"/>
  <c r="M76" i="359"/>
  <c r="L47" i="359"/>
  <c r="K47" i="359"/>
  <c r="J47" i="359"/>
  <c r="I47" i="359"/>
  <c r="H47" i="359"/>
  <c r="G47" i="359"/>
  <c r="F47" i="359"/>
  <c r="E47" i="359"/>
  <c r="D47" i="359"/>
  <c r="O46" i="359"/>
  <c r="N46" i="359"/>
  <c r="M46" i="359"/>
  <c r="O45" i="359"/>
  <c r="N45" i="359"/>
  <c r="M45" i="359"/>
  <c r="O44" i="359"/>
  <c r="N44" i="359"/>
  <c r="M44" i="359"/>
  <c r="O43" i="359"/>
  <c r="N43" i="359"/>
  <c r="M43" i="359"/>
  <c r="O42" i="359"/>
  <c r="N42" i="359"/>
  <c r="M42" i="359"/>
  <c r="L25" i="359"/>
  <c r="L26" i="359" s="1"/>
  <c r="I25" i="359"/>
  <c r="I26" i="359" s="1"/>
  <c r="H25" i="359"/>
  <c r="H26" i="359" s="1"/>
  <c r="G25" i="359"/>
  <c r="G26" i="359" s="1"/>
  <c r="F25" i="359"/>
  <c r="F26" i="359" s="1"/>
  <c r="E25" i="359"/>
  <c r="D25" i="359"/>
  <c r="O24" i="359"/>
  <c r="N24" i="359"/>
  <c r="M24" i="359"/>
  <c r="O23" i="359"/>
  <c r="O22" i="359"/>
  <c r="O21" i="359"/>
  <c r="O20" i="359"/>
  <c r="N20" i="359"/>
  <c r="M20" i="359"/>
  <c r="O19" i="359"/>
  <c r="O18" i="359"/>
  <c r="L17" i="359"/>
  <c r="K17" i="359"/>
  <c r="J17" i="359"/>
  <c r="J18" i="359" s="1"/>
  <c r="I17" i="359"/>
  <c r="H17" i="359"/>
  <c r="G17" i="359"/>
  <c r="F17" i="359"/>
  <c r="E17" i="359"/>
  <c r="D17" i="359"/>
  <c r="D18" i="359" s="1"/>
  <c r="O16" i="359"/>
  <c r="N16" i="359"/>
  <c r="M16" i="359"/>
  <c r="O15" i="359"/>
  <c r="N15" i="359"/>
  <c r="M15" i="359"/>
  <c r="O14" i="359"/>
  <c r="N14" i="359"/>
  <c r="M14" i="359"/>
  <c r="O13" i="359"/>
  <c r="N13" i="359"/>
  <c r="M13" i="359"/>
  <c r="L12" i="359"/>
  <c r="K12" i="359"/>
  <c r="J12" i="359"/>
  <c r="I12" i="359"/>
  <c r="H12" i="359"/>
  <c r="G12" i="359"/>
  <c r="F12" i="359"/>
  <c r="E12" i="359"/>
  <c r="D12" i="359"/>
  <c r="O11" i="359"/>
  <c r="N11" i="359"/>
  <c r="M11" i="359"/>
  <c r="O10" i="359"/>
  <c r="N10" i="359"/>
  <c r="M10" i="359"/>
  <c r="O9" i="359"/>
  <c r="N9" i="359"/>
  <c r="M9" i="359"/>
  <c r="O8" i="359"/>
  <c r="O12" i="359" s="1"/>
  <c r="N8" i="359"/>
  <c r="M8" i="359"/>
  <c r="M12" i="359" s="1"/>
  <c r="I80" i="360" l="1"/>
  <c r="G80" i="360"/>
  <c r="L80" i="360"/>
  <c r="H80" i="360"/>
  <c r="F80" i="360"/>
  <c r="M55" i="360"/>
  <c r="N12" i="360"/>
  <c r="M17" i="360"/>
  <c r="O17" i="360"/>
  <c r="O40" i="360"/>
  <c r="O73" i="360"/>
  <c r="O55" i="360"/>
  <c r="O77" i="360"/>
  <c r="N55" i="360"/>
  <c r="E72" i="360"/>
  <c r="N72" i="360" s="1"/>
  <c r="M70" i="360"/>
  <c r="O70" i="360"/>
  <c r="N70" i="360"/>
  <c r="N17" i="360"/>
  <c r="O37" i="360"/>
  <c r="O25" i="360"/>
  <c r="O27" i="360" s="1"/>
  <c r="M12" i="360"/>
  <c r="O12" i="360"/>
  <c r="N71" i="360"/>
  <c r="D18" i="360"/>
  <c r="D33" i="360" s="1"/>
  <c r="J18" i="360"/>
  <c r="D71" i="360"/>
  <c r="E74" i="360"/>
  <c r="E18" i="360"/>
  <c r="E33" i="360" s="1"/>
  <c r="K18" i="360"/>
  <c r="K19" i="360" s="1"/>
  <c r="K21" i="360" s="1"/>
  <c r="O38" i="359"/>
  <c r="O41" i="359"/>
  <c r="N17" i="359"/>
  <c r="N12" i="359"/>
  <c r="M17" i="359"/>
  <c r="O17" i="359"/>
  <c r="O25" i="359"/>
  <c r="O26" i="359" s="1"/>
  <c r="N47" i="359"/>
  <c r="N84" i="359"/>
  <c r="O87" i="359"/>
  <c r="M47" i="359"/>
  <c r="O47" i="359"/>
  <c r="M84" i="359"/>
  <c r="O84" i="359"/>
  <c r="N85" i="359"/>
  <c r="G97" i="359"/>
  <c r="I97" i="359"/>
  <c r="M18" i="359"/>
  <c r="F97" i="359"/>
  <c r="O95" i="359"/>
  <c r="H97" i="359"/>
  <c r="L97" i="359"/>
  <c r="O94" i="359"/>
  <c r="E18" i="359"/>
  <c r="K18" i="359"/>
  <c r="K19" i="359" s="1"/>
  <c r="D19" i="359"/>
  <c r="D26" i="359" s="1"/>
  <c r="J19" i="359"/>
  <c r="J21" i="359" s="1"/>
  <c r="M21" i="359" s="1"/>
  <c r="D85" i="359"/>
  <c r="E86" i="359"/>
  <c r="O90" i="359"/>
  <c r="N73" i="360" l="1"/>
  <c r="E37" i="360"/>
  <c r="E38" i="360" s="1"/>
  <c r="D37" i="360"/>
  <c r="D38" i="360" s="1"/>
  <c r="K36" i="360"/>
  <c r="N21" i="360"/>
  <c r="E73" i="360"/>
  <c r="E75" i="360" s="1"/>
  <c r="D72" i="360"/>
  <c r="M72" i="360" s="1"/>
  <c r="N18" i="360"/>
  <c r="K23" i="360"/>
  <c r="N23" i="360" s="1"/>
  <c r="M71" i="360"/>
  <c r="J19" i="360"/>
  <c r="M18" i="360"/>
  <c r="D74" i="360"/>
  <c r="K33" i="360"/>
  <c r="N74" i="360"/>
  <c r="N19" i="360"/>
  <c r="K21" i="359"/>
  <c r="N21" i="359" s="1"/>
  <c r="J35" i="359"/>
  <c r="K35" i="359"/>
  <c r="D35" i="359"/>
  <c r="D38" i="359" s="1"/>
  <c r="E19" i="359"/>
  <c r="E26" i="359" s="1"/>
  <c r="O97" i="359"/>
  <c r="N86" i="359"/>
  <c r="M85" i="359"/>
  <c r="M19" i="359"/>
  <c r="N18" i="359"/>
  <c r="D86" i="359"/>
  <c r="D87" i="359" s="1"/>
  <c r="E87" i="359"/>
  <c r="J22" i="359"/>
  <c r="M22" i="359" s="1"/>
  <c r="N18" i="270"/>
  <c r="N19" i="270" s="1"/>
  <c r="O18" i="270"/>
  <c r="E19" i="270"/>
  <c r="F19" i="270"/>
  <c r="G19" i="270"/>
  <c r="H19" i="270"/>
  <c r="I19" i="270"/>
  <c r="J19" i="270"/>
  <c r="K19" i="270"/>
  <c r="L19" i="270"/>
  <c r="M19" i="270"/>
  <c r="O19" i="270"/>
  <c r="D19" i="270"/>
  <c r="M18" i="270"/>
  <c r="D18" i="270"/>
  <c r="E18" i="270"/>
  <c r="F16" i="270"/>
  <c r="G16" i="270"/>
  <c r="H16" i="270"/>
  <c r="I16" i="270"/>
  <c r="J16" i="270"/>
  <c r="K16" i="270"/>
  <c r="L16" i="270"/>
  <c r="E19" i="268"/>
  <c r="F19" i="268"/>
  <c r="G19" i="268"/>
  <c r="H19" i="268"/>
  <c r="I19" i="268"/>
  <c r="J19" i="268"/>
  <c r="K19" i="268"/>
  <c r="L19" i="268"/>
  <c r="M19" i="268"/>
  <c r="N19" i="268"/>
  <c r="O19" i="268"/>
  <c r="D19" i="268"/>
  <c r="N17" i="268"/>
  <c r="O17" i="268"/>
  <c r="M17" i="268"/>
  <c r="F16" i="268"/>
  <c r="G16" i="268"/>
  <c r="H16" i="268"/>
  <c r="I16" i="268"/>
  <c r="J16" i="268"/>
  <c r="K16" i="268"/>
  <c r="L16" i="268"/>
  <c r="L135" i="264"/>
  <c r="K135" i="264"/>
  <c r="J135" i="264"/>
  <c r="I135" i="264"/>
  <c r="H135" i="264"/>
  <c r="G135" i="264"/>
  <c r="F135" i="264"/>
  <c r="E135" i="264"/>
  <c r="D135" i="264"/>
  <c r="O134" i="264"/>
  <c r="O135" i="264" s="1"/>
  <c r="N134" i="264"/>
  <c r="N135" i="264" s="1"/>
  <c r="M134" i="264"/>
  <c r="M135" i="264" s="1"/>
  <c r="E114" i="264"/>
  <c r="E116" i="264" s="1"/>
  <c r="F114" i="264"/>
  <c r="F116" i="264" s="1"/>
  <c r="G114" i="264"/>
  <c r="G116" i="264" s="1"/>
  <c r="H114" i="264"/>
  <c r="H116" i="264" s="1"/>
  <c r="I114" i="264"/>
  <c r="I116" i="264" s="1"/>
  <c r="J114" i="264"/>
  <c r="J116" i="264" s="1"/>
  <c r="K114" i="264"/>
  <c r="K116" i="264" s="1"/>
  <c r="L114" i="264"/>
  <c r="L116" i="264" s="1"/>
  <c r="D114" i="264"/>
  <c r="D116" i="264" s="1"/>
  <c r="M113" i="264"/>
  <c r="N113" i="264"/>
  <c r="O113" i="264"/>
  <c r="M105" i="264"/>
  <c r="N105" i="264"/>
  <c r="O105" i="264"/>
  <c r="O107" i="264"/>
  <c r="N104" i="264"/>
  <c r="O104" i="264"/>
  <c r="M104" i="264"/>
  <c r="F110" i="264"/>
  <c r="G110" i="264"/>
  <c r="H110" i="264"/>
  <c r="I110" i="264"/>
  <c r="L110" i="264"/>
  <c r="O99" i="264"/>
  <c r="O100" i="264"/>
  <c r="O101" i="264"/>
  <c r="O102" i="264"/>
  <c r="N98" i="264"/>
  <c r="O98" i="264"/>
  <c r="M98" i="264"/>
  <c r="E68" i="264"/>
  <c r="F68" i="264"/>
  <c r="G68" i="264"/>
  <c r="H68" i="264"/>
  <c r="I68" i="264"/>
  <c r="J68" i="264"/>
  <c r="K68" i="264"/>
  <c r="L68" i="264"/>
  <c r="D68" i="264"/>
  <c r="M67" i="264"/>
  <c r="N67" i="264"/>
  <c r="O67" i="264"/>
  <c r="E47" i="264"/>
  <c r="F47" i="264"/>
  <c r="G47" i="264"/>
  <c r="H47" i="264"/>
  <c r="I47" i="264"/>
  <c r="J47" i="264"/>
  <c r="K47" i="264"/>
  <c r="L47" i="264"/>
  <c r="D47" i="264"/>
  <c r="M44" i="264"/>
  <c r="N44" i="264"/>
  <c r="O44" i="264"/>
  <c r="M45" i="264"/>
  <c r="N45" i="264"/>
  <c r="O45" i="264"/>
  <c r="M46" i="264"/>
  <c r="N46" i="264"/>
  <c r="O46" i="264"/>
  <c r="E41" i="264"/>
  <c r="F41" i="264"/>
  <c r="G41" i="264"/>
  <c r="H41" i="264"/>
  <c r="I41" i="264"/>
  <c r="J41" i="264"/>
  <c r="K41" i="264"/>
  <c r="L41" i="264"/>
  <c r="D41" i="264"/>
  <c r="E15" i="264"/>
  <c r="F15" i="264"/>
  <c r="G15" i="264"/>
  <c r="H15" i="264"/>
  <c r="I15" i="264"/>
  <c r="J15" i="264"/>
  <c r="K15" i="264"/>
  <c r="L15" i="264"/>
  <c r="D15" i="264"/>
  <c r="J39" i="265"/>
  <c r="I39" i="265"/>
  <c r="H39" i="265"/>
  <c r="F39" i="265"/>
  <c r="E39" i="265"/>
  <c r="D39" i="265"/>
  <c r="C39" i="265"/>
  <c r="B39" i="265"/>
  <c r="L38" i="265"/>
  <c r="L39" i="265" s="1"/>
  <c r="K38" i="265"/>
  <c r="K39" i="265" s="1"/>
  <c r="G38" i="265"/>
  <c r="G39" i="265" s="1"/>
  <c r="L10" i="357"/>
  <c r="K10" i="357"/>
  <c r="J10" i="357"/>
  <c r="I10" i="357"/>
  <c r="H10" i="357"/>
  <c r="G10" i="357"/>
  <c r="F10" i="357"/>
  <c r="E10" i="357"/>
  <c r="D10" i="357"/>
  <c r="O9" i="357"/>
  <c r="O10" i="357" s="1"/>
  <c r="N9" i="357"/>
  <c r="N10" i="357" s="1"/>
  <c r="M9" i="357"/>
  <c r="M10" i="357" s="1"/>
  <c r="N38" i="266"/>
  <c r="O38" i="266"/>
  <c r="E115" i="266"/>
  <c r="E117" i="266" s="1"/>
  <c r="F115" i="266"/>
  <c r="F117" i="266" s="1"/>
  <c r="G115" i="266"/>
  <c r="G117" i="266" s="1"/>
  <c r="H115" i="266"/>
  <c r="H117" i="266" s="1"/>
  <c r="I115" i="266"/>
  <c r="I117" i="266" s="1"/>
  <c r="J115" i="266"/>
  <c r="J117" i="266" s="1"/>
  <c r="K115" i="266"/>
  <c r="K117" i="266" s="1"/>
  <c r="L115" i="266"/>
  <c r="L117" i="266" s="1"/>
  <c r="D115" i="266"/>
  <c r="D117" i="266" s="1"/>
  <c r="F111" i="266"/>
  <c r="G111" i="266"/>
  <c r="H111" i="266"/>
  <c r="I111" i="266"/>
  <c r="L111" i="266"/>
  <c r="E104" i="266"/>
  <c r="F104" i="266"/>
  <c r="D104" i="266"/>
  <c r="M100" i="266"/>
  <c r="N100" i="266"/>
  <c r="O100" i="266"/>
  <c r="M101" i="266"/>
  <c r="N101" i="266"/>
  <c r="O101" i="266"/>
  <c r="M102" i="266"/>
  <c r="N102" i="266"/>
  <c r="O102" i="266"/>
  <c r="M103" i="266"/>
  <c r="N103" i="266"/>
  <c r="O103" i="266"/>
  <c r="N99" i="266"/>
  <c r="O99" i="266"/>
  <c r="M99" i="266"/>
  <c r="F65" i="266"/>
  <c r="G65" i="266"/>
  <c r="H65" i="266"/>
  <c r="I65" i="266"/>
  <c r="J65" i="266"/>
  <c r="K65" i="266"/>
  <c r="L65" i="266"/>
  <c r="O64" i="266"/>
  <c r="J40" i="263"/>
  <c r="I40" i="263"/>
  <c r="H40" i="263"/>
  <c r="F40" i="263"/>
  <c r="E40" i="263"/>
  <c r="D40" i="263"/>
  <c r="C40" i="263"/>
  <c r="B40" i="263"/>
  <c r="L39" i="263"/>
  <c r="K39" i="263"/>
  <c r="G39" i="263"/>
  <c r="M39" i="263" s="1"/>
  <c r="L40" i="263"/>
  <c r="K40" i="263"/>
  <c r="G40" i="263"/>
  <c r="K24" i="360" l="1"/>
  <c r="N24" i="360" s="1"/>
  <c r="M73" i="360"/>
  <c r="E39" i="360"/>
  <c r="E40" i="360" s="1"/>
  <c r="N75" i="360"/>
  <c r="E76" i="360"/>
  <c r="N36" i="360"/>
  <c r="D39" i="360"/>
  <c r="D40" i="360" s="1"/>
  <c r="D73" i="360"/>
  <c r="D75" i="360" s="1"/>
  <c r="M75" i="360" s="1"/>
  <c r="K25" i="360"/>
  <c r="K27" i="360" s="1"/>
  <c r="N33" i="360"/>
  <c r="J33" i="360"/>
  <c r="M74" i="360"/>
  <c r="M19" i="360"/>
  <c r="J21" i="360"/>
  <c r="K22" i="359"/>
  <c r="N22" i="359" s="1"/>
  <c r="N19" i="359"/>
  <c r="D39" i="359"/>
  <c r="D40" i="359" s="1"/>
  <c r="M35" i="359"/>
  <c r="E35" i="359"/>
  <c r="E38" i="359" s="1"/>
  <c r="M87" i="359"/>
  <c r="J23" i="359"/>
  <c r="N87" i="359"/>
  <c r="M86" i="359"/>
  <c r="D88" i="359"/>
  <c r="E88" i="359"/>
  <c r="M38" i="265"/>
  <c r="M39" i="265" s="1"/>
  <c r="M40" i="263"/>
  <c r="E49" i="266"/>
  <c r="F49" i="266"/>
  <c r="G49" i="266"/>
  <c r="H49" i="266"/>
  <c r="I49" i="266"/>
  <c r="J49" i="266"/>
  <c r="K49" i="266"/>
  <c r="L49" i="266"/>
  <c r="D49" i="266"/>
  <c r="M46" i="266"/>
  <c r="N46" i="266"/>
  <c r="O46" i="266"/>
  <c r="M47" i="266"/>
  <c r="N47" i="266"/>
  <c r="O47" i="266"/>
  <c r="M48" i="266"/>
  <c r="N48" i="266"/>
  <c r="O48" i="266"/>
  <c r="M40" i="266"/>
  <c r="N40" i="266"/>
  <c r="O40" i="266"/>
  <c r="M41" i="266"/>
  <c r="N41" i="266"/>
  <c r="O41" i="266"/>
  <c r="M42" i="266"/>
  <c r="N42" i="266"/>
  <c r="O42" i="266"/>
  <c r="N39" i="266"/>
  <c r="O39" i="266"/>
  <c r="M39" i="266"/>
  <c r="E43" i="266"/>
  <c r="E124" i="266" s="1"/>
  <c r="F43" i="266"/>
  <c r="F124" i="266" s="1"/>
  <c r="G43" i="266"/>
  <c r="G124" i="266" s="1"/>
  <c r="H43" i="266"/>
  <c r="H124" i="266" s="1"/>
  <c r="I43" i="266"/>
  <c r="I124" i="266" s="1"/>
  <c r="J43" i="266"/>
  <c r="J124" i="266" s="1"/>
  <c r="K43" i="266"/>
  <c r="K124" i="266" s="1"/>
  <c r="L43" i="266"/>
  <c r="L124" i="266" s="1"/>
  <c r="D43" i="266"/>
  <c r="E37" i="266"/>
  <c r="F37" i="266"/>
  <c r="G37" i="266"/>
  <c r="H37" i="266"/>
  <c r="I37" i="266"/>
  <c r="J37" i="266"/>
  <c r="K37" i="266"/>
  <c r="L37" i="266"/>
  <c r="D37" i="266"/>
  <c r="E15" i="266"/>
  <c r="F15" i="266"/>
  <c r="G15" i="266"/>
  <c r="H15" i="266"/>
  <c r="I15" i="266"/>
  <c r="J15" i="266"/>
  <c r="K15" i="266"/>
  <c r="L15" i="266"/>
  <c r="D15" i="266"/>
  <c r="M9" i="266"/>
  <c r="N9" i="266"/>
  <c r="O9" i="266"/>
  <c r="M10" i="266"/>
  <c r="N10" i="266"/>
  <c r="O10" i="266"/>
  <c r="M11" i="266"/>
  <c r="N11" i="266"/>
  <c r="O11" i="266"/>
  <c r="M12" i="266"/>
  <c r="N12" i="266"/>
  <c r="O12" i="266"/>
  <c r="M13" i="266"/>
  <c r="N13" i="266"/>
  <c r="O13" i="266"/>
  <c r="M14" i="266"/>
  <c r="N14" i="266"/>
  <c r="O14" i="266"/>
  <c r="E9" i="347"/>
  <c r="F9" i="347"/>
  <c r="G9" i="347"/>
  <c r="H9" i="347"/>
  <c r="I9" i="347"/>
  <c r="J9" i="347"/>
  <c r="K9" i="347"/>
  <c r="L9" i="347"/>
  <c r="M9" i="347"/>
  <c r="N9" i="347"/>
  <c r="O9" i="347"/>
  <c r="D9" i="347"/>
  <c r="N8" i="347"/>
  <c r="O8" i="347"/>
  <c r="M8" i="347"/>
  <c r="E120" i="262"/>
  <c r="F120" i="262"/>
  <c r="G120" i="262"/>
  <c r="H120" i="262"/>
  <c r="I120" i="262"/>
  <c r="J120" i="262"/>
  <c r="K120" i="262"/>
  <c r="L120" i="262"/>
  <c r="M85" i="262"/>
  <c r="N85" i="262"/>
  <c r="O85" i="262"/>
  <c r="E83" i="262"/>
  <c r="F83" i="262"/>
  <c r="G83" i="262"/>
  <c r="H83" i="262"/>
  <c r="I83" i="262"/>
  <c r="J83" i="262"/>
  <c r="K83" i="262"/>
  <c r="L83" i="262"/>
  <c r="D83" i="262"/>
  <c r="M82" i="262"/>
  <c r="N82" i="262"/>
  <c r="O82" i="262"/>
  <c r="E79" i="262"/>
  <c r="F79" i="262"/>
  <c r="G79" i="262"/>
  <c r="H79" i="262"/>
  <c r="I79" i="262"/>
  <c r="J79" i="262"/>
  <c r="K79" i="262"/>
  <c r="L79" i="262"/>
  <c r="D79" i="262"/>
  <c r="M74" i="262"/>
  <c r="N74" i="262"/>
  <c r="O74" i="262"/>
  <c r="M75" i="262"/>
  <c r="N75" i="262"/>
  <c r="O75" i="262"/>
  <c r="M76" i="262"/>
  <c r="N76" i="262"/>
  <c r="O76" i="262"/>
  <c r="M77" i="262"/>
  <c r="N77" i="262"/>
  <c r="O77" i="262"/>
  <c r="M78" i="262"/>
  <c r="N78" i="262"/>
  <c r="O78" i="262"/>
  <c r="E62" i="262"/>
  <c r="F62" i="262"/>
  <c r="G62" i="262"/>
  <c r="H62" i="262"/>
  <c r="I62" i="262"/>
  <c r="J62" i="262"/>
  <c r="K62" i="262"/>
  <c r="L62" i="262"/>
  <c r="D62" i="262"/>
  <c r="M58" i="262"/>
  <c r="N58" i="262"/>
  <c r="O58" i="262"/>
  <c r="M59" i="262"/>
  <c r="N59" i="262"/>
  <c r="O59" i="262"/>
  <c r="M60" i="262"/>
  <c r="N60" i="262"/>
  <c r="O60" i="262"/>
  <c r="M61" i="262"/>
  <c r="N61" i="262"/>
  <c r="O61" i="262"/>
  <c r="N42" i="262"/>
  <c r="O42" i="262"/>
  <c r="M42" i="262"/>
  <c r="M41" i="262"/>
  <c r="N41" i="262"/>
  <c r="O41" i="262"/>
  <c r="E70" i="260"/>
  <c r="F70" i="260"/>
  <c r="G70" i="260"/>
  <c r="H70" i="260"/>
  <c r="I70" i="260"/>
  <c r="J70" i="260"/>
  <c r="K70" i="260"/>
  <c r="L70" i="260"/>
  <c r="M70" i="260"/>
  <c r="N70" i="260"/>
  <c r="D70" i="260"/>
  <c r="E67" i="260"/>
  <c r="F67" i="260"/>
  <c r="G67" i="260"/>
  <c r="H67" i="260"/>
  <c r="I67" i="260"/>
  <c r="J67" i="260"/>
  <c r="K67" i="260"/>
  <c r="L67" i="260"/>
  <c r="M67" i="260"/>
  <c r="N67" i="260"/>
  <c r="O67" i="260"/>
  <c r="D67" i="260"/>
  <c r="E63" i="260"/>
  <c r="F63" i="260"/>
  <c r="G63" i="260"/>
  <c r="H63" i="260"/>
  <c r="I63" i="260"/>
  <c r="J63" i="260"/>
  <c r="K63" i="260"/>
  <c r="L63" i="260"/>
  <c r="M63" i="260"/>
  <c r="N63" i="260"/>
  <c r="O63" i="260"/>
  <c r="D63" i="260"/>
  <c r="M59" i="260"/>
  <c r="N59" i="260"/>
  <c r="O59" i="260"/>
  <c r="M60" i="260"/>
  <c r="N60" i="260"/>
  <c r="O60" i="260"/>
  <c r="M61" i="260"/>
  <c r="N61" i="260"/>
  <c r="O61" i="260"/>
  <c r="M62" i="260"/>
  <c r="N62" i="260"/>
  <c r="O62" i="260"/>
  <c r="N58" i="260"/>
  <c r="O58" i="260"/>
  <c r="M58" i="260"/>
  <c r="E104" i="260"/>
  <c r="F104" i="260"/>
  <c r="G104" i="260"/>
  <c r="H104" i="260"/>
  <c r="I104" i="260"/>
  <c r="J104" i="260"/>
  <c r="K104" i="260"/>
  <c r="L104" i="260"/>
  <c r="D104" i="260"/>
  <c r="N71" i="260"/>
  <c r="N104" i="260" s="1"/>
  <c r="O71" i="260"/>
  <c r="M71" i="260"/>
  <c r="M104" i="260" s="1"/>
  <c r="M69" i="260"/>
  <c r="N69" i="260"/>
  <c r="O69" i="260"/>
  <c r="M66" i="260"/>
  <c r="N66" i="260"/>
  <c r="O66" i="260"/>
  <c r="E54" i="260"/>
  <c r="F54" i="260"/>
  <c r="G54" i="260"/>
  <c r="H54" i="260"/>
  <c r="I54" i="260"/>
  <c r="J54" i="260"/>
  <c r="K54" i="260"/>
  <c r="L54" i="260"/>
  <c r="D54" i="260"/>
  <c r="M50" i="260"/>
  <c r="N50" i="260"/>
  <c r="O50" i="260"/>
  <c r="M51" i="260"/>
  <c r="N51" i="260"/>
  <c r="O51" i="260"/>
  <c r="M52" i="260"/>
  <c r="N52" i="260"/>
  <c r="O52" i="260"/>
  <c r="M53" i="260"/>
  <c r="N53" i="260"/>
  <c r="O53" i="260"/>
  <c r="E29" i="260"/>
  <c r="F29" i="260"/>
  <c r="G29" i="260"/>
  <c r="H29" i="260"/>
  <c r="I29" i="260"/>
  <c r="J29" i="260"/>
  <c r="K29" i="260"/>
  <c r="L29" i="260"/>
  <c r="D29" i="260"/>
  <c r="N28" i="260"/>
  <c r="O28" i="260"/>
  <c r="M28" i="260"/>
  <c r="N27" i="260"/>
  <c r="O27" i="260"/>
  <c r="M27" i="260"/>
  <c r="E24" i="260"/>
  <c r="F24" i="260"/>
  <c r="G24" i="260"/>
  <c r="H24" i="260"/>
  <c r="I24" i="260"/>
  <c r="J24" i="260"/>
  <c r="K24" i="260"/>
  <c r="L24" i="260"/>
  <c r="D24" i="260"/>
  <c r="N19" i="260"/>
  <c r="O19" i="260"/>
  <c r="M19" i="260"/>
  <c r="M21" i="360" l="1"/>
  <c r="J36" i="360"/>
  <c r="N76" i="360"/>
  <c r="N77" i="360" s="1"/>
  <c r="E77" i="360"/>
  <c r="E80" i="360" s="1"/>
  <c r="N25" i="360"/>
  <c r="N27" i="360" s="1"/>
  <c r="D76" i="360"/>
  <c r="M33" i="360"/>
  <c r="J23" i="360"/>
  <c r="K23" i="359"/>
  <c r="K25" i="359" s="1"/>
  <c r="E39" i="359"/>
  <c r="E40" i="359" s="1"/>
  <c r="N35" i="359"/>
  <c r="D41" i="359"/>
  <c r="M88" i="359"/>
  <c r="N88" i="359"/>
  <c r="E89" i="359"/>
  <c r="J25" i="359"/>
  <c r="M23" i="359"/>
  <c r="M25" i="359" s="1"/>
  <c r="M26" i="359" s="1"/>
  <c r="D89" i="359"/>
  <c r="N43" i="266"/>
  <c r="N124" i="266" s="1"/>
  <c r="M43" i="266"/>
  <c r="M124" i="266" s="1"/>
  <c r="O43" i="266"/>
  <c r="O124" i="266" s="1"/>
  <c r="D86" i="262"/>
  <c r="K86" i="262"/>
  <c r="I86" i="262"/>
  <c r="G86" i="262"/>
  <c r="E86" i="262"/>
  <c r="L86" i="262"/>
  <c r="J86" i="262"/>
  <c r="H86" i="262"/>
  <c r="F86" i="262"/>
  <c r="E18" i="260"/>
  <c r="F18" i="260"/>
  <c r="G18" i="260"/>
  <c r="H18" i="260"/>
  <c r="I18" i="260"/>
  <c r="J18" i="260"/>
  <c r="K18" i="260"/>
  <c r="L18" i="260"/>
  <c r="D18" i="260"/>
  <c r="M9" i="260"/>
  <c r="N9" i="260"/>
  <c r="O9" i="260"/>
  <c r="M10" i="260"/>
  <c r="N10" i="260"/>
  <c r="O10" i="260"/>
  <c r="M11" i="260"/>
  <c r="N11" i="260"/>
  <c r="O11" i="260"/>
  <c r="M12" i="260"/>
  <c r="N12" i="260"/>
  <c r="O12" i="260"/>
  <c r="M13" i="260"/>
  <c r="N13" i="260"/>
  <c r="O13" i="260"/>
  <c r="M14" i="260"/>
  <c r="N14" i="260"/>
  <c r="O14" i="260"/>
  <c r="M15" i="260"/>
  <c r="N15" i="260"/>
  <c r="O15" i="260"/>
  <c r="M16" i="260"/>
  <c r="N16" i="260"/>
  <c r="O16" i="260"/>
  <c r="M17" i="260"/>
  <c r="N17" i="260"/>
  <c r="O17" i="260"/>
  <c r="E146" i="234"/>
  <c r="F146" i="234"/>
  <c r="H146" i="234"/>
  <c r="I146" i="234"/>
  <c r="L146" i="234"/>
  <c r="O146" i="234"/>
  <c r="D146" i="234"/>
  <c r="E28" i="234"/>
  <c r="F28" i="234"/>
  <c r="G28" i="234"/>
  <c r="H28" i="234"/>
  <c r="I28" i="234"/>
  <c r="J28" i="234"/>
  <c r="K28" i="234"/>
  <c r="L28" i="234"/>
  <c r="M28" i="234"/>
  <c r="N28" i="234"/>
  <c r="O28" i="234"/>
  <c r="D28" i="234"/>
  <c r="E91" i="234"/>
  <c r="F91" i="234"/>
  <c r="G91" i="234"/>
  <c r="H91" i="234"/>
  <c r="I91" i="234"/>
  <c r="J91" i="234"/>
  <c r="K91" i="234"/>
  <c r="L91" i="234"/>
  <c r="D91" i="234"/>
  <c r="E90" i="234"/>
  <c r="F90" i="234"/>
  <c r="G90" i="234"/>
  <c r="H90" i="234"/>
  <c r="I90" i="234"/>
  <c r="J90" i="234"/>
  <c r="K90" i="234"/>
  <c r="L90" i="234"/>
  <c r="D90" i="234"/>
  <c r="E81" i="234"/>
  <c r="F81" i="234"/>
  <c r="G81" i="234"/>
  <c r="H81" i="234"/>
  <c r="I81" i="234"/>
  <c r="J81" i="234"/>
  <c r="K81" i="234"/>
  <c r="L81" i="234"/>
  <c r="M81" i="234"/>
  <c r="N81" i="234"/>
  <c r="O81" i="234"/>
  <c r="D81" i="234"/>
  <c r="M80" i="234"/>
  <c r="N80" i="234"/>
  <c r="O80" i="234"/>
  <c r="N79" i="234"/>
  <c r="O79" i="234"/>
  <c r="M79" i="234"/>
  <c r="M26" i="234"/>
  <c r="N26" i="234"/>
  <c r="O26" i="234"/>
  <c r="M27" i="234"/>
  <c r="N27" i="234"/>
  <c r="O27" i="234"/>
  <c r="E24" i="234"/>
  <c r="F24" i="234"/>
  <c r="G24" i="234"/>
  <c r="H24" i="234"/>
  <c r="I24" i="234"/>
  <c r="J24" i="234"/>
  <c r="K24" i="234"/>
  <c r="L24" i="234"/>
  <c r="D24" i="234"/>
  <c r="N18" i="234"/>
  <c r="O18" i="234"/>
  <c r="M18" i="234"/>
  <c r="E10" i="234"/>
  <c r="E19" i="234" s="1"/>
  <c r="F10" i="234"/>
  <c r="F19" i="234" s="1"/>
  <c r="G10" i="234"/>
  <c r="G19" i="234" s="1"/>
  <c r="H10" i="234"/>
  <c r="H19" i="234" s="1"/>
  <c r="I10" i="234"/>
  <c r="I19" i="234" s="1"/>
  <c r="J10" i="234"/>
  <c r="J19" i="234" s="1"/>
  <c r="K10" i="234"/>
  <c r="K19" i="234" s="1"/>
  <c r="L10" i="234"/>
  <c r="L19" i="234" s="1"/>
  <c r="D10" i="234"/>
  <c r="D19" i="234" s="1"/>
  <c r="K9" i="233"/>
  <c r="L9" i="233"/>
  <c r="M9" i="233"/>
  <c r="K10" i="233"/>
  <c r="L10" i="233"/>
  <c r="M10" i="233"/>
  <c r="K11" i="233"/>
  <c r="L11" i="233"/>
  <c r="M11" i="233"/>
  <c r="K12" i="233"/>
  <c r="L12" i="233"/>
  <c r="M12" i="233"/>
  <c r="K13" i="233"/>
  <c r="L13" i="233"/>
  <c r="M13" i="233"/>
  <c r="K14" i="233"/>
  <c r="L14" i="233"/>
  <c r="M14" i="233"/>
  <c r="K15" i="233"/>
  <c r="L15" i="233"/>
  <c r="M15" i="233"/>
  <c r="K16" i="233"/>
  <c r="L16" i="233"/>
  <c r="M16" i="233"/>
  <c r="K17" i="233"/>
  <c r="L17" i="233"/>
  <c r="M17" i="233"/>
  <c r="K18" i="233"/>
  <c r="L18" i="233"/>
  <c r="M18" i="233"/>
  <c r="K19" i="233"/>
  <c r="L19" i="233"/>
  <c r="M19" i="233"/>
  <c r="K20" i="233"/>
  <c r="L20" i="233"/>
  <c r="M20" i="233"/>
  <c r="K21" i="233"/>
  <c r="L21" i="233"/>
  <c r="M21" i="233"/>
  <c r="K22" i="233"/>
  <c r="L22" i="233"/>
  <c r="M22" i="233"/>
  <c r="K23" i="233"/>
  <c r="L23" i="233"/>
  <c r="M23" i="233"/>
  <c r="M76" i="360" l="1"/>
  <c r="M77" i="360" s="1"/>
  <c r="D77" i="360"/>
  <c r="D80" i="360" s="1"/>
  <c r="M36" i="360"/>
  <c r="M23" i="360"/>
  <c r="J24" i="360"/>
  <c r="M24" i="360" s="1"/>
  <c r="K34" i="360"/>
  <c r="J25" i="360"/>
  <c r="J27" i="360" s="1"/>
  <c r="N23" i="359"/>
  <c r="N25" i="359" s="1"/>
  <c r="N26" i="359" s="1"/>
  <c r="E41" i="359"/>
  <c r="J26" i="359"/>
  <c r="J36" i="359" s="1"/>
  <c r="M89" i="359"/>
  <c r="N89" i="359"/>
  <c r="E90" i="359"/>
  <c r="K26" i="359"/>
  <c r="K36" i="359" s="1"/>
  <c r="D90" i="359"/>
  <c r="O18" i="260"/>
  <c r="M18" i="260"/>
  <c r="N18" i="260"/>
  <c r="E75" i="232"/>
  <c r="F75" i="232"/>
  <c r="G75" i="232"/>
  <c r="H75" i="232"/>
  <c r="I75" i="232"/>
  <c r="J75" i="232"/>
  <c r="K75" i="232"/>
  <c r="L75" i="232"/>
  <c r="L119" i="232" s="1"/>
  <c r="M75" i="232"/>
  <c r="M119" i="232" s="1"/>
  <c r="N75" i="232"/>
  <c r="D75" i="232"/>
  <c r="M72" i="232"/>
  <c r="N72" i="232"/>
  <c r="O72" i="232"/>
  <c r="M73" i="232"/>
  <c r="N73" i="232"/>
  <c r="O73" i="232"/>
  <c r="M74" i="232"/>
  <c r="N74" i="232"/>
  <c r="O74" i="232"/>
  <c r="E58" i="232"/>
  <c r="F58" i="232"/>
  <c r="G58" i="232"/>
  <c r="H58" i="232"/>
  <c r="I58" i="232"/>
  <c r="J58" i="232"/>
  <c r="K58" i="232"/>
  <c r="L58" i="232"/>
  <c r="D58" i="232"/>
  <c r="M57" i="232"/>
  <c r="N57" i="232"/>
  <c r="O57" i="232"/>
  <c r="N56" i="232"/>
  <c r="N58" i="232" s="1"/>
  <c r="O56" i="232"/>
  <c r="O58" i="232" s="1"/>
  <c r="M56" i="232"/>
  <c r="M58" i="232" s="1"/>
  <c r="M59" i="232"/>
  <c r="N59" i="232"/>
  <c r="O59" i="232"/>
  <c r="M23" i="232"/>
  <c r="N23" i="232"/>
  <c r="O23" i="232"/>
  <c r="M24" i="232"/>
  <c r="N24" i="232"/>
  <c r="O24" i="232"/>
  <c r="L14" i="231"/>
  <c r="M14" i="231"/>
  <c r="K14" i="231"/>
  <c r="E279" i="345"/>
  <c r="F279" i="345"/>
  <c r="G279" i="345"/>
  <c r="H279" i="345"/>
  <c r="I279" i="345"/>
  <c r="J279" i="345"/>
  <c r="K279" i="345"/>
  <c r="L279" i="345"/>
  <c r="D279" i="345"/>
  <c r="N276" i="345"/>
  <c r="O276" i="345"/>
  <c r="M276" i="345"/>
  <c r="O252" i="345"/>
  <c r="N252" i="345"/>
  <c r="M252" i="345"/>
  <c r="E247" i="345"/>
  <c r="F247" i="345"/>
  <c r="G247" i="345"/>
  <c r="H247" i="345"/>
  <c r="I247" i="345"/>
  <c r="J247" i="345"/>
  <c r="K247" i="345"/>
  <c r="L247" i="345"/>
  <c r="D247" i="345"/>
  <c r="N245" i="345"/>
  <c r="O245" i="345"/>
  <c r="M245" i="345"/>
  <c r="M241" i="345"/>
  <c r="N241" i="345"/>
  <c r="O241" i="345"/>
  <c r="M242" i="345"/>
  <c r="N242" i="345"/>
  <c r="O242" i="345"/>
  <c r="M243" i="345"/>
  <c r="N243" i="345"/>
  <c r="O243" i="345"/>
  <c r="N240" i="345"/>
  <c r="O240" i="345"/>
  <c r="M240" i="345"/>
  <c r="M238" i="345"/>
  <c r="N238" i="345"/>
  <c r="O238" i="345"/>
  <c r="N237" i="345"/>
  <c r="O237" i="345"/>
  <c r="M237" i="345"/>
  <c r="M235" i="345"/>
  <c r="N235" i="345"/>
  <c r="O235" i="345"/>
  <c r="N234" i="345"/>
  <c r="O234" i="345"/>
  <c r="M234" i="345"/>
  <c r="M232" i="345"/>
  <c r="N232" i="345"/>
  <c r="O232" i="345"/>
  <c r="N231" i="345"/>
  <c r="O231" i="345"/>
  <c r="M231" i="345"/>
  <c r="N219" i="345"/>
  <c r="O219" i="345"/>
  <c r="M219" i="345"/>
  <c r="E218" i="345"/>
  <c r="E220" i="345" s="1"/>
  <c r="F218" i="345"/>
  <c r="F220" i="345" s="1"/>
  <c r="G218" i="345"/>
  <c r="G220" i="345" s="1"/>
  <c r="H218" i="345"/>
  <c r="H220" i="345" s="1"/>
  <c r="I218" i="345"/>
  <c r="I220" i="345" s="1"/>
  <c r="J218" i="345"/>
  <c r="J220" i="345" s="1"/>
  <c r="K218" i="345"/>
  <c r="K220" i="345" s="1"/>
  <c r="L218" i="345"/>
  <c r="L220" i="345" s="1"/>
  <c r="D218" i="345"/>
  <c r="D220" i="345" s="1"/>
  <c r="M217" i="345"/>
  <c r="N217" i="345"/>
  <c r="O217" i="345"/>
  <c r="M215" i="345"/>
  <c r="N215" i="345"/>
  <c r="O215" i="345"/>
  <c r="N214" i="345"/>
  <c r="O214" i="345"/>
  <c r="M214" i="345"/>
  <c r="N212" i="345"/>
  <c r="M212" i="345"/>
  <c r="E204" i="345"/>
  <c r="F204" i="345"/>
  <c r="G204" i="345"/>
  <c r="H204" i="345"/>
  <c r="I204" i="345"/>
  <c r="J204" i="345"/>
  <c r="K204" i="345"/>
  <c r="L204" i="345"/>
  <c r="D204" i="345"/>
  <c r="M179" i="345"/>
  <c r="N179" i="345"/>
  <c r="O179" i="345"/>
  <c r="M180" i="345"/>
  <c r="N180" i="345"/>
  <c r="O180" i="345"/>
  <c r="M181" i="345"/>
  <c r="N181" i="345"/>
  <c r="O181" i="345"/>
  <c r="E177" i="345"/>
  <c r="F177" i="345"/>
  <c r="G177" i="345"/>
  <c r="H177" i="345"/>
  <c r="I177" i="345"/>
  <c r="J177" i="345"/>
  <c r="K177" i="345"/>
  <c r="L177" i="345"/>
  <c r="D177" i="345"/>
  <c r="M176" i="345"/>
  <c r="N176" i="345"/>
  <c r="O176" i="345"/>
  <c r="N34" i="360" l="1"/>
  <c r="N37" i="360" s="1"/>
  <c r="K37" i="360"/>
  <c r="M25" i="360"/>
  <c r="M27" i="360" s="1"/>
  <c r="J34" i="360"/>
  <c r="N36" i="359"/>
  <c r="K38" i="359"/>
  <c r="N38" i="359" s="1"/>
  <c r="K37" i="359"/>
  <c r="M36" i="359"/>
  <c r="J38" i="359"/>
  <c r="M38" i="359" s="1"/>
  <c r="J37" i="359"/>
  <c r="M90" i="359"/>
  <c r="D91" i="359"/>
  <c r="D92" i="359" s="1"/>
  <c r="M92" i="359" s="1"/>
  <c r="N90" i="359"/>
  <c r="E91" i="359"/>
  <c r="E174" i="345"/>
  <c r="E182" i="345" s="1"/>
  <c r="F174" i="345"/>
  <c r="F182" i="345" s="1"/>
  <c r="G174" i="345"/>
  <c r="G182" i="345" s="1"/>
  <c r="H174" i="345"/>
  <c r="H182" i="345" s="1"/>
  <c r="I174" i="345"/>
  <c r="I182" i="345" s="1"/>
  <c r="J174" i="345"/>
  <c r="J182" i="345" s="1"/>
  <c r="K174" i="345"/>
  <c r="K182" i="345" s="1"/>
  <c r="L174" i="345"/>
  <c r="L182" i="345" s="1"/>
  <c r="D174" i="345"/>
  <c r="D182" i="345" s="1"/>
  <c r="M173" i="345"/>
  <c r="N173" i="345"/>
  <c r="O173" i="345"/>
  <c r="M119" i="345"/>
  <c r="N119" i="345"/>
  <c r="O119" i="345"/>
  <c r="M120" i="345"/>
  <c r="N120" i="345"/>
  <c r="O120" i="345"/>
  <c r="N118" i="345"/>
  <c r="O118" i="345"/>
  <c r="M118" i="345"/>
  <c r="G111" i="345"/>
  <c r="H111" i="345"/>
  <c r="I111" i="345"/>
  <c r="J111" i="345"/>
  <c r="K111" i="345"/>
  <c r="L111" i="345"/>
  <c r="M107" i="345"/>
  <c r="N107" i="345"/>
  <c r="O107" i="345"/>
  <c r="N106" i="345"/>
  <c r="O106" i="345"/>
  <c r="M106" i="345"/>
  <c r="E108" i="345"/>
  <c r="F108" i="345"/>
  <c r="F109" i="345" s="1"/>
  <c r="G108" i="345"/>
  <c r="H108" i="345"/>
  <c r="I108" i="345"/>
  <c r="J108" i="345"/>
  <c r="K108" i="345"/>
  <c r="L108" i="345"/>
  <c r="D108" i="345"/>
  <c r="D109" i="345" s="1"/>
  <c r="E87" i="345"/>
  <c r="F87" i="345"/>
  <c r="G87" i="345"/>
  <c r="H87" i="345"/>
  <c r="I87" i="345"/>
  <c r="J87" i="345"/>
  <c r="K87" i="345"/>
  <c r="L87" i="345"/>
  <c r="D87" i="345"/>
  <c r="E83" i="345"/>
  <c r="F83" i="345"/>
  <c r="G83" i="345"/>
  <c r="H83" i="345"/>
  <c r="I83" i="345"/>
  <c r="J83" i="345"/>
  <c r="K83" i="345"/>
  <c r="L83" i="345"/>
  <c r="D83" i="345"/>
  <c r="M81" i="345"/>
  <c r="N81" i="345"/>
  <c r="O81" i="345"/>
  <c r="M82" i="345"/>
  <c r="N82" i="345"/>
  <c r="O82" i="345"/>
  <c r="N80" i="345"/>
  <c r="O80" i="345"/>
  <c r="E62" i="345"/>
  <c r="F62" i="345"/>
  <c r="G62" i="345"/>
  <c r="H62" i="345"/>
  <c r="I62" i="345"/>
  <c r="J62" i="345"/>
  <c r="K62" i="345"/>
  <c r="L62" i="345"/>
  <c r="D62" i="345"/>
  <c r="E54" i="345"/>
  <c r="F54" i="345"/>
  <c r="G54" i="345"/>
  <c r="H54" i="345"/>
  <c r="I54" i="345"/>
  <c r="J54" i="345"/>
  <c r="K54" i="345"/>
  <c r="L54" i="345"/>
  <c r="D54" i="345"/>
  <c r="E45" i="345"/>
  <c r="F45" i="345"/>
  <c r="G45" i="345"/>
  <c r="H45" i="345"/>
  <c r="I45" i="345"/>
  <c r="J45" i="345"/>
  <c r="K45" i="345"/>
  <c r="L45" i="345"/>
  <c r="D45" i="345"/>
  <c r="M51" i="345"/>
  <c r="N51" i="345"/>
  <c r="O51" i="345"/>
  <c r="M52" i="345"/>
  <c r="N52" i="345"/>
  <c r="O52" i="345"/>
  <c r="M53" i="345"/>
  <c r="N53" i="345"/>
  <c r="O53" i="345"/>
  <c r="N41" i="345"/>
  <c r="O41" i="345"/>
  <c r="M41" i="345"/>
  <c r="E31" i="345"/>
  <c r="F31" i="345"/>
  <c r="G31" i="345"/>
  <c r="H31" i="345"/>
  <c r="I31" i="345"/>
  <c r="J31" i="345"/>
  <c r="K31" i="345"/>
  <c r="L31" i="345"/>
  <c r="D31" i="345"/>
  <c r="M30" i="345"/>
  <c r="N30" i="345"/>
  <c r="O30" i="345"/>
  <c r="N29" i="345"/>
  <c r="O29" i="345"/>
  <c r="O31" i="345" s="1"/>
  <c r="E23" i="345"/>
  <c r="F23" i="345"/>
  <c r="G23" i="345"/>
  <c r="H23" i="345"/>
  <c r="I23" i="345"/>
  <c r="J23" i="345"/>
  <c r="K23" i="345"/>
  <c r="L23" i="345"/>
  <c r="D23" i="345"/>
  <c r="M22" i="345"/>
  <c r="N22" i="345"/>
  <c r="O22" i="345"/>
  <c r="E16" i="345"/>
  <c r="F16" i="345"/>
  <c r="G16" i="345"/>
  <c r="H16" i="345"/>
  <c r="I16" i="345"/>
  <c r="J16" i="345"/>
  <c r="K16" i="345"/>
  <c r="L16" i="345"/>
  <c r="D16" i="345"/>
  <c r="M9" i="345"/>
  <c r="N9" i="345"/>
  <c r="O9" i="345"/>
  <c r="M10" i="345"/>
  <c r="N10" i="345"/>
  <c r="O10" i="345"/>
  <c r="M11" i="345"/>
  <c r="N11" i="345"/>
  <c r="O11" i="345"/>
  <c r="M12" i="345"/>
  <c r="N12" i="345"/>
  <c r="O12" i="345"/>
  <c r="M13" i="345"/>
  <c r="N13" i="345"/>
  <c r="O13" i="345"/>
  <c r="M14" i="345"/>
  <c r="N14" i="345"/>
  <c r="O14" i="345"/>
  <c r="M15" i="345"/>
  <c r="N15" i="345"/>
  <c r="O15" i="345"/>
  <c r="K9" i="344"/>
  <c r="L9" i="344"/>
  <c r="M9" i="344"/>
  <c r="K10" i="344"/>
  <c r="L10" i="344"/>
  <c r="M10" i="344" s="1"/>
  <c r="K11" i="344"/>
  <c r="L11" i="344"/>
  <c r="M11" i="344" s="1"/>
  <c r="K12" i="344"/>
  <c r="L12" i="344"/>
  <c r="M12" i="344" s="1"/>
  <c r="K13" i="344"/>
  <c r="L13" i="344"/>
  <c r="M13" i="344" s="1"/>
  <c r="K14" i="344"/>
  <c r="L14" i="344"/>
  <c r="M14" i="344" s="1"/>
  <c r="K15" i="344"/>
  <c r="L15" i="344"/>
  <c r="M15" i="344" s="1"/>
  <c r="K16" i="344"/>
  <c r="L16" i="344"/>
  <c r="M16" i="344" s="1"/>
  <c r="K17" i="344"/>
  <c r="L17" i="344"/>
  <c r="M17" i="344"/>
  <c r="K18" i="344"/>
  <c r="L18" i="344"/>
  <c r="M18" i="344" s="1"/>
  <c r="K19" i="344"/>
  <c r="L19" i="344"/>
  <c r="M19" i="344" s="1"/>
  <c r="K20" i="344"/>
  <c r="L20" i="344"/>
  <c r="M20" i="344" s="1"/>
  <c r="K21" i="344"/>
  <c r="L21" i="344"/>
  <c r="M21" i="344"/>
  <c r="K22" i="344"/>
  <c r="L22" i="344"/>
  <c r="M22" i="344" s="1"/>
  <c r="K23" i="344"/>
  <c r="L23" i="344"/>
  <c r="M23" i="344" s="1"/>
  <c r="K24" i="344"/>
  <c r="L24" i="344"/>
  <c r="K25" i="344"/>
  <c r="L25" i="344"/>
  <c r="M25" i="344"/>
  <c r="K26" i="344"/>
  <c r="L26" i="344"/>
  <c r="M26" i="344" s="1"/>
  <c r="K27" i="344"/>
  <c r="L27" i="344"/>
  <c r="M27" i="344"/>
  <c r="K28" i="344"/>
  <c r="L28" i="344"/>
  <c r="M28" i="344" s="1"/>
  <c r="K29" i="344"/>
  <c r="L29" i="344"/>
  <c r="M29" i="344" s="1"/>
  <c r="E206" i="343"/>
  <c r="F206" i="343"/>
  <c r="G206" i="343"/>
  <c r="H206" i="343"/>
  <c r="I206" i="343"/>
  <c r="J206" i="343"/>
  <c r="K206" i="343"/>
  <c r="L206" i="343"/>
  <c r="D206" i="343"/>
  <c r="N203" i="343"/>
  <c r="O203" i="343"/>
  <c r="M203" i="343"/>
  <c r="E191" i="343"/>
  <c r="F191" i="343"/>
  <c r="G191" i="343"/>
  <c r="H191" i="343"/>
  <c r="I191" i="343"/>
  <c r="J191" i="343"/>
  <c r="K191" i="343"/>
  <c r="L191" i="343"/>
  <c r="D191" i="343"/>
  <c r="E164" i="343"/>
  <c r="E165" i="343" s="1"/>
  <c r="F164" i="343"/>
  <c r="F165" i="343" s="1"/>
  <c r="G164" i="343"/>
  <c r="G165" i="343" s="1"/>
  <c r="G166" i="343" s="1"/>
  <c r="H164" i="343"/>
  <c r="H166" i="343" s="1"/>
  <c r="I164" i="343"/>
  <c r="I166" i="343" s="1"/>
  <c r="J164" i="343"/>
  <c r="J166" i="343" s="1"/>
  <c r="K164" i="343"/>
  <c r="K166" i="343" s="1"/>
  <c r="L164" i="343"/>
  <c r="L166" i="343" s="1"/>
  <c r="D164" i="343"/>
  <c r="D165" i="343" s="1"/>
  <c r="N160" i="343"/>
  <c r="O160" i="343"/>
  <c r="M160" i="343"/>
  <c r="E159" i="343"/>
  <c r="F159" i="343"/>
  <c r="D159" i="343"/>
  <c r="M155" i="343"/>
  <c r="N155" i="343"/>
  <c r="O155" i="343"/>
  <c r="M156" i="343"/>
  <c r="N156" i="343"/>
  <c r="O156" i="343"/>
  <c r="M157" i="343"/>
  <c r="N157" i="343"/>
  <c r="O157" i="343"/>
  <c r="M158" i="343"/>
  <c r="N158" i="343"/>
  <c r="O158" i="343"/>
  <c r="E150" i="343"/>
  <c r="F150" i="343"/>
  <c r="G150" i="343"/>
  <c r="H150" i="343"/>
  <c r="I150" i="343"/>
  <c r="J150" i="343"/>
  <c r="K150" i="343"/>
  <c r="L150" i="343"/>
  <c r="D150" i="343"/>
  <c r="E132" i="343"/>
  <c r="E136" i="343" s="1"/>
  <c r="F132" i="343"/>
  <c r="F136" i="343" s="1"/>
  <c r="G132" i="343"/>
  <c r="G136" i="343" s="1"/>
  <c r="H132" i="343"/>
  <c r="H136" i="343" s="1"/>
  <c r="I132" i="343"/>
  <c r="I136" i="343" s="1"/>
  <c r="J132" i="343"/>
  <c r="J136" i="343" s="1"/>
  <c r="K132" i="343"/>
  <c r="K136" i="343" s="1"/>
  <c r="L132" i="343"/>
  <c r="L136" i="343" s="1"/>
  <c r="D132" i="343"/>
  <c r="D136" i="343" s="1"/>
  <c r="M131" i="343"/>
  <c r="N131" i="343"/>
  <c r="O131" i="343"/>
  <c r="M126" i="343"/>
  <c r="N126" i="343"/>
  <c r="O126" i="343"/>
  <c r="M127" i="343"/>
  <c r="N127" i="343"/>
  <c r="O127" i="343"/>
  <c r="M128" i="343"/>
  <c r="N128" i="343"/>
  <c r="O128" i="343"/>
  <c r="E124" i="343"/>
  <c r="F124" i="343"/>
  <c r="G124" i="343"/>
  <c r="H124" i="343"/>
  <c r="I124" i="343"/>
  <c r="J124" i="343"/>
  <c r="K124" i="343"/>
  <c r="L124" i="343"/>
  <c r="D124" i="343"/>
  <c r="M123" i="343"/>
  <c r="N123" i="343"/>
  <c r="O123" i="343"/>
  <c r="E121" i="343"/>
  <c r="E129" i="343" s="1"/>
  <c r="F121" i="343"/>
  <c r="F129" i="343" s="1"/>
  <c r="G121" i="343"/>
  <c r="G129" i="343" s="1"/>
  <c r="H121" i="343"/>
  <c r="H129" i="343" s="1"/>
  <c r="I121" i="343"/>
  <c r="I129" i="343" s="1"/>
  <c r="J121" i="343"/>
  <c r="J129" i="343" s="1"/>
  <c r="K121" i="343"/>
  <c r="K129" i="343" s="1"/>
  <c r="L121" i="343"/>
  <c r="L129" i="343" s="1"/>
  <c r="D121" i="343"/>
  <c r="D129" i="343" s="1"/>
  <c r="N120" i="343"/>
  <c r="O120" i="343"/>
  <c r="M120" i="343"/>
  <c r="M34" i="360" l="1"/>
  <c r="M37" i="360" s="1"/>
  <c r="J37" i="360"/>
  <c r="K38" i="360"/>
  <c r="M37" i="359"/>
  <c r="J39" i="359"/>
  <c r="J40" i="359" s="1"/>
  <c r="M40" i="359" s="1"/>
  <c r="N37" i="359"/>
  <c r="K39" i="359"/>
  <c r="N91" i="359"/>
  <c r="E92" i="359"/>
  <c r="N92" i="359" s="1"/>
  <c r="D93" i="359"/>
  <c r="M93" i="359" s="1"/>
  <c r="M91" i="359"/>
  <c r="D94" i="359"/>
  <c r="M94" i="359" s="1"/>
  <c r="D166" i="343"/>
  <c r="M165" i="343"/>
  <c r="E166" i="343"/>
  <c r="N165" i="343"/>
  <c r="O165" i="343"/>
  <c r="F166" i="343"/>
  <c r="F110" i="345"/>
  <c r="F111" i="345" s="1"/>
  <c r="D110" i="345"/>
  <c r="D111" i="345" s="1"/>
  <c r="E109" i="345"/>
  <c r="E110" i="345" s="1"/>
  <c r="N83" i="345"/>
  <c r="O83" i="345"/>
  <c r="D55" i="345"/>
  <c r="K55" i="345"/>
  <c r="I55" i="345"/>
  <c r="G55" i="345"/>
  <c r="E55" i="345"/>
  <c r="L55" i="345"/>
  <c r="J55" i="345"/>
  <c r="H55" i="345"/>
  <c r="F55" i="345"/>
  <c r="N31" i="345"/>
  <c r="M24" i="344"/>
  <c r="E118" i="343"/>
  <c r="F118" i="343"/>
  <c r="G118" i="343"/>
  <c r="H118" i="343"/>
  <c r="I118" i="343"/>
  <c r="J118" i="343"/>
  <c r="K118" i="343"/>
  <c r="L118" i="343"/>
  <c r="D118" i="343"/>
  <c r="M115" i="343"/>
  <c r="N115" i="343"/>
  <c r="O115" i="343"/>
  <c r="M116" i="343"/>
  <c r="N116" i="343"/>
  <c r="O116" i="343"/>
  <c r="M117" i="343"/>
  <c r="N117" i="343"/>
  <c r="O117" i="343"/>
  <c r="E102" i="343"/>
  <c r="F102" i="343"/>
  <c r="G102" i="343"/>
  <c r="H102" i="343"/>
  <c r="I102" i="343"/>
  <c r="J102" i="343"/>
  <c r="K102" i="343"/>
  <c r="L102" i="343"/>
  <c r="D102" i="343"/>
  <c r="E98" i="343"/>
  <c r="F98" i="343"/>
  <c r="G98" i="343"/>
  <c r="H98" i="343"/>
  <c r="I98" i="343"/>
  <c r="J98" i="343"/>
  <c r="K98" i="343"/>
  <c r="L98" i="343"/>
  <c r="D98" i="343"/>
  <c r="M93" i="343"/>
  <c r="N93" i="343"/>
  <c r="O93" i="343"/>
  <c r="M94" i="343"/>
  <c r="N94" i="343"/>
  <c r="O94" i="343"/>
  <c r="M95" i="343"/>
  <c r="N95" i="343"/>
  <c r="O95" i="343"/>
  <c r="M96" i="343"/>
  <c r="N96" i="343"/>
  <c r="O96" i="343"/>
  <c r="M97" i="343"/>
  <c r="N97" i="343"/>
  <c r="O97" i="343"/>
  <c r="M85" i="343"/>
  <c r="N85" i="343"/>
  <c r="O85" i="343"/>
  <c r="M86" i="343"/>
  <c r="N86" i="343"/>
  <c r="O86" i="343"/>
  <c r="N84" i="343"/>
  <c r="O84" i="343"/>
  <c r="M84" i="343"/>
  <c r="E83" i="343"/>
  <c r="F83" i="343"/>
  <c r="G83" i="343"/>
  <c r="H83" i="343"/>
  <c r="I83" i="343"/>
  <c r="J83" i="343"/>
  <c r="K83" i="343"/>
  <c r="L83" i="343"/>
  <c r="D83" i="343"/>
  <c r="M82" i="343"/>
  <c r="N82" i="343"/>
  <c r="O82" i="343"/>
  <c r="N81" i="343"/>
  <c r="N83" i="343" s="1"/>
  <c r="O81" i="343"/>
  <c r="O83" i="343" s="1"/>
  <c r="M81" i="343"/>
  <c r="E80" i="343"/>
  <c r="F80" i="343"/>
  <c r="G80" i="343"/>
  <c r="H80" i="343"/>
  <c r="I80" i="343"/>
  <c r="J80" i="343"/>
  <c r="K80" i="343"/>
  <c r="L80" i="343"/>
  <c r="D80" i="343"/>
  <c r="M79" i="343"/>
  <c r="N79" i="343"/>
  <c r="O79" i="343"/>
  <c r="N78" i="343"/>
  <c r="N80" i="343" s="1"/>
  <c r="O78" i="343"/>
  <c r="O80" i="343" s="1"/>
  <c r="M78" i="343"/>
  <c r="M80" i="343" s="1"/>
  <c r="E77" i="343"/>
  <c r="F77" i="343"/>
  <c r="G77" i="343"/>
  <c r="H77" i="343"/>
  <c r="I77" i="343"/>
  <c r="J77" i="343"/>
  <c r="K77" i="343"/>
  <c r="L77" i="343"/>
  <c r="D77" i="343"/>
  <c r="M76" i="343"/>
  <c r="N76" i="343"/>
  <c r="O76" i="343"/>
  <c r="N75" i="343"/>
  <c r="N77" i="343" s="1"/>
  <c r="O75" i="343"/>
  <c r="O77" i="343" s="1"/>
  <c r="M75" i="343"/>
  <c r="M73" i="343"/>
  <c r="N73" i="343"/>
  <c r="O73" i="343"/>
  <c r="N72" i="343"/>
  <c r="O72" i="343"/>
  <c r="M72" i="343"/>
  <c r="E74" i="343"/>
  <c r="E87" i="343" s="1"/>
  <c r="F74" i="343"/>
  <c r="G74" i="343"/>
  <c r="G87" i="343" s="1"/>
  <c r="H74" i="343"/>
  <c r="I74" i="343"/>
  <c r="I87" i="343" s="1"/>
  <c r="J74" i="343"/>
  <c r="K74" i="343"/>
  <c r="K87" i="343" s="1"/>
  <c r="L74" i="343"/>
  <c r="O74" i="343"/>
  <c r="D74" i="343"/>
  <c r="E62" i="343"/>
  <c r="F62" i="343"/>
  <c r="G62" i="343"/>
  <c r="H62" i="343"/>
  <c r="I62" i="343"/>
  <c r="J62" i="343"/>
  <c r="K62" i="343"/>
  <c r="L62" i="343"/>
  <c r="D62" i="343"/>
  <c r="M48" i="343"/>
  <c r="N48" i="343"/>
  <c r="O48" i="343"/>
  <c r="M49" i="343"/>
  <c r="N49" i="343"/>
  <c r="O49" i="343"/>
  <c r="M50" i="343"/>
  <c r="N50" i="343"/>
  <c r="O50" i="343"/>
  <c r="N47" i="343"/>
  <c r="N51" i="343" s="1"/>
  <c r="O47" i="343"/>
  <c r="O51" i="343" s="1"/>
  <c r="M47" i="343"/>
  <c r="M51" i="343" s="1"/>
  <c r="E24" i="343"/>
  <c r="F24" i="343"/>
  <c r="G24" i="343"/>
  <c r="H24" i="343"/>
  <c r="I24" i="343"/>
  <c r="J24" i="343"/>
  <c r="K24" i="343"/>
  <c r="L24" i="343"/>
  <c r="D24" i="343"/>
  <c r="E20" i="343"/>
  <c r="F20" i="343"/>
  <c r="G20" i="343"/>
  <c r="H20" i="343"/>
  <c r="I20" i="343"/>
  <c r="J20" i="343"/>
  <c r="K20" i="343"/>
  <c r="L20" i="343"/>
  <c r="D20" i="343"/>
  <c r="M19" i="343"/>
  <c r="N19" i="343"/>
  <c r="O19" i="343"/>
  <c r="N18" i="343"/>
  <c r="N20" i="343" s="1"/>
  <c r="O18" i="343"/>
  <c r="M18" i="343"/>
  <c r="M20" i="343" s="1"/>
  <c r="E15" i="343"/>
  <c r="F15" i="343"/>
  <c r="G15" i="343"/>
  <c r="H15" i="343"/>
  <c r="I15" i="343"/>
  <c r="J15" i="343"/>
  <c r="K15" i="343"/>
  <c r="L15" i="343"/>
  <c r="D15" i="343"/>
  <c r="M9" i="343"/>
  <c r="N9" i="343"/>
  <c r="O9" i="343"/>
  <c r="M10" i="343"/>
  <c r="N10" i="343"/>
  <c r="O10" i="343"/>
  <c r="M11" i="343"/>
  <c r="N11" i="343"/>
  <c r="O11" i="343"/>
  <c r="M12" i="343"/>
  <c r="N12" i="343"/>
  <c r="O12" i="343"/>
  <c r="M13" i="343"/>
  <c r="N13" i="343"/>
  <c r="O13" i="343"/>
  <c r="M14" i="343"/>
  <c r="N14" i="343"/>
  <c r="O14" i="343"/>
  <c r="K9" i="342"/>
  <c r="L9" i="342"/>
  <c r="M9" i="342"/>
  <c r="K10" i="342"/>
  <c r="L10" i="342"/>
  <c r="M10" i="342" s="1"/>
  <c r="K11" i="342"/>
  <c r="L11" i="342"/>
  <c r="M11" i="342" s="1"/>
  <c r="K12" i="342"/>
  <c r="L12" i="342"/>
  <c r="M12" i="342" s="1"/>
  <c r="K13" i="342"/>
  <c r="L13" i="342"/>
  <c r="M13" i="342" s="1"/>
  <c r="K14" i="342"/>
  <c r="L14" i="342"/>
  <c r="M14" i="342" s="1"/>
  <c r="K15" i="342"/>
  <c r="L15" i="342"/>
  <c r="M15" i="342" s="1"/>
  <c r="K16" i="342"/>
  <c r="L16" i="342"/>
  <c r="M16" i="342" s="1"/>
  <c r="K17" i="342"/>
  <c r="L17" i="342"/>
  <c r="M17" i="342" s="1"/>
  <c r="K18" i="342"/>
  <c r="L18" i="342"/>
  <c r="M18" i="342" s="1"/>
  <c r="K19" i="342"/>
  <c r="L19" i="342"/>
  <c r="K20" i="342"/>
  <c r="L20" i="342"/>
  <c r="M20" i="342" s="1"/>
  <c r="K21" i="342"/>
  <c r="L21" i="342"/>
  <c r="M21" i="342" s="1"/>
  <c r="K22" i="342"/>
  <c r="L22" i="342"/>
  <c r="M22" i="342" s="1"/>
  <c r="K23" i="342"/>
  <c r="L23" i="342"/>
  <c r="K24" i="342"/>
  <c r="L24" i="342"/>
  <c r="M24" i="342"/>
  <c r="K25" i="342"/>
  <c r="L25" i="342"/>
  <c r="M25" i="342" s="1"/>
  <c r="K26" i="342"/>
  <c r="L26" i="342"/>
  <c r="M26" i="342" s="1"/>
  <c r="K27" i="342"/>
  <c r="L27" i="342"/>
  <c r="K28" i="342"/>
  <c r="L28" i="342"/>
  <c r="M28" i="342"/>
  <c r="K29" i="342"/>
  <c r="L29" i="342"/>
  <c r="M29" i="342" s="1"/>
  <c r="K39" i="360" l="1"/>
  <c r="N39" i="360" s="1"/>
  <c r="N38" i="360"/>
  <c r="J38" i="360"/>
  <c r="J39" i="360" s="1"/>
  <c r="M39" i="360" s="1"/>
  <c r="N39" i="359"/>
  <c r="K40" i="359"/>
  <c r="N40" i="359" s="1"/>
  <c r="M39" i="359"/>
  <c r="M41" i="359" s="1"/>
  <c r="J41" i="359"/>
  <c r="E93" i="359"/>
  <c r="D95" i="359"/>
  <c r="J97" i="359"/>
  <c r="D87" i="343"/>
  <c r="L87" i="343"/>
  <c r="J87" i="343"/>
  <c r="H87" i="343"/>
  <c r="F87" i="343"/>
  <c r="M74" i="343"/>
  <c r="M83" i="343"/>
  <c r="E111" i="345"/>
  <c r="O20" i="343"/>
  <c r="O87" i="343"/>
  <c r="M77" i="343"/>
  <c r="N74" i="343"/>
  <c r="N87" i="343" s="1"/>
  <c r="D25" i="343"/>
  <c r="K25" i="343"/>
  <c r="I25" i="343"/>
  <c r="G25" i="343"/>
  <c r="E25" i="343"/>
  <c r="L25" i="343"/>
  <c r="J25" i="343"/>
  <c r="H25" i="343"/>
  <c r="F25" i="343"/>
  <c r="M27" i="342"/>
  <c r="M23" i="342"/>
  <c r="M19" i="342"/>
  <c r="L20" i="306"/>
  <c r="K20" i="306"/>
  <c r="J20" i="306"/>
  <c r="I20" i="306"/>
  <c r="H20" i="306"/>
  <c r="G20" i="306"/>
  <c r="F20" i="306"/>
  <c r="E20" i="306"/>
  <c r="D20" i="306"/>
  <c r="N19" i="306"/>
  <c r="N20" i="306" s="1"/>
  <c r="M19" i="306"/>
  <c r="M20" i="306" s="1"/>
  <c r="J21" i="305"/>
  <c r="I21" i="305"/>
  <c r="H21" i="305"/>
  <c r="G21" i="305"/>
  <c r="F21" i="305"/>
  <c r="E21" i="305"/>
  <c r="D21" i="305"/>
  <c r="C21" i="305"/>
  <c r="B21" i="305"/>
  <c r="L20" i="305"/>
  <c r="L21" i="305" s="1"/>
  <c r="K20" i="305"/>
  <c r="K21" i="305" s="1"/>
  <c r="L22" i="304"/>
  <c r="K22" i="304"/>
  <c r="J22" i="304"/>
  <c r="I22" i="304"/>
  <c r="H22" i="304"/>
  <c r="G22" i="304"/>
  <c r="F22" i="304"/>
  <c r="E22" i="304"/>
  <c r="D22" i="304"/>
  <c r="N21" i="304"/>
  <c r="N22" i="304" s="1"/>
  <c r="M21" i="304"/>
  <c r="M22" i="304" s="1"/>
  <c r="J20" i="303"/>
  <c r="I20" i="303"/>
  <c r="H20" i="303"/>
  <c r="G20" i="303"/>
  <c r="F20" i="303"/>
  <c r="E20" i="303"/>
  <c r="D20" i="303"/>
  <c r="C20" i="303"/>
  <c r="B20" i="303"/>
  <c r="L19" i="303"/>
  <c r="L20" i="303" s="1"/>
  <c r="K19" i="303"/>
  <c r="K20" i="303" s="1"/>
  <c r="E96" i="310"/>
  <c r="F96" i="310"/>
  <c r="D96" i="310"/>
  <c r="G90" i="310"/>
  <c r="H90" i="310"/>
  <c r="I90" i="310"/>
  <c r="G91" i="310"/>
  <c r="H91" i="310"/>
  <c r="I91" i="310"/>
  <c r="G92" i="310"/>
  <c r="H92" i="310"/>
  <c r="I92" i="310"/>
  <c r="G93" i="310"/>
  <c r="H93" i="310"/>
  <c r="I93" i="310"/>
  <c r="G94" i="310"/>
  <c r="H94" i="310"/>
  <c r="I94" i="310"/>
  <c r="G95" i="310"/>
  <c r="H95" i="310"/>
  <c r="I95" i="310"/>
  <c r="I89" i="310"/>
  <c r="H89" i="310"/>
  <c r="G89" i="310"/>
  <c r="C9" i="309"/>
  <c r="D9" i="309"/>
  <c r="E9" i="309"/>
  <c r="F9" i="309"/>
  <c r="G9" i="309"/>
  <c r="B9" i="309"/>
  <c r="F8" i="309"/>
  <c r="G8" i="309"/>
  <c r="E8" i="309"/>
  <c r="F9" i="308"/>
  <c r="F10" i="308"/>
  <c r="F11" i="308"/>
  <c r="F12" i="308"/>
  <c r="F13" i="308"/>
  <c r="F14" i="308"/>
  <c r="F15" i="308"/>
  <c r="F8" i="308"/>
  <c r="E99" i="308"/>
  <c r="F99" i="308"/>
  <c r="D99" i="308"/>
  <c r="G91" i="308"/>
  <c r="H91" i="308"/>
  <c r="I91" i="308"/>
  <c r="G92" i="308"/>
  <c r="H92" i="308"/>
  <c r="I92" i="308"/>
  <c r="G93" i="308"/>
  <c r="H93" i="308"/>
  <c r="I93" i="308"/>
  <c r="G94" i="308"/>
  <c r="H94" i="308"/>
  <c r="I94" i="308"/>
  <c r="G95" i="308"/>
  <c r="H95" i="308"/>
  <c r="I95" i="308"/>
  <c r="G96" i="308"/>
  <c r="H96" i="308"/>
  <c r="I96" i="308"/>
  <c r="G97" i="308"/>
  <c r="H97" i="308"/>
  <c r="I97" i="308"/>
  <c r="I98" i="308"/>
  <c r="H98" i="308"/>
  <c r="G98" i="308"/>
  <c r="I90" i="308"/>
  <c r="H90" i="308"/>
  <c r="G90" i="308"/>
  <c r="E45" i="302"/>
  <c r="F45" i="302"/>
  <c r="G45" i="302"/>
  <c r="H45" i="302"/>
  <c r="I45" i="302"/>
  <c r="J45" i="302"/>
  <c r="K45" i="302"/>
  <c r="L45" i="302"/>
  <c r="D45" i="302"/>
  <c r="M44" i="302"/>
  <c r="N44" i="302"/>
  <c r="O44" i="302"/>
  <c r="E42" i="302"/>
  <c r="F42" i="302"/>
  <c r="G42" i="302"/>
  <c r="H42" i="302"/>
  <c r="I42" i="302"/>
  <c r="J42" i="302"/>
  <c r="K42" i="302"/>
  <c r="L42" i="302"/>
  <c r="D42" i="302"/>
  <c r="E26" i="302"/>
  <c r="F26" i="302"/>
  <c r="G26" i="302"/>
  <c r="H26" i="302"/>
  <c r="I26" i="302"/>
  <c r="J26" i="302"/>
  <c r="K26" i="302"/>
  <c r="L26" i="302"/>
  <c r="D26" i="302"/>
  <c r="E22" i="302"/>
  <c r="F22" i="302"/>
  <c r="G22" i="302"/>
  <c r="H22" i="302"/>
  <c r="I22" i="302"/>
  <c r="J22" i="302"/>
  <c r="K22" i="302"/>
  <c r="L22" i="302"/>
  <c r="D22" i="302"/>
  <c r="M20" i="302"/>
  <c r="N20" i="302"/>
  <c r="O20" i="302"/>
  <c r="M21" i="302"/>
  <c r="N21" i="302"/>
  <c r="O21" i="302"/>
  <c r="N19" i="302"/>
  <c r="N22" i="302" s="1"/>
  <c r="O19" i="302"/>
  <c r="M19" i="302"/>
  <c r="M22" i="302" s="1"/>
  <c r="E18" i="302"/>
  <c r="F18" i="302"/>
  <c r="G18" i="302"/>
  <c r="H18" i="302"/>
  <c r="I18" i="302"/>
  <c r="J18" i="302"/>
  <c r="K18" i="302"/>
  <c r="L18" i="302"/>
  <c r="D18" i="302"/>
  <c r="N9" i="302"/>
  <c r="O9" i="302"/>
  <c r="M9" i="302"/>
  <c r="N8" i="302"/>
  <c r="O8" i="302"/>
  <c r="M8" i="302"/>
  <c r="L8" i="301"/>
  <c r="M8" i="301"/>
  <c r="K8" i="301"/>
  <c r="E55" i="300"/>
  <c r="F55" i="300"/>
  <c r="G55" i="300"/>
  <c r="H55" i="300"/>
  <c r="I55" i="300"/>
  <c r="J55" i="300"/>
  <c r="K55" i="300"/>
  <c r="L55" i="300"/>
  <c r="M55" i="300"/>
  <c r="N55" i="300"/>
  <c r="O55" i="300"/>
  <c r="D55" i="300"/>
  <c r="E44" i="300"/>
  <c r="F44" i="300"/>
  <c r="G44" i="300"/>
  <c r="H44" i="300"/>
  <c r="I44" i="300"/>
  <c r="J44" i="300"/>
  <c r="K44" i="300"/>
  <c r="L44" i="300"/>
  <c r="M44" i="300"/>
  <c r="N44" i="300"/>
  <c r="O44" i="300"/>
  <c r="D44" i="300"/>
  <c r="M43" i="300"/>
  <c r="N43" i="300"/>
  <c r="O43" i="300"/>
  <c r="D43" i="300"/>
  <c r="E43" i="300"/>
  <c r="F43" i="300"/>
  <c r="J40" i="360" l="1"/>
  <c r="J80" i="360" s="1"/>
  <c r="K40" i="360"/>
  <c r="K80" i="360" s="1"/>
  <c r="N40" i="360"/>
  <c r="N80" i="360" s="1"/>
  <c r="M38" i="360"/>
  <c r="K41" i="359"/>
  <c r="N41" i="359"/>
  <c r="N93" i="359"/>
  <c r="E94" i="359"/>
  <c r="K97" i="359"/>
  <c r="D97" i="359"/>
  <c r="M95" i="359"/>
  <c r="M97" i="359" s="1"/>
  <c r="M87" i="343"/>
  <c r="O19" i="306"/>
  <c r="O20" i="306" s="1"/>
  <c r="M20" i="305"/>
  <c r="M21" i="305" s="1"/>
  <c r="O21" i="304"/>
  <c r="O22" i="304" s="1"/>
  <c r="M19" i="303"/>
  <c r="M20" i="303" s="1"/>
  <c r="O22" i="302"/>
  <c r="E25" i="300"/>
  <c r="F25" i="300"/>
  <c r="G25" i="300"/>
  <c r="H25" i="300"/>
  <c r="I25" i="300"/>
  <c r="D25" i="300"/>
  <c r="E21" i="300"/>
  <c r="F21" i="300"/>
  <c r="G21" i="300"/>
  <c r="H21" i="300"/>
  <c r="I21" i="300"/>
  <c r="L21" i="300"/>
  <c r="L25" i="300" s="1"/>
  <c r="D21" i="300"/>
  <c r="O20" i="300"/>
  <c r="O19" i="300"/>
  <c r="E18" i="300"/>
  <c r="F18" i="300"/>
  <c r="G18" i="300"/>
  <c r="H18" i="300"/>
  <c r="I18" i="300"/>
  <c r="J18" i="300"/>
  <c r="K18" i="300"/>
  <c r="L18" i="300"/>
  <c r="D18" i="300"/>
  <c r="N9" i="300"/>
  <c r="O9" i="300"/>
  <c r="M9" i="300"/>
  <c r="C17" i="299"/>
  <c r="D17" i="299"/>
  <c r="E17" i="299"/>
  <c r="F17" i="299"/>
  <c r="G17" i="299"/>
  <c r="H17" i="299"/>
  <c r="I17" i="299"/>
  <c r="J17" i="299"/>
  <c r="B17" i="299"/>
  <c r="K9" i="299"/>
  <c r="L9" i="299"/>
  <c r="M9" i="299"/>
  <c r="K10" i="299"/>
  <c r="L10" i="299"/>
  <c r="M10" i="299"/>
  <c r="K11" i="299"/>
  <c r="L11" i="299"/>
  <c r="M11" i="299"/>
  <c r="K12" i="299"/>
  <c r="L12" i="299"/>
  <c r="M12" i="299"/>
  <c r="K13" i="299"/>
  <c r="L13" i="299"/>
  <c r="M13" i="299"/>
  <c r="K14" i="299"/>
  <c r="L14" i="299"/>
  <c r="M14" i="299"/>
  <c r="K15" i="299"/>
  <c r="L15" i="299"/>
  <c r="M15" i="299"/>
  <c r="K16" i="299"/>
  <c r="L16" i="299"/>
  <c r="M16" i="299"/>
  <c r="L8" i="299"/>
  <c r="L17" i="299" s="1"/>
  <c r="M8" i="299"/>
  <c r="M17" i="299" s="1"/>
  <c r="K8" i="299"/>
  <c r="K17" i="299" s="1"/>
  <c r="N72" i="298"/>
  <c r="O72" i="298"/>
  <c r="M72" i="298"/>
  <c r="E65" i="298"/>
  <c r="F65" i="298"/>
  <c r="G65" i="298"/>
  <c r="H65" i="298"/>
  <c r="I65" i="298"/>
  <c r="J65" i="298"/>
  <c r="K65" i="298"/>
  <c r="L65" i="298"/>
  <c r="D65" i="298"/>
  <c r="O20" i="298"/>
  <c r="O21" i="298"/>
  <c r="O19" i="298"/>
  <c r="O18" i="298"/>
  <c r="G72" i="296"/>
  <c r="H72" i="296"/>
  <c r="I72" i="296"/>
  <c r="J72" i="296"/>
  <c r="K72" i="296"/>
  <c r="L72" i="296"/>
  <c r="M71" i="296"/>
  <c r="N71" i="296"/>
  <c r="M40" i="360" l="1"/>
  <c r="N94" i="359"/>
  <c r="E95" i="359"/>
  <c r="O21" i="300"/>
  <c r="O71" i="296"/>
  <c r="M18" i="296"/>
  <c r="N18" i="296"/>
  <c r="M19" i="296"/>
  <c r="N19" i="296"/>
  <c r="M20" i="296"/>
  <c r="N20" i="296"/>
  <c r="O20" i="296" l="1"/>
  <c r="O80" i="360"/>
  <c r="M80" i="360"/>
  <c r="N95" i="359"/>
  <c r="N97" i="359" s="1"/>
  <c r="E97" i="359"/>
  <c r="O18" i="296"/>
  <c r="O19" i="296"/>
  <c r="E133" i="258"/>
  <c r="F133" i="258"/>
  <c r="G133" i="258"/>
  <c r="H133" i="258"/>
  <c r="I133" i="258"/>
  <c r="J133" i="258"/>
  <c r="K133" i="258"/>
  <c r="L133" i="258"/>
  <c r="M133" i="258"/>
  <c r="N133" i="258"/>
  <c r="O133" i="258"/>
  <c r="D133" i="258"/>
  <c r="M132" i="258"/>
  <c r="N132" i="258"/>
  <c r="O132" i="258"/>
  <c r="N131" i="258"/>
  <c r="O131" i="258"/>
  <c r="M131" i="258"/>
  <c r="K33" i="257"/>
  <c r="K34" i="257" s="1"/>
  <c r="L33" i="257"/>
  <c r="L34" i="257" s="1"/>
  <c r="M33" i="257"/>
  <c r="L32" i="257"/>
  <c r="M32" i="257"/>
  <c r="K32" i="257"/>
  <c r="C34" i="257"/>
  <c r="D34" i="257"/>
  <c r="E34" i="257"/>
  <c r="F34" i="257"/>
  <c r="G34" i="257"/>
  <c r="H34" i="257"/>
  <c r="I34" i="257"/>
  <c r="J34" i="257"/>
  <c r="B34" i="257"/>
  <c r="L113" i="255" l="1"/>
  <c r="K113" i="255"/>
  <c r="J113" i="255"/>
  <c r="I113" i="255"/>
  <c r="H113" i="255"/>
  <c r="G113" i="255"/>
  <c r="F113" i="255"/>
  <c r="E113" i="255"/>
  <c r="D113" i="255"/>
  <c r="O112" i="255"/>
  <c r="N112" i="255"/>
  <c r="M112" i="255"/>
  <c r="O111" i="255"/>
  <c r="O113" i="255" s="1"/>
  <c r="N111" i="255"/>
  <c r="M111" i="255"/>
  <c r="J36" i="253"/>
  <c r="I36" i="253"/>
  <c r="H36" i="253"/>
  <c r="G36" i="253"/>
  <c r="F36" i="253"/>
  <c r="E36" i="253"/>
  <c r="D36" i="253"/>
  <c r="C36" i="253"/>
  <c r="B36" i="253"/>
  <c r="M35" i="253"/>
  <c r="L35" i="253"/>
  <c r="K35" i="253"/>
  <c r="G35" i="253"/>
  <c r="M34" i="253"/>
  <c r="M36" i="253" s="1"/>
  <c r="L34" i="253"/>
  <c r="L36" i="253" s="1"/>
  <c r="K34" i="253"/>
  <c r="K36" i="253" s="1"/>
  <c r="G34" i="253"/>
  <c r="M34" i="257"/>
  <c r="E117" i="258"/>
  <c r="F117" i="258"/>
  <c r="G117" i="258"/>
  <c r="H117" i="258"/>
  <c r="I117" i="258"/>
  <c r="J117" i="258"/>
  <c r="K117" i="258"/>
  <c r="L117" i="258"/>
  <c r="O117" i="258"/>
  <c r="D117" i="258"/>
  <c r="M112" i="258"/>
  <c r="N112" i="258"/>
  <c r="O112" i="258"/>
  <c r="N111" i="258"/>
  <c r="O111" i="258"/>
  <c r="M111" i="258"/>
  <c r="E113" i="258"/>
  <c r="F113" i="258"/>
  <c r="G113" i="258"/>
  <c r="H113" i="258"/>
  <c r="I113" i="258"/>
  <c r="J113" i="258"/>
  <c r="K113" i="258"/>
  <c r="L113" i="258"/>
  <c r="M113" i="258"/>
  <c r="N113" i="258"/>
  <c r="D113" i="258"/>
  <c r="D112" i="258"/>
  <c r="E112" i="258"/>
  <c r="F112" i="258"/>
  <c r="E109" i="258"/>
  <c r="F109" i="258"/>
  <c r="G109" i="258"/>
  <c r="H109" i="258"/>
  <c r="I109" i="258"/>
  <c r="J109" i="258"/>
  <c r="K109" i="258"/>
  <c r="L109" i="258"/>
  <c r="D109" i="258"/>
  <c r="E60" i="258"/>
  <c r="F60" i="258"/>
  <c r="G60" i="258"/>
  <c r="H60" i="258"/>
  <c r="I60" i="258"/>
  <c r="J60" i="258"/>
  <c r="K60" i="258"/>
  <c r="L60" i="258"/>
  <c r="D60" i="258"/>
  <c r="G40" i="258"/>
  <c r="H40" i="258"/>
  <c r="I40" i="258"/>
  <c r="J40" i="258"/>
  <c r="K40" i="258"/>
  <c r="L40" i="258"/>
  <c r="M32" i="258"/>
  <c r="N32" i="258"/>
  <c r="O32" i="258"/>
  <c r="M33" i="258"/>
  <c r="N33" i="258"/>
  <c r="O33" i="258"/>
  <c r="M34" i="258"/>
  <c r="N34" i="258"/>
  <c r="O34" i="258"/>
  <c r="N31" i="258"/>
  <c r="O31" i="258"/>
  <c r="M31" i="258"/>
  <c r="E35" i="258"/>
  <c r="F35" i="258"/>
  <c r="G35" i="258"/>
  <c r="H35" i="258"/>
  <c r="I35" i="258"/>
  <c r="J35" i="258"/>
  <c r="K35" i="258"/>
  <c r="L35" i="258"/>
  <c r="D35" i="258"/>
  <c r="E11" i="258"/>
  <c r="F11" i="258"/>
  <c r="G11" i="258"/>
  <c r="H11" i="258"/>
  <c r="I11" i="258"/>
  <c r="J11" i="258"/>
  <c r="K11" i="258"/>
  <c r="L11" i="258"/>
  <c r="D11" i="258"/>
  <c r="G82" i="255"/>
  <c r="H82" i="255"/>
  <c r="I82" i="255"/>
  <c r="J82" i="255"/>
  <c r="K82" i="255"/>
  <c r="L82" i="255"/>
  <c r="E65" i="255"/>
  <c r="F65" i="255"/>
  <c r="G65" i="255"/>
  <c r="H65" i="255"/>
  <c r="I65" i="255"/>
  <c r="J65" i="255"/>
  <c r="K65" i="255"/>
  <c r="L65" i="255"/>
  <c r="D65" i="255"/>
  <c r="E61" i="255"/>
  <c r="F61" i="255"/>
  <c r="G61" i="255"/>
  <c r="H61" i="255"/>
  <c r="I61" i="255"/>
  <c r="J61" i="255"/>
  <c r="K61" i="255"/>
  <c r="L61" i="255"/>
  <c r="D61" i="255"/>
  <c r="E16" i="255"/>
  <c r="F16" i="255"/>
  <c r="G16" i="255"/>
  <c r="H16" i="255"/>
  <c r="I16" i="255"/>
  <c r="J16" i="255"/>
  <c r="K16" i="255"/>
  <c r="L16" i="255"/>
  <c r="D16" i="255"/>
  <c r="M113" i="255" l="1"/>
  <c r="N113" i="255"/>
  <c r="O113" i="258"/>
  <c r="N35" i="258"/>
  <c r="O35" i="258"/>
  <c r="M35" i="258"/>
  <c r="E13" i="255"/>
  <c r="E19" i="255" s="1"/>
  <c r="F13" i="255"/>
  <c r="F19" i="255" s="1"/>
  <c r="G13" i="255"/>
  <c r="G19" i="255" s="1"/>
  <c r="H13" i="255"/>
  <c r="H19" i="255" s="1"/>
  <c r="I13" i="255"/>
  <c r="I19" i="255" s="1"/>
  <c r="J13" i="255"/>
  <c r="J19" i="255" s="1"/>
  <c r="K13" i="255"/>
  <c r="K19" i="255" s="1"/>
  <c r="L13" i="255"/>
  <c r="L19" i="255" s="1"/>
  <c r="D13" i="255"/>
  <c r="D19" i="255" s="1"/>
  <c r="G50" i="298"/>
  <c r="H50" i="298"/>
  <c r="I50" i="298"/>
  <c r="J50" i="298"/>
  <c r="K50" i="298"/>
  <c r="L50" i="298"/>
  <c r="E145" i="341" l="1"/>
  <c r="F145" i="341"/>
  <c r="G145" i="341"/>
  <c r="H145" i="341"/>
  <c r="I145" i="341"/>
  <c r="J145" i="341"/>
  <c r="K145" i="341"/>
  <c r="L145" i="341"/>
  <c r="D145" i="341"/>
  <c r="E142" i="341"/>
  <c r="F142" i="341"/>
  <c r="G142" i="341"/>
  <c r="H142" i="341"/>
  <c r="I142" i="341"/>
  <c r="J142" i="341"/>
  <c r="K142" i="341"/>
  <c r="L142" i="341"/>
  <c r="D142" i="341"/>
  <c r="E130" i="341"/>
  <c r="F130" i="341"/>
  <c r="F139" i="341" s="1"/>
  <c r="G130" i="341"/>
  <c r="G139" i="341" s="1"/>
  <c r="H130" i="341"/>
  <c r="H139" i="341" s="1"/>
  <c r="I130" i="341"/>
  <c r="I139" i="341" s="1"/>
  <c r="J130" i="341"/>
  <c r="J139" i="341" s="1"/>
  <c r="K130" i="341"/>
  <c r="K139" i="341" s="1"/>
  <c r="L130" i="341"/>
  <c r="L139" i="341" s="1"/>
  <c r="D130" i="341"/>
  <c r="O133" i="341"/>
  <c r="O134" i="341"/>
  <c r="O135" i="341"/>
  <c r="O136" i="341"/>
  <c r="O137" i="341"/>
  <c r="O138" i="341"/>
  <c r="E91" i="341"/>
  <c r="F91" i="341"/>
  <c r="G91" i="341"/>
  <c r="H91" i="341"/>
  <c r="I91" i="341"/>
  <c r="J91" i="341"/>
  <c r="K91" i="341"/>
  <c r="L91" i="341"/>
  <c r="D91" i="341"/>
  <c r="N90" i="341"/>
  <c r="O90" i="341"/>
  <c r="M90" i="341"/>
  <c r="E85" i="341"/>
  <c r="F85" i="341"/>
  <c r="G85" i="341"/>
  <c r="H85" i="341"/>
  <c r="I85" i="341"/>
  <c r="J85" i="341"/>
  <c r="K85" i="341"/>
  <c r="L85" i="341"/>
  <c r="D85" i="341"/>
  <c r="M83" i="341"/>
  <c r="N83" i="341"/>
  <c r="O83" i="341"/>
  <c r="M84" i="341"/>
  <c r="N84" i="341"/>
  <c r="O84" i="341"/>
  <c r="E65" i="341"/>
  <c r="F65" i="341"/>
  <c r="G65" i="341"/>
  <c r="H65" i="341"/>
  <c r="I65" i="341"/>
  <c r="J65" i="341"/>
  <c r="K65" i="341"/>
  <c r="L65" i="341"/>
  <c r="D65" i="341"/>
  <c r="E61" i="341"/>
  <c r="F61" i="341"/>
  <c r="G61" i="341"/>
  <c r="H61" i="341"/>
  <c r="I61" i="341"/>
  <c r="J61" i="341"/>
  <c r="K61" i="341"/>
  <c r="L61" i="341"/>
  <c r="D61" i="341"/>
  <c r="E42" i="341"/>
  <c r="F42" i="341"/>
  <c r="G42" i="341"/>
  <c r="H42" i="341"/>
  <c r="I42" i="341"/>
  <c r="J42" i="341"/>
  <c r="K42" i="341"/>
  <c r="L42" i="341"/>
  <c r="D42" i="341"/>
  <c r="G39" i="341"/>
  <c r="H39" i="341"/>
  <c r="I39" i="341"/>
  <c r="J39" i="341"/>
  <c r="K39" i="341"/>
  <c r="L39" i="341"/>
  <c r="F35" i="341"/>
  <c r="G35" i="341"/>
  <c r="H35" i="341"/>
  <c r="I35" i="341"/>
  <c r="J35" i="341"/>
  <c r="K35" i="341"/>
  <c r="L35" i="341"/>
  <c r="M17" i="341"/>
  <c r="N17" i="341"/>
  <c r="O17" i="341"/>
  <c r="M18" i="341"/>
  <c r="N18" i="341"/>
  <c r="O18" i="341"/>
  <c r="M19" i="341"/>
  <c r="N19" i="341"/>
  <c r="O19" i="341"/>
  <c r="M20" i="341"/>
  <c r="N20" i="341"/>
  <c r="O20" i="341"/>
  <c r="F15" i="341"/>
  <c r="G15" i="341"/>
  <c r="H15" i="341"/>
  <c r="I15" i="341"/>
  <c r="J15" i="341"/>
  <c r="K15" i="341"/>
  <c r="L15" i="341"/>
  <c r="F154" i="247"/>
  <c r="G154" i="247"/>
  <c r="H154" i="247"/>
  <c r="I154" i="247"/>
  <c r="J154" i="247"/>
  <c r="K154" i="247"/>
  <c r="L154" i="247"/>
  <c r="D142" i="247"/>
  <c r="M142" i="247" s="1"/>
  <c r="E142" i="247"/>
  <c r="N142" i="247" s="1"/>
  <c r="F142" i="247"/>
  <c r="D145" i="247"/>
  <c r="M145" i="247" s="1"/>
  <c r="E145" i="247"/>
  <c r="F145" i="247"/>
  <c r="M138" i="247"/>
  <c r="N138" i="247"/>
  <c r="O138" i="247"/>
  <c r="M140" i="247"/>
  <c r="N140" i="247"/>
  <c r="O140" i="247"/>
  <c r="M141" i="247"/>
  <c r="N141" i="247"/>
  <c r="O141" i="247"/>
  <c r="O142" i="247"/>
  <c r="M143" i="247"/>
  <c r="N143" i="247"/>
  <c r="O143" i="247"/>
  <c r="M144" i="247"/>
  <c r="N144" i="247"/>
  <c r="O144" i="247"/>
  <c r="N145" i="247"/>
  <c r="O145" i="247"/>
  <c r="M146" i="247"/>
  <c r="N146" i="247"/>
  <c r="O146" i="247"/>
  <c r="M147" i="247"/>
  <c r="N147" i="247"/>
  <c r="O147" i="247"/>
  <c r="M97" i="247"/>
  <c r="N97" i="247"/>
  <c r="O97" i="247"/>
  <c r="O99" i="247"/>
  <c r="J93" i="341" l="1"/>
  <c r="F93" i="341"/>
  <c r="L93" i="341"/>
  <c r="D93" i="341"/>
  <c r="I93" i="341"/>
  <c r="E93" i="341"/>
  <c r="H93" i="341"/>
  <c r="K93" i="341"/>
  <c r="G93" i="341"/>
  <c r="J46" i="341"/>
  <c r="L46" i="341"/>
  <c r="H46" i="341"/>
  <c r="K46" i="341"/>
  <c r="G46" i="341"/>
  <c r="I46" i="341"/>
  <c r="E92" i="247"/>
  <c r="F92" i="247"/>
  <c r="G92" i="247"/>
  <c r="G100" i="247" s="1"/>
  <c r="H92" i="247"/>
  <c r="H100" i="247" s="1"/>
  <c r="I92" i="247"/>
  <c r="I100" i="247" s="1"/>
  <c r="J92" i="247"/>
  <c r="J100" i="247" s="1"/>
  <c r="K92" i="247"/>
  <c r="K100" i="247" s="1"/>
  <c r="L92" i="247"/>
  <c r="L100" i="247" s="1"/>
  <c r="D92" i="247"/>
  <c r="E68" i="247"/>
  <c r="F68" i="247"/>
  <c r="G68" i="247"/>
  <c r="H68" i="247"/>
  <c r="I68" i="247"/>
  <c r="J68" i="247"/>
  <c r="K68" i="247"/>
  <c r="L68" i="247"/>
  <c r="D68" i="247"/>
  <c r="E64" i="247"/>
  <c r="F64" i="247"/>
  <c r="G64" i="247"/>
  <c r="H64" i="247"/>
  <c r="I64" i="247"/>
  <c r="J64" i="247"/>
  <c r="K64" i="247"/>
  <c r="L64" i="247"/>
  <c r="M64" i="247"/>
  <c r="D64" i="247"/>
  <c r="F15" i="247"/>
  <c r="E15" i="247"/>
  <c r="G15" i="247"/>
  <c r="H15" i="247"/>
  <c r="I15" i="247"/>
  <c r="J15" i="247"/>
  <c r="K15" i="247"/>
  <c r="L15" i="247"/>
  <c r="D15" i="247"/>
  <c r="M9" i="247"/>
  <c r="N9" i="247"/>
  <c r="O9" i="247"/>
  <c r="M10" i="247"/>
  <c r="N10" i="247"/>
  <c r="O10" i="247"/>
  <c r="M11" i="247"/>
  <c r="N11" i="247"/>
  <c r="O11" i="247"/>
  <c r="M12" i="247"/>
  <c r="N12" i="247"/>
  <c r="O12" i="247"/>
  <c r="M13" i="247"/>
  <c r="N13" i="247"/>
  <c r="O13" i="247"/>
  <c r="M14" i="247"/>
  <c r="N14" i="247"/>
  <c r="O14" i="247"/>
  <c r="K10" i="242" l="1"/>
  <c r="L10" i="242"/>
  <c r="M10" i="242"/>
  <c r="K11" i="242"/>
  <c r="L11" i="242"/>
  <c r="M11" i="242"/>
  <c r="K12" i="242"/>
  <c r="L12" i="242"/>
  <c r="M12" i="242"/>
  <c r="K13" i="242"/>
  <c r="L13" i="242"/>
  <c r="M13" i="242"/>
  <c r="L452" i="356" l="1"/>
  <c r="K452" i="356"/>
  <c r="J452" i="356"/>
  <c r="I452" i="356"/>
  <c r="H452" i="356"/>
  <c r="G452" i="356"/>
  <c r="F452" i="356"/>
  <c r="E452" i="356"/>
  <c r="D452" i="356"/>
  <c r="N451" i="356"/>
  <c r="M451" i="356"/>
  <c r="N450" i="356"/>
  <c r="M450" i="356"/>
  <c r="L449" i="356"/>
  <c r="K449" i="356"/>
  <c r="J449" i="356"/>
  <c r="I449" i="356"/>
  <c r="H449" i="356"/>
  <c r="G449" i="356"/>
  <c r="F449" i="356"/>
  <c r="E449" i="356"/>
  <c r="D449" i="356"/>
  <c r="N448" i="356"/>
  <c r="M448" i="356"/>
  <c r="N447" i="356"/>
  <c r="M447" i="356"/>
  <c r="N446" i="356"/>
  <c r="M446" i="356"/>
  <c r="N445" i="356"/>
  <c r="M445" i="356"/>
  <c r="L443" i="356"/>
  <c r="K443" i="356"/>
  <c r="J443" i="356"/>
  <c r="I443" i="356"/>
  <c r="H443" i="356"/>
  <c r="G443" i="356"/>
  <c r="F443" i="356"/>
  <c r="E443" i="356"/>
  <c r="D443" i="356"/>
  <c r="N442" i="356"/>
  <c r="M442" i="356"/>
  <c r="N441" i="356"/>
  <c r="M441" i="356"/>
  <c r="N440" i="356"/>
  <c r="M440" i="356"/>
  <c r="L431" i="356"/>
  <c r="K431" i="356"/>
  <c r="J431" i="356"/>
  <c r="I431" i="356"/>
  <c r="H431" i="356"/>
  <c r="G431" i="356"/>
  <c r="F431" i="356"/>
  <c r="E431" i="356"/>
  <c r="D431" i="356"/>
  <c r="N430" i="356"/>
  <c r="M430" i="356"/>
  <c r="N429" i="356"/>
  <c r="M429" i="356"/>
  <c r="N428" i="356"/>
  <c r="M428" i="356"/>
  <c r="N427" i="356"/>
  <c r="M427" i="356"/>
  <c r="N426" i="356"/>
  <c r="M426" i="356"/>
  <c r="N425" i="356"/>
  <c r="M425" i="356"/>
  <c r="N424" i="356"/>
  <c r="M424" i="356"/>
  <c r="N423" i="356"/>
  <c r="M423" i="356"/>
  <c r="N422" i="356"/>
  <c r="M422" i="356"/>
  <c r="L420" i="356"/>
  <c r="K420" i="356"/>
  <c r="J420" i="356"/>
  <c r="I420" i="356"/>
  <c r="H420" i="356"/>
  <c r="G420" i="356"/>
  <c r="F420" i="356"/>
  <c r="E420" i="356"/>
  <c r="D420" i="356"/>
  <c r="N419" i="356"/>
  <c r="M419" i="356"/>
  <c r="N418" i="356"/>
  <c r="M418" i="356"/>
  <c r="N417" i="356"/>
  <c r="M417" i="356"/>
  <c r="L406" i="356"/>
  <c r="K406" i="356"/>
  <c r="J406" i="356"/>
  <c r="I406" i="356"/>
  <c r="H406" i="356"/>
  <c r="G406" i="356"/>
  <c r="F406" i="356"/>
  <c r="L403" i="356"/>
  <c r="K403" i="356"/>
  <c r="J403" i="356"/>
  <c r="I403" i="356"/>
  <c r="H403" i="356"/>
  <c r="G403" i="356"/>
  <c r="F403" i="356"/>
  <c r="L398" i="356"/>
  <c r="K398" i="356"/>
  <c r="J398" i="356"/>
  <c r="I398" i="356"/>
  <c r="H398" i="356"/>
  <c r="G398" i="356"/>
  <c r="F398" i="356"/>
  <c r="L393" i="356"/>
  <c r="K393" i="356"/>
  <c r="J393" i="356"/>
  <c r="I393" i="356"/>
  <c r="H393" i="356"/>
  <c r="G393" i="356"/>
  <c r="F393" i="356"/>
  <c r="E393" i="356"/>
  <c r="D393" i="356"/>
  <c r="N392" i="356"/>
  <c r="M392" i="356"/>
  <c r="N391" i="356"/>
  <c r="M391" i="356"/>
  <c r="N390" i="356"/>
  <c r="M390" i="356"/>
  <c r="N389" i="356"/>
  <c r="M389" i="356"/>
  <c r="N388" i="356"/>
  <c r="M388" i="356"/>
  <c r="L380" i="356"/>
  <c r="K380" i="356"/>
  <c r="J380" i="356"/>
  <c r="I380" i="356"/>
  <c r="H380" i="356"/>
  <c r="G380" i="356"/>
  <c r="F380" i="356"/>
  <c r="E380" i="356"/>
  <c r="D380" i="356"/>
  <c r="N379" i="356"/>
  <c r="M379" i="356"/>
  <c r="N378" i="356"/>
  <c r="M378" i="356"/>
  <c r="N377" i="356"/>
  <c r="M377" i="356"/>
  <c r="N376" i="356"/>
  <c r="M376" i="356"/>
  <c r="N375" i="356"/>
  <c r="M375" i="356"/>
  <c r="L374" i="356"/>
  <c r="K374" i="356"/>
  <c r="J374" i="356"/>
  <c r="I374" i="356"/>
  <c r="H374" i="356"/>
  <c r="G374" i="356"/>
  <c r="F374" i="356"/>
  <c r="E374" i="356"/>
  <c r="D374" i="356"/>
  <c r="N373" i="356"/>
  <c r="M373" i="356"/>
  <c r="N372" i="356"/>
  <c r="M372" i="356"/>
  <c r="N371" i="356"/>
  <c r="M371" i="356"/>
  <c r="N370" i="356"/>
  <c r="M370" i="356"/>
  <c r="N369" i="356"/>
  <c r="M369" i="356"/>
  <c r="L368" i="356"/>
  <c r="K368" i="356"/>
  <c r="J368" i="356"/>
  <c r="I368" i="356"/>
  <c r="H368" i="356"/>
  <c r="G368" i="356"/>
  <c r="F368" i="356"/>
  <c r="N367" i="356"/>
  <c r="M367" i="356"/>
  <c r="N366" i="356"/>
  <c r="M366" i="356"/>
  <c r="N365" i="356"/>
  <c r="M365" i="356"/>
  <c r="L363" i="356"/>
  <c r="K363" i="356"/>
  <c r="J363" i="356"/>
  <c r="I363" i="356"/>
  <c r="H363" i="356"/>
  <c r="G363" i="356"/>
  <c r="F363" i="356"/>
  <c r="E363" i="356"/>
  <c r="E364" i="356" s="1"/>
  <c r="D363" i="356"/>
  <c r="D364" i="356" s="1"/>
  <c r="M364" i="356" s="1"/>
  <c r="N362" i="356"/>
  <c r="M362" i="356"/>
  <c r="N361" i="356"/>
  <c r="M361" i="356"/>
  <c r="N360" i="356"/>
  <c r="M360" i="356"/>
  <c r="N359" i="356"/>
  <c r="M359" i="356"/>
  <c r="N358" i="356"/>
  <c r="M358" i="356"/>
  <c r="N357" i="356"/>
  <c r="M357" i="356"/>
  <c r="N356" i="356"/>
  <c r="M356" i="356"/>
  <c r="L346" i="356"/>
  <c r="K346" i="356"/>
  <c r="J346" i="356"/>
  <c r="I346" i="356"/>
  <c r="H346" i="356"/>
  <c r="G346" i="356"/>
  <c r="F346" i="356"/>
  <c r="E346" i="356"/>
  <c r="D346" i="356"/>
  <c r="N345" i="356"/>
  <c r="M345" i="356"/>
  <c r="N344" i="356"/>
  <c r="M344" i="356"/>
  <c r="N343" i="356"/>
  <c r="M343" i="356"/>
  <c r="N342" i="356"/>
  <c r="M342" i="356"/>
  <c r="N341" i="356"/>
  <c r="M341" i="356"/>
  <c r="N340" i="356"/>
  <c r="M340" i="356"/>
  <c r="N339" i="356"/>
  <c r="M339" i="356"/>
  <c r="N338" i="356"/>
  <c r="M338" i="356"/>
  <c r="L329" i="356"/>
  <c r="L337" i="356" s="1"/>
  <c r="K329" i="356"/>
  <c r="K337" i="356" s="1"/>
  <c r="J329" i="356"/>
  <c r="I329" i="356"/>
  <c r="I337" i="356" s="1"/>
  <c r="H329" i="356"/>
  <c r="H337" i="356" s="1"/>
  <c r="G329" i="356"/>
  <c r="G330" i="356" s="1"/>
  <c r="G331" i="356" s="1"/>
  <c r="F329" i="356"/>
  <c r="E329" i="356"/>
  <c r="E330" i="356" s="1"/>
  <c r="D329" i="356"/>
  <c r="D330" i="356" s="1"/>
  <c r="N328" i="356"/>
  <c r="M328" i="356"/>
  <c r="N327" i="356"/>
  <c r="M327" i="356"/>
  <c r="L316" i="356"/>
  <c r="K316" i="356"/>
  <c r="J316" i="356"/>
  <c r="I316" i="356"/>
  <c r="H316" i="356"/>
  <c r="G316" i="356"/>
  <c r="F316" i="356"/>
  <c r="L313" i="356"/>
  <c r="K313" i="356"/>
  <c r="J313" i="356"/>
  <c r="I313" i="356"/>
  <c r="H313" i="356"/>
  <c r="G313" i="356"/>
  <c r="F313" i="356"/>
  <c r="L310" i="356"/>
  <c r="K310" i="356"/>
  <c r="J310" i="356"/>
  <c r="I310" i="356"/>
  <c r="H310" i="356"/>
  <c r="G310" i="356"/>
  <c r="F310" i="356"/>
  <c r="L307" i="356"/>
  <c r="K307" i="356"/>
  <c r="J307" i="356"/>
  <c r="I307" i="356"/>
  <c r="H307" i="356"/>
  <c r="G307" i="356"/>
  <c r="F307" i="356"/>
  <c r="E307" i="356"/>
  <c r="E308" i="356" s="1"/>
  <c r="N308" i="356" s="1"/>
  <c r="D307" i="356"/>
  <c r="D308" i="356" s="1"/>
  <c r="M308" i="356" s="1"/>
  <c r="N306" i="356"/>
  <c r="M306" i="356"/>
  <c r="N305" i="356"/>
  <c r="M305" i="356"/>
  <c r="N303" i="356"/>
  <c r="M303" i="356"/>
  <c r="N302" i="356"/>
  <c r="M302" i="356"/>
  <c r="L293" i="356"/>
  <c r="K293" i="356"/>
  <c r="J293" i="356"/>
  <c r="I293" i="356"/>
  <c r="H293" i="356"/>
  <c r="G293" i="356"/>
  <c r="F293" i="356"/>
  <c r="L286" i="356"/>
  <c r="K286" i="356"/>
  <c r="J286" i="356"/>
  <c r="I286" i="356"/>
  <c r="H286" i="356"/>
  <c r="G286" i="356"/>
  <c r="F286" i="356"/>
  <c r="L282" i="356"/>
  <c r="K282" i="356"/>
  <c r="J282" i="356"/>
  <c r="I282" i="356"/>
  <c r="H282" i="356"/>
  <c r="G282" i="356"/>
  <c r="F282" i="356"/>
  <c r="E282" i="356"/>
  <c r="E283" i="356" s="1"/>
  <c r="N283" i="356" s="1"/>
  <c r="D282" i="356"/>
  <c r="N281" i="356"/>
  <c r="M281" i="356"/>
  <c r="N280" i="356"/>
  <c r="M280" i="356"/>
  <c r="L271" i="356"/>
  <c r="K271" i="356"/>
  <c r="J271" i="356"/>
  <c r="I271" i="356"/>
  <c r="H271" i="356"/>
  <c r="G271" i="356"/>
  <c r="F271" i="356"/>
  <c r="L267" i="356"/>
  <c r="K267" i="356"/>
  <c r="J267" i="356"/>
  <c r="I267" i="356"/>
  <c r="H267" i="356"/>
  <c r="G267" i="356"/>
  <c r="F267" i="356"/>
  <c r="E267" i="356"/>
  <c r="E268" i="356" s="1"/>
  <c r="D267" i="356"/>
  <c r="N266" i="356"/>
  <c r="M266" i="356"/>
  <c r="N265" i="356"/>
  <c r="M265" i="356"/>
  <c r="N264" i="356"/>
  <c r="M264" i="356"/>
  <c r="N262" i="356"/>
  <c r="M262" i="356"/>
  <c r="N261" i="356"/>
  <c r="M261" i="356"/>
  <c r="N260" i="356"/>
  <c r="M260" i="356"/>
  <c r="N259" i="356"/>
  <c r="M259" i="356"/>
  <c r="L258" i="356"/>
  <c r="K258" i="356"/>
  <c r="J258" i="356"/>
  <c r="I258" i="356"/>
  <c r="H258" i="356"/>
  <c r="G258" i="356"/>
  <c r="F258" i="356"/>
  <c r="E258" i="356"/>
  <c r="D258" i="356"/>
  <c r="N257" i="356"/>
  <c r="M257" i="356"/>
  <c r="N256" i="356"/>
  <c r="M256" i="356"/>
  <c r="L255" i="356"/>
  <c r="K255" i="356"/>
  <c r="J255" i="356"/>
  <c r="I255" i="356"/>
  <c r="H255" i="356"/>
  <c r="G255" i="356"/>
  <c r="F255" i="356"/>
  <c r="E255" i="356"/>
  <c r="D255" i="356"/>
  <c r="O254" i="356"/>
  <c r="N254" i="356"/>
  <c r="M254" i="356"/>
  <c r="O253" i="356"/>
  <c r="N253" i="356"/>
  <c r="M253" i="356"/>
  <c r="O252" i="356"/>
  <c r="N252" i="356"/>
  <c r="M252" i="356"/>
  <c r="O251" i="356"/>
  <c r="N251" i="356"/>
  <c r="M251" i="356"/>
  <c r="O250" i="356"/>
  <c r="N250" i="356"/>
  <c r="M250" i="356"/>
  <c r="N249" i="356"/>
  <c r="M249" i="356"/>
  <c r="L240" i="356"/>
  <c r="K240" i="356"/>
  <c r="J240" i="356"/>
  <c r="I240" i="356"/>
  <c r="H240" i="356"/>
  <c r="G240" i="356"/>
  <c r="L237" i="356"/>
  <c r="K237" i="356"/>
  <c r="J237" i="356"/>
  <c r="I237" i="356"/>
  <c r="H237" i="356"/>
  <c r="G237" i="356"/>
  <c r="F237" i="356"/>
  <c r="F238" i="356" s="1"/>
  <c r="L233" i="356"/>
  <c r="K233" i="356"/>
  <c r="J233" i="356"/>
  <c r="I233" i="356"/>
  <c r="H233" i="356"/>
  <c r="F233" i="356"/>
  <c r="E233" i="356"/>
  <c r="D233" i="356"/>
  <c r="N232" i="356"/>
  <c r="N231" i="356"/>
  <c r="N230" i="356"/>
  <c r="N229" i="356"/>
  <c r="N228" i="356"/>
  <c r="L227" i="356"/>
  <c r="K227" i="356"/>
  <c r="J227" i="356"/>
  <c r="I227" i="356"/>
  <c r="H227" i="356"/>
  <c r="G227" i="356"/>
  <c r="G228" i="356" s="1"/>
  <c r="F227" i="356"/>
  <c r="E227" i="356"/>
  <c r="D227" i="356"/>
  <c r="O226" i="356"/>
  <c r="N226" i="356"/>
  <c r="M226" i="356"/>
  <c r="O225" i="356"/>
  <c r="N225" i="356"/>
  <c r="M225" i="356"/>
  <c r="O224" i="356"/>
  <c r="N224" i="356"/>
  <c r="M224" i="356"/>
  <c r="O223" i="356"/>
  <c r="N223" i="356"/>
  <c r="M223" i="356"/>
  <c r="O222" i="356"/>
  <c r="N222" i="356"/>
  <c r="M222" i="356"/>
  <c r="N220" i="356"/>
  <c r="M220" i="356"/>
  <c r="N219" i="356"/>
  <c r="M219" i="356"/>
  <c r="L211" i="356"/>
  <c r="K211" i="356"/>
  <c r="J211" i="356"/>
  <c r="I211" i="356"/>
  <c r="H211" i="356"/>
  <c r="G211" i="356"/>
  <c r="F211" i="356"/>
  <c r="N210" i="356"/>
  <c r="M210" i="356"/>
  <c r="N209" i="356"/>
  <c r="L205" i="356"/>
  <c r="K205" i="356"/>
  <c r="J205" i="356"/>
  <c r="I205" i="356"/>
  <c r="H205" i="356"/>
  <c r="G205" i="356"/>
  <c r="F205" i="356"/>
  <c r="L201" i="356"/>
  <c r="K201" i="356"/>
  <c r="J201" i="356"/>
  <c r="I201" i="356"/>
  <c r="H201" i="356"/>
  <c r="G201" i="356"/>
  <c r="F201" i="356"/>
  <c r="E201" i="356"/>
  <c r="E202" i="356" s="1"/>
  <c r="D201" i="356"/>
  <c r="D202" i="356" s="1"/>
  <c r="M202" i="356" s="1"/>
  <c r="N200" i="356"/>
  <c r="M200" i="356"/>
  <c r="N199" i="356"/>
  <c r="M199" i="356"/>
  <c r="N198" i="356"/>
  <c r="M198" i="356"/>
  <c r="N197" i="356"/>
  <c r="M197" i="356"/>
  <c r="N196" i="356"/>
  <c r="M196" i="356"/>
  <c r="N195" i="356"/>
  <c r="M195" i="356"/>
  <c r="N194" i="356"/>
  <c r="M194" i="356"/>
  <c r="L182" i="356"/>
  <c r="K182" i="356"/>
  <c r="J182" i="356"/>
  <c r="I182" i="356"/>
  <c r="H182" i="356"/>
  <c r="G182" i="356"/>
  <c r="F182" i="356"/>
  <c r="L175" i="356"/>
  <c r="K175" i="356"/>
  <c r="J175" i="356"/>
  <c r="I175" i="356"/>
  <c r="H175" i="356"/>
  <c r="G175" i="356"/>
  <c r="F175" i="356"/>
  <c r="E175" i="356"/>
  <c r="D175" i="356"/>
  <c r="D176" i="356" s="1"/>
  <c r="N174" i="356"/>
  <c r="M174" i="356"/>
  <c r="N173" i="356"/>
  <c r="M173" i="356"/>
  <c r="N172" i="356"/>
  <c r="M172" i="356"/>
  <c r="N171" i="356"/>
  <c r="M171" i="356"/>
  <c r="L169" i="356"/>
  <c r="K169" i="356"/>
  <c r="J169" i="356"/>
  <c r="I169" i="356"/>
  <c r="H169" i="356"/>
  <c r="G169" i="356"/>
  <c r="F169" i="356"/>
  <c r="E169" i="356"/>
  <c r="D169" i="356"/>
  <c r="N168" i="356"/>
  <c r="M168" i="356"/>
  <c r="N167" i="356"/>
  <c r="M167" i="356"/>
  <c r="N166" i="356"/>
  <c r="M166" i="356"/>
  <c r="N156" i="356"/>
  <c r="M156" i="356"/>
  <c r="N155" i="356"/>
  <c r="M155" i="356"/>
  <c r="L154" i="356"/>
  <c r="K154" i="356"/>
  <c r="J154" i="356"/>
  <c r="I154" i="356"/>
  <c r="H154" i="356"/>
  <c r="G154" i="356"/>
  <c r="F154" i="356"/>
  <c r="L150" i="356"/>
  <c r="K150" i="356"/>
  <c r="J150" i="356"/>
  <c r="I150" i="356"/>
  <c r="H150" i="356"/>
  <c r="G150" i="356"/>
  <c r="F150" i="356"/>
  <c r="L145" i="356"/>
  <c r="K145" i="356"/>
  <c r="J145" i="356"/>
  <c r="I145" i="356"/>
  <c r="H145" i="356"/>
  <c r="G145" i="356"/>
  <c r="F145" i="356"/>
  <c r="E145" i="356"/>
  <c r="D145" i="356"/>
  <c r="N144" i="356"/>
  <c r="M144" i="356"/>
  <c r="N143" i="356"/>
  <c r="M143" i="356"/>
  <c r="I142" i="356"/>
  <c r="H142" i="356"/>
  <c r="G142" i="356"/>
  <c r="F142" i="356"/>
  <c r="E142" i="356"/>
  <c r="D142" i="356"/>
  <c r="O141" i="356"/>
  <c r="N141" i="356"/>
  <c r="M141" i="356"/>
  <c r="O140" i="356"/>
  <c r="N140" i="356"/>
  <c r="M140" i="356"/>
  <c r="N139" i="356"/>
  <c r="M139" i="356"/>
  <c r="N138" i="356"/>
  <c r="M138" i="356"/>
  <c r="N137" i="356"/>
  <c r="M137" i="356"/>
  <c r="N136" i="356"/>
  <c r="M136" i="356"/>
  <c r="N129" i="356"/>
  <c r="M129" i="356"/>
  <c r="N128" i="356"/>
  <c r="M128" i="356"/>
  <c r="N127" i="356"/>
  <c r="M127" i="356"/>
  <c r="L125" i="356"/>
  <c r="L126" i="356" s="1"/>
  <c r="L142" i="356" s="1"/>
  <c r="K125" i="356"/>
  <c r="K126" i="356" s="1"/>
  <c r="J125" i="356"/>
  <c r="J126" i="356" s="1"/>
  <c r="M126" i="356" s="1"/>
  <c r="I125" i="356"/>
  <c r="H125" i="356"/>
  <c r="G125" i="356"/>
  <c r="F125" i="356"/>
  <c r="E125" i="356"/>
  <c r="D125" i="356"/>
  <c r="O124" i="356"/>
  <c r="N124" i="356"/>
  <c r="M124" i="356"/>
  <c r="O123" i="356"/>
  <c r="N123" i="356"/>
  <c r="M123" i="356"/>
  <c r="O122" i="356"/>
  <c r="N122" i="356"/>
  <c r="M122" i="356"/>
  <c r="O121" i="356"/>
  <c r="N121" i="356"/>
  <c r="M121" i="356"/>
  <c r="N119" i="356"/>
  <c r="M119" i="356"/>
  <c r="N118" i="356"/>
  <c r="M118" i="356"/>
  <c r="N117" i="356"/>
  <c r="M117" i="356"/>
  <c r="N116" i="356"/>
  <c r="M116" i="356"/>
  <c r="N115" i="356"/>
  <c r="M115" i="356"/>
  <c r="N114" i="356"/>
  <c r="M114" i="356"/>
  <c r="N113" i="356"/>
  <c r="M113" i="356"/>
  <c r="N99" i="356"/>
  <c r="M99" i="356"/>
  <c r="I99" i="356"/>
  <c r="L98" i="356"/>
  <c r="K98" i="356"/>
  <c r="J98" i="356"/>
  <c r="I98" i="356"/>
  <c r="H98" i="356"/>
  <c r="G98" i="356"/>
  <c r="F98" i="356"/>
  <c r="E98" i="356"/>
  <c r="D98" i="356"/>
  <c r="O97" i="356"/>
  <c r="N97" i="356"/>
  <c r="M97" i="356"/>
  <c r="N96" i="356"/>
  <c r="M96" i="356"/>
  <c r="N95" i="356"/>
  <c r="M95" i="356"/>
  <c r="L94" i="356"/>
  <c r="K94" i="356"/>
  <c r="J94" i="356"/>
  <c r="I94" i="356"/>
  <c r="H94" i="356"/>
  <c r="G94" i="356"/>
  <c r="F94" i="356"/>
  <c r="E94" i="356"/>
  <c r="D94" i="356"/>
  <c r="N93" i="356"/>
  <c r="M93" i="356"/>
  <c r="N92" i="356"/>
  <c r="M92" i="356"/>
  <c r="N91" i="356"/>
  <c r="M91" i="356"/>
  <c r="L90" i="356"/>
  <c r="K90" i="356"/>
  <c r="J90" i="356"/>
  <c r="I90" i="356"/>
  <c r="H90" i="356"/>
  <c r="G90" i="356"/>
  <c r="F90" i="356"/>
  <c r="E90" i="356"/>
  <c r="D90" i="356"/>
  <c r="N89" i="356"/>
  <c r="M89" i="356"/>
  <c r="N88" i="356"/>
  <c r="M88" i="356"/>
  <c r="N87" i="356"/>
  <c r="M87" i="356"/>
  <c r="N77" i="356"/>
  <c r="M77" i="356"/>
  <c r="N76" i="356"/>
  <c r="M76" i="356"/>
  <c r="N75" i="356"/>
  <c r="M75" i="356"/>
  <c r="L74" i="356"/>
  <c r="K74" i="356"/>
  <c r="J74" i="356"/>
  <c r="I74" i="356"/>
  <c r="H74" i="356"/>
  <c r="G74" i="356"/>
  <c r="F74" i="356"/>
  <c r="E74" i="356"/>
  <c r="D74" i="356"/>
  <c r="N73" i="356"/>
  <c r="M73" i="356"/>
  <c r="N72" i="356"/>
  <c r="M72" i="356"/>
  <c r="N71" i="356"/>
  <c r="M71" i="356"/>
  <c r="N70" i="356"/>
  <c r="M70" i="356"/>
  <c r="N69" i="356"/>
  <c r="M69" i="356"/>
  <c r="O68" i="356"/>
  <c r="N68" i="356"/>
  <c r="M68" i="356"/>
  <c r="L67" i="356"/>
  <c r="K67" i="356"/>
  <c r="J67" i="356"/>
  <c r="I67" i="356"/>
  <c r="H67" i="356"/>
  <c r="G67" i="356"/>
  <c r="F67" i="356"/>
  <c r="E67" i="356"/>
  <c r="D67" i="356"/>
  <c r="N66" i="356"/>
  <c r="M66" i="356"/>
  <c r="N65" i="356"/>
  <c r="M65" i="356"/>
  <c r="N64" i="356"/>
  <c r="M64" i="356"/>
  <c r="N63" i="356"/>
  <c r="M63" i="356"/>
  <c r="N62" i="356"/>
  <c r="M62" i="356"/>
  <c r="N61" i="356"/>
  <c r="M61" i="356"/>
  <c r="N50" i="356"/>
  <c r="M50" i="356"/>
  <c r="N49" i="356"/>
  <c r="M49" i="356"/>
  <c r="N48" i="356"/>
  <c r="M48" i="356"/>
  <c r="N47" i="356"/>
  <c r="M47" i="356"/>
  <c r="N46" i="356"/>
  <c r="M46" i="356"/>
  <c r="L45" i="356"/>
  <c r="K45" i="356"/>
  <c r="J45" i="356"/>
  <c r="I45" i="356"/>
  <c r="H45" i="356"/>
  <c r="G45" i="356"/>
  <c r="F45" i="356"/>
  <c r="E45" i="356"/>
  <c r="D45" i="356"/>
  <c r="N44" i="356"/>
  <c r="M44" i="356"/>
  <c r="N43" i="356"/>
  <c r="M43" i="356"/>
  <c r="L42" i="356"/>
  <c r="K42" i="356"/>
  <c r="J42" i="356"/>
  <c r="I42" i="356"/>
  <c r="H42" i="356"/>
  <c r="G42" i="356"/>
  <c r="F42" i="356"/>
  <c r="E42" i="356"/>
  <c r="D42" i="356"/>
  <c r="N41" i="356"/>
  <c r="M41" i="356"/>
  <c r="N40" i="356"/>
  <c r="M40" i="356"/>
  <c r="N39" i="356"/>
  <c r="M39" i="356"/>
  <c r="N38" i="356"/>
  <c r="M38" i="356"/>
  <c r="L36" i="356"/>
  <c r="K36" i="356"/>
  <c r="J36" i="356"/>
  <c r="I36" i="356"/>
  <c r="H36" i="356"/>
  <c r="G36" i="356"/>
  <c r="F36" i="356"/>
  <c r="E36" i="356"/>
  <c r="D36" i="356"/>
  <c r="N35" i="356"/>
  <c r="M35" i="356"/>
  <c r="N34" i="356"/>
  <c r="M34" i="356"/>
  <c r="N33" i="356"/>
  <c r="M33" i="356"/>
  <c r="L24" i="356"/>
  <c r="K24" i="356"/>
  <c r="J24" i="356"/>
  <c r="I24" i="356"/>
  <c r="H24" i="356"/>
  <c r="G24" i="356"/>
  <c r="F24" i="356"/>
  <c r="E24" i="356"/>
  <c r="D24" i="356"/>
  <c r="O23" i="356"/>
  <c r="N23" i="356"/>
  <c r="M23" i="356"/>
  <c r="O22" i="356"/>
  <c r="N22" i="356"/>
  <c r="M22" i="356"/>
  <c r="O21" i="356"/>
  <c r="N21" i="356"/>
  <c r="M21" i="356"/>
  <c r="O20" i="356"/>
  <c r="N20" i="356"/>
  <c r="M20" i="356"/>
  <c r="N19" i="356"/>
  <c r="M19" i="356"/>
  <c r="N18" i="356"/>
  <c r="M18" i="356"/>
  <c r="N17" i="356"/>
  <c r="M17" i="356"/>
  <c r="N16" i="356"/>
  <c r="M16" i="356"/>
  <c r="E15" i="356"/>
  <c r="D15" i="356"/>
  <c r="F14" i="356"/>
  <c r="F13" i="356"/>
  <c r="L12" i="356"/>
  <c r="K12" i="356"/>
  <c r="J12" i="356"/>
  <c r="J13" i="356" s="1"/>
  <c r="I12" i="356"/>
  <c r="I13" i="356" s="1"/>
  <c r="H12" i="356"/>
  <c r="H13" i="356" s="1"/>
  <c r="G12" i="356"/>
  <c r="G13" i="356" s="1"/>
  <c r="F12" i="356"/>
  <c r="E12" i="356"/>
  <c r="D12" i="356"/>
  <c r="N11" i="356"/>
  <c r="M11" i="356"/>
  <c r="N10" i="356"/>
  <c r="M10" i="356"/>
  <c r="N9" i="356"/>
  <c r="M9" i="356"/>
  <c r="N8" i="356"/>
  <c r="M8" i="356"/>
  <c r="E15" i="244"/>
  <c r="F15" i="244"/>
  <c r="G15" i="244"/>
  <c r="H15" i="244"/>
  <c r="I15" i="244"/>
  <c r="J15" i="244"/>
  <c r="K15" i="244"/>
  <c r="L15" i="244"/>
  <c r="M15" i="244"/>
  <c r="N15" i="244"/>
  <c r="O15" i="244"/>
  <c r="D15" i="244"/>
  <c r="M10" i="244"/>
  <c r="N10" i="244"/>
  <c r="O10" i="244"/>
  <c r="M11" i="244"/>
  <c r="N11" i="244"/>
  <c r="O11" i="244"/>
  <c r="M12" i="244"/>
  <c r="N12" i="244"/>
  <c r="O12" i="244"/>
  <c r="M13" i="244"/>
  <c r="N13" i="244"/>
  <c r="O13" i="244"/>
  <c r="M14" i="244"/>
  <c r="N14" i="244"/>
  <c r="O14" i="244"/>
  <c r="N9" i="244"/>
  <c r="O9" i="244"/>
  <c r="M9" i="244"/>
  <c r="E456" i="243"/>
  <c r="F456" i="243"/>
  <c r="G456" i="243"/>
  <c r="H456" i="243"/>
  <c r="I456" i="243"/>
  <c r="J456" i="243"/>
  <c r="K456" i="243"/>
  <c r="L456" i="243"/>
  <c r="D456" i="243"/>
  <c r="M453" i="243"/>
  <c r="N453" i="243"/>
  <c r="O453" i="243"/>
  <c r="M454" i="243"/>
  <c r="N454" i="243"/>
  <c r="O454" i="243"/>
  <c r="M455" i="243"/>
  <c r="N455" i="243"/>
  <c r="O455" i="243"/>
  <c r="M433" i="243"/>
  <c r="N433" i="243"/>
  <c r="O433" i="243"/>
  <c r="M434" i="243"/>
  <c r="N434" i="243"/>
  <c r="O434" i="243"/>
  <c r="M435" i="243"/>
  <c r="N435" i="243"/>
  <c r="O435" i="243"/>
  <c r="M436" i="243"/>
  <c r="N436" i="243"/>
  <c r="O436" i="243"/>
  <c r="M437" i="243"/>
  <c r="N437" i="243"/>
  <c r="O437" i="243"/>
  <c r="M438" i="243"/>
  <c r="N438" i="243"/>
  <c r="O438" i="243"/>
  <c r="M439" i="243"/>
  <c r="N439" i="243"/>
  <c r="O439" i="243"/>
  <c r="M440" i="243"/>
  <c r="N440" i="243"/>
  <c r="O440" i="243"/>
  <c r="M441" i="243"/>
  <c r="N441" i="243"/>
  <c r="O441" i="243"/>
  <c r="E403" i="243"/>
  <c r="F403" i="243"/>
  <c r="G403" i="243"/>
  <c r="H403" i="243"/>
  <c r="I403" i="243"/>
  <c r="J403" i="243"/>
  <c r="K403" i="243"/>
  <c r="L403" i="243"/>
  <c r="D403" i="243"/>
  <c r="E384" i="243"/>
  <c r="F384" i="243"/>
  <c r="G384" i="243"/>
  <c r="H384" i="243"/>
  <c r="I384" i="243"/>
  <c r="J384" i="243"/>
  <c r="K384" i="243"/>
  <c r="L384" i="243"/>
  <c r="D384" i="243"/>
  <c r="M380" i="243"/>
  <c r="N380" i="243"/>
  <c r="O380" i="243"/>
  <c r="M381" i="243"/>
  <c r="N381" i="243"/>
  <c r="O381" i="243"/>
  <c r="M382" i="243"/>
  <c r="N382" i="243"/>
  <c r="O382" i="243"/>
  <c r="M383" i="243"/>
  <c r="N383" i="243"/>
  <c r="O383" i="243"/>
  <c r="N304" i="243"/>
  <c r="O304" i="243"/>
  <c r="M304" i="243"/>
  <c r="M280" i="243"/>
  <c r="N280" i="243"/>
  <c r="O280" i="243"/>
  <c r="M281" i="243"/>
  <c r="N281" i="243"/>
  <c r="O281" i="243"/>
  <c r="M272" i="243"/>
  <c r="N272" i="243"/>
  <c r="O272" i="243"/>
  <c r="M273" i="243"/>
  <c r="N273" i="243"/>
  <c r="O273" i="243"/>
  <c r="M268" i="243"/>
  <c r="N268" i="243"/>
  <c r="O268" i="243"/>
  <c r="M269" i="243"/>
  <c r="N269" i="243"/>
  <c r="O269" i="243"/>
  <c r="N267" i="243"/>
  <c r="O267" i="243"/>
  <c r="N258" i="243"/>
  <c r="O258" i="243"/>
  <c r="M258" i="243"/>
  <c r="E257" i="243"/>
  <c r="F257" i="243"/>
  <c r="G257" i="243"/>
  <c r="H257" i="243"/>
  <c r="I257" i="243"/>
  <c r="J257" i="243"/>
  <c r="K257" i="243"/>
  <c r="L257" i="243"/>
  <c r="D257" i="243"/>
  <c r="E244" i="243"/>
  <c r="F244" i="243"/>
  <c r="G244" i="243"/>
  <c r="H244" i="243"/>
  <c r="I244" i="243"/>
  <c r="J244" i="243"/>
  <c r="K244" i="243"/>
  <c r="L244" i="243"/>
  <c r="D244" i="243"/>
  <c r="E253" i="243"/>
  <c r="F253" i="243"/>
  <c r="G253" i="243"/>
  <c r="H253" i="243"/>
  <c r="I253" i="243"/>
  <c r="J253" i="243"/>
  <c r="K253" i="243"/>
  <c r="L253" i="243"/>
  <c r="D253" i="243"/>
  <c r="E250" i="243"/>
  <c r="F250" i="243"/>
  <c r="G250" i="243"/>
  <c r="H250" i="243"/>
  <c r="I250" i="243"/>
  <c r="J250" i="243"/>
  <c r="K250" i="243"/>
  <c r="L250" i="243"/>
  <c r="D250" i="243"/>
  <c r="O256" i="356" l="1"/>
  <c r="O327" i="356"/>
  <c r="O392" i="356"/>
  <c r="O451" i="356"/>
  <c r="O18" i="356"/>
  <c r="O328" i="356"/>
  <c r="O426" i="356"/>
  <c r="O430" i="356"/>
  <c r="K444" i="356"/>
  <c r="O19" i="356"/>
  <c r="O39" i="356"/>
  <c r="O429" i="356"/>
  <c r="O445" i="356"/>
  <c r="J120" i="356"/>
  <c r="O43" i="356"/>
  <c r="O70" i="356"/>
  <c r="O72" i="356"/>
  <c r="O115" i="356"/>
  <c r="O155" i="356"/>
  <c r="O196" i="356"/>
  <c r="J241" i="356"/>
  <c r="O281" i="356"/>
  <c r="O44" i="356"/>
  <c r="O77" i="356"/>
  <c r="K221" i="356"/>
  <c r="I317" i="356"/>
  <c r="O11" i="356"/>
  <c r="J14" i="356"/>
  <c r="J15" i="356" s="1"/>
  <c r="J37" i="356" s="1"/>
  <c r="O65" i="356"/>
  <c r="O128" i="356"/>
  <c r="O138" i="356"/>
  <c r="M169" i="356"/>
  <c r="O197" i="356"/>
  <c r="O199" i="356"/>
  <c r="O261" i="356"/>
  <c r="O342" i="356"/>
  <c r="O344" i="356"/>
  <c r="O359" i="356"/>
  <c r="O388" i="356"/>
  <c r="N420" i="356"/>
  <c r="M42" i="356"/>
  <c r="O200" i="356"/>
  <c r="O345" i="356"/>
  <c r="O422" i="356"/>
  <c r="O10" i="356"/>
  <c r="O87" i="356"/>
  <c r="O96" i="356"/>
  <c r="O127" i="356"/>
  <c r="O129" i="356"/>
  <c r="L241" i="356"/>
  <c r="O302" i="356"/>
  <c r="O371" i="356"/>
  <c r="N380" i="356"/>
  <c r="O391" i="356"/>
  <c r="D368" i="356"/>
  <c r="M368" i="356" s="1"/>
  <c r="F15" i="356"/>
  <c r="F37" i="356" s="1"/>
  <c r="O48" i="356"/>
  <c r="O62" i="356"/>
  <c r="O114" i="356"/>
  <c r="G170" i="356"/>
  <c r="D263" i="356"/>
  <c r="H263" i="356"/>
  <c r="O340" i="356"/>
  <c r="O366" i="356"/>
  <c r="O379" i="356"/>
  <c r="G444" i="356"/>
  <c r="F453" i="356"/>
  <c r="O33" i="356"/>
  <c r="N36" i="356"/>
  <c r="I51" i="356"/>
  <c r="D120" i="356"/>
  <c r="H120" i="356"/>
  <c r="L120" i="356"/>
  <c r="O125" i="356"/>
  <c r="J170" i="356"/>
  <c r="O171" i="356"/>
  <c r="M175" i="356"/>
  <c r="O210" i="356"/>
  <c r="H221" i="356"/>
  <c r="O220" i="356"/>
  <c r="N255" i="356"/>
  <c r="O255" i="356"/>
  <c r="F263" i="356"/>
  <c r="J263" i="356"/>
  <c r="O303" i="356"/>
  <c r="G317" i="356"/>
  <c r="O339" i="356"/>
  <c r="O341" i="356"/>
  <c r="O358" i="356"/>
  <c r="O360" i="356"/>
  <c r="O376" i="356"/>
  <c r="O378" i="356"/>
  <c r="H409" i="356"/>
  <c r="L409" i="356"/>
  <c r="O418" i="356"/>
  <c r="O425" i="356"/>
  <c r="E444" i="356"/>
  <c r="I444" i="356"/>
  <c r="O447" i="356"/>
  <c r="D453" i="356"/>
  <c r="G453" i="356"/>
  <c r="K453" i="356"/>
  <c r="O66" i="356"/>
  <c r="K170" i="356"/>
  <c r="L263" i="356"/>
  <c r="O375" i="356"/>
  <c r="O419" i="356"/>
  <c r="O448" i="356"/>
  <c r="J453" i="356"/>
  <c r="F51" i="356"/>
  <c r="J51" i="356"/>
  <c r="D51" i="356"/>
  <c r="H51" i="356"/>
  <c r="L51" i="356"/>
  <c r="N67" i="356"/>
  <c r="O71" i="356"/>
  <c r="N90" i="356"/>
  <c r="O91" i="356"/>
  <c r="O119" i="356"/>
  <c r="O172" i="356"/>
  <c r="O174" i="356"/>
  <c r="O249" i="356"/>
  <c r="H304" i="356"/>
  <c r="L304" i="356"/>
  <c r="K317" i="356"/>
  <c r="O372" i="356"/>
  <c r="O390" i="356"/>
  <c r="O440" i="356"/>
  <c r="F444" i="356"/>
  <c r="J444" i="356"/>
  <c r="E453" i="356"/>
  <c r="O450" i="356"/>
  <c r="O35" i="356"/>
  <c r="M36" i="356"/>
  <c r="L453" i="356"/>
  <c r="N12" i="356"/>
  <c r="N24" i="356"/>
  <c r="O41" i="356"/>
  <c r="O61" i="356"/>
  <c r="O63" i="356"/>
  <c r="O92" i="356"/>
  <c r="H170" i="356"/>
  <c r="L170" i="356"/>
  <c r="N329" i="356"/>
  <c r="N443" i="356"/>
  <c r="O76" i="356"/>
  <c r="E176" i="356"/>
  <c r="E177" i="356" s="1"/>
  <c r="O8" i="356"/>
  <c r="M12" i="356"/>
  <c r="L13" i="356"/>
  <c r="L14" i="356" s="1"/>
  <c r="L15" i="356" s="1"/>
  <c r="L37" i="356" s="1"/>
  <c r="O16" i="356"/>
  <c r="M24" i="356"/>
  <c r="G51" i="356"/>
  <c r="K51" i="356"/>
  <c r="O47" i="356"/>
  <c r="O49" i="356"/>
  <c r="O116" i="356"/>
  <c r="O118" i="356"/>
  <c r="D146" i="356"/>
  <c r="M146" i="356" s="1"/>
  <c r="M145" i="356"/>
  <c r="N346" i="356"/>
  <c r="N364" i="356"/>
  <c r="O364" i="356" s="1"/>
  <c r="E368" i="356"/>
  <c r="N368" i="356" s="1"/>
  <c r="K409" i="356"/>
  <c r="O143" i="356"/>
  <c r="O195" i="356"/>
  <c r="G221" i="356"/>
  <c r="G229" i="356"/>
  <c r="M229" i="356" s="1"/>
  <c r="O229" i="356" s="1"/>
  <c r="G263" i="356"/>
  <c r="O280" i="356"/>
  <c r="O306" i="356"/>
  <c r="N374" i="356"/>
  <c r="I14" i="356"/>
  <c r="I15" i="356" s="1"/>
  <c r="I37" i="356" s="1"/>
  <c r="O34" i="356"/>
  <c r="D37" i="356"/>
  <c r="O38" i="356"/>
  <c r="O40" i="356"/>
  <c r="O69" i="356"/>
  <c r="O75" i="356"/>
  <c r="O89" i="356"/>
  <c r="K120" i="356"/>
  <c r="O93" i="356"/>
  <c r="F120" i="356"/>
  <c r="M98" i="356"/>
  <c r="O117" i="356"/>
  <c r="O137" i="356"/>
  <c r="O139" i="356"/>
  <c r="O144" i="356"/>
  <c r="F170" i="356"/>
  <c r="O166" i="356"/>
  <c r="O168" i="356"/>
  <c r="O194" i="356"/>
  <c r="N201" i="356"/>
  <c r="L221" i="356"/>
  <c r="O219" i="356"/>
  <c r="I263" i="356"/>
  <c r="M258" i="356"/>
  <c r="O260" i="356"/>
  <c r="N267" i="356"/>
  <c r="I304" i="356"/>
  <c r="O305" i="356"/>
  <c r="H317" i="356"/>
  <c r="L317" i="356"/>
  <c r="O343" i="356"/>
  <c r="N363" i="356"/>
  <c r="O362" i="356"/>
  <c r="O365" i="356"/>
  <c r="O367" i="356"/>
  <c r="O389" i="356"/>
  <c r="F409" i="356"/>
  <c r="J409" i="356"/>
  <c r="O442" i="356"/>
  <c r="O446" i="356"/>
  <c r="H453" i="356"/>
  <c r="O156" i="356"/>
  <c r="N169" i="356"/>
  <c r="O169" i="356" s="1"/>
  <c r="K241" i="356"/>
  <c r="K263" i="356"/>
  <c r="O308" i="356"/>
  <c r="I409" i="356"/>
  <c r="O9" i="356"/>
  <c r="O17" i="356"/>
  <c r="O24" i="356"/>
  <c r="E37" i="356"/>
  <c r="O50" i="356"/>
  <c r="O64" i="356"/>
  <c r="O73" i="356"/>
  <c r="O88" i="356"/>
  <c r="M90" i="356"/>
  <c r="N94" i="356"/>
  <c r="G120" i="356"/>
  <c r="O136" i="356"/>
  <c r="O198" i="356"/>
  <c r="M227" i="356"/>
  <c r="I241" i="356"/>
  <c r="H241" i="356"/>
  <c r="M255" i="356"/>
  <c r="O257" i="356"/>
  <c r="O259" i="356"/>
  <c r="J304" i="356"/>
  <c r="N307" i="356"/>
  <c r="O361" i="356"/>
  <c r="O377" i="356"/>
  <c r="G409" i="356"/>
  <c r="O417" i="356"/>
  <c r="O424" i="356"/>
  <c r="O427" i="356"/>
  <c r="D444" i="356"/>
  <c r="H444" i="356"/>
  <c r="L444" i="356"/>
  <c r="N449" i="356"/>
  <c r="N452" i="356"/>
  <c r="I453" i="356"/>
  <c r="M452" i="356"/>
  <c r="N145" i="356"/>
  <c r="E146" i="356"/>
  <c r="E147" i="356" s="1"/>
  <c r="N258" i="356"/>
  <c r="E263" i="356"/>
  <c r="N98" i="356"/>
  <c r="O95" i="356"/>
  <c r="I170" i="356"/>
  <c r="N202" i="356"/>
  <c r="O202" i="356" s="1"/>
  <c r="N45" i="356"/>
  <c r="M67" i="356"/>
  <c r="M94" i="356"/>
  <c r="N125" i="356"/>
  <c r="E203" i="356"/>
  <c r="D234" i="356"/>
  <c r="M13" i="356"/>
  <c r="E51" i="356"/>
  <c r="N42" i="356"/>
  <c r="O113" i="356"/>
  <c r="H14" i="356"/>
  <c r="N74" i="356"/>
  <c r="I120" i="356"/>
  <c r="O99" i="356"/>
  <c r="J142" i="356"/>
  <c r="D177" i="356"/>
  <c r="M176" i="356"/>
  <c r="M45" i="356"/>
  <c r="K142" i="356"/>
  <c r="N126" i="356"/>
  <c r="N142" i="356" s="1"/>
  <c r="N268" i="356"/>
  <c r="E269" i="356"/>
  <c r="N269" i="356" s="1"/>
  <c r="M346" i="356"/>
  <c r="O338" i="356"/>
  <c r="M393" i="356"/>
  <c r="D394" i="356"/>
  <c r="D395" i="356" s="1"/>
  <c r="G14" i="356"/>
  <c r="M74" i="356"/>
  <c r="M125" i="356"/>
  <c r="N227" i="356"/>
  <c r="O262" i="356"/>
  <c r="M282" i="356"/>
  <c r="E309" i="356"/>
  <c r="E310" i="356" s="1"/>
  <c r="J337" i="356"/>
  <c r="M329" i="356"/>
  <c r="O369" i="356"/>
  <c r="M374" i="356"/>
  <c r="O370" i="356"/>
  <c r="K13" i="356"/>
  <c r="O46" i="356"/>
  <c r="O167" i="356"/>
  <c r="O173" i="356"/>
  <c r="F221" i="356"/>
  <c r="J221" i="356"/>
  <c r="D268" i="356"/>
  <c r="E120" i="356"/>
  <c r="N233" i="356"/>
  <c r="N330" i="356"/>
  <c r="M142" i="356"/>
  <c r="N175" i="356"/>
  <c r="I221" i="356"/>
  <c r="O227" i="356"/>
  <c r="M228" i="356"/>
  <c r="O228" i="356" s="1"/>
  <c r="E234" i="356"/>
  <c r="E235" i="356" s="1"/>
  <c r="F239" i="356"/>
  <c r="F240" i="356" s="1"/>
  <c r="F241" i="356" s="1"/>
  <c r="M267" i="356"/>
  <c r="O265" i="356"/>
  <c r="D283" i="356"/>
  <c r="F304" i="356"/>
  <c r="G337" i="356"/>
  <c r="F330" i="356"/>
  <c r="M201" i="356"/>
  <c r="D203" i="356"/>
  <c r="O264" i="356"/>
  <c r="O266" i="356"/>
  <c r="G304" i="356"/>
  <c r="K304" i="356"/>
  <c r="D309" i="356"/>
  <c r="M307" i="356"/>
  <c r="M363" i="356"/>
  <c r="O356" i="356"/>
  <c r="E284" i="356"/>
  <c r="N282" i="356"/>
  <c r="D331" i="356"/>
  <c r="M330" i="356"/>
  <c r="M380" i="356"/>
  <c r="F317" i="356"/>
  <c r="J317" i="356"/>
  <c r="E331" i="356"/>
  <c r="M431" i="356"/>
  <c r="O423" i="356"/>
  <c r="O428" i="356"/>
  <c r="O441" i="356"/>
  <c r="M449" i="356"/>
  <c r="O357" i="356"/>
  <c r="O373" i="356"/>
  <c r="N431" i="356"/>
  <c r="N393" i="356"/>
  <c r="M420" i="356"/>
  <c r="M443" i="356"/>
  <c r="E394" i="356"/>
  <c r="E395" i="356" s="1"/>
  <c r="J259" i="243"/>
  <c r="F259" i="243"/>
  <c r="D259" i="243"/>
  <c r="E259" i="243"/>
  <c r="L259" i="243"/>
  <c r="H259" i="243"/>
  <c r="I259" i="243"/>
  <c r="K259" i="243"/>
  <c r="G259" i="243"/>
  <c r="M246" i="243"/>
  <c r="N246" i="243"/>
  <c r="O246" i="243"/>
  <c r="M247" i="243"/>
  <c r="N247" i="243"/>
  <c r="O247" i="243"/>
  <c r="M248" i="243"/>
  <c r="N248" i="243"/>
  <c r="O248" i="243"/>
  <c r="M249" i="243"/>
  <c r="N249" i="243"/>
  <c r="O249" i="243"/>
  <c r="E219" i="243"/>
  <c r="F219" i="243"/>
  <c r="G219" i="243"/>
  <c r="H219" i="243"/>
  <c r="I219" i="243"/>
  <c r="J219" i="243"/>
  <c r="K219" i="243"/>
  <c r="L219" i="243"/>
  <c r="D219" i="243"/>
  <c r="M214" i="243"/>
  <c r="N214" i="243"/>
  <c r="M215" i="243"/>
  <c r="N215" i="243"/>
  <c r="M216" i="243"/>
  <c r="N216" i="243"/>
  <c r="M217" i="243"/>
  <c r="N217" i="243"/>
  <c r="M218" i="243"/>
  <c r="N218" i="243"/>
  <c r="E176" i="243"/>
  <c r="F176" i="243"/>
  <c r="G176" i="243"/>
  <c r="H176" i="243"/>
  <c r="I176" i="243"/>
  <c r="J176" i="243"/>
  <c r="K176" i="243"/>
  <c r="L176" i="243"/>
  <c r="D176" i="243"/>
  <c r="E157" i="243"/>
  <c r="F157" i="243"/>
  <c r="G157" i="243"/>
  <c r="H157" i="243"/>
  <c r="I157" i="243"/>
  <c r="J157" i="243"/>
  <c r="K157" i="243"/>
  <c r="L157" i="243"/>
  <c r="D157" i="243"/>
  <c r="E147" i="243"/>
  <c r="F147" i="243"/>
  <c r="G147" i="243"/>
  <c r="H147" i="243"/>
  <c r="I147" i="243"/>
  <c r="J147" i="243"/>
  <c r="K147" i="243"/>
  <c r="L147" i="243"/>
  <c r="D147" i="243"/>
  <c r="O137" i="243"/>
  <c r="N137" i="243"/>
  <c r="M137" i="243"/>
  <c r="E121" i="243"/>
  <c r="F121" i="243"/>
  <c r="G121" i="243"/>
  <c r="H121" i="243"/>
  <c r="I121" i="243"/>
  <c r="J121" i="243"/>
  <c r="K121" i="243"/>
  <c r="L121" i="243"/>
  <c r="D121" i="243"/>
  <c r="M118" i="243"/>
  <c r="N118" i="243"/>
  <c r="O118" i="243"/>
  <c r="M119" i="243"/>
  <c r="N119" i="243"/>
  <c r="O119" i="243"/>
  <c r="M120" i="243"/>
  <c r="N120" i="243"/>
  <c r="O120" i="243"/>
  <c r="E77" i="243"/>
  <c r="F77" i="243"/>
  <c r="G77" i="243"/>
  <c r="H77" i="243"/>
  <c r="I77" i="243"/>
  <c r="J77" i="243"/>
  <c r="K77" i="243"/>
  <c r="L77" i="243"/>
  <c r="D77" i="243"/>
  <c r="M72" i="243"/>
  <c r="N72" i="243"/>
  <c r="O72" i="243"/>
  <c r="M73" i="243"/>
  <c r="N73" i="243"/>
  <c r="O73" i="243"/>
  <c r="M74" i="243"/>
  <c r="N74" i="243"/>
  <c r="O74" i="243"/>
  <c r="M75" i="243"/>
  <c r="N75" i="243"/>
  <c r="O75" i="243"/>
  <c r="M76" i="243"/>
  <c r="N76" i="243"/>
  <c r="O76" i="243"/>
  <c r="O145" i="356" l="1"/>
  <c r="G454" i="356"/>
  <c r="O330" i="356"/>
  <c r="D147" i="356"/>
  <c r="M147" i="356" s="1"/>
  <c r="K454" i="356"/>
  <c r="E270" i="356"/>
  <c r="N270" i="356" s="1"/>
  <c r="N271" i="356" s="1"/>
  <c r="G230" i="356"/>
  <c r="M230" i="356" s="1"/>
  <c r="O230" i="356" s="1"/>
  <c r="N176" i="356"/>
  <c r="O176" i="356" s="1"/>
  <c r="M263" i="356"/>
  <c r="O420" i="356"/>
  <c r="E454" i="356"/>
  <c r="O42" i="356"/>
  <c r="O380" i="356"/>
  <c r="M14" i="356"/>
  <c r="L421" i="356"/>
  <c r="N453" i="356"/>
  <c r="O368" i="356"/>
  <c r="O346" i="356"/>
  <c r="O67" i="356"/>
  <c r="N444" i="356"/>
  <c r="N51" i="356"/>
  <c r="O98" i="356"/>
  <c r="I454" i="356"/>
  <c r="F454" i="356"/>
  <c r="N120" i="356"/>
  <c r="E178" i="356"/>
  <c r="N178" i="356" s="1"/>
  <c r="N177" i="356"/>
  <c r="N263" i="356"/>
  <c r="M453" i="356"/>
  <c r="M120" i="356"/>
  <c r="O175" i="356"/>
  <c r="O374" i="356"/>
  <c r="O45" i="356"/>
  <c r="O452" i="356"/>
  <c r="D454" i="356"/>
  <c r="O90" i="356"/>
  <c r="O94" i="356"/>
  <c r="O74" i="356"/>
  <c r="O36" i="356"/>
  <c r="J454" i="356"/>
  <c r="J421" i="356"/>
  <c r="O329" i="356"/>
  <c r="O431" i="356"/>
  <c r="O201" i="356"/>
  <c r="O393" i="356"/>
  <c r="L454" i="356"/>
  <c r="G15" i="356"/>
  <c r="O282" i="356"/>
  <c r="O449" i="356"/>
  <c r="O307" i="356"/>
  <c r="I421" i="356"/>
  <c r="H454" i="356"/>
  <c r="O12" i="356"/>
  <c r="M395" i="356"/>
  <c r="D396" i="356"/>
  <c r="N284" i="356"/>
  <c r="E285" i="356"/>
  <c r="N285" i="356" s="1"/>
  <c r="M283" i="356"/>
  <c r="D284" i="356"/>
  <c r="F331" i="356"/>
  <c r="F337" i="356" s="1"/>
  <c r="F421" i="356" s="1"/>
  <c r="N235" i="356"/>
  <c r="N310" i="356"/>
  <c r="N147" i="356"/>
  <c r="N395" i="356"/>
  <c r="N234" i="356"/>
  <c r="M177" i="356"/>
  <c r="N13" i="356"/>
  <c r="O126" i="356"/>
  <c r="O142" i="356" s="1"/>
  <c r="K14" i="356"/>
  <c r="N14" i="356" s="1"/>
  <c r="E396" i="356"/>
  <c r="N394" i="356"/>
  <c r="N331" i="356"/>
  <c r="M331" i="356"/>
  <c r="D332" i="356"/>
  <c r="D333" i="356" s="1"/>
  <c r="M309" i="356"/>
  <c r="D310" i="356"/>
  <c r="D311" i="356" s="1"/>
  <c r="O267" i="356"/>
  <c r="E236" i="356"/>
  <c r="E237" i="356" s="1"/>
  <c r="E238" i="356" s="1"/>
  <c r="D178" i="356"/>
  <c r="D179" i="356" s="1"/>
  <c r="M179" i="356" s="1"/>
  <c r="H15" i="356"/>
  <c r="N203" i="356"/>
  <c r="E204" i="356"/>
  <c r="O258" i="356"/>
  <c r="O263" i="356" s="1"/>
  <c r="E148" i="356"/>
  <c r="N146" i="356"/>
  <c r="O146" i="356" s="1"/>
  <c r="M51" i="356"/>
  <c r="M444" i="356"/>
  <c r="O443" i="356"/>
  <c r="O363" i="356"/>
  <c r="D204" i="356"/>
  <c r="D205" i="356" s="1"/>
  <c r="M203" i="356"/>
  <c r="D148" i="356"/>
  <c r="E332" i="356"/>
  <c r="E333" i="356" s="1"/>
  <c r="M268" i="356"/>
  <c r="D269" i="356"/>
  <c r="M269" i="356" s="1"/>
  <c r="O269" i="356" s="1"/>
  <c r="N309" i="356"/>
  <c r="E311" i="356"/>
  <c r="E312" i="356" s="1"/>
  <c r="M394" i="356"/>
  <c r="O13" i="356"/>
  <c r="M234" i="356"/>
  <c r="D235" i="356"/>
  <c r="O215" i="243"/>
  <c r="O216" i="243"/>
  <c r="O217" i="243"/>
  <c r="O214" i="243"/>
  <c r="O218" i="243"/>
  <c r="L11" i="240"/>
  <c r="K11" i="240"/>
  <c r="J11" i="240"/>
  <c r="I11" i="240"/>
  <c r="H11" i="240"/>
  <c r="G11" i="240"/>
  <c r="F11" i="240"/>
  <c r="E11" i="240"/>
  <c r="D11" i="240"/>
  <c r="O10" i="240"/>
  <c r="N10" i="240"/>
  <c r="M10" i="240"/>
  <c r="O9" i="240"/>
  <c r="N9" i="240"/>
  <c r="M9" i="240"/>
  <c r="C14" i="242"/>
  <c r="D14" i="242"/>
  <c r="E14" i="242"/>
  <c r="F14" i="242"/>
  <c r="G14" i="242"/>
  <c r="H14" i="242"/>
  <c r="I14" i="242"/>
  <c r="J14" i="242"/>
  <c r="B14" i="242"/>
  <c r="L9" i="242"/>
  <c r="M9" i="242"/>
  <c r="M14" i="242" s="1"/>
  <c r="K9" i="242"/>
  <c r="K14" i="242" s="1"/>
  <c r="L14" i="242" l="1"/>
  <c r="O394" i="356"/>
  <c r="D149" i="356"/>
  <c r="D150" i="356" s="1"/>
  <c r="D151" i="356" s="1"/>
  <c r="O14" i="356"/>
  <c r="O453" i="356"/>
  <c r="E271" i="356"/>
  <c r="D270" i="356"/>
  <c r="M270" i="356" s="1"/>
  <c r="O270" i="356" s="1"/>
  <c r="G231" i="356"/>
  <c r="M231" i="356" s="1"/>
  <c r="O231" i="356" s="1"/>
  <c r="N454" i="356"/>
  <c r="O51" i="356"/>
  <c r="O120" i="356"/>
  <c r="E286" i="356"/>
  <c r="E287" i="356" s="1"/>
  <c r="E288" i="356" s="1"/>
  <c r="M454" i="356"/>
  <c r="O309" i="356"/>
  <c r="E179" i="356"/>
  <c r="N179" i="356" s="1"/>
  <c r="O179" i="356" s="1"/>
  <c r="O444" i="356"/>
  <c r="O177" i="356"/>
  <c r="O331" i="356"/>
  <c r="M15" i="356"/>
  <c r="M37" i="356" s="1"/>
  <c r="G37" i="356"/>
  <c r="O268" i="356"/>
  <c r="M311" i="356"/>
  <c r="K15" i="356"/>
  <c r="K37" i="356" s="1"/>
  <c r="K421" i="356" s="1"/>
  <c r="N312" i="356"/>
  <c r="M284" i="356"/>
  <c r="O284" i="356" s="1"/>
  <c r="O234" i="356"/>
  <c r="E313" i="356"/>
  <c r="E314" i="356" s="1"/>
  <c r="N311" i="356"/>
  <c r="O203" i="356"/>
  <c r="N148" i="356"/>
  <c r="N396" i="356"/>
  <c r="M149" i="356"/>
  <c r="N238" i="356"/>
  <c r="E334" i="356"/>
  <c r="N332" i="356"/>
  <c r="O332" i="356" s="1"/>
  <c r="M204" i="356"/>
  <c r="H37" i="356"/>
  <c r="H421" i="356" s="1"/>
  <c r="E239" i="356"/>
  <c r="E240" i="356" s="1"/>
  <c r="N240" i="356" s="1"/>
  <c r="N236" i="356"/>
  <c r="D312" i="356"/>
  <c r="M310" i="356"/>
  <c r="O310" i="356" s="1"/>
  <c r="D334" i="356"/>
  <c r="D335" i="356" s="1"/>
  <c r="E397" i="356"/>
  <c r="E398" i="356" s="1"/>
  <c r="O147" i="356"/>
  <c r="E149" i="356"/>
  <c r="O283" i="356"/>
  <c r="O395" i="356"/>
  <c r="M205" i="356"/>
  <c r="M396" i="356"/>
  <c r="M235" i="356"/>
  <c r="O235" i="356" s="1"/>
  <c r="D236" i="356"/>
  <c r="D397" i="356"/>
  <c r="M148" i="356"/>
  <c r="D206" i="356"/>
  <c r="N204" i="356"/>
  <c r="E205" i="356"/>
  <c r="M178" i="356"/>
  <c r="O178" i="356" s="1"/>
  <c r="D180" i="356"/>
  <c r="M180" i="356" s="1"/>
  <c r="N333" i="356"/>
  <c r="O333" i="356" s="1"/>
  <c r="N237" i="356"/>
  <c r="D285" i="356"/>
  <c r="M285" i="356" s="1"/>
  <c r="O285" i="356" s="1"/>
  <c r="N286" i="356"/>
  <c r="M11" i="240"/>
  <c r="N11" i="240"/>
  <c r="O11" i="240"/>
  <c r="G232" i="356" l="1"/>
  <c r="M232" i="356" s="1"/>
  <c r="O232" i="356" s="1"/>
  <c r="M271" i="356"/>
  <c r="O271" i="356"/>
  <c r="D271" i="356"/>
  <c r="O396" i="356"/>
  <c r="O454" i="356"/>
  <c r="O148" i="356"/>
  <c r="E180" i="356"/>
  <c r="O286" i="356"/>
  <c r="O204" i="356"/>
  <c r="N15" i="356"/>
  <c r="O15" i="356" s="1"/>
  <c r="O37" i="356" s="1"/>
  <c r="O311" i="356"/>
  <c r="M397" i="356"/>
  <c r="M312" i="356"/>
  <c r="O312" i="356" s="1"/>
  <c r="N37" i="356"/>
  <c r="M206" i="356"/>
  <c r="M236" i="356"/>
  <c r="O236" i="356" s="1"/>
  <c r="D237" i="356"/>
  <c r="N149" i="356"/>
  <c r="O149" i="356" s="1"/>
  <c r="N397" i="356"/>
  <c r="E399" i="356"/>
  <c r="N334" i="356"/>
  <c r="O334" i="356" s="1"/>
  <c r="M151" i="356"/>
  <c r="N288" i="356"/>
  <c r="N314" i="356"/>
  <c r="E241" i="356"/>
  <c r="N241" i="356" s="1"/>
  <c r="E335" i="356"/>
  <c r="N335" i="356" s="1"/>
  <c r="O335" i="356" s="1"/>
  <c r="N205" i="356"/>
  <c r="O205" i="356" s="1"/>
  <c r="E206" i="356"/>
  <c r="M150" i="356"/>
  <c r="D152" i="356"/>
  <c r="E289" i="356"/>
  <c r="N287" i="356"/>
  <c r="D336" i="356"/>
  <c r="D337" i="356" s="1"/>
  <c r="M337" i="356" s="1"/>
  <c r="D207" i="356"/>
  <c r="M207" i="356" s="1"/>
  <c r="D286" i="356"/>
  <c r="D287" i="356" s="1"/>
  <c r="G233" i="356"/>
  <c r="D398" i="356"/>
  <c r="D399" i="356" s="1"/>
  <c r="N398" i="356"/>
  <c r="D313" i="356"/>
  <c r="D314" i="356" s="1"/>
  <c r="M286" i="356"/>
  <c r="D181" i="356"/>
  <c r="M181" i="356" s="1"/>
  <c r="E150" i="356"/>
  <c r="E315" i="356"/>
  <c r="N315" i="356" s="1"/>
  <c r="N313" i="356"/>
  <c r="D182" i="356"/>
  <c r="M182" i="356" s="1"/>
  <c r="D208" i="356" l="1"/>
  <c r="M208" i="356" s="1"/>
  <c r="N180" i="356"/>
  <c r="O180" i="356" s="1"/>
  <c r="E181" i="356"/>
  <c r="E400" i="356"/>
  <c r="M287" i="356"/>
  <c r="N150" i="356"/>
  <c r="O150" i="356" s="1"/>
  <c r="E290" i="356"/>
  <c r="E151" i="356"/>
  <c r="E152" i="356" s="1"/>
  <c r="D209" i="356"/>
  <c r="M398" i="356"/>
  <c r="O398" i="356" s="1"/>
  <c r="N399" i="356"/>
  <c r="O397" i="356"/>
  <c r="M399" i="356"/>
  <c r="M237" i="356"/>
  <c r="O237" i="356" s="1"/>
  <c r="M314" i="356"/>
  <c r="O314" i="356" s="1"/>
  <c r="M313" i="356"/>
  <c r="O313" i="356" s="1"/>
  <c r="D315" i="356"/>
  <c r="M315" i="356" s="1"/>
  <c r="O315" i="356" s="1"/>
  <c r="D288" i="356"/>
  <c r="D289" i="356" s="1"/>
  <c r="N289" i="356"/>
  <c r="N206" i="356"/>
  <c r="O206" i="356" s="1"/>
  <c r="E207" i="356"/>
  <c r="N207" i="356" s="1"/>
  <c r="O207" i="356" s="1"/>
  <c r="E336" i="356"/>
  <c r="N336" i="356" s="1"/>
  <c r="O336" i="356" s="1"/>
  <c r="D238" i="356"/>
  <c r="D239" i="356" s="1"/>
  <c r="M233" i="356"/>
  <c r="O233" i="356" s="1"/>
  <c r="G241" i="356"/>
  <c r="G421" i="356" s="1"/>
  <c r="M152" i="356"/>
  <c r="E316" i="356"/>
  <c r="D153" i="356"/>
  <c r="M153" i="356" s="1"/>
  <c r="D400" i="356"/>
  <c r="O399" i="356" l="1"/>
  <c r="N181" i="356"/>
  <c r="O181" i="356" s="1"/>
  <c r="E182" i="356"/>
  <c r="N182" i="356" s="1"/>
  <c r="O182" i="356" s="1"/>
  <c r="E208" i="356"/>
  <c r="N208" i="356" s="1"/>
  <c r="O208" i="356" s="1"/>
  <c r="E337" i="356"/>
  <c r="N337" i="356" s="1"/>
  <c r="O337" i="356" s="1"/>
  <c r="N400" i="356"/>
  <c r="E401" i="356"/>
  <c r="O287" i="356"/>
  <c r="E291" i="356"/>
  <c r="N291" i="356" s="1"/>
  <c r="D154" i="356"/>
  <c r="M238" i="356"/>
  <c r="O238" i="356" s="1"/>
  <c r="D240" i="356"/>
  <c r="D290" i="356"/>
  <c r="M288" i="356"/>
  <c r="O288" i="356" s="1"/>
  <c r="N151" i="356"/>
  <c r="O151" i="356" s="1"/>
  <c r="E153" i="356"/>
  <c r="N153" i="356" s="1"/>
  <c r="O153" i="356" s="1"/>
  <c r="N290" i="356"/>
  <c r="M400" i="356"/>
  <c r="N316" i="356"/>
  <c r="E317" i="356"/>
  <c r="N317" i="356" s="1"/>
  <c r="D316" i="356"/>
  <c r="M209" i="356"/>
  <c r="O209" i="356" s="1"/>
  <c r="D211" i="356"/>
  <c r="N152" i="356"/>
  <c r="O152" i="356" s="1"/>
  <c r="D401" i="356"/>
  <c r="D402" i="356" s="1"/>
  <c r="M402" i="356" s="1"/>
  <c r="M289" i="356"/>
  <c r="O289" i="356" s="1"/>
  <c r="E211" i="356" l="1"/>
  <c r="N211" i="356" s="1"/>
  <c r="O400" i="356"/>
  <c r="E154" i="356"/>
  <c r="N154" i="356" s="1"/>
  <c r="D403" i="356"/>
  <c r="D404" i="356" s="1"/>
  <c r="N401" i="356"/>
  <c r="E402" i="356"/>
  <c r="D317" i="356"/>
  <c r="M317" i="356" s="1"/>
  <c r="O317" i="356" s="1"/>
  <c r="M316" i="356"/>
  <c r="O316" i="356" s="1"/>
  <c r="M290" i="356"/>
  <c r="O290" i="356" s="1"/>
  <c r="D291" i="356"/>
  <c r="M291" i="356" s="1"/>
  <c r="O291" i="356" s="1"/>
  <c r="D221" i="356"/>
  <c r="M221" i="356" s="1"/>
  <c r="M211" i="356"/>
  <c r="M401" i="356"/>
  <c r="O401" i="356" s="1"/>
  <c r="E292" i="356"/>
  <c r="M154" i="356"/>
  <c r="D170" i="356"/>
  <c r="M170" i="356" s="1"/>
  <c r="M240" i="356"/>
  <c r="O240" i="356" s="1"/>
  <c r="D241" i="356"/>
  <c r="M241" i="356" s="1"/>
  <c r="O241" i="356" s="1"/>
  <c r="G56" i="239"/>
  <c r="M56" i="239" s="1"/>
  <c r="G55" i="239"/>
  <c r="K56" i="239"/>
  <c r="L56" i="239"/>
  <c r="L55" i="239"/>
  <c r="M55" i="239"/>
  <c r="K55" i="239"/>
  <c r="C57" i="239"/>
  <c r="D57" i="239"/>
  <c r="E57" i="239"/>
  <c r="F57" i="239"/>
  <c r="H57" i="239"/>
  <c r="I57" i="239"/>
  <c r="J57" i="239"/>
  <c r="B57" i="239"/>
  <c r="C43" i="239"/>
  <c r="D43" i="239"/>
  <c r="E43" i="239"/>
  <c r="F43" i="239"/>
  <c r="G43" i="239"/>
  <c r="H43" i="239"/>
  <c r="I43" i="239"/>
  <c r="J43" i="239"/>
  <c r="B43" i="239"/>
  <c r="B44" i="239" s="1"/>
  <c r="C38" i="239"/>
  <c r="D38" i="239"/>
  <c r="E38" i="239"/>
  <c r="F38" i="239"/>
  <c r="G38" i="239"/>
  <c r="H38" i="239"/>
  <c r="I38" i="239"/>
  <c r="J38" i="239"/>
  <c r="B38" i="239"/>
  <c r="O211" i="356" l="1"/>
  <c r="E221" i="356"/>
  <c r="N221" i="356" s="1"/>
  <c r="O221" i="356" s="1"/>
  <c r="E170" i="356"/>
  <c r="N170" i="356" s="1"/>
  <c r="O170" i="356" s="1"/>
  <c r="O154" i="356"/>
  <c r="M404" i="356"/>
  <c r="D405" i="356"/>
  <c r="D406" i="356" s="1"/>
  <c r="M403" i="356"/>
  <c r="N402" i="356"/>
  <c r="O402" i="356" s="1"/>
  <c r="E403" i="356"/>
  <c r="N403" i="356" s="1"/>
  <c r="M406" i="356"/>
  <c r="N292" i="356"/>
  <c r="N293" i="356" s="1"/>
  <c r="N304" i="356" s="1"/>
  <c r="E293" i="356"/>
  <c r="E304" i="356" s="1"/>
  <c r="D292" i="356"/>
  <c r="M292" i="356" s="1"/>
  <c r="D407" i="356"/>
  <c r="M407" i="356" s="1"/>
  <c r="K57" i="239"/>
  <c r="G57" i="239"/>
  <c r="M57" i="239"/>
  <c r="L57" i="239"/>
  <c r="I44" i="239"/>
  <c r="E44" i="239"/>
  <c r="J44" i="239"/>
  <c r="C44" i="239"/>
  <c r="H44" i="239"/>
  <c r="D44" i="239"/>
  <c r="D293" i="356" l="1"/>
  <c r="D304" i="356" s="1"/>
  <c r="M405" i="356"/>
  <c r="O403" i="356"/>
  <c r="E404" i="356"/>
  <c r="E405" i="356" s="1"/>
  <c r="O292" i="356"/>
  <c r="O293" i="356" s="1"/>
  <c r="O304" i="356" s="1"/>
  <c r="M293" i="356"/>
  <c r="M304" i="356" s="1"/>
  <c r="D408" i="356"/>
  <c r="E68" i="302"/>
  <c r="F68" i="302"/>
  <c r="G68" i="302"/>
  <c r="H68" i="302"/>
  <c r="I68" i="302"/>
  <c r="J68" i="302"/>
  <c r="K68" i="302"/>
  <c r="L68" i="302"/>
  <c r="M68" i="302"/>
  <c r="N68" i="302"/>
  <c r="O68" i="302"/>
  <c r="D68" i="302"/>
  <c r="C39" i="301"/>
  <c r="D39" i="301"/>
  <c r="E39" i="301"/>
  <c r="F39" i="301"/>
  <c r="G39" i="301"/>
  <c r="H39" i="301"/>
  <c r="I39" i="301"/>
  <c r="J39" i="301"/>
  <c r="K39" i="301"/>
  <c r="L39" i="301"/>
  <c r="M39" i="301"/>
  <c r="B39" i="301"/>
  <c r="N404" i="356" l="1"/>
  <c r="O404" i="356" s="1"/>
  <c r="E406" i="356"/>
  <c r="E407" i="356"/>
  <c r="N407" i="356" s="1"/>
  <c r="O407" i="356" s="1"/>
  <c r="N405" i="356"/>
  <c r="O405" i="356" s="1"/>
  <c r="M408" i="356"/>
  <c r="D409" i="356"/>
  <c r="E408" i="356" l="1"/>
  <c r="N408" i="356" s="1"/>
  <c r="O408" i="356" s="1"/>
  <c r="N406" i="356"/>
  <c r="O406" i="356" s="1"/>
  <c r="E409" i="356"/>
  <c r="M409" i="356"/>
  <c r="D421" i="356"/>
  <c r="N409" i="356" l="1"/>
  <c r="O409" i="356" s="1"/>
  <c r="E421" i="356"/>
  <c r="M421" i="356"/>
  <c r="N421" i="356" l="1"/>
  <c r="O421" i="356"/>
  <c r="H59" i="127" l="1"/>
  <c r="I59" i="127"/>
  <c r="J59" i="127"/>
  <c r="K59" i="127"/>
  <c r="L59" i="127"/>
  <c r="G59" i="127"/>
  <c r="H50" i="127"/>
  <c r="I50" i="127"/>
  <c r="J50" i="127"/>
  <c r="K50" i="127"/>
  <c r="L50" i="127"/>
  <c r="G50" i="127"/>
  <c r="O49" i="127"/>
  <c r="H46" i="127"/>
  <c r="I46" i="127"/>
  <c r="J46" i="127"/>
  <c r="K46" i="127"/>
  <c r="L46" i="127"/>
  <c r="G46" i="127"/>
  <c r="O29" i="127"/>
  <c r="O31" i="127" s="1"/>
  <c r="N29" i="127"/>
  <c r="N31" i="127" s="1"/>
  <c r="M29" i="127"/>
  <c r="M31" i="127" s="1"/>
  <c r="J15" i="127"/>
  <c r="K15" i="127"/>
  <c r="L15" i="127"/>
  <c r="H17" i="127"/>
  <c r="I17" i="127"/>
  <c r="J17" i="127"/>
  <c r="J21" i="127" s="1"/>
  <c r="K17" i="127"/>
  <c r="K21" i="127" s="1"/>
  <c r="L17" i="127"/>
  <c r="L21" i="127" s="1"/>
  <c r="G17" i="127"/>
  <c r="M17" i="127" s="1"/>
  <c r="N14" i="127"/>
  <c r="M14" i="127"/>
  <c r="L14" i="127"/>
  <c r="K14" i="127"/>
  <c r="J14" i="127"/>
  <c r="N10" i="127"/>
  <c r="N12" i="127" s="1"/>
  <c r="M10" i="127"/>
  <c r="M12" i="127" s="1"/>
  <c r="N9" i="127"/>
  <c r="M9" i="127"/>
  <c r="N8" i="127"/>
  <c r="M8" i="127"/>
  <c r="O8" i="127" s="1"/>
  <c r="N29" i="125"/>
  <c r="O29" i="125"/>
  <c r="M29" i="125"/>
  <c r="H59" i="125"/>
  <c r="I59" i="125"/>
  <c r="J59" i="125"/>
  <c r="K59" i="125"/>
  <c r="L59" i="125"/>
  <c r="G59" i="125"/>
  <c r="M59" i="125" s="1"/>
  <c r="H50" i="125"/>
  <c r="I50" i="125"/>
  <c r="J50" i="125"/>
  <c r="K50" i="125"/>
  <c r="L50" i="125"/>
  <c r="G50" i="125"/>
  <c r="O49" i="125"/>
  <c r="H17" i="125"/>
  <c r="I17" i="125"/>
  <c r="G17" i="125"/>
  <c r="J15" i="125"/>
  <c r="J17" i="125" s="1"/>
  <c r="M17" i="125" s="1"/>
  <c r="K15" i="125"/>
  <c r="K17" i="125" s="1"/>
  <c r="N17" i="125" s="1"/>
  <c r="L15" i="125"/>
  <c r="L17" i="125" s="1"/>
  <c r="O17" i="125" s="1"/>
  <c r="M15" i="125"/>
  <c r="N15" i="125"/>
  <c r="O15" i="125"/>
  <c r="M14" i="125"/>
  <c r="N14" i="125"/>
  <c r="H13" i="125"/>
  <c r="I13" i="125"/>
  <c r="J14" i="125"/>
  <c r="K14" i="125"/>
  <c r="L14" i="125"/>
  <c r="M9" i="125"/>
  <c r="N9" i="125"/>
  <c r="O9" i="125"/>
  <c r="M10" i="125"/>
  <c r="M12" i="125" s="1"/>
  <c r="N10" i="125"/>
  <c r="N12" i="125" s="1"/>
  <c r="M13" i="125"/>
  <c r="N13" i="125"/>
  <c r="N8" i="125"/>
  <c r="M8" i="125"/>
  <c r="O8" i="125" s="1"/>
  <c r="C21" i="126"/>
  <c r="D21" i="126"/>
  <c r="E21" i="126"/>
  <c r="F21" i="126"/>
  <c r="G21" i="126"/>
  <c r="H21" i="126"/>
  <c r="I21" i="126"/>
  <c r="J21" i="126"/>
  <c r="B21" i="126"/>
  <c r="L14" i="126"/>
  <c r="K14" i="126"/>
  <c r="M14" i="126" s="1"/>
  <c r="L9" i="126"/>
  <c r="K9" i="126"/>
  <c r="M9" i="126" s="1"/>
  <c r="L8" i="126"/>
  <c r="K8" i="126"/>
  <c r="M8" i="126" s="1"/>
  <c r="C21" i="124"/>
  <c r="D21" i="124"/>
  <c r="E21" i="124"/>
  <c r="F21" i="124"/>
  <c r="G21" i="124"/>
  <c r="H21" i="124"/>
  <c r="I21" i="124"/>
  <c r="J21" i="124"/>
  <c r="B21" i="124"/>
  <c r="K9" i="124"/>
  <c r="L9" i="124"/>
  <c r="M9" i="124"/>
  <c r="L8" i="124"/>
  <c r="K8" i="124"/>
  <c r="M8" i="124" s="1"/>
  <c r="K14" i="124"/>
  <c r="L14" i="124"/>
  <c r="M14" i="124" s="1"/>
  <c r="H77" i="294"/>
  <c r="N77" i="294" s="1"/>
  <c r="I77" i="294"/>
  <c r="J77" i="294"/>
  <c r="K77" i="294"/>
  <c r="L77" i="294"/>
  <c r="G77" i="294"/>
  <c r="M76" i="294"/>
  <c r="N76" i="294"/>
  <c r="H50" i="294"/>
  <c r="I50" i="294"/>
  <c r="J50" i="294"/>
  <c r="K50" i="294"/>
  <c r="L50" i="294"/>
  <c r="G50" i="294"/>
  <c r="H47" i="294"/>
  <c r="I47" i="294"/>
  <c r="J47" i="294"/>
  <c r="K47" i="294"/>
  <c r="L47" i="294"/>
  <c r="G47" i="294"/>
  <c r="H44" i="294"/>
  <c r="I44" i="294"/>
  <c r="J44" i="294"/>
  <c r="K44" i="294"/>
  <c r="L44" i="294"/>
  <c r="G44" i="294"/>
  <c r="H41" i="294"/>
  <c r="I41" i="294"/>
  <c r="J41" i="294"/>
  <c r="K41" i="294"/>
  <c r="L41" i="294"/>
  <c r="G41" i="294"/>
  <c r="H38" i="294"/>
  <c r="H51" i="294" s="1"/>
  <c r="I38" i="294"/>
  <c r="I51" i="294" s="1"/>
  <c r="J38" i="294"/>
  <c r="J51" i="294" s="1"/>
  <c r="K38" i="294"/>
  <c r="K51" i="294" s="1"/>
  <c r="L38" i="294"/>
  <c r="L51" i="294" s="1"/>
  <c r="G38" i="294"/>
  <c r="G51" i="294" s="1"/>
  <c r="M22" i="294"/>
  <c r="N22" i="294"/>
  <c r="O22" i="294"/>
  <c r="H16" i="294"/>
  <c r="I16" i="294"/>
  <c r="G16" i="294"/>
  <c r="M9" i="294"/>
  <c r="N9" i="294"/>
  <c r="H69" i="292"/>
  <c r="I69" i="292"/>
  <c r="J69" i="292"/>
  <c r="K69" i="292"/>
  <c r="L69" i="292"/>
  <c r="G69" i="292"/>
  <c r="O68" i="292"/>
  <c r="H48" i="292"/>
  <c r="I48" i="292"/>
  <c r="J48" i="292"/>
  <c r="K48" i="292"/>
  <c r="L48" i="292"/>
  <c r="G48" i="292"/>
  <c r="H44" i="292"/>
  <c r="I44" i="292"/>
  <c r="J44" i="292"/>
  <c r="K44" i="292"/>
  <c r="L44" i="292"/>
  <c r="G44" i="292"/>
  <c r="H41" i="292"/>
  <c r="I41" i="292"/>
  <c r="G41" i="292"/>
  <c r="H38" i="292"/>
  <c r="N38" i="292" s="1"/>
  <c r="I38" i="292"/>
  <c r="J38" i="292"/>
  <c r="K38" i="292"/>
  <c r="L38" i="292"/>
  <c r="G38" i="292"/>
  <c r="E10" i="292"/>
  <c r="F10" i="292"/>
  <c r="G10" i="292"/>
  <c r="H10" i="292"/>
  <c r="I10" i="292"/>
  <c r="J10" i="292"/>
  <c r="K10" i="292"/>
  <c r="L10" i="292"/>
  <c r="D10" i="292"/>
  <c r="N10" i="290"/>
  <c r="M10" i="290"/>
  <c r="O10" i="290" s="1"/>
  <c r="N9" i="290"/>
  <c r="M9" i="290"/>
  <c r="O9" i="290" s="1"/>
  <c r="M10" i="288"/>
  <c r="N10" i="288"/>
  <c r="O10" i="288" s="1"/>
  <c r="M11" i="288"/>
  <c r="N11" i="288"/>
  <c r="O11" i="288" s="1"/>
  <c r="L10" i="289"/>
  <c r="K10" i="289"/>
  <c r="M10" i="289" s="1"/>
  <c r="L9" i="289"/>
  <c r="K9" i="289"/>
  <c r="M9" i="289" s="1"/>
  <c r="K9" i="287"/>
  <c r="L9" i="287"/>
  <c r="M9" i="287"/>
  <c r="K10" i="287"/>
  <c r="L10" i="287"/>
  <c r="M10" i="287" s="1"/>
  <c r="E110" i="286"/>
  <c r="F110" i="286"/>
  <c r="G110" i="286"/>
  <c r="H110" i="286"/>
  <c r="I110" i="286"/>
  <c r="J110" i="286"/>
  <c r="K110" i="286"/>
  <c r="D110" i="286"/>
  <c r="E68" i="286"/>
  <c r="I68" i="286"/>
  <c r="J68" i="286"/>
  <c r="K68" i="286"/>
  <c r="L68" i="286"/>
  <c r="D68" i="286"/>
  <c r="M41" i="286"/>
  <c r="M31" i="286"/>
  <c r="E17" i="286"/>
  <c r="F17" i="286"/>
  <c r="G17" i="286"/>
  <c r="H17" i="286"/>
  <c r="I17" i="286"/>
  <c r="J17" i="286"/>
  <c r="K17" i="286"/>
  <c r="L17" i="286"/>
  <c r="D17" i="286"/>
  <c r="M117" i="284"/>
  <c r="N117" i="284"/>
  <c r="O117" i="284"/>
  <c r="M118" i="284"/>
  <c r="N118" i="284"/>
  <c r="O118" i="284"/>
  <c r="M119" i="284"/>
  <c r="N119" i="284"/>
  <c r="O119" i="284"/>
  <c r="H111" i="284"/>
  <c r="I111" i="284"/>
  <c r="J111" i="284"/>
  <c r="K111" i="284"/>
  <c r="L111" i="284"/>
  <c r="G111" i="284"/>
  <c r="G103" i="284"/>
  <c r="H103" i="284"/>
  <c r="I103" i="284"/>
  <c r="J103" i="284"/>
  <c r="K103" i="284"/>
  <c r="L103" i="284"/>
  <c r="H90" i="284"/>
  <c r="I90" i="284"/>
  <c r="J90" i="284"/>
  <c r="K90" i="284"/>
  <c r="L90" i="284"/>
  <c r="G90" i="284"/>
  <c r="H86" i="284"/>
  <c r="I86" i="284"/>
  <c r="J86" i="284"/>
  <c r="K86" i="284"/>
  <c r="L86" i="284"/>
  <c r="G86" i="284"/>
  <c r="E79" i="284"/>
  <c r="F79" i="284"/>
  <c r="G79" i="284"/>
  <c r="H79" i="284"/>
  <c r="I79" i="284"/>
  <c r="J79" i="284"/>
  <c r="K79" i="284"/>
  <c r="L79" i="284"/>
  <c r="D79" i="284"/>
  <c r="E70" i="284"/>
  <c r="F70" i="284"/>
  <c r="D70" i="284"/>
  <c r="H70" i="284"/>
  <c r="I70" i="284"/>
  <c r="J70" i="284"/>
  <c r="K70" i="284"/>
  <c r="L70" i="284"/>
  <c r="G70" i="284"/>
  <c r="M13" i="127" l="1"/>
  <c r="N13" i="127"/>
  <c r="O14" i="127"/>
  <c r="O9" i="127"/>
  <c r="O10" i="127"/>
  <c r="O12" i="127" s="1"/>
  <c r="O14" i="125"/>
  <c r="O10" i="125"/>
  <c r="O12" i="125" s="1"/>
  <c r="O13" i="125"/>
  <c r="O76" i="294"/>
  <c r="O9" i="294"/>
  <c r="M77" i="294"/>
  <c r="O77" i="294" s="1"/>
  <c r="M10" i="292"/>
  <c r="M38" i="292"/>
  <c r="O38" i="292" s="1"/>
  <c r="G68" i="286"/>
  <c r="N15" i="127"/>
  <c r="M15" i="127"/>
  <c r="O59" i="125"/>
  <c r="N59" i="125"/>
  <c r="N17" i="127"/>
  <c r="O17" i="127" s="1"/>
  <c r="N10" i="292"/>
  <c r="O10" i="292" s="1"/>
  <c r="J41" i="284"/>
  <c r="K41" i="284"/>
  <c r="L41" i="284"/>
  <c r="H41" i="284"/>
  <c r="I41" i="284"/>
  <c r="G41" i="284"/>
  <c r="M14" i="284"/>
  <c r="N14" i="284"/>
  <c r="F44" i="278"/>
  <c r="H77" i="278"/>
  <c r="I77" i="278"/>
  <c r="J77" i="278"/>
  <c r="K77" i="278"/>
  <c r="L77" i="278"/>
  <c r="G77" i="278"/>
  <c r="M76" i="278"/>
  <c r="N76" i="278"/>
  <c r="M77" i="278"/>
  <c r="M67" i="278"/>
  <c r="N67" i="278"/>
  <c r="H44" i="278"/>
  <c r="I44" i="278"/>
  <c r="G44" i="278"/>
  <c r="O43" i="278"/>
  <c r="M11" i="278"/>
  <c r="N11" i="278"/>
  <c r="O11" i="278"/>
  <c r="I84" i="276"/>
  <c r="J84" i="276"/>
  <c r="H84" i="276"/>
  <c r="N83" i="276"/>
  <c r="O83" i="276"/>
  <c r="P83" i="276"/>
  <c r="N84" i="276"/>
  <c r="O84" i="276"/>
  <c r="P84" i="276"/>
  <c r="N74" i="276"/>
  <c r="O74" i="276"/>
  <c r="P74" i="276"/>
  <c r="O70" i="276"/>
  <c r="N70" i="276"/>
  <c r="I58" i="276"/>
  <c r="J58" i="276"/>
  <c r="K58" i="276"/>
  <c r="L58" i="276"/>
  <c r="M58" i="276"/>
  <c r="H58" i="276"/>
  <c r="P54" i="276"/>
  <c r="P55" i="276"/>
  <c r="P56" i="276"/>
  <c r="P57" i="276"/>
  <c r="P58" i="276"/>
  <c r="I52" i="276"/>
  <c r="J52" i="276"/>
  <c r="H52" i="276"/>
  <c r="P51" i="276"/>
  <c r="N43" i="276"/>
  <c r="N44" i="276"/>
  <c r="N45" i="276"/>
  <c r="N46" i="276"/>
  <c r="N42" i="276"/>
  <c r="N41" i="276"/>
  <c r="O42" i="276"/>
  <c r="P42" i="276"/>
  <c r="I18" i="276"/>
  <c r="J18" i="276"/>
  <c r="K18" i="276"/>
  <c r="L18" i="276"/>
  <c r="M18" i="276"/>
  <c r="H18" i="276"/>
  <c r="N11" i="276"/>
  <c r="O11" i="276"/>
  <c r="P11" i="276"/>
  <c r="N71" i="276"/>
  <c r="N73" i="276" s="1"/>
  <c r="K10" i="277"/>
  <c r="L10" i="277"/>
  <c r="M10" i="277"/>
  <c r="K11" i="277"/>
  <c r="L11" i="277"/>
  <c r="M11" i="277" s="1"/>
  <c r="K12" i="277"/>
  <c r="L12" i="277"/>
  <c r="M12" i="277" s="1"/>
  <c r="K13" i="277"/>
  <c r="L13" i="277"/>
  <c r="M13" i="277" s="1"/>
  <c r="K14" i="277"/>
  <c r="L14" i="277"/>
  <c r="M14" i="277" s="1"/>
  <c r="K15" i="277"/>
  <c r="L15" i="277"/>
  <c r="M15" i="277" s="1"/>
  <c r="K16" i="277"/>
  <c r="L16" i="277"/>
  <c r="M16" i="277" s="1"/>
  <c r="K17" i="277"/>
  <c r="L17" i="277"/>
  <c r="M17" i="277" s="1"/>
  <c r="K18" i="277"/>
  <c r="L18" i="277"/>
  <c r="M18" i="277"/>
  <c r="K19" i="277"/>
  <c r="L19" i="277"/>
  <c r="M19" i="277" s="1"/>
  <c r="K20" i="277"/>
  <c r="L20" i="277"/>
  <c r="M20" i="277"/>
  <c r="K21" i="277"/>
  <c r="L21" i="277"/>
  <c r="M21" i="277" s="1"/>
  <c r="K9" i="277"/>
  <c r="L9" i="277"/>
  <c r="M9" i="277"/>
  <c r="L8" i="277"/>
  <c r="K8" i="277"/>
  <c r="M8" i="277" s="1"/>
  <c r="K17" i="275"/>
  <c r="L17" i="275"/>
  <c r="M17" i="275" s="1"/>
  <c r="K17" i="273"/>
  <c r="L17" i="273"/>
  <c r="M17" i="273"/>
  <c r="K17" i="271"/>
  <c r="L17" i="271"/>
  <c r="M17" i="271"/>
  <c r="H22" i="268"/>
  <c r="I22" i="268"/>
  <c r="G22" i="268"/>
  <c r="M112" i="264"/>
  <c r="M114" i="264" s="1"/>
  <c r="N112" i="264"/>
  <c r="N114" i="264" s="1"/>
  <c r="O112" i="264"/>
  <c r="O114" i="264" s="1"/>
  <c r="M115" i="264"/>
  <c r="N115" i="264"/>
  <c r="O115" i="264"/>
  <c r="E84" i="264"/>
  <c r="F84" i="264"/>
  <c r="G84" i="264"/>
  <c r="H84" i="264"/>
  <c r="I84" i="264"/>
  <c r="J84" i="264"/>
  <c r="K84" i="264"/>
  <c r="L84" i="264"/>
  <c r="D84" i="264"/>
  <c r="M82" i="264"/>
  <c r="N82" i="264"/>
  <c r="O82" i="264"/>
  <c r="M83" i="264"/>
  <c r="N83" i="264"/>
  <c r="O83" i="264"/>
  <c r="N84" i="264"/>
  <c r="O84" i="264"/>
  <c r="H74" i="264"/>
  <c r="I74" i="264"/>
  <c r="J74" i="264"/>
  <c r="K74" i="264"/>
  <c r="L74" i="264"/>
  <c r="G74" i="264"/>
  <c r="H71" i="264"/>
  <c r="I71" i="264"/>
  <c r="J71" i="264"/>
  <c r="K71" i="264"/>
  <c r="L71" i="264"/>
  <c r="G71" i="264"/>
  <c r="M70" i="264"/>
  <c r="N70" i="264"/>
  <c r="O70" i="264"/>
  <c r="M71" i="264"/>
  <c r="N71" i="264"/>
  <c r="O71" i="264"/>
  <c r="M32" i="264"/>
  <c r="N32" i="264"/>
  <c r="O32" i="264"/>
  <c r="M33" i="264"/>
  <c r="N33" i="264"/>
  <c r="O33" i="264"/>
  <c r="M34" i="264"/>
  <c r="N34" i="264"/>
  <c r="O34" i="264"/>
  <c r="E20" i="264"/>
  <c r="F20" i="264"/>
  <c r="G20" i="264"/>
  <c r="H20" i="264"/>
  <c r="I20" i="264"/>
  <c r="J20" i="264"/>
  <c r="K20" i="264"/>
  <c r="L20" i="264"/>
  <c r="D20" i="264"/>
  <c r="M19" i="264"/>
  <c r="N19" i="264"/>
  <c r="O19" i="264"/>
  <c r="H87" i="266"/>
  <c r="H104" i="266" s="1"/>
  <c r="I87" i="266"/>
  <c r="I104" i="266" s="1"/>
  <c r="J87" i="266"/>
  <c r="J104" i="266" s="1"/>
  <c r="K87" i="266"/>
  <c r="K104" i="266" s="1"/>
  <c r="L87" i="266"/>
  <c r="L104" i="266" s="1"/>
  <c r="G87" i="266"/>
  <c r="G104" i="266" s="1"/>
  <c r="F81" i="266"/>
  <c r="G81" i="266"/>
  <c r="H81" i="266"/>
  <c r="I81" i="266"/>
  <c r="J81" i="266"/>
  <c r="K81" i="266"/>
  <c r="L81" i="266"/>
  <c r="O79" i="266"/>
  <c r="O80" i="266"/>
  <c r="H71" i="266"/>
  <c r="I71" i="266"/>
  <c r="J71" i="266"/>
  <c r="K71" i="266"/>
  <c r="L71" i="266"/>
  <c r="G71" i="266"/>
  <c r="H68" i="266"/>
  <c r="I68" i="266"/>
  <c r="J68" i="266"/>
  <c r="K68" i="266"/>
  <c r="L68" i="266"/>
  <c r="G68" i="266"/>
  <c r="M67" i="266"/>
  <c r="N67" i="266"/>
  <c r="O67" i="266"/>
  <c r="N68" i="266"/>
  <c r="M66" i="266"/>
  <c r="N66" i="266"/>
  <c r="O66" i="266"/>
  <c r="H20" i="266"/>
  <c r="I20" i="266"/>
  <c r="J20" i="266"/>
  <c r="K20" i="266"/>
  <c r="L20" i="266"/>
  <c r="G20" i="266"/>
  <c r="M19" i="266"/>
  <c r="N19" i="266"/>
  <c r="O19" i="266"/>
  <c r="M84" i="264" l="1"/>
  <c r="O116" i="264"/>
  <c r="M116" i="264"/>
  <c r="N116" i="264"/>
  <c r="N77" i="278"/>
  <c r="O77" i="278" s="1"/>
  <c r="O13" i="127"/>
  <c r="O15" i="127"/>
  <c r="O14" i="284"/>
  <c r="O76" i="278"/>
  <c r="O67" i="278"/>
  <c r="P70" i="276"/>
  <c r="O81" i="266"/>
  <c r="O68" i="266"/>
  <c r="M68" i="266"/>
  <c r="H68" i="286"/>
  <c r="L8" i="265"/>
  <c r="E90" i="262"/>
  <c r="F90" i="262"/>
  <c r="G90" i="262"/>
  <c r="H90" i="262"/>
  <c r="I90" i="262"/>
  <c r="J90" i="262"/>
  <c r="K90" i="262"/>
  <c r="L90" i="262"/>
  <c r="D90" i="262"/>
  <c r="M89" i="262"/>
  <c r="N89" i="262"/>
  <c r="O89" i="262"/>
  <c r="M90" i="262"/>
  <c r="N90" i="262"/>
  <c r="O90" i="262"/>
  <c r="E54" i="262"/>
  <c r="F54" i="262"/>
  <c r="F56" i="262" s="1"/>
  <c r="G54" i="262"/>
  <c r="G56" i="262" s="1"/>
  <c r="H54" i="262"/>
  <c r="H56" i="262" s="1"/>
  <c r="I54" i="262"/>
  <c r="I56" i="262" s="1"/>
  <c r="J54" i="262"/>
  <c r="J56" i="262" s="1"/>
  <c r="K54" i="262"/>
  <c r="L54" i="262"/>
  <c r="D54" i="262"/>
  <c r="M52" i="262"/>
  <c r="N52" i="262"/>
  <c r="O52" i="262"/>
  <c r="E50" i="262"/>
  <c r="E51" i="262" s="1"/>
  <c r="F50" i="262"/>
  <c r="G50" i="262"/>
  <c r="H50" i="262"/>
  <c r="I50" i="262"/>
  <c r="J50" i="262"/>
  <c r="K50" i="262"/>
  <c r="L50" i="262"/>
  <c r="D50" i="262"/>
  <c r="D51" i="262" s="1"/>
  <c r="M49" i="262"/>
  <c r="N49" i="262"/>
  <c r="O49" i="262"/>
  <c r="E10" i="262"/>
  <c r="E20" i="262" s="1"/>
  <c r="F10" i="262"/>
  <c r="F20" i="262" s="1"/>
  <c r="G10" i="262"/>
  <c r="G20" i="262" s="1"/>
  <c r="H10" i="262"/>
  <c r="H20" i="262" s="1"/>
  <c r="I10" i="262"/>
  <c r="I20" i="262" s="1"/>
  <c r="J10" i="262"/>
  <c r="J20" i="262" s="1"/>
  <c r="K10" i="262"/>
  <c r="K20" i="262" s="1"/>
  <c r="L10" i="262"/>
  <c r="L20" i="262" s="1"/>
  <c r="D10" i="262"/>
  <c r="D20" i="262" s="1"/>
  <c r="M9" i="262"/>
  <c r="N9" i="262"/>
  <c r="O9" i="262"/>
  <c r="M10" i="262"/>
  <c r="N10" i="262"/>
  <c r="O10" i="262"/>
  <c r="E80" i="260"/>
  <c r="F80" i="260"/>
  <c r="G80" i="260"/>
  <c r="H80" i="260"/>
  <c r="I80" i="260"/>
  <c r="J80" i="260"/>
  <c r="K80" i="260"/>
  <c r="L80" i="260"/>
  <c r="D80" i="260"/>
  <c r="M79" i="260"/>
  <c r="N79" i="260"/>
  <c r="O79" i="260"/>
  <c r="M80" i="260"/>
  <c r="N80" i="260"/>
  <c r="O80" i="260"/>
  <c r="J48" i="260"/>
  <c r="K48" i="260"/>
  <c r="L48" i="260"/>
  <c r="E46" i="260"/>
  <c r="F46" i="260"/>
  <c r="F48" i="260" s="1"/>
  <c r="G46" i="260"/>
  <c r="G48" i="260" s="1"/>
  <c r="H46" i="260"/>
  <c r="H48" i="260" s="1"/>
  <c r="I46" i="260"/>
  <c r="I48" i="260" s="1"/>
  <c r="D46" i="260"/>
  <c r="M45" i="260"/>
  <c r="N45" i="260"/>
  <c r="O45" i="260"/>
  <c r="M46" i="260"/>
  <c r="N46" i="260"/>
  <c r="E36" i="260"/>
  <c r="F36" i="260"/>
  <c r="G36" i="260"/>
  <c r="H36" i="260"/>
  <c r="I36" i="260"/>
  <c r="J36" i="260"/>
  <c r="K36" i="260"/>
  <c r="L36" i="260"/>
  <c r="D36" i="260"/>
  <c r="M35" i="260"/>
  <c r="N35" i="260"/>
  <c r="O35" i="260"/>
  <c r="M23" i="260"/>
  <c r="N23" i="260"/>
  <c r="O23" i="260"/>
  <c r="H124" i="234"/>
  <c r="I124" i="234"/>
  <c r="J124" i="234"/>
  <c r="K124" i="234"/>
  <c r="L124" i="234"/>
  <c r="G124" i="234"/>
  <c r="L117" i="234"/>
  <c r="K117" i="234"/>
  <c r="J117" i="234"/>
  <c r="I116" i="234"/>
  <c r="I117" i="234" s="1"/>
  <c r="H116" i="234"/>
  <c r="H117" i="234" s="1"/>
  <c r="G116" i="234"/>
  <c r="G117" i="234" s="1"/>
  <c r="O115" i="234"/>
  <c r="N115" i="234"/>
  <c r="M115" i="234"/>
  <c r="O114" i="234"/>
  <c r="N114" i="234"/>
  <c r="M114" i="234"/>
  <c r="F116" i="234"/>
  <c r="F117" i="234" s="1"/>
  <c r="M89" i="234"/>
  <c r="N89" i="234"/>
  <c r="O89" i="234"/>
  <c r="E78" i="234"/>
  <c r="F78" i="234"/>
  <c r="G78" i="234"/>
  <c r="H78" i="234"/>
  <c r="I78" i="234"/>
  <c r="J78" i="234"/>
  <c r="K78" i="234"/>
  <c r="N78" i="234" s="1"/>
  <c r="L78" i="234"/>
  <c r="D78" i="234"/>
  <c r="E63" i="234"/>
  <c r="F63" i="234"/>
  <c r="G63" i="234"/>
  <c r="H63" i="234"/>
  <c r="I63" i="234"/>
  <c r="D63" i="234"/>
  <c r="J63" i="234"/>
  <c r="K63" i="234"/>
  <c r="L63" i="234"/>
  <c r="M60" i="234"/>
  <c r="N60" i="234"/>
  <c r="O60" i="234"/>
  <c r="H59" i="234"/>
  <c r="I59" i="234"/>
  <c r="J59" i="234"/>
  <c r="K59" i="234"/>
  <c r="L59" i="234"/>
  <c r="G59" i="234"/>
  <c r="M57" i="234"/>
  <c r="N57" i="234"/>
  <c r="O57" i="234"/>
  <c r="M58" i="234"/>
  <c r="N58" i="234"/>
  <c r="O58" i="234"/>
  <c r="H56" i="234"/>
  <c r="I56" i="234"/>
  <c r="J56" i="234"/>
  <c r="K56" i="234"/>
  <c r="N56" i="234" s="1"/>
  <c r="L56" i="234"/>
  <c r="G56" i="234"/>
  <c r="M55" i="234"/>
  <c r="N55" i="234"/>
  <c r="O55" i="234"/>
  <c r="M56" i="234"/>
  <c r="E53" i="234"/>
  <c r="F53" i="234"/>
  <c r="G53" i="234"/>
  <c r="H53" i="234"/>
  <c r="I53" i="234"/>
  <c r="J53" i="234"/>
  <c r="K53" i="234"/>
  <c r="L53" i="234"/>
  <c r="D53" i="234"/>
  <c r="M51" i="234"/>
  <c r="N51" i="234"/>
  <c r="O51" i="234"/>
  <c r="M52" i="234"/>
  <c r="N52" i="234"/>
  <c r="O52" i="234"/>
  <c r="O53" i="234"/>
  <c r="M16" i="234"/>
  <c r="N16" i="234"/>
  <c r="O16" i="234"/>
  <c r="E118" i="232"/>
  <c r="D118" i="232"/>
  <c r="M115" i="232"/>
  <c r="N115" i="232"/>
  <c r="O115" i="232" s="1"/>
  <c r="M116" i="232"/>
  <c r="N116" i="232"/>
  <c r="O116" i="232" s="1"/>
  <c r="J94" i="232"/>
  <c r="K94" i="232"/>
  <c r="L94" i="232"/>
  <c r="N92" i="232"/>
  <c r="O92" i="232"/>
  <c r="M92" i="232"/>
  <c r="N91" i="232"/>
  <c r="O91" i="232"/>
  <c r="M91" i="232"/>
  <c r="H93" i="232"/>
  <c r="H94" i="232" s="1"/>
  <c r="I93" i="232"/>
  <c r="I94" i="232" s="1"/>
  <c r="G93" i="232"/>
  <c r="G94" i="232" s="1"/>
  <c r="E62" i="232"/>
  <c r="F62" i="232"/>
  <c r="G62" i="232"/>
  <c r="H62" i="232"/>
  <c r="I62" i="232"/>
  <c r="J62" i="232"/>
  <c r="K62" i="232"/>
  <c r="L62" i="232"/>
  <c r="D62" i="232"/>
  <c r="M60" i="232"/>
  <c r="N60" i="232"/>
  <c r="O60" i="232"/>
  <c r="M49" i="232"/>
  <c r="N49" i="232"/>
  <c r="O49" i="232"/>
  <c r="M50" i="232"/>
  <c r="N50" i="232"/>
  <c r="O50" i="232"/>
  <c r="M51" i="232"/>
  <c r="N51" i="232"/>
  <c r="O51" i="232"/>
  <c r="M52" i="232"/>
  <c r="N52" i="232"/>
  <c r="O52" i="232"/>
  <c r="M53" i="232"/>
  <c r="N53" i="232"/>
  <c r="O53" i="232"/>
  <c r="M54" i="232"/>
  <c r="N54" i="232"/>
  <c r="O54" i="232"/>
  <c r="H47" i="232"/>
  <c r="I47" i="232"/>
  <c r="J47" i="232"/>
  <c r="K47" i="232"/>
  <c r="L47" i="232"/>
  <c r="G47" i="232"/>
  <c r="M46" i="232"/>
  <c r="N46" i="232"/>
  <c r="O46" i="232"/>
  <c r="M47" i="232"/>
  <c r="M43" i="232"/>
  <c r="N43" i="232"/>
  <c r="O43" i="232"/>
  <c r="E21" i="232"/>
  <c r="E25" i="232" s="1"/>
  <c r="F21" i="232"/>
  <c r="F25" i="232" s="1"/>
  <c r="G21" i="232"/>
  <c r="G25" i="232" s="1"/>
  <c r="H21" i="232"/>
  <c r="H25" i="232" s="1"/>
  <c r="I21" i="232"/>
  <c r="I25" i="232" s="1"/>
  <c r="J21" i="232"/>
  <c r="J25" i="232" s="1"/>
  <c r="K21" i="232"/>
  <c r="K25" i="232" s="1"/>
  <c r="L21" i="232"/>
  <c r="L25" i="232" s="1"/>
  <c r="D21" i="232"/>
  <c r="D25" i="232" s="1"/>
  <c r="M18" i="232"/>
  <c r="N18" i="232"/>
  <c r="O18" i="232"/>
  <c r="M19" i="232"/>
  <c r="N19" i="232"/>
  <c r="O19" i="232"/>
  <c r="M20" i="232"/>
  <c r="N20" i="232"/>
  <c r="O20" i="232"/>
  <c r="M13" i="232"/>
  <c r="N13" i="232"/>
  <c r="O13" i="232"/>
  <c r="K19" i="231"/>
  <c r="L19" i="231"/>
  <c r="M19" i="231"/>
  <c r="M10" i="354"/>
  <c r="N10" i="354"/>
  <c r="J11" i="354"/>
  <c r="K11" i="354"/>
  <c r="L11" i="354"/>
  <c r="H11" i="354"/>
  <c r="I11" i="354"/>
  <c r="G11" i="354"/>
  <c r="F11" i="354"/>
  <c r="E11" i="354"/>
  <c r="D11" i="354"/>
  <c r="N9" i="354"/>
  <c r="M9" i="354"/>
  <c r="N8" i="354"/>
  <c r="M8" i="354"/>
  <c r="J9" i="353"/>
  <c r="I9" i="353"/>
  <c r="H9" i="353"/>
  <c r="G9" i="353"/>
  <c r="F9" i="353"/>
  <c r="E9" i="353"/>
  <c r="D9" i="353"/>
  <c r="C9" i="353"/>
  <c r="B9" i="353"/>
  <c r="L8" i="353"/>
  <c r="L9" i="353" s="1"/>
  <c r="K8" i="353"/>
  <c r="K9" i="353" s="1"/>
  <c r="H10" i="350"/>
  <c r="I10" i="350"/>
  <c r="G10" i="350"/>
  <c r="N54" i="262" l="1"/>
  <c r="K56" i="262"/>
  <c r="E56" i="262"/>
  <c r="O54" i="262"/>
  <c r="L56" i="262"/>
  <c r="D56" i="262"/>
  <c r="O46" i="260"/>
  <c r="O56" i="234"/>
  <c r="N63" i="234"/>
  <c r="K64" i="234"/>
  <c r="D64" i="234"/>
  <c r="H64" i="234"/>
  <c r="F64" i="234"/>
  <c r="M53" i="234"/>
  <c r="L64" i="234"/>
  <c r="J64" i="234"/>
  <c r="I64" i="234"/>
  <c r="G64" i="234"/>
  <c r="G146" i="234" s="1"/>
  <c r="E64" i="234"/>
  <c r="N53" i="234"/>
  <c r="O63" i="234"/>
  <c r="M63" i="234"/>
  <c r="O78" i="234"/>
  <c r="N21" i="232"/>
  <c r="O47" i="232"/>
  <c r="N47" i="232"/>
  <c r="O21" i="232"/>
  <c r="M21" i="232"/>
  <c r="O10" i="354"/>
  <c r="N11" i="354"/>
  <c r="M11" i="354"/>
  <c r="O9" i="354"/>
  <c r="M54" i="262"/>
  <c r="M116" i="234"/>
  <c r="M117" i="234" s="1"/>
  <c r="N116" i="234"/>
  <c r="N117" i="234" s="1"/>
  <c r="O116" i="234"/>
  <c r="O117" i="234" s="1"/>
  <c r="M78" i="234"/>
  <c r="M93" i="232"/>
  <c r="M94" i="232" s="1"/>
  <c r="N93" i="232"/>
  <c r="O93" i="232"/>
  <c r="O94" i="232" s="1"/>
  <c r="O8" i="354"/>
  <c r="M8" i="353"/>
  <c r="M9" i="353" s="1"/>
  <c r="E275" i="345"/>
  <c r="I275" i="345"/>
  <c r="J275" i="345"/>
  <c r="K275" i="345"/>
  <c r="L275" i="345"/>
  <c r="D275" i="345"/>
  <c r="M278" i="345"/>
  <c r="N278" i="345"/>
  <c r="O278" i="345"/>
  <c r="E251" i="345"/>
  <c r="F251" i="345"/>
  <c r="G251" i="345"/>
  <c r="H251" i="345"/>
  <c r="I251" i="345"/>
  <c r="L251" i="345"/>
  <c r="D251" i="345"/>
  <c r="O249" i="345"/>
  <c r="O250" i="345"/>
  <c r="H239" i="345"/>
  <c r="I239" i="345"/>
  <c r="J239" i="345"/>
  <c r="K239" i="345"/>
  <c r="L239" i="345"/>
  <c r="M239" i="345"/>
  <c r="N239" i="345"/>
  <c r="O239" i="345"/>
  <c r="H236" i="345"/>
  <c r="I236" i="345"/>
  <c r="J236" i="345"/>
  <c r="K236" i="345"/>
  <c r="L236" i="345"/>
  <c r="M236" i="345"/>
  <c r="N236" i="345"/>
  <c r="O236" i="345"/>
  <c r="G236" i="345"/>
  <c r="H233" i="345"/>
  <c r="I233" i="345"/>
  <c r="J233" i="345"/>
  <c r="K233" i="345"/>
  <c r="L233" i="345"/>
  <c r="M233" i="345"/>
  <c r="N233" i="345"/>
  <c r="O233" i="345"/>
  <c r="E187" i="345"/>
  <c r="G187" i="345"/>
  <c r="H187" i="345"/>
  <c r="I187" i="345"/>
  <c r="J187" i="345"/>
  <c r="K187" i="345"/>
  <c r="L187" i="345"/>
  <c r="D187" i="345"/>
  <c r="E160" i="345"/>
  <c r="F160" i="345"/>
  <c r="G160" i="345"/>
  <c r="H160" i="345"/>
  <c r="I160" i="345"/>
  <c r="J160" i="345"/>
  <c r="K160" i="345"/>
  <c r="L160" i="345"/>
  <c r="D160" i="345"/>
  <c r="E90" i="345"/>
  <c r="F90" i="345"/>
  <c r="G90" i="345"/>
  <c r="H90" i="345"/>
  <c r="I90" i="345"/>
  <c r="J90" i="345"/>
  <c r="K90" i="345"/>
  <c r="L90" i="345"/>
  <c r="D90" i="345"/>
  <c r="M88" i="345"/>
  <c r="N88" i="345"/>
  <c r="O88" i="345"/>
  <c r="H79" i="345"/>
  <c r="I79" i="345"/>
  <c r="J79" i="345"/>
  <c r="K79" i="345"/>
  <c r="L79" i="345"/>
  <c r="G79" i="345"/>
  <c r="M43" i="345"/>
  <c r="N43" i="345"/>
  <c r="O43" i="345"/>
  <c r="H27" i="345"/>
  <c r="I27" i="345"/>
  <c r="J27" i="345"/>
  <c r="K27" i="345"/>
  <c r="L27" i="345"/>
  <c r="G27" i="345"/>
  <c r="H19" i="345"/>
  <c r="I19" i="345"/>
  <c r="G19" i="345"/>
  <c r="M192" i="343"/>
  <c r="N192" i="343"/>
  <c r="O192" i="343"/>
  <c r="M186" i="343"/>
  <c r="N186" i="343"/>
  <c r="O186" i="343"/>
  <c r="M187" i="343"/>
  <c r="N187" i="343"/>
  <c r="O187" i="343"/>
  <c r="H184" i="343"/>
  <c r="I184" i="343"/>
  <c r="G184" i="343"/>
  <c r="H169" i="343"/>
  <c r="H188" i="343" s="1"/>
  <c r="I169" i="343"/>
  <c r="J169" i="343"/>
  <c r="K169" i="343"/>
  <c r="L169" i="343"/>
  <c r="O169" i="343" s="1"/>
  <c r="G169" i="343"/>
  <c r="G188" i="343" s="1"/>
  <c r="M169" i="343"/>
  <c r="M161" i="343"/>
  <c r="N161" i="343"/>
  <c r="O161" i="343"/>
  <c r="H153" i="343"/>
  <c r="H159" i="343" s="1"/>
  <c r="I153" i="343"/>
  <c r="I159" i="343" s="1"/>
  <c r="J153" i="343"/>
  <c r="J159" i="343" s="1"/>
  <c r="K153" i="343"/>
  <c r="K159" i="343" s="1"/>
  <c r="L153" i="343"/>
  <c r="L159" i="343" s="1"/>
  <c r="G153" i="343"/>
  <c r="G159" i="343" s="1"/>
  <c r="M151" i="343"/>
  <c r="N151" i="343"/>
  <c r="O151" i="343"/>
  <c r="M152" i="343"/>
  <c r="N152" i="343"/>
  <c r="O152" i="343"/>
  <c r="N153" i="343"/>
  <c r="M154" i="343"/>
  <c r="N154" i="343"/>
  <c r="O154" i="343"/>
  <c r="G28" i="345" l="1"/>
  <c r="I28" i="345"/>
  <c r="H28" i="345"/>
  <c r="L244" i="345"/>
  <c r="J244" i="345"/>
  <c r="H244" i="345"/>
  <c r="O11" i="354"/>
  <c r="N244" i="345"/>
  <c r="O251" i="345"/>
  <c r="O244" i="345"/>
  <c r="M244" i="345"/>
  <c r="K244" i="345"/>
  <c r="I244" i="345"/>
  <c r="N159" i="343"/>
  <c r="O153" i="343"/>
  <c r="O159" i="343" s="1"/>
  <c r="M153" i="343"/>
  <c r="M159" i="343" s="1"/>
  <c r="N169" i="343"/>
  <c r="I188" i="343"/>
  <c r="O90" i="345"/>
  <c r="N90" i="345"/>
  <c r="M90" i="345"/>
  <c r="M138" i="343"/>
  <c r="N138" i="343"/>
  <c r="M139" i="343"/>
  <c r="N139" i="343"/>
  <c r="M130" i="343"/>
  <c r="M132" i="343" s="1"/>
  <c r="N130" i="343"/>
  <c r="N132" i="343" s="1"/>
  <c r="O130" i="343"/>
  <c r="O132" i="343" s="1"/>
  <c r="M133" i="343"/>
  <c r="N133" i="343"/>
  <c r="O133" i="343"/>
  <c r="M134" i="343"/>
  <c r="N134" i="343"/>
  <c r="O134" i="343"/>
  <c r="M135" i="343"/>
  <c r="N135" i="343"/>
  <c r="O135" i="343"/>
  <c r="O122" i="343"/>
  <c r="O124" i="343" s="1"/>
  <c r="O125" i="343"/>
  <c r="N122" i="343"/>
  <c r="N124" i="343" s="1"/>
  <c r="N125" i="343"/>
  <c r="M119" i="343"/>
  <c r="M121" i="343" s="1"/>
  <c r="M122" i="343"/>
  <c r="M124" i="343" s="1"/>
  <c r="M125" i="343"/>
  <c r="N104" i="343"/>
  <c r="M104" i="343"/>
  <c r="N101" i="343"/>
  <c r="M101" i="343"/>
  <c r="N100" i="343"/>
  <c r="N102" i="343" s="1"/>
  <c r="M100" i="343"/>
  <c r="M102" i="343" s="1"/>
  <c r="N99" i="343"/>
  <c r="M99" i="343"/>
  <c r="N92" i="343"/>
  <c r="N98" i="343" s="1"/>
  <c r="M92" i="343"/>
  <c r="M98" i="343" s="1"/>
  <c r="K91" i="343"/>
  <c r="J91" i="343"/>
  <c r="H91" i="343"/>
  <c r="G91" i="343"/>
  <c r="E91" i="343"/>
  <c r="D91" i="343"/>
  <c r="N90" i="343"/>
  <c r="M90" i="343"/>
  <c r="N89" i="343"/>
  <c r="M89" i="343"/>
  <c r="N88" i="343"/>
  <c r="M88" i="343"/>
  <c r="L91" i="343"/>
  <c r="I91" i="343"/>
  <c r="F91" i="343"/>
  <c r="N61" i="343"/>
  <c r="M61" i="343"/>
  <c r="N58" i="343"/>
  <c r="M58" i="343"/>
  <c r="N57" i="343"/>
  <c r="M57" i="343"/>
  <c r="N56" i="343"/>
  <c r="M56" i="343"/>
  <c r="N55" i="343"/>
  <c r="M55" i="343"/>
  <c r="N54" i="343"/>
  <c r="M54" i="343"/>
  <c r="N53" i="343"/>
  <c r="M53" i="343"/>
  <c r="N46" i="343"/>
  <c r="M46" i="343"/>
  <c r="N45" i="343"/>
  <c r="M45" i="343"/>
  <c r="N44" i="343"/>
  <c r="M44" i="343"/>
  <c r="N43" i="343"/>
  <c r="M43" i="343"/>
  <c r="K42" i="343"/>
  <c r="K52" i="343" s="1"/>
  <c r="J42" i="343"/>
  <c r="J52" i="343" s="1"/>
  <c r="H42" i="343"/>
  <c r="H52" i="343" s="1"/>
  <c r="G42" i="343"/>
  <c r="G52" i="343" s="1"/>
  <c r="E42" i="343"/>
  <c r="E52" i="343" s="1"/>
  <c r="D42" i="343"/>
  <c r="D52" i="343" s="1"/>
  <c r="N41" i="343"/>
  <c r="M41" i="343"/>
  <c r="N40" i="343"/>
  <c r="M40" i="343"/>
  <c r="N39" i="343"/>
  <c r="M39" i="343"/>
  <c r="L42" i="343"/>
  <c r="L52" i="343" s="1"/>
  <c r="I42" i="343"/>
  <c r="I52" i="343" s="1"/>
  <c r="F42" i="343"/>
  <c r="F52" i="343" s="1"/>
  <c r="N27" i="343"/>
  <c r="M27" i="343"/>
  <c r="N23" i="343"/>
  <c r="N22" i="343"/>
  <c r="M22" i="343"/>
  <c r="N21" i="343"/>
  <c r="M21" i="343"/>
  <c r="N17" i="343"/>
  <c r="M17" i="343"/>
  <c r="N16" i="343"/>
  <c r="M16" i="343"/>
  <c r="N8" i="343"/>
  <c r="N15" i="343" s="1"/>
  <c r="M8" i="343"/>
  <c r="M15" i="343" s="1"/>
  <c r="C30" i="344"/>
  <c r="D30" i="344"/>
  <c r="E30" i="344"/>
  <c r="F30" i="344"/>
  <c r="G30" i="344"/>
  <c r="H30" i="344"/>
  <c r="I30" i="344"/>
  <c r="J30" i="344"/>
  <c r="B30" i="344"/>
  <c r="K30" i="344" s="1"/>
  <c r="M30" i="344" s="1"/>
  <c r="L30" i="344"/>
  <c r="L8" i="344"/>
  <c r="K8" i="344"/>
  <c r="M8" i="344" s="1"/>
  <c r="C30" i="342"/>
  <c r="D30" i="342"/>
  <c r="E30" i="342"/>
  <c r="F30" i="342"/>
  <c r="G30" i="342"/>
  <c r="H30" i="342"/>
  <c r="I30" i="342"/>
  <c r="J30" i="342"/>
  <c r="B30" i="342"/>
  <c r="L8" i="342"/>
  <c r="K8" i="342"/>
  <c r="G76" i="310"/>
  <c r="H76" i="310"/>
  <c r="I76" i="310"/>
  <c r="G77" i="310"/>
  <c r="H77" i="310"/>
  <c r="I77" i="310"/>
  <c r="G78" i="310"/>
  <c r="H78" i="310"/>
  <c r="I78" i="310"/>
  <c r="G79" i="310"/>
  <c r="H79" i="310"/>
  <c r="I79" i="310"/>
  <c r="G80" i="310"/>
  <c r="H80" i="310"/>
  <c r="I80" i="310"/>
  <c r="G74" i="310"/>
  <c r="H74" i="310"/>
  <c r="I74" i="310"/>
  <c r="G75" i="310"/>
  <c r="H75" i="310"/>
  <c r="I75" i="310"/>
  <c r="G67" i="310"/>
  <c r="H67" i="310"/>
  <c r="I67" i="310"/>
  <c r="G68" i="310"/>
  <c r="H68" i="310"/>
  <c r="I68" i="310"/>
  <c r="G69" i="310"/>
  <c r="H69" i="310"/>
  <c r="I69" i="310"/>
  <c r="G70" i="310"/>
  <c r="H70" i="310"/>
  <c r="I70" i="310"/>
  <c r="G71" i="310"/>
  <c r="H71" i="310"/>
  <c r="I71" i="310"/>
  <c r="G72" i="310"/>
  <c r="H72" i="310"/>
  <c r="I72" i="310"/>
  <c r="G73" i="310"/>
  <c r="H73" i="310"/>
  <c r="I73" i="310"/>
  <c r="G60" i="310"/>
  <c r="H60" i="310"/>
  <c r="I60" i="310"/>
  <c r="I59" i="310"/>
  <c r="H59" i="310"/>
  <c r="G59" i="310"/>
  <c r="G49" i="310"/>
  <c r="H49" i="310"/>
  <c r="I49" i="310"/>
  <c r="G50" i="310"/>
  <c r="H50" i="310"/>
  <c r="I50" i="310"/>
  <c r="G51" i="310"/>
  <c r="H51" i="310"/>
  <c r="I51" i="310"/>
  <c r="G52" i="310"/>
  <c r="H52" i="310"/>
  <c r="I52" i="310"/>
  <c r="G53" i="310"/>
  <c r="H53" i="310"/>
  <c r="I53" i="310"/>
  <c r="G54" i="310"/>
  <c r="H54" i="310"/>
  <c r="I54" i="310"/>
  <c r="G55" i="310"/>
  <c r="H55" i="310"/>
  <c r="I55" i="310"/>
  <c r="G56" i="310"/>
  <c r="H56" i="310"/>
  <c r="I56" i="310"/>
  <c r="G57" i="310"/>
  <c r="H57" i="310"/>
  <c r="I57" i="310"/>
  <c r="G58" i="310"/>
  <c r="H58" i="310"/>
  <c r="I58" i="310"/>
  <c r="G48" i="310"/>
  <c r="H48" i="310"/>
  <c r="I48" i="310"/>
  <c r="H47" i="310"/>
  <c r="I47" i="310"/>
  <c r="G47" i="310"/>
  <c r="G30" i="310"/>
  <c r="H30" i="310"/>
  <c r="I30" i="310"/>
  <c r="G31" i="310"/>
  <c r="H31" i="310"/>
  <c r="I31" i="310"/>
  <c r="G32" i="310"/>
  <c r="H32" i="310"/>
  <c r="I32" i="310"/>
  <c r="G33" i="310"/>
  <c r="H33" i="310"/>
  <c r="I33" i="310"/>
  <c r="G34" i="310"/>
  <c r="H34" i="310"/>
  <c r="I34" i="310"/>
  <c r="G35" i="310"/>
  <c r="H35" i="310"/>
  <c r="I35" i="310"/>
  <c r="G36" i="310"/>
  <c r="H36" i="310"/>
  <c r="I36" i="310"/>
  <c r="G37" i="310"/>
  <c r="H37" i="310"/>
  <c r="I37" i="310"/>
  <c r="G38" i="310"/>
  <c r="H38" i="310"/>
  <c r="I38" i="310"/>
  <c r="G39" i="310"/>
  <c r="H39" i="310"/>
  <c r="I39" i="310"/>
  <c r="G40" i="310"/>
  <c r="H40" i="310"/>
  <c r="I40" i="310"/>
  <c r="G29" i="310"/>
  <c r="H29" i="310"/>
  <c r="I29" i="310"/>
  <c r="H28" i="310"/>
  <c r="I28" i="310"/>
  <c r="G28" i="310"/>
  <c r="G15" i="310"/>
  <c r="H15" i="310"/>
  <c r="I15" i="310"/>
  <c r="G10" i="310"/>
  <c r="H10" i="310"/>
  <c r="I10" i="310"/>
  <c r="G11" i="310"/>
  <c r="H11" i="310"/>
  <c r="I11" i="310"/>
  <c r="G12" i="310"/>
  <c r="H12" i="310"/>
  <c r="I12" i="310"/>
  <c r="G13" i="310"/>
  <c r="H13" i="310"/>
  <c r="I13" i="310"/>
  <c r="G14" i="310"/>
  <c r="H14" i="310"/>
  <c r="I14" i="310"/>
  <c r="G16" i="310"/>
  <c r="H16" i="310"/>
  <c r="I16" i="310"/>
  <c r="G17" i="310"/>
  <c r="H17" i="310"/>
  <c r="I17" i="310"/>
  <c r="G18" i="310"/>
  <c r="H18" i="310"/>
  <c r="I18" i="310"/>
  <c r="G9" i="310"/>
  <c r="H9" i="310"/>
  <c r="I9" i="310"/>
  <c r="H8" i="310"/>
  <c r="I8" i="310"/>
  <c r="G8" i="310"/>
  <c r="G77" i="308"/>
  <c r="H77" i="308"/>
  <c r="I77" i="308"/>
  <c r="G78" i="308"/>
  <c r="H78" i="308"/>
  <c r="I78" i="308"/>
  <c r="G79" i="308"/>
  <c r="H79" i="308"/>
  <c r="I79" i="308"/>
  <c r="G80" i="308"/>
  <c r="H80" i="308"/>
  <c r="I80" i="308"/>
  <c r="G69" i="308"/>
  <c r="H69" i="308"/>
  <c r="I69" i="308"/>
  <c r="G70" i="308"/>
  <c r="H70" i="308"/>
  <c r="I70" i="308"/>
  <c r="G71" i="308"/>
  <c r="H71" i="308"/>
  <c r="I71" i="308"/>
  <c r="G72" i="308"/>
  <c r="H72" i="308"/>
  <c r="I72" i="308"/>
  <c r="G73" i="308"/>
  <c r="H73" i="308"/>
  <c r="I73" i="308"/>
  <c r="G74" i="308"/>
  <c r="H74" i="308"/>
  <c r="I74" i="308"/>
  <c r="G75" i="308"/>
  <c r="H75" i="308"/>
  <c r="I75" i="308"/>
  <c r="G76" i="308"/>
  <c r="H76" i="308"/>
  <c r="I76" i="308"/>
  <c r="G68" i="308"/>
  <c r="H68" i="308"/>
  <c r="I68" i="308"/>
  <c r="H67" i="308"/>
  <c r="I67" i="308"/>
  <c r="G67" i="308"/>
  <c r="G48" i="308"/>
  <c r="H48" i="308"/>
  <c r="I48" i="308"/>
  <c r="G49" i="308"/>
  <c r="H49" i="308"/>
  <c r="I49" i="308"/>
  <c r="G50" i="308"/>
  <c r="H50" i="308"/>
  <c r="I50" i="308"/>
  <c r="G51" i="308"/>
  <c r="H51" i="308"/>
  <c r="I51" i="308"/>
  <c r="G52" i="308"/>
  <c r="H52" i="308"/>
  <c r="I52" i="308"/>
  <c r="G53" i="308"/>
  <c r="H53" i="308"/>
  <c r="I53" i="308"/>
  <c r="G54" i="308"/>
  <c r="H54" i="308"/>
  <c r="I54" i="308"/>
  <c r="G55" i="308"/>
  <c r="H55" i="308"/>
  <c r="I55" i="308"/>
  <c r="G56" i="308"/>
  <c r="H56" i="308"/>
  <c r="I56" i="308"/>
  <c r="G57" i="308"/>
  <c r="H57" i="308"/>
  <c r="I57" i="308"/>
  <c r="G58" i="308"/>
  <c r="H58" i="308"/>
  <c r="I58" i="308"/>
  <c r="G59" i="308"/>
  <c r="H59" i="308"/>
  <c r="I59" i="308"/>
  <c r="H47" i="308"/>
  <c r="I47" i="308"/>
  <c r="G47" i="308"/>
  <c r="G29" i="308"/>
  <c r="H29" i="308"/>
  <c r="I29" i="308"/>
  <c r="G30" i="308"/>
  <c r="H30" i="308"/>
  <c r="I30" i="308"/>
  <c r="G31" i="308"/>
  <c r="H31" i="308"/>
  <c r="I31" i="308"/>
  <c r="G32" i="308"/>
  <c r="H32" i="308"/>
  <c r="I32" i="308"/>
  <c r="G33" i="308"/>
  <c r="H33" i="308"/>
  <c r="I33" i="308"/>
  <c r="G34" i="308"/>
  <c r="H34" i="308"/>
  <c r="I34" i="308"/>
  <c r="G35" i="308"/>
  <c r="H35" i="308"/>
  <c r="I35" i="308"/>
  <c r="G36" i="308"/>
  <c r="H36" i="308"/>
  <c r="I36" i="308"/>
  <c r="G37" i="308"/>
  <c r="H37" i="308"/>
  <c r="I37" i="308"/>
  <c r="G28" i="308"/>
  <c r="H28" i="308"/>
  <c r="I28" i="308"/>
  <c r="I27" i="308"/>
  <c r="H27" i="308"/>
  <c r="G27" i="308"/>
  <c r="G13" i="308"/>
  <c r="H13" i="308"/>
  <c r="I13" i="308"/>
  <c r="G9" i="308"/>
  <c r="H9" i="308"/>
  <c r="I9" i="308"/>
  <c r="G10" i="308"/>
  <c r="H10" i="308"/>
  <c r="I10" i="308"/>
  <c r="G11" i="308"/>
  <c r="H11" i="308"/>
  <c r="I11" i="308"/>
  <c r="G12" i="308"/>
  <c r="H12" i="308"/>
  <c r="I12" i="308"/>
  <c r="G14" i="308"/>
  <c r="H14" i="308"/>
  <c r="I14" i="308"/>
  <c r="G15" i="308"/>
  <c r="H15" i="308"/>
  <c r="I15" i="308"/>
  <c r="H8" i="308"/>
  <c r="I8" i="308"/>
  <c r="G8" i="308"/>
  <c r="H51" i="302"/>
  <c r="I51" i="302"/>
  <c r="J51" i="302"/>
  <c r="K51" i="302"/>
  <c r="L51" i="302"/>
  <c r="G51" i="302"/>
  <c r="O50" i="302"/>
  <c r="O23" i="302"/>
  <c r="H54" i="300"/>
  <c r="I54" i="300"/>
  <c r="G54" i="300"/>
  <c r="H50" i="300"/>
  <c r="I50" i="300"/>
  <c r="J50" i="300"/>
  <c r="K50" i="300"/>
  <c r="L50" i="300"/>
  <c r="G50" i="300"/>
  <c r="O49" i="300"/>
  <c r="N8" i="300"/>
  <c r="M8" i="300"/>
  <c r="L9" i="301"/>
  <c r="K9" i="301"/>
  <c r="M9" i="301" s="1"/>
  <c r="G73" i="298"/>
  <c r="H73" i="298"/>
  <c r="I73" i="298"/>
  <c r="J73" i="298"/>
  <c r="K73" i="298"/>
  <c r="L73" i="298"/>
  <c r="H62" i="298"/>
  <c r="I62" i="298"/>
  <c r="G62" i="298"/>
  <c r="F61" i="298"/>
  <c r="M61" i="298"/>
  <c r="N61" i="298"/>
  <c r="O61" i="298" s="1"/>
  <c r="E64" i="296"/>
  <c r="D64" i="296"/>
  <c r="H61" i="296"/>
  <c r="I61" i="296"/>
  <c r="G61" i="296"/>
  <c r="M60" i="296"/>
  <c r="N60" i="296"/>
  <c r="G96" i="310" l="1"/>
  <c r="H96" i="310"/>
  <c r="I96" i="310"/>
  <c r="N136" i="343"/>
  <c r="O136" i="343"/>
  <c r="M136" i="343"/>
  <c r="M129" i="343"/>
  <c r="N24" i="343"/>
  <c r="N25" i="343" s="1"/>
  <c r="I99" i="308"/>
  <c r="G99" i="308"/>
  <c r="H99" i="308"/>
  <c r="O60" i="296"/>
  <c r="N59" i="343"/>
  <c r="O89" i="343"/>
  <c r="O90" i="343"/>
  <c r="M91" i="343"/>
  <c r="N91" i="343"/>
  <c r="O99" i="343"/>
  <c r="O101" i="343"/>
  <c r="G103" i="343"/>
  <c r="H103" i="343"/>
  <c r="J103" i="343"/>
  <c r="K103" i="343"/>
  <c r="O104" i="343"/>
  <c r="O91" i="343"/>
  <c r="M103" i="343"/>
  <c r="O88" i="343"/>
  <c r="O92" i="343"/>
  <c r="O98" i="343" s="1"/>
  <c r="O100" i="343"/>
  <c r="O102" i="343" s="1"/>
  <c r="O53" i="343"/>
  <c r="O54" i="343"/>
  <c r="O55" i="343"/>
  <c r="O56" i="343"/>
  <c r="O57" i="343"/>
  <c r="O58" i="343"/>
  <c r="O61" i="343"/>
  <c r="M23" i="343"/>
  <c r="M24" i="343" s="1"/>
  <c r="M25" i="343" s="1"/>
  <c r="N26" i="343"/>
  <c r="O8" i="343"/>
  <c r="O15" i="343" s="1"/>
  <c r="O17" i="343"/>
  <c r="O21" i="343"/>
  <c r="O23" i="343"/>
  <c r="O27" i="343"/>
  <c r="O40" i="343"/>
  <c r="O41" i="343"/>
  <c r="M42" i="343"/>
  <c r="M52" i="343" s="1"/>
  <c r="N42" i="343"/>
  <c r="N52" i="343" s="1"/>
  <c r="O43" i="343"/>
  <c r="O44" i="343"/>
  <c r="O45" i="343"/>
  <c r="O46" i="343"/>
  <c r="O42" i="343"/>
  <c r="O16" i="343"/>
  <c r="O22" i="343"/>
  <c r="O24" i="343" s="1"/>
  <c r="O39" i="343"/>
  <c r="M8" i="342"/>
  <c r="O8" i="300"/>
  <c r="M19" i="258"/>
  <c r="N19" i="258"/>
  <c r="O19" i="258"/>
  <c r="N18" i="258"/>
  <c r="M18" i="258"/>
  <c r="O18" i="258"/>
  <c r="M15" i="258"/>
  <c r="M12" i="258"/>
  <c r="N12" i="258"/>
  <c r="O12" i="258"/>
  <c r="M13" i="258"/>
  <c r="N13" i="258"/>
  <c r="O13" i="258"/>
  <c r="H76" i="255"/>
  <c r="I76" i="255"/>
  <c r="J76" i="255"/>
  <c r="K76" i="255"/>
  <c r="L76" i="255"/>
  <c r="G76" i="255"/>
  <c r="M18" i="255"/>
  <c r="N18" i="255"/>
  <c r="O18" i="255"/>
  <c r="O14" i="255"/>
  <c r="O15" i="255"/>
  <c r="E118" i="341"/>
  <c r="E119" i="341" s="1"/>
  <c r="F118" i="341"/>
  <c r="F119" i="341" s="1"/>
  <c r="G118" i="341"/>
  <c r="G119" i="341" s="1"/>
  <c r="H118" i="341"/>
  <c r="H119" i="341" s="1"/>
  <c r="I118" i="341"/>
  <c r="I119" i="341" s="1"/>
  <c r="J118" i="341"/>
  <c r="J119" i="341" s="1"/>
  <c r="K118" i="341"/>
  <c r="K119" i="341" s="1"/>
  <c r="L118" i="341"/>
  <c r="L119" i="341" s="1"/>
  <c r="D118" i="341"/>
  <c r="D119" i="341" s="1"/>
  <c r="M116" i="341"/>
  <c r="N116" i="341"/>
  <c r="O116" i="341"/>
  <c r="M41" i="341"/>
  <c r="N41" i="341"/>
  <c r="O41" i="341"/>
  <c r="E128" i="247"/>
  <c r="F128" i="247"/>
  <c r="G128" i="247"/>
  <c r="H128" i="247"/>
  <c r="I128" i="247"/>
  <c r="J128" i="247"/>
  <c r="K128" i="247"/>
  <c r="L128" i="247"/>
  <c r="D128" i="247"/>
  <c r="M119" i="247"/>
  <c r="M125" i="247"/>
  <c r="N125" i="247"/>
  <c r="O125" i="247"/>
  <c r="M126" i="247"/>
  <c r="N126" i="247"/>
  <c r="O126" i="247"/>
  <c r="M127" i="247"/>
  <c r="N127" i="247"/>
  <c r="O127" i="247"/>
  <c r="E45" i="247"/>
  <c r="F45" i="247"/>
  <c r="G45" i="247"/>
  <c r="H45" i="247"/>
  <c r="I45" i="247"/>
  <c r="J45" i="247"/>
  <c r="K45" i="247"/>
  <c r="L45" i="247"/>
  <c r="D45" i="247"/>
  <c r="M44" i="247"/>
  <c r="N44" i="247"/>
  <c r="O44" i="247"/>
  <c r="H42" i="247"/>
  <c r="I42" i="247"/>
  <c r="J42" i="247"/>
  <c r="K42" i="247"/>
  <c r="L42" i="247"/>
  <c r="G42" i="247"/>
  <c r="L103" i="343" l="1"/>
  <c r="N103" i="343"/>
  <c r="O25" i="343"/>
  <c r="O52" i="343"/>
  <c r="O16" i="255"/>
  <c r="N45" i="247"/>
  <c r="O45" i="247"/>
  <c r="M45" i="247"/>
  <c r="M59" i="343"/>
  <c r="O59" i="343"/>
  <c r="I103" i="343"/>
  <c r="F103" i="343"/>
  <c r="M26" i="343"/>
  <c r="O26" i="343"/>
  <c r="L465" i="243"/>
  <c r="K465" i="243"/>
  <c r="J465" i="243"/>
  <c r="I465" i="243"/>
  <c r="H465" i="243"/>
  <c r="G465" i="243"/>
  <c r="F465" i="243"/>
  <c r="L462" i="243"/>
  <c r="K462" i="243"/>
  <c r="J462" i="243"/>
  <c r="I462" i="243"/>
  <c r="H462" i="243"/>
  <c r="G462" i="243"/>
  <c r="F462" i="243"/>
  <c r="E462" i="243"/>
  <c r="D462" i="243"/>
  <c r="N461" i="243"/>
  <c r="M461" i="243"/>
  <c r="N460" i="243"/>
  <c r="M460" i="243"/>
  <c r="N459" i="243"/>
  <c r="M459" i="243"/>
  <c r="E163" i="243"/>
  <c r="F163" i="243"/>
  <c r="G163" i="243"/>
  <c r="H163" i="243"/>
  <c r="I163" i="243"/>
  <c r="J163" i="243"/>
  <c r="K163" i="243"/>
  <c r="L163" i="243"/>
  <c r="D163" i="243"/>
  <c r="E390" i="243"/>
  <c r="F390" i="243"/>
  <c r="G390" i="243"/>
  <c r="H390" i="243"/>
  <c r="I390" i="243"/>
  <c r="J390" i="243"/>
  <c r="K390" i="243"/>
  <c r="L390" i="243"/>
  <c r="D390" i="243"/>
  <c r="M389" i="243"/>
  <c r="N389" i="243"/>
  <c r="O389" i="243"/>
  <c r="F378" i="243"/>
  <c r="G378" i="243"/>
  <c r="H378" i="243"/>
  <c r="I378" i="243"/>
  <c r="J378" i="243"/>
  <c r="K378" i="243"/>
  <c r="L378" i="243"/>
  <c r="M377" i="243"/>
  <c r="N377" i="243"/>
  <c r="O377" i="243"/>
  <c r="E373" i="243"/>
  <c r="F373" i="243"/>
  <c r="G373" i="243"/>
  <c r="H373" i="243"/>
  <c r="I373" i="243"/>
  <c r="J373" i="243"/>
  <c r="K373" i="243"/>
  <c r="L373" i="243"/>
  <c r="D373" i="243"/>
  <c r="M367" i="243"/>
  <c r="N367" i="243"/>
  <c r="M368" i="243"/>
  <c r="N368" i="243"/>
  <c r="M369" i="243"/>
  <c r="N369" i="243"/>
  <c r="M370" i="243"/>
  <c r="N370" i="243"/>
  <c r="M371" i="243"/>
  <c r="N371" i="243"/>
  <c r="M372" i="243"/>
  <c r="N372" i="243"/>
  <c r="N366" i="243"/>
  <c r="M366" i="243"/>
  <c r="I341" i="243"/>
  <c r="J341" i="243"/>
  <c r="K341" i="243"/>
  <c r="L341" i="243"/>
  <c r="H341" i="243"/>
  <c r="N339" i="243"/>
  <c r="M339" i="243"/>
  <c r="H328" i="243"/>
  <c r="I328" i="243"/>
  <c r="J328" i="243"/>
  <c r="K328" i="243"/>
  <c r="L328" i="243"/>
  <c r="G328" i="243"/>
  <c r="H323" i="243"/>
  <c r="I323" i="243"/>
  <c r="J323" i="243"/>
  <c r="K323" i="243"/>
  <c r="L323" i="243"/>
  <c r="G323" i="243"/>
  <c r="H320" i="243"/>
  <c r="I320" i="243"/>
  <c r="J320" i="243"/>
  <c r="K320" i="243"/>
  <c r="L320" i="243"/>
  <c r="G320" i="243"/>
  <c r="H317" i="243"/>
  <c r="I317" i="243"/>
  <c r="J317" i="243"/>
  <c r="K317" i="243"/>
  <c r="L317" i="243"/>
  <c r="G317" i="243"/>
  <c r="H314" i="243"/>
  <c r="I314" i="243"/>
  <c r="J314" i="243"/>
  <c r="K314" i="243"/>
  <c r="L314" i="243"/>
  <c r="G314" i="243"/>
  <c r="M316" i="243"/>
  <c r="N316" i="243"/>
  <c r="O316" i="243"/>
  <c r="M318" i="243"/>
  <c r="N318" i="243"/>
  <c r="O318" i="243"/>
  <c r="M319" i="243"/>
  <c r="N319" i="243"/>
  <c r="O319" i="243"/>
  <c r="M321" i="243"/>
  <c r="N321" i="243"/>
  <c r="O321" i="243"/>
  <c r="M322" i="243"/>
  <c r="N322" i="243"/>
  <c r="O322" i="243"/>
  <c r="M313" i="243"/>
  <c r="N313" i="243"/>
  <c r="O313" i="243"/>
  <c r="M294" i="243"/>
  <c r="M295" i="243"/>
  <c r="M296" i="243"/>
  <c r="M297" i="243"/>
  <c r="M298" i="243"/>
  <c r="M299" i="243"/>
  <c r="M300" i="243"/>
  <c r="M301" i="243"/>
  <c r="H278" i="243"/>
  <c r="I278" i="243"/>
  <c r="J278" i="243"/>
  <c r="K278" i="243"/>
  <c r="L278" i="243"/>
  <c r="G278" i="243"/>
  <c r="H274" i="243"/>
  <c r="I274" i="243"/>
  <c r="J274" i="243"/>
  <c r="K274" i="243"/>
  <c r="L274" i="243"/>
  <c r="G274" i="243"/>
  <c r="H270" i="243"/>
  <c r="I270" i="243"/>
  <c r="J270" i="243"/>
  <c r="K270" i="243"/>
  <c r="L270" i="243"/>
  <c r="G270" i="243"/>
  <c r="M252" i="243"/>
  <c r="N252" i="243"/>
  <c r="O252" i="243"/>
  <c r="M243" i="243"/>
  <c r="N243" i="243"/>
  <c r="O243" i="243"/>
  <c r="H239" i="243"/>
  <c r="I239" i="243" s="1"/>
  <c r="N213" i="243"/>
  <c r="N219" i="243" s="1"/>
  <c r="M213" i="243"/>
  <c r="M219" i="243" s="1"/>
  <c r="M160" i="243"/>
  <c r="M161" i="243"/>
  <c r="M162" i="243"/>
  <c r="M86" i="243"/>
  <c r="N86" i="243"/>
  <c r="O86" i="243"/>
  <c r="E39" i="243"/>
  <c r="F39" i="243"/>
  <c r="G39" i="243"/>
  <c r="H39" i="243"/>
  <c r="I39" i="243"/>
  <c r="J39" i="243"/>
  <c r="K39" i="243"/>
  <c r="L39" i="243"/>
  <c r="D39" i="243"/>
  <c r="M38" i="243"/>
  <c r="N38" i="243"/>
  <c r="M23" i="243"/>
  <c r="N23" i="243"/>
  <c r="M18" i="243"/>
  <c r="N18" i="243"/>
  <c r="D12" i="243"/>
  <c r="E12" i="243"/>
  <c r="F12" i="243"/>
  <c r="G12" i="243"/>
  <c r="H12" i="243"/>
  <c r="I12" i="243"/>
  <c r="J12" i="243"/>
  <c r="K12" i="243"/>
  <c r="L12" i="243"/>
  <c r="D16" i="243"/>
  <c r="E16" i="243"/>
  <c r="F16" i="243"/>
  <c r="D25" i="243"/>
  <c r="E25" i="243"/>
  <c r="G25" i="243"/>
  <c r="H25" i="243"/>
  <c r="I25" i="243"/>
  <c r="J25" i="243"/>
  <c r="K25" i="243"/>
  <c r="L25" i="243"/>
  <c r="D45" i="243"/>
  <c r="E45" i="243"/>
  <c r="G45" i="243"/>
  <c r="H45" i="243"/>
  <c r="I45" i="243"/>
  <c r="J45" i="243"/>
  <c r="K45" i="243"/>
  <c r="L45" i="243"/>
  <c r="D50" i="243"/>
  <c r="E50" i="243"/>
  <c r="G50" i="243"/>
  <c r="H50" i="243"/>
  <c r="J50" i="243"/>
  <c r="K50" i="243"/>
  <c r="L50" i="243"/>
  <c r="H63" i="243"/>
  <c r="D70" i="243"/>
  <c r="E70" i="243"/>
  <c r="F70" i="243"/>
  <c r="G70" i="243"/>
  <c r="H70" i="243"/>
  <c r="I70" i="243"/>
  <c r="J70" i="243"/>
  <c r="K70" i="243"/>
  <c r="L70" i="243"/>
  <c r="L63" i="243" l="1"/>
  <c r="N317" i="243"/>
  <c r="O323" i="243"/>
  <c r="M320" i="243"/>
  <c r="O320" i="243"/>
  <c r="N323" i="243"/>
  <c r="L325" i="243"/>
  <c r="H325" i="243"/>
  <c r="M317" i="243"/>
  <c r="N320" i="243"/>
  <c r="M323" i="243"/>
  <c r="O371" i="243"/>
  <c r="O369" i="243"/>
  <c r="O367" i="243"/>
  <c r="K63" i="243"/>
  <c r="N314" i="243"/>
  <c r="O23" i="243"/>
  <c r="O18" i="243"/>
  <c r="M373" i="243"/>
  <c r="O372" i="243"/>
  <c r="O370" i="243"/>
  <c r="O368" i="243"/>
  <c r="K325" i="243"/>
  <c r="G325" i="243"/>
  <c r="I325" i="243"/>
  <c r="J325" i="243"/>
  <c r="O317" i="243"/>
  <c r="O213" i="243"/>
  <c r="O219" i="243" s="1"/>
  <c r="E63" i="243"/>
  <c r="J63" i="243"/>
  <c r="F25" i="243"/>
  <c r="F40" i="243" s="1"/>
  <c r="D40" i="243"/>
  <c r="G63" i="243"/>
  <c r="D63" i="243"/>
  <c r="F50" i="243"/>
  <c r="F45" i="243"/>
  <c r="O38" i="243"/>
  <c r="O314" i="243"/>
  <c r="M314" i="243"/>
  <c r="O459" i="243"/>
  <c r="O460" i="243"/>
  <c r="O461" i="243"/>
  <c r="O339" i="243"/>
  <c r="N373" i="243"/>
  <c r="I50" i="243"/>
  <c r="I63" i="243" s="1"/>
  <c r="N60" i="343"/>
  <c r="N62" i="343" s="1"/>
  <c r="M60" i="343"/>
  <c r="M62" i="343" s="1"/>
  <c r="O103" i="343"/>
  <c r="M163" i="243"/>
  <c r="F466" i="243"/>
  <c r="G466" i="243"/>
  <c r="H466" i="243"/>
  <c r="I466" i="243"/>
  <c r="J466" i="243"/>
  <c r="K466" i="243"/>
  <c r="L466" i="243"/>
  <c r="M462" i="243"/>
  <c r="N462" i="243"/>
  <c r="O366" i="243"/>
  <c r="E40" i="243"/>
  <c r="F63" i="243" l="1"/>
  <c r="O373" i="243"/>
  <c r="O60" i="343"/>
  <c r="O62" i="343" s="1"/>
  <c r="N463" i="243"/>
  <c r="M463" i="243"/>
  <c r="O462" i="243"/>
  <c r="N464" i="243"/>
  <c r="M464" i="243"/>
  <c r="D378" i="243"/>
  <c r="E378" i="243"/>
  <c r="G16" i="243"/>
  <c r="G40" i="243" s="1"/>
  <c r="H16" i="243"/>
  <c r="H40" i="243" s="1"/>
  <c r="I16" i="243"/>
  <c r="I40" i="243" s="1"/>
  <c r="J16" i="243"/>
  <c r="J40" i="243" s="1"/>
  <c r="K16" i="243"/>
  <c r="K40" i="243" s="1"/>
  <c r="L16" i="243"/>
  <c r="L40" i="243" s="1"/>
  <c r="K31" i="239"/>
  <c r="M31" i="239" s="1"/>
  <c r="L31" i="239"/>
  <c r="K32" i="239"/>
  <c r="L32" i="239"/>
  <c r="K33" i="239"/>
  <c r="M33" i="239" s="1"/>
  <c r="L33" i="239"/>
  <c r="K34" i="239"/>
  <c r="L34" i="239"/>
  <c r="K35" i="239"/>
  <c r="L35" i="239"/>
  <c r="K36" i="239"/>
  <c r="L36" i="239"/>
  <c r="K37" i="239"/>
  <c r="M37" i="239" s="1"/>
  <c r="L37" i="239"/>
  <c r="K39" i="239"/>
  <c r="L39" i="239"/>
  <c r="K40" i="239"/>
  <c r="M40" i="239" s="1"/>
  <c r="L40" i="239"/>
  <c r="K41" i="239"/>
  <c r="L41" i="239"/>
  <c r="K42" i="239"/>
  <c r="M42" i="239" s="1"/>
  <c r="L42" i="239"/>
  <c r="K43" i="239"/>
  <c r="L43" i="239"/>
  <c r="L30" i="239"/>
  <c r="K30" i="239"/>
  <c r="K9" i="239"/>
  <c r="L9" i="239"/>
  <c r="M9" i="239" s="1"/>
  <c r="K10" i="239"/>
  <c r="L10" i="239"/>
  <c r="K11" i="239"/>
  <c r="L11" i="239"/>
  <c r="K12" i="239"/>
  <c r="L12" i="239"/>
  <c r="K13" i="239"/>
  <c r="L13" i="239"/>
  <c r="K14" i="239"/>
  <c r="L14" i="239"/>
  <c r="K15" i="239"/>
  <c r="L15" i="239"/>
  <c r="K16" i="239"/>
  <c r="L16" i="239"/>
  <c r="K17" i="239"/>
  <c r="L17" i="239"/>
  <c r="K18" i="239"/>
  <c r="L18" i="239"/>
  <c r="K19" i="239"/>
  <c r="L19" i="239"/>
  <c r="K20" i="239"/>
  <c r="L20" i="239"/>
  <c r="K21" i="239"/>
  <c r="L21" i="239"/>
  <c r="K22" i="239"/>
  <c r="L22" i="239"/>
  <c r="K23" i="239"/>
  <c r="L23" i="239"/>
  <c r="L8" i="239"/>
  <c r="K8" i="239"/>
  <c r="F45" i="236"/>
  <c r="G45" i="236"/>
  <c r="E45" i="236"/>
  <c r="H35" i="236"/>
  <c r="I35" i="236"/>
  <c r="H36" i="236"/>
  <c r="I36" i="236"/>
  <c r="H37" i="236"/>
  <c r="I37" i="236"/>
  <c r="H38" i="236"/>
  <c r="I38" i="236"/>
  <c r="H39" i="236"/>
  <c r="I39" i="236"/>
  <c r="H40" i="236"/>
  <c r="I40" i="236"/>
  <c r="J40" i="236" s="1"/>
  <c r="H41" i="236"/>
  <c r="I41" i="236"/>
  <c r="J41" i="236"/>
  <c r="H42" i="236"/>
  <c r="I42" i="236"/>
  <c r="H43" i="236"/>
  <c r="I43" i="236"/>
  <c r="H44" i="236"/>
  <c r="I44" i="236"/>
  <c r="J44" i="236"/>
  <c r="I34" i="236"/>
  <c r="H34" i="236"/>
  <c r="M23" i="239" l="1"/>
  <c r="M21" i="239"/>
  <c r="M19" i="239"/>
  <c r="M17" i="239"/>
  <c r="M13" i="239"/>
  <c r="M22" i="239"/>
  <c r="M18" i="239"/>
  <c r="M14" i="239"/>
  <c r="M10" i="239"/>
  <c r="K38" i="239"/>
  <c r="M39" i="239"/>
  <c r="M8" i="239"/>
  <c r="L38" i="239"/>
  <c r="M16" i="239"/>
  <c r="M30" i="239"/>
  <c r="M36" i="239"/>
  <c r="M34" i="239"/>
  <c r="M43" i="239"/>
  <c r="M41" i="239"/>
  <c r="M35" i="239"/>
  <c r="M32" i="239"/>
  <c r="M15" i="239"/>
  <c r="M20" i="239"/>
  <c r="M11" i="239"/>
  <c r="M12" i="239"/>
  <c r="J43" i="236"/>
  <c r="J42" i="236"/>
  <c r="J39" i="236"/>
  <c r="J37" i="236"/>
  <c r="J38" i="236"/>
  <c r="J36" i="236"/>
  <c r="J35" i="236"/>
  <c r="J34" i="236"/>
  <c r="O464" i="243"/>
  <c r="O463" i="243"/>
  <c r="D465" i="243"/>
  <c r="E465" i="243"/>
  <c r="H9" i="236"/>
  <c r="I9" i="236"/>
  <c r="J9" i="236"/>
  <c r="H10" i="236"/>
  <c r="I10" i="236"/>
  <c r="J10" i="236"/>
  <c r="H11" i="236"/>
  <c r="I11" i="236"/>
  <c r="J11" i="236"/>
  <c r="H12" i="236"/>
  <c r="I12" i="236"/>
  <c r="J12" i="236"/>
  <c r="H13" i="236"/>
  <c r="I13" i="236"/>
  <c r="J13" i="236"/>
  <c r="H14" i="236"/>
  <c r="I14" i="236"/>
  <c r="J14" i="236"/>
  <c r="H15" i="236"/>
  <c r="I15" i="236"/>
  <c r="J15" i="236"/>
  <c r="H16" i="236"/>
  <c r="I16" i="236"/>
  <c r="J16" i="236"/>
  <c r="H17" i="236"/>
  <c r="I17" i="236"/>
  <c r="J17" i="236"/>
  <c r="H18" i="236"/>
  <c r="I18" i="236"/>
  <c r="J18" i="236"/>
  <c r="H19" i="236"/>
  <c r="I19" i="236"/>
  <c r="J19" i="236"/>
  <c r="H20" i="236"/>
  <c r="I20" i="236"/>
  <c r="J20" i="236"/>
  <c r="H21" i="236"/>
  <c r="I21" i="236"/>
  <c r="J21" i="236"/>
  <c r="H22" i="236"/>
  <c r="I22" i="236"/>
  <c r="J22" i="236"/>
  <c r="H23" i="236"/>
  <c r="I23" i="236"/>
  <c r="J23" i="236"/>
  <c r="H24" i="236"/>
  <c r="I24" i="236"/>
  <c r="J24" i="236"/>
  <c r="H25" i="236"/>
  <c r="I25" i="236"/>
  <c r="J25" i="236"/>
  <c r="H26" i="236"/>
  <c r="I26" i="236"/>
  <c r="J26" i="236"/>
  <c r="I8" i="236"/>
  <c r="J8" i="236"/>
  <c r="H8" i="236"/>
  <c r="K36" i="237"/>
  <c r="L36" i="237"/>
  <c r="M36" i="237"/>
  <c r="K37" i="237"/>
  <c r="L37" i="237"/>
  <c r="M37" i="237"/>
  <c r="K38" i="237"/>
  <c r="L38" i="237"/>
  <c r="M38" i="237"/>
  <c r="K39" i="237"/>
  <c r="L39" i="237"/>
  <c r="M39" i="237"/>
  <c r="K40" i="237"/>
  <c r="L40" i="237"/>
  <c r="M40" i="237"/>
  <c r="K41" i="237"/>
  <c r="L41" i="237"/>
  <c r="M41" i="237"/>
  <c r="K42" i="237"/>
  <c r="L42" i="237"/>
  <c r="M42" i="237"/>
  <c r="K43" i="237"/>
  <c r="L43" i="237"/>
  <c r="M43" i="237"/>
  <c r="K44" i="237"/>
  <c r="L44" i="237"/>
  <c r="M44" i="237"/>
  <c r="K33" i="237"/>
  <c r="L33" i="237"/>
  <c r="M33" i="237"/>
  <c r="K34" i="237"/>
  <c r="L34" i="237"/>
  <c r="M34" i="237"/>
  <c r="K35" i="237"/>
  <c r="L35" i="237"/>
  <c r="M35" i="237"/>
  <c r="M32" i="237"/>
  <c r="L32" i="237"/>
  <c r="K32" i="237"/>
  <c r="K11" i="237"/>
  <c r="L11" i="237"/>
  <c r="M11" i="237"/>
  <c r="K12" i="237"/>
  <c r="L12" i="237"/>
  <c r="M12" i="237"/>
  <c r="K13" i="237"/>
  <c r="L13" i="237"/>
  <c r="M13" i="237"/>
  <c r="K14" i="237"/>
  <c r="L14" i="237"/>
  <c r="M14" i="237"/>
  <c r="K15" i="237"/>
  <c r="L15" i="237"/>
  <c r="M15" i="237"/>
  <c r="K16" i="237"/>
  <c r="L16" i="237"/>
  <c r="M16" i="237"/>
  <c r="K17" i="237"/>
  <c r="L17" i="237"/>
  <c r="M17" i="237"/>
  <c r="K18" i="237"/>
  <c r="L18" i="237"/>
  <c r="M18" i="237"/>
  <c r="K19" i="237"/>
  <c r="L19" i="237"/>
  <c r="M19" i="237"/>
  <c r="K20" i="237"/>
  <c r="L20" i="237"/>
  <c r="M20" i="237"/>
  <c r="K21" i="237"/>
  <c r="L21" i="237"/>
  <c r="M21" i="237"/>
  <c r="K22" i="237"/>
  <c r="L22" i="237"/>
  <c r="M22" i="237"/>
  <c r="K23" i="237"/>
  <c r="L23" i="237"/>
  <c r="M23" i="237"/>
  <c r="K24" i="237"/>
  <c r="L24" i="237"/>
  <c r="M24" i="237"/>
  <c r="K9" i="237"/>
  <c r="L9" i="237"/>
  <c r="M9" i="237"/>
  <c r="K10" i="237"/>
  <c r="L10" i="237"/>
  <c r="M10" i="237"/>
  <c r="M8" i="237"/>
  <c r="L8" i="237"/>
  <c r="K8" i="237"/>
  <c r="C45" i="238"/>
  <c r="D45" i="238"/>
  <c r="E45" i="238"/>
  <c r="F45" i="238"/>
  <c r="G45" i="238"/>
  <c r="B45" i="238"/>
  <c r="M38" i="239" l="1"/>
  <c r="K44" i="239"/>
  <c r="E466" i="243"/>
  <c r="N466" i="243" s="1"/>
  <c r="N465" i="243"/>
  <c r="D466" i="243"/>
  <c r="M466" i="243" s="1"/>
  <c r="M465" i="243"/>
  <c r="H33" i="238"/>
  <c r="I33" i="238"/>
  <c r="J33" i="238"/>
  <c r="H34" i="238"/>
  <c r="I34" i="238"/>
  <c r="J34" i="238"/>
  <c r="H35" i="238"/>
  <c r="I35" i="238"/>
  <c r="J35" i="238"/>
  <c r="H36" i="238"/>
  <c r="I36" i="238"/>
  <c r="J36" i="238"/>
  <c r="H37" i="238"/>
  <c r="I37" i="238"/>
  <c r="J37" i="238"/>
  <c r="H38" i="238"/>
  <c r="I38" i="238"/>
  <c r="J38" i="238"/>
  <c r="H39" i="238"/>
  <c r="I39" i="238"/>
  <c r="J39" i="238"/>
  <c r="H40" i="238"/>
  <c r="I40" i="238"/>
  <c r="J40" i="238"/>
  <c r="H41" i="238"/>
  <c r="I41" i="238"/>
  <c r="J41" i="238"/>
  <c r="H42" i="238"/>
  <c r="I42" i="238"/>
  <c r="J42" i="238"/>
  <c r="H43" i="238"/>
  <c r="I43" i="238"/>
  <c r="J43" i="238"/>
  <c r="H44" i="238"/>
  <c r="I44" i="238"/>
  <c r="J44" i="238"/>
  <c r="I32" i="238"/>
  <c r="J32" i="238"/>
  <c r="H32" i="238"/>
  <c r="H11" i="238"/>
  <c r="I11" i="238"/>
  <c r="J11" i="238"/>
  <c r="H12" i="238"/>
  <c r="I12" i="238"/>
  <c r="J12" i="238"/>
  <c r="H13" i="238"/>
  <c r="I13" i="238"/>
  <c r="J13" i="238"/>
  <c r="H14" i="238"/>
  <c r="I14" i="238"/>
  <c r="J14" i="238"/>
  <c r="H15" i="238"/>
  <c r="I15" i="238"/>
  <c r="J15" i="238"/>
  <c r="H16" i="238"/>
  <c r="I16" i="238"/>
  <c r="J16" i="238"/>
  <c r="H17" i="238"/>
  <c r="I17" i="238"/>
  <c r="J17" i="238"/>
  <c r="H18" i="238"/>
  <c r="I18" i="238"/>
  <c r="J18" i="238"/>
  <c r="H19" i="238"/>
  <c r="I19" i="238"/>
  <c r="J19" i="238"/>
  <c r="H20" i="238"/>
  <c r="I20" i="238"/>
  <c r="J20" i="238"/>
  <c r="H21" i="238"/>
  <c r="I21" i="238"/>
  <c r="J21" i="238"/>
  <c r="H22" i="238"/>
  <c r="I22" i="238"/>
  <c r="J22" i="238"/>
  <c r="H23" i="238"/>
  <c r="I23" i="238"/>
  <c r="J23" i="238"/>
  <c r="H24" i="238"/>
  <c r="I24" i="238"/>
  <c r="J24" i="238"/>
  <c r="H9" i="238"/>
  <c r="I9" i="238"/>
  <c r="J9" i="238"/>
  <c r="H10" i="238"/>
  <c r="I10" i="238"/>
  <c r="J10" i="238"/>
  <c r="J8" i="238"/>
  <c r="I8" i="238"/>
  <c r="H8" i="238"/>
  <c r="K17" i="235"/>
  <c r="K36" i="235"/>
  <c r="L36" i="235"/>
  <c r="M36" i="235"/>
  <c r="K37" i="235"/>
  <c r="L37" i="235"/>
  <c r="M37" i="235"/>
  <c r="K38" i="235"/>
  <c r="L38" i="235"/>
  <c r="M38" i="235"/>
  <c r="K39" i="235"/>
  <c r="L39" i="235"/>
  <c r="M39" i="235"/>
  <c r="K40" i="235"/>
  <c r="L40" i="235"/>
  <c r="M40" i="235"/>
  <c r="K41" i="235"/>
  <c r="L41" i="235"/>
  <c r="M41" i="235"/>
  <c r="K42" i="235"/>
  <c r="L42" i="235"/>
  <c r="M42" i="235"/>
  <c r="K43" i="235"/>
  <c r="L43" i="235"/>
  <c r="M43" i="235"/>
  <c r="K44" i="235"/>
  <c r="L44" i="235"/>
  <c r="M44" i="235"/>
  <c r="K34" i="235"/>
  <c r="L34" i="235"/>
  <c r="M34" i="235"/>
  <c r="K35" i="235"/>
  <c r="L35" i="235"/>
  <c r="M35" i="235"/>
  <c r="L33" i="235"/>
  <c r="M33" i="235"/>
  <c r="K33" i="235"/>
  <c r="K18" i="235"/>
  <c r="K19" i="235"/>
  <c r="K9" i="235"/>
  <c r="L9" i="235"/>
  <c r="M9" i="235"/>
  <c r="K10" i="235"/>
  <c r="L10" i="235"/>
  <c r="M10" i="235"/>
  <c r="K11" i="235"/>
  <c r="L11" i="235"/>
  <c r="M11" i="235"/>
  <c r="K12" i="235"/>
  <c r="L12" i="235"/>
  <c r="M12" i="235"/>
  <c r="K13" i="235"/>
  <c r="L13" i="235"/>
  <c r="M13" i="235"/>
  <c r="K14" i="235"/>
  <c r="L14" i="235"/>
  <c r="M14" i="235"/>
  <c r="K15" i="235"/>
  <c r="L15" i="235"/>
  <c r="M15" i="235"/>
  <c r="K16" i="235"/>
  <c r="L16" i="235"/>
  <c r="M16" i="235"/>
  <c r="L17" i="235"/>
  <c r="M17" i="235"/>
  <c r="L18" i="235"/>
  <c r="M18" i="235"/>
  <c r="L19" i="235"/>
  <c r="M19" i="235"/>
  <c r="K20" i="235"/>
  <c r="L20" i="235"/>
  <c r="M20" i="235"/>
  <c r="K21" i="235"/>
  <c r="L21" i="235"/>
  <c r="M21" i="235"/>
  <c r="K22" i="235"/>
  <c r="L22" i="235"/>
  <c r="M22" i="235"/>
  <c r="K23" i="235"/>
  <c r="L23" i="235"/>
  <c r="M23" i="235"/>
  <c r="K24" i="235"/>
  <c r="L24" i="235"/>
  <c r="M24" i="235"/>
  <c r="K25" i="235"/>
  <c r="L25" i="235"/>
  <c r="M25" i="235"/>
  <c r="L8" i="235"/>
  <c r="M8" i="235"/>
  <c r="K8" i="235"/>
  <c r="O466" i="243" l="1"/>
  <c r="O465" i="243"/>
  <c r="K45" i="235"/>
  <c r="J45" i="238"/>
  <c r="I45" i="238"/>
  <c r="H45" i="238"/>
  <c r="N8" i="290"/>
  <c r="N11" i="290"/>
  <c r="N15" i="290" s="1"/>
  <c r="O11" i="290"/>
  <c r="O15" i="290" s="1"/>
  <c r="N12" i="290"/>
  <c r="O12" i="290"/>
  <c r="N13" i="290"/>
  <c r="O13" i="290"/>
  <c r="N14" i="290"/>
  <c r="O14" i="290"/>
  <c r="O16" i="290"/>
  <c r="O17" i="290"/>
  <c r="O18" i="290"/>
  <c r="O19" i="290"/>
  <c r="N9" i="288"/>
  <c r="N12" i="288"/>
  <c r="N13" i="288"/>
  <c r="N14" i="288"/>
  <c r="N15" i="288"/>
  <c r="M61" i="234" l="1"/>
  <c r="N9" i="350" l="1"/>
  <c r="M9" i="350"/>
  <c r="O9" i="350" l="1"/>
  <c r="O14" i="294"/>
  <c r="M60" i="298" l="1"/>
  <c r="N60" i="298"/>
  <c r="M63" i="298"/>
  <c r="N63" i="298"/>
  <c r="M64" i="298"/>
  <c r="N64" i="298"/>
  <c r="M66" i="298"/>
  <c r="N66" i="298"/>
  <c r="M67" i="298"/>
  <c r="N67" i="298"/>
  <c r="M68" i="298"/>
  <c r="N68" i="298"/>
  <c r="M69" i="298"/>
  <c r="N69" i="298"/>
  <c r="N59" i="298"/>
  <c r="M59" i="298"/>
  <c r="F60" i="298"/>
  <c r="F66" i="298"/>
  <c r="F67" i="298"/>
  <c r="F68" i="298"/>
  <c r="F69" i="298"/>
  <c r="F59" i="298"/>
  <c r="M59" i="296"/>
  <c r="N59" i="296"/>
  <c r="M62" i="296"/>
  <c r="N62" i="296"/>
  <c r="M65" i="296"/>
  <c r="N65" i="296"/>
  <c r="M66" i="296"/>
  <c r="N66" i="296"/>
  <c r="M67" i="296"/>
  <c r="N67" i="296"/>
  <c r="M68" i="296"/>
  <c r="N68" i="296"/>
  <c r="N58" i="296"/>
  <c r="M58" i="296"/>
  <c r="F59" i="296"/>
  <c r="F65" i="296"/>
  <c r="F66" i="296"/>
  <c r="F67" i="296"/>
  <c r="F68" i="296"/>
  <c r="F58" i="296"/>
  <c r="M32" i="296"/>
  <c r="N32" i="296"/>
  <c r="M33" i="296"/>
  <c r="N33" i="296"/>
  <c r="M34" i="296"/>
  <c r="N34" i="296"/>
  <c r="M35" i="296"/>
  <c r="N35" i="296"/>
  <c r="M36" i="296"/>
  <c r="N36" i="296"/>
  <c r="M37" i="296"/>
  <c r="N37" i="296"/>
  <c r="M38" i="296"/>
  <c r="N38" i="296"/>
  <c r="M48" i="296"/>
  <c r="N48" i="296"/>
  <c r="N31" i="296"/>
  <c r="M31" i="296"/>
  <c r="F32" i="296"/>
  <c r="F33" i="296"/>
  <c r="F34" i="296"/>
  <c r="F35" i="296"/>
  <c r="F36" i="296"/>
  <c r="F37" i="296"/>
  <c r="F38" i="296"/>
  <c r="F48" i="296"/>
  <c r="F31" i="296"/>
  <c r="M9" i="296"/>
  <c r="N9" i="296"/>
  <c r="M11" i="296"/>
  <c r="N11" i="296"/>
  <c r="M12" i="296"/>
  <c r="N12" i="296"/>
  <c r="M14" i="296"/>
  <c r="N14" i="296"/>
  <c r="M15" i="296"/>
  <c r="N15" i="296"/>
  <c r="N8" i="296"/>
  <c r="M8" i="296"/>
  <c r="N65" i="298" l="1"/>
  <c r="M65" i="298"/>
  <c r="O68" i="296"/>
  <c r="O58" i="296"/>
  <c r="O37" i="296"/>
  <c r="O35" i="296"/>
  <c r="O33" i="296"/>
  <c r="O31" i="296"/>
  <c r="O69" i="298"/>
  <c r="O68" i="298"/>
  <c r="O67" i="298"/>
  <c r="O66" i="298"/>
  <c r="O64" i="298"/>
  <c r="O63" i="298"/>
  <c r="O60" i="298"/>
  <c r="F64" i="296"/>
  <c r="O59" i="296"/>
  <c r="O15" i="296"/>
  <c r="O14" i="296"/>
  <c r="O12" i="296"/>
  <c r="O11" i="296"/>
  <c r="O9" i="296"/>
  <c r="O59" i="298"/>
  <c r="O66" i="296"/>
  <c r="O48" i="296"/>
  <c r="O38" i="296"/>
  <c r="O36" i="296"/>
  <c r="O34" i="296"/>
  <c r="O32" i="296"/>
  <c r="O67" i="296"/>
  <c r="O65" i="296"/>
  <c r="O62" i="296"/>
  <c r="O8" i="296"/>
  <c r="O65" i="298" l="1"/>
  <c r="H64" i="296"/>
  <c r="G64" i="296"/>
  <c r="M135" i="286"/>
  <c r="N135" i="286"/>
  <c r="M136" i="286"/>
  <c r="N136" i="286"/>
  <c r="N134" i="286"/>
  <c r="M134" i="286"/>
  <c r="O134" i="286" s="1"/>
  <c r="F135" i="286"/>
  <c r="F136" i="286"/>
  <c r="F134" i="286"/>
  <c r="M109" i="286"/>
  <c r="N109" i="286"/>
  <c r="M110" i="286"/>
  <c r="N110" i="286"/>
  <c r="M111" i="286"/>
  <c r="N111" i="286"/>
  <c r="M113" i="286"/>
  <c r="N113" i="286"/>
  <c r="M114" i="286"/>
  <c r="N114" i="286"/>
  <c r="M115" i="286"/>
  <c r="N115" i="286"/>
  <c r="M116" i="286"/>
  <c r="N116" i="286"/>
  <c r="M117" i="286"/>
  <c r="N117" i="286"/>
  <c r="N108" i="286"/>
  <c r="M108" i="286"/>
  <c r="O108" i="286" s="1"/>
  <c r="L109" i="286"/>
  <c r="L119" i="286"/>
  <c r="L122" i="286"/>
  <c r="L108" i="286"/>
  <c r="M82" i="286"/>
  <c r="N82" i="286"/>
  <c r="M83" i="286"/>
  <c r="N83" i="286"/>
  <c r="M89" i="286"/>
  <c r="N89" i="286"/>
  <c r="M90" i="286"/>
  <c r="N90" i="286"/>
  <c r="N81" i="286"/>
  <c r="M81" i="286"/>
  <c r="F89" i="286"/>
  <c r="F90" i="286"/>
  <c r="N56" i="286"/>
  <c r="M56" i="286"/>
  <c r="O56" i="286" s="1"/>
  <c r="F61" i="286"/>
  <c r="F62" i="286"/>
  <c r="N31" i="286"/>
  <c r="O31" i="286" s="1"/>
  <c r="F40" i="286"/>
  <c r="F41" i="286"/>
  <c r="M9" i="286"/>
  <c r="N9" i="286"/>
  <c r="M10" i="286"/>
  <c r="N10" i="286"/>
  <c r="M11" i="286"/>
  <c r="N11" i="286"/>
  <c r="M12" i="286"/>
  <c r="N12" i="286"/>
  <c r="M13" i="286"/>
  <c r="N13" i="286"/>
  <c r="M14" i="286"/>
  <c r="N14" i="286"/>
  <c r="M15" i="286"/>
  <c r="N15" i="286"/>
  <c r="M16" i="286"/>
  <c r="N16" i="286"/>
  <c r="M19" i="286"/>
  <c r="N19" i="286"/>
  <c r="M20" i="286"/>
  <c r="N20" i="286"/>
  <c r="N8" i="286"/>
  <c r="M8" i="286"/>
  <c r="O9" i="286"/>
  <c r="O10" i="286"/>
  <c r="O11" i="286"/>
  <c r="O12" i="286"/>
  <c r="O13" i="286"/>
  <c r="O14" i="286"/>
  <c r="O15" i="286"/>
  <c r="O16" i="286"/>
  <c r="F19" i="286"/>
  <c r="O19" i="286" s="1"/>
  <c r="F20" i="286"/>
  <c r="O20" i="286" s="1"/>
  <c r="O81" i="286" l="1"/>
  <c r="L110" i="286"/>
  <c r="F68" i="286"/>
  <c r="O8" i="286"/>
  <c r="O136" i="286"/>
  <c r="O135" i="286"/>
  <c r="O117" i="286"/>
  <c r="O116" i="286"/>
  <c r="O115" i="286"/>
  <c r="O114" i="286"/>
  <c r="O113" i="286"/>
  <c r="O111" i="286"/>
  <c r="O110" i="286"/>
  <c r="O109" i="286"/>
  <c r="O90" i="286"/>
  <c r="O89" i="286"/>
  <c r="O83" i="286"/>
  <c r="O82" i="286"/>
  <c r="I64" i="296"/>
  <c r="J64" i="296" l="1"/>
  <c r="M63" i="296"/>
  <c r="N8" i="350"/>
  <c r="N10" i="350" s="1"/>
  <c r="M8" i="350"/>
  <c r="L8" i="351"/>
  <c r="L9" i="351" s="1"/>
  <c r="K8" i="351"/>
  <c r="K9" i="351" s="1"/>
  <c r="G9" i="351"/>
  <c r="J9" i="351"/>
  <c r="I9" i="351"/>
  <c r="H9" i="351"/>
  <c r="F9" i="351"/>
  <c r="E9" i="351"/>
  <c r="D9" i="351"/>
  <c r="C9" i="351"/>
  <c r="B9" i="351"/>
  <c r="O8" i="350" l="1"/>
  <c r="O10" i="350" s="1"/>
  <c r="M10" i="350"/>
  <c r="K64" i="296"/>
  <c r="N63" i="296"/>
  <c r="O63" i="296" s="1"/>
  <c r="L64" i="296"/>
  <c r="M8" i="351"/>
  <c r="M9" i="351" s="1"/>
  <c r="N114" i="341"/>
  <c r="E302" i="243" l="1"/>
  <c r="F302" i="243"/>
  <c r="G302" i="243"/>
  <c r="H302" i="243"/>
  <c r="I302" i="243"/>
  <c r="J302" i="243"/>
  <c r="K302" i="243"/>
  <c r="L302" i="243"/>
  <c r="D302" i="243"/>
  <c r="L10" i="350"/>
  <c r="K10" i="350"/>
  <c r="J10" i="350"/>
  <c r="F10" i="350"/>
  <c r="E10" i="350"/>
  <c r="D10" i="350"/>
  <c r="M9" i="278" l="1"/>
  <c r="N9" i="278"/>
  <c r="O9" i="278"/>
  <c r="E13" i="296" l="1"/>
  <c r="O57" i="127" l="1"/>
  <c r="O54" i="127"/>
  <c r="O55" i="127"/>
  <c r="E46" i="127"/>
  <c r="E47" i="127" s="1"/>
  <c r="F46" i="127"/>
  <c r="D46" i="127"/>
  <c r="D47" i="127" s="1"/>
  <c r="M18" i="127"/>
  <c r="M16" i="127"/>
  <c r="N21" i="127" l="1"/>
  <c r="N23" i="127" s="1"/>
  <c r="E48" i="127"/>
  <c r="E49" i="127" s="1"/>
  <c r="N49" i="127" s="1"/>
  <c r="D48" i="127"/>
  <c r="D49" i="127" s="1"/>
  <c r="M49" i="127" s="1"/>
  <c r="O57" i="125"/>
  <c r="F50" i="125"/>
  <c r="O50" i="125" s="1"/>
  <c r="F21" i="125"/>
  <c r="J21" i="125"/>
  <c r="K21" i="125"/>
  <c r="D21" i="125"/>
  <c r="F77" i="294"/>
  <c r="F16" i="294"/>
  <c r="E64" i="292"/>
  <c r="F64" i="292"/>
  <c r="G64" i="292"/>
  <c r="H64" i="292"/>
  <c r="I64" i="292"/>
  <c r="J64" i="292"/>
  <c r="K64" i="292"/>
  <c r="L64" i="292"/>
  <c r="D64" i="292"/>
  <c r="M63" i="292"/>
  <c r="N63" i="292"/>
  <c r="M41" i="292"/>
  <c r="N41" i="292"/>
  <c r="O41" i="292" s="1"/>
  <c r="E13" i="292"/>
  <c r="F13" i="292"/>
  <c r="G13" i="292"/>
  <c r="H13" i="292"/>
  <c r="I13" i="292"/>
  <c r="L13" i="292"/>
  <c r="D13" i="292"/>
  <c r="M8" i="290"/>
  <c r="C13" i="289"/>
  <c r="D13" i="289"/>
  <c r="E13" i="289"/>
  <c r="F13" i="289"/>
  <c r="G13" i="289"/>
  <c r="H13" i="289"/>
  <c r="I13" i="289"/>
  <c r="J13" i="289"/>
  <c r="B13" i="289"/>
  <c r="L8" i="289"/>
  <c r="K8" i="289"/>
  <c r="M8" i="289" s="1"/>
  <c r="M9" i="288"/>
  <c r="C13" i="287"/>
  <c r="D13" i="287"/>
  <c r="E13" i="287"/>
  <c r="F13" i="287"/>
  <c r="G13" i="287"/>
  <c r="H13" i="287"/>
  <c r="I13" i="287"/>
  <c r="J13" i="287"/>
  <c r="B13" i="287"/>
  <c r="L8" i="287"/>
  <c r="K8" i="287"/>
  <c r="M8" i="287" s="1"/>
  <c r="E118" i="286"/>
  <c r="G118" i="286"/>
  <c r="H118" i="286"/>
  <c r="H120" i="286" s="1"/>
  <c r="J118" i="286"/>
  <c r="K118" i="286"/>
  <c r="N118" i="286" s="1"/>
  <c r="D118" i="286"/>
  <c r="F118" i="286" s="1"/>
  <c r="G120" i="286"/>
  <c r="D119" i="286"/>
  <c r="E119" i="286"/>
  <c r="E112" i="286"/>
  <c r="G112" i="286"/>
  <c r="H112" i="286"/>
  <c r="J112" i="286"/>
  <c r="K112" i="286"/>
  <c r="N112" i="286" s="1"/>
  <c r="D112" i="286"/>
  <c r="E84" i="286"/>
  <c r="G84" i="286"/>
  <c r="H84" i="286"/>
  <c r="J84" i="286"/>
  <c r="K84" i="286"/>
  <c r="D84" i="286"/>
  <c r="G63" i="286"/>
  <c r="H63" i="286"/>
  <c r="G47" i="286"/>
  <c r="H47" i="286"/>
  <c r="J47" i="286"/>
  <c r="K47" i="286"/>
  <c r="E42" i="286"/>
  <c r="E43" i="286" s="1"/>
  <c r="G42" i="286"/>
  <c r="H42" i="286"/>
  <c r="J42" i="286"/>
  <c r="K42" i="286"/>
  <c r="D42" i="286"/>
  <c r="N33" i="286"/>
  <c r="N34" i="286"/>
  <c r="N35" i="286"/>
  <c r="N36" i="286"/>
  <c r="N37" i="286"/>
  <c r="N38" i="286"/>
  <c r="N32" i="286"/>
  <c r="E39" i="286"/>
  <c r="G39" i="286"/>
  <c r="H39" i="286"/>
  <c r="J39" i="286"/>
  <c r="K39" i="286"/>
  <c r="D39" i="286"/>
  <c r="J22" i="125" l="1"/>
  <c r="J23" i="125"/>
  <c r="K22" i="125"/>
  <c r="K23" i="125" s="1"/>
  <c r="F22" i="125"/>
  <c r="O22" i="125" s="1"/>
  <c r="D22" i="125"/>
  <c r="M22" i="125" s="1"/>
  <c r="O8" i="290"/>
  <c r="O20" i="290" s="1"/>
  <c r="O9" i="288"/>
  <c r="I120" i="286"/>
  <c r="F84" i="286"/>
  <c r="F112" i="286"/>
  <c r="K120" i="286"/>
  <c r="D24" i="125"/>
  <c r="D25" i="125"/>
  <c r="K24" i="125"/>
  <c r="J24" i="125"/>
  <c r="I112" i="286"/>
  <c r="I84" i="286"/>
  <c r="L42" i="286"/>
  <c r="I42" i="286"/>
  <c r="O38" i="286"/>
  <c r="O37" i="286"/>
  <c r="O36" i="286"/>
  <c r="O35" i="286"/>
  <c r="O34" i="286"/>
  <c r="O33" i="286"/>
  <c r="L47" i="286"/>
  <c r="I47" i="286"/>
  <c r="I63" i="286"/>
  <c r="K85" i="286"/>
  <c r="N85" i="286" s="1"/>
  <c r="N84" i="286"/>
  <c r="F119" i="286"/>
  <c r="M119" i="286"/>
  <c r="M39" i="286"/>
  <c r="F39" i="286"/>
  <c r="L39" i="286"/>
  <c r="G50" i="286"/>
  <c r="I39" i="286"/>
  <c r="O32" i="286"/>
  <c r="D43" i="286"/>
  <c r="F43" i="286" s="1"/>
  <c r="F42" i="286"/>
  <c r="M84" i="286"/>
  <c r="L84" i="286"/>
  <c r="L112" i="286"/>
  <c r="M112" i="286"/>
  <c r="O112" i="286" s="1"/>
  <c r="E120" i="286"/>
  <c r="N119" i="286"/>
  <c r="N120" i="286"/>
  <c r="J120" i="286"/>
  <c r="L118" i="286"/>
  <c r="M118" i="286"/>
  <c r="O118" i="286" s="1"/>
  <c r="I118" i="286"/>
  <c r="J24" i="127"/>
  <c r="K24" i="127"/>
  <c r="H50" i="286"/>
  <c r="E122" i="286"/>
  <c r="D120" i="286"/>
  <c r="M71" i="294"/>
  <c r="M68" i="292"/>
  <c r="N68" i="292"/>
  <c r="O63" i="292"/>
  <c r="J85" i="286"/>
  <c r="E44" i="286"/>
  <c r="K50" i="286"/>
  <c r="N39" i="286"/>
  <c r="E111" i="284"/>
  <c r="F111" i="284"/>
  <c r="D111" i="284"/>
  <c r="M106" i="284"/>
  <c r="N106" i="284"/>
  <c r="G105" i="284"/>
  <c r="H105" i="284"/>
  <c r="I105" i="284"/>
  <c r="J105" i="284"/>
  <c r="K105" i="284"/>
  <c r="L105" i="284"/>
  <c r="M102" i="284"/>
  <c r="N102" i="284"/>
  <c r="E100" i="284"/>
  <c r="E101" i="284" s="1"/>
  <c r="E103" i="284" s="1"/>
  <c r="E105" i="284" s="1"/>
  <c r="F100" i="284"/>
  <c r="F101" i="284" s="1"/>
  <c r="F103" i="284" s="1"/>
  <c r="F105" i="284" s="1"/>
  <c r="G100" i="284"/>
  <c r="H100" i="284"/>
  <c r="I100" i="284"/>
  <c r="J100" i="284"/>
  <c r="K100" i="284"/>
  <c r="L100" i="284"/>
  <c r="D100" i="284"/>
  <c r="D101" i="284" s="1"/>
  <c r="D103" i="284" s="1"/>
  <c r="D105" i="284" s="1"/>
  <c r="E48" i="284"/>
  <c r="F48" i="284"/>
  <c r="G48" i="284"/>
  <c r="H48" i="284"/>
  <c r="I48" i="284"/>
  <c r="J48" i="284"/>
  <c r="K48" i="284"/>
  <c r="L48" i="284"/>
  <c r="D48" i="284"/>
  <c r="M17" i="284"/>
  <c r="N17" i="284"/>
  <c r="E15" i="284"/>
  <c r="F15" i="284"/>
  <c r="G15" i="284"/>
  <c r="H15" i="284"/>
  <c r="I15" i="284"/>
  <c r="J15" i="284"/>
  <c r="K15" i="284"/>
  <c r="L15" i="284"/>
  <c r="D15" i="284"/>
  <c r="E12" i="282"/>
  <c r="F12" i="282"/>
  <c r="G12" i="282"/>
  <c r="H12" i="282"/>
  <c r="I12" i="282"/>
  <c r="J12" i="282"/>
  <c r="K12" i="282"/>
  <c r="L12" i="282"/>
  <c r="D12" i="282"/>
  <c r="M11" i="282"/>
  <c r="N11" i="282"/>
  <c r="N8" i="282"/>
  <c r="M8" i="282"/>
  <c r="C12" i="281"/>
  <c r="D12" i="281"/>
  <c r="E12" i="281"/>
  <c r="F12" i="281"/>
  <c r="G12" i="281"/>
  <c r="H12" i="281"/>
  <c r="I12" i="281"/>
  <c r="J12" i="281"/>
  <c r="B12" i="281"/>
  <c r="K11" i="281"/>
  <c r="L11" i="281"/>
  <c r="L8" i="281"/>
  <c r="K8" i="281"/>
  <c r="M11" i="280"/>
  <c r="N11" i="280"/>
  <c r="N8" i="280"/>
  <c r="M8" i="280"/>
  <c r="C12" i="279"/>
  <c r="D12" i="279"/>
  <c r="E12" i="279"/>
  <c r="F12" i="279"/>
  <c r="G12" i="279"/>
  <c r="H12" i="279"/>
  <c r="I12" i="279"/>
  <c r="J12" i="279"/>
  <c r="B12" i="279"/>
  <c r="K11" i="279"/>
  <c r="L11" i="279"/>
  <c r="M11" i="279"/>
  <c r="L8" i="279"/>
  <c r="K8" i="279"/>
  <c r="P79" i="276"/>
  <c r="P80" i="276"/>
  <c r="P53" i="276"/>
  <c r="K9" i="273"/>
  <c r="L9" i="273"/>
  <c r="M9" i="273" s="1"/>
  <c r="K9" i="271"/>
  <c r="L9" i="271"/>
  <c r="M9" i="271"/>
  <c r="M121" i="266"/>
  <c r="N121" i="266"/>
  <c r="O121" i="266"/>
  <c r="O108" i="266"/>
  <c r="O109" i="266"/>
  <c r="O110" i="266"/>
  <c r="F23" i="125" l="1"/>
  <c r="D23" i="125"/>
  <c r="D44" i="286"/>
  <c r="D45" i="286" s="1"/>
  <c r="K86" i="286"/>
  <c r="N86" i="286" s="1"/>
  <c r="O11" i="282"/>
  <c r="M11" i="281"/>
  <c r="O11" i="280"/>
  <c r="O111" i="266"/>
  <c r="O84" i="286"/>
  <c r="N24" i="127"/>
  <c r="K25" i="127"/>
  <c r="K26" i="127" s="1"/>
  <c r="M24" i="127"/>
  <c r="J25" i="127"/>
  <c r="J26" i="127" s="1"/>
  <c r="J25" i="125"/>
  <c r="K25" i="125"/>
  <c r="D26" i="125"/>
  <c r="N71" i="294"/>
  <c r="N103" i="284"/>
  <c r="M103" i="284"/>
  <c r="O8" i="282"/>
  <c r="O8" i="280"/>
  <c r="M8" i="281"/>
  <c r="M8" i="279"/>
  <c r="M21" i="127"/>
  <c r="O106" i="284"/>
  <c r="M111" i="284"/>
  <c r="J86" i="286"/>
  <c r="M85" i="286"/>
  <c r="O85" i="286" s="1"/>
  <c r="L85" i="286"/>
  <c r="D122" i="286"/>
  <c r="F120" i="286"/>
  <c r="L120" i="286"/>
  <c r="M120" i="286"/>
  <c r="O120" i="286" s="1"/>
  <c r="I50" i="286"/>
  <c r="M44" i="286"/>
  <c r="F44" i="286"/>
  <c r="O39" i="286"/>
  <c r="O119" i="286"/>
  <c r="O102" i="284"/>
  <c r="E21" i="125"/>
  <c r="M45" i="286"/>
  <c r="E45" i="286"/>
  <c r="F45" i="286" s="1"/>
  <c r="N44" i="286"/>
  <c r="D46" i="286"/>
  <c r="N111" i="284"/>
  <c r="O111" i="284" s="1"/>
  <c r="N105" i="284"/>
  <c r="M105" i="284"/>
  <c r="O17" i="284"/>
  <c r="E13" i="276"/>
  <c r="F13" i="276"/>
  <c r="F14" i="276" s="1"/>
  <c r="E14" i="276"/>
  <c r="M38" i="266"/>
  <c r="K11" i="265"/>
  <c r="L11" i="265"/>
  <c r="M11" i="265"/>
  <c r="M120" i="264"/>
  <c r="N120" i="264"/>
  <c r="O120" i="264"/>
  <c r="O109" i="264"/>
  <c r="O108" i="264"/>
  <c r="O110" i="264" s="1"/>
  <c r="N66" i="264"/>
  <c r="N68" i="264" s="1"/>
  <c r="M66" i="264"/>
  <c r="M68" i="264" s="1"/>
  <c r="E52" i="264"/>
  <c r="F52" i="264"/>
  <c r="G52" i="264"/>
  <c r="I52" i="264"/>
  <c r="J52" i="264"/>
  <c r="K52" i="264"/>
  <c r="L52" i="264"/>
  <c r="D52" i="264"/>
  <c r="M36" i="264"/>
  <c r="N36" i="264"/>
  <c r="O36" i="264"/>
  <c r="K11" i="263"/>
  <c r="L11" i="263"/>
  <c r="M11" i="263"/>
  <c r="O51" i="262"/>
  <c r="O53" i="262"/>
  <c r="O55" i="262"/>
  <c r="O56" i="262" s="1"/>
  <c r="O57" i="262"/>
  <c r="O62" i="262" s="1"/>
  <c r="O24" i="127" l="1"/>
  <c r="O21" i="127"/>
  <c r="O23" i="127" s="1"/>
  <c r="M23" i="127"/>
  <c r="E23" i="125"/>
  <c r="E22" i="125"/>
  <c r="N22" i="125" s="1"/>
  <c r="O105" i="284"/>
  <c r="O103" i="284"/>
  <c r="E24" i="125"/>
  <c r="E25" i="125" s="1"/>
  <c r="D27" i="125"/>
  <c r="D28" i="125" s="1"/>
  <c r="K26" i="125"/>
  <c r="J26" i="125"/>
  <c r="O71" i="294"/>
  <c r="O44" i="286"/>
  <c r="M86" i="286"/>
  <c r="O86" i="286" s="1"/>
  <c r="L86" i="286"/>
  <c r="M46" i="286"/>
  <c r="J50" i="286"/>
  <c r="L50" i="286" s="1"/>
  <c r="F122" i="286"/>
  <c r="N45" i="286"/>
  <c r="O45" i="286" s="1"/>
  <c r="E46" i="286"/>
  <c r="N46" i="286" s="1"/>
  <c r="D47" i="286"/>
  <c r="F15" i="276"/>
  <c r="E15" i="276"/>
  <c r="O66" i="264"/>
  <c r="O68" i="264" s="1"/>
  <c r="H52" i="264"/>
  <c r="O44" i="262"/>
  <c r="N44" i="262"/>
  <c r="M44" i="262"/>
  <c r="C40" i="261"/>
  <c r="D40" i="261"/>
  <c r="E40" i="261"/>
  <c r="F40" i="261"/>
  <c r="H40" i="261"/>
  <c r="I40" i="261"/>
  <c r="J40" i="261"/>
  <c r="L40" i="261"/>
  <c r="B40" i="261"/>
  <c r="L39" i="261"/>
  <c r="K39" i="261"/>
  <c r="K40" i="261" s="1"/>
  <c r="K25" i="261"/>
  <c r="L25" i="261"/>
  <c r="M25" i="261"/>
  <c r="K12" i="261"/>
  <c r="L12" i="261"/>
  <c r="F16" i="276" l="1"/>
  <c r="F17" i="276" s="1"/>
  <c r="M12" i="261"/>
  <c r="J28" i="125"/>
  <c r="K28" i="125"/>
  <c r="E26" i="125"/>
  <c r="F46" i="286"/>
  <c r="O46" i="286"/>
  <c r="M47" i="286"/>
  <c r="D48" i="286"/>
  <c r="E47" i="286"/>
  <c r="F47" i="286" s="1"/>
  <c r="E16" i="276"/>
  <c r="M39" i="261"/>
  <c r="M40" i="261" s="1"/>
  <c r="M30" i="260"/>
  <c r="N30" i="260"/>
  <c r="O30" i="260"/>
  <c r="O97" i="260"/>
  <c r="E89" i="260"/>
  <c r="E90" i="260" s="1"/>
  <c r="F89" i="260"/>
  <c r="G89" i="260"/>
  <c r="H89" i="260"/>
  <c r="I89" i="260"/>
  <c r="J89" i="260"/>
  <c r="K89" i="260"/>
  <c r="L89" i="260"/>
  <c r="D89" i="260"/>
  <c r="D90" i="260" s="1"/>
  <c r="O44" i="260"/>
  <c r="O47" i="260"/>
  <c r="E48" i="260"/>
  <c r="D48" i="260"/>
  <c r="K23" i="259"/>
  <c r="L23" i="259"/>
  <c r="M23" i="259"/>
  <c r="K12" i="259"/>
  <c r="L12" i="259"/>
  <c r="M12" i="259"/>
  <c r="F124" i="234"/>
  <c r="O124" i="234" s="1"/>
  <c r="E112" i="234"/>
  <c r="F112" i="234"/>
  <c r="G112" i="234"/>
  <c r="H112" i="234"/>
  <c r="I112" i="234"/>
  <c r="J112" i="234"/>
  <c r="K112" i="234"/>
  <c r="L112" i="234"/>
  <c r="D112" i="234"/>
  <c r="M111" i="234"/>
  <c r="N111" i="234"/>
  <c r="O111" i="234"/>
  <c r="E98" i="234"/>
  <c r="F98" i="234"/>
  <c r="G98" i="234"/>
  <c r="H98" i="234"/>
  <c r="I98" i="234"/>
  <c r="J98" i="234"/>
  <c r="J146" i="234" s="1"/>
  <c r="K98" i="234"/>
  <c r="K146" i="234" s="1"/>
  <c r="L98" i="234"/>
  <c r="D98" i="234"/>
  <c r="E27" i="125" l="1"/>
  <c r="E28" i="125" s="1"/>
  <c r="E91" i="260"/>
  <c r="D91" i="260"/>
  <c r="D49" i="286"/>
  <c r="D50" i="286" s="1"/>
  <c r="N47" i="286"/>
  <c r="O47" i="286" s="1"/>
  <c r="E48" i="286"/>
  <c r="E49" i="286" s="1"/>
  <c r="E17" i="276"/>
  <c r="M77" i="234"/>
  <c r="N77" i="234"/>
  <c r="O77" i="234"/>
  <c r="O25" i="234"/>
  <c r="M21" i="234"/>
  <c r="N21" i="234"/>
  <c r="O21" i="234"/>
  <c r="M20" i="234"/>
  <c r="N20" i="234"/>
  <c r="O20" i="234"/>
  <c r="F109" i="232"/>
  <c r="G109" i="232"/>
  <c r="H109" i="232"/>
  <c r="I109" i="232"/>
  <c r="J109" i="232"/>
  <c r="K109" i="232"/>
  <c r="L109" i="232"/>
  <c r="E90" i="232"/>
  <c r="F90" i="232"/>
  <c r="F93" i="232" s="1"/>
  <c r="F94" i="232" s="1"/>
  <c r="G90" i="232"/>
  <c r="H90" i="232"/>
  <c r="I90" i="232"/>
  <c r="J90" i="232"/>
  <c r="K90" i="232"/>
  <c r="L90" i="232"/>
  <c r="D90" i="232"/>
  <c r="F88" i="232"/>
  <c r="G88" i="232"/>
  <c r="H88" i="232"/>
  <c r="I88" i="232"/>
  <c r="J88" i="232"/>
  <c r="K88" i="232"/>
  <c r="L88" i="232"/>
  <c r="O87" i="232"/>
  <c r="D116" i="234" l="1"/>
  <c r="D117" i="234" s="1"/>
  <c r="D124" i="234" s="1"/>
  <c r="M124" i="234" s="1"/>
  <c r="E116" i="234"/>
  <c r="E117" i="234" s="1"/>
  <c r="D92" i="260"/>
  <c r="E92" i="260"/>
  <c r="D93" i="260"/>
  <c r="E93" i="260"/>
  <c r="D93" i="232"/>
  <c r="D94" i="232" s="1"/>
  <c r="E93" i="232"/>
  <c r="E94" i="232" s="1"/>
  <c r="M50" i="286"/>
  <c r="F48" i="286"/>
  <c r="F49" i="286"/>
  <c r="E50" i="286"/>
  <c r="M44" i="260"/>
  <c r="N44" i="260"/>
  <c r="M25" i="234"/>
  <c r="N25" i="234"/>
  <c r="D109" i="232"/>
  <c r="E109" i="232"/>
  <c r="E82" i="232"/>
  <c r="F82" i="232"/>
  <c r="G82" i="232"/>
  <c r="H82" i="232"/>
  <c r="I82" i="232"/>
  <c r="J82" i="232"/>
  <c r="K82" i="232"/>
  <c r="L82" i="232"/>
  <c r="D82" i="232"/>
  <c r="E55" i="232"/>
  <c r="F55" i="232"/>
  <c r="G55" i="232"/>
  <c r="H55" i="232"/>
  <c r="I55" i="232"/>
  <c r="J55" i="232"/>
  <c r="K55" i="232"/>
  <c r="L55" i="232"/>
  <c r="D55" i="232"/>
  <c r="M41" i="232"/>
  <c r="N41" i="232"/>
  <c r="O41" i="232"/>
  <c r="M17" i="232"/>
  <c r="N17" i="232"/>
  <c r="O17" i="232"/>
  <c r="K9" i="231"/>
  <c r="L9" i="231"/>
  <c r="M9" i="231"/>
  <c r="N277" i="345"/>
  <c r="N279" i="345" s="1"/>
  <c r="M277" i="345"/>
  <c r="M279" i="345" s="1"/>
  <c r="N267" i="345"/>
  <c r="M267" i="345"/>
  <c r="F275" i="345"/>
  <c r="N246" i="345"/>
  <c r="N247" i="345" s="1"/>
  <c r="M246" i="345"/>
  <c r="M247" i="345" s="1"/>
  <c r="G239" i="345"/>
  <c r="G233" i="345"/>
  <c r="K207" i="345"/>
  <c r="K213" i="345" s="1"/>
  <c r="J207" i="345"/>
  <c r="J213" i="345" s="1"/>
  <c r="H207" i="345"/>
  <c r="H213" i="345" s="1"/>
  <c r="G207" i="345"/>
  <c r="G213" i="345" s="1"/>
  <c r="E207" i="345"/>
  <c r="E213" i="345" s="1"/>
  <c r="D207" i="345"/>
  <c r="D213" i="345" s="1"/>
  <c r="N206" i="345"/>
  <c r="M206" i="345"/>
  <c r="N205" i="345"/>
  <c r="M205" i="345"/>
  <c r="L207" i="345"/>
  <c r="L213" i="345" s="1"/>
  <c r="N203" i="345"/>
  <c r="M203" i="345"/>
  <c r="N202" i="345"/>
  <c r="M202" i="345"/>
  <c r="N201" i="345"/>
  <c r="M201" i="345"/>
  <c r="N190" i="345"/>
  <c r="M190" i="345"/>
  <c r="N189" i="345"/>
  <c r="M189" i="345"/>
  <c r="N186" i="345"/>
  <c r="M186" i="345"/>
  <c r="F187" i="345"/>
  <c r="N178" i="345"/>
  <c r="M178" i="345"/>
  <c r="N175" i="345"/>
  <c r="N177" i="345" s="1"/>
  <c r="M175" i="345"/>
  <c r="M177" i="345" s="1"/>
  <c r="N172" i="345"/>
  <c r="N174" i="345" s="1"/>
  <c r="M172" i="345"/>
  <c r="M174" i="345" s="1"/>
  <c r="N171" i="345"/>
  <c r="M171" i="345"/>
  <c r="N159" i="345"/>
  <c r="M159" i="345"/>
  <c r="N158" i="345"/>
  <c r="M158" i="345"/>
  <c r="N157" i="345"/>
  <c r="M157" i="345"/>
  <c r="N156" i="345"/>
  <c r="N160" i="345" s="1"/>
  <c r="M156" i="345"/>
  <c r="M160" i="345" s="1"/>
  <c r="N155" i="345"/>
  <c r="M155" i="345"/>
  <c r="K153" i="345"/>
  <c r="J153" i="345"/>
  <c r="E153" i="345"/>
  <c r="D153" i="345"/>
  <c r="N152" i="345"/>
  <c r="M152" i="345"/>
  <c r="N151" i="345"/>
  <c r="M151" i="345"/>
  <c r="N150" i="345"/>
  <c r="M150" i="345"/>
  <c r="N147" i="345"/>
  <c r="M147" i="345"/>
  <c r="K146" i="345"/>
  <c r="J146" i="345"/>
  <c r="N144" i="345"/>
  <c r="M144" i="345"/>
  <c r="K132" i="345"/>
  <c r="J132" i="345"/>
  <c r="H132" i="345"/>
  <c r="N131" i="345"/>
  <c r="M131" i="345"/>
  <c r="N130" i="345"/>
  <c r="M130" i="345"/>
  <c r="N129" i="345"/>
  <c r="M129" i="345"/>
  <c r="N128" i="345"/>
  <c r="M128" i="345"/>
  <c r="N127" i="345"/>
  <c r="G132" i="345"/>
  <c r="N126" i="345"/>
  <c r="M126" i="345"/>
  <c r="K125" i="345"/>
  <c r="J125" i="345"/>
  <c r="H125" i="345"/>
  <c r="G125" i="345"/>
  <c r="N124" i="345"/>
  <c r="M124" i="345"/>
  <c r="N123" i="345"/>
  <c r="M123" i="345"/>
  <c r="N122" i="345"/>
  <c r="M122" i="345"/>
  <c r="K117" i="345"/>
  <c r="E117" i="345"/>
  <c r="E121" i="345" s="1"/>
  <c r="D117" i="345"/>
  <c r="D121" i="345" s="1"/>
  <c r="N115" i="345"/>
  <c r="M115" i="345"/>
  <c r="K114" i="345"/>
  <c r="J114" i="345"/>
  <c r="H114" i="345"/>
  <c r="G114" i="345"/>
  <c r="N113" i="345"/>
  <c r="M113" i="345"/>
  <c r="N112" i="345"/>
  <c r="M112" i="345"/>
  <c r="N110" i="345"/>
  <c r="M110" i="345"/>
  <c r="N109" i="345"/>
  <c r="N111" i="345" s="1"/>
  <c r="M109" i="345"/>
  <c r="M111" i="345" s="1"/>
  <c r="N108" i="345"/>
  <c r="M108" i="345"/>
  <c r="N89" i="345"/>
  <c r="M89" i="345"/>
  <c r="K75" i="345"/>
  <c r="J75" i="345"/>
  <c r="E75" i="345"/>
  <c r="D75" i="345"/>
  <c r="N73" i="345"/>
  <c r="M73" i="345"/>
  <c r="K72" i="345"/>
  <c r="J72" i="345"/>
  <c r="H72" i="345"/>
  <c r="G72" i="345"/>
  <c r="E72" i="345"/>
  <c r="D72" i="345"/>
  <c r="N71" i="345"/>
  <c r="M71" i="345"/>
  <c r="N70" i="345"/>
  <c r="M70" i="345"/>
  <c r="N60" i="345"/>
  <c r="M60" i="345"/>
  <c r="N61" i="345"/>
  <c r="M61" i="345"/>
  <c r="N59" i="345"/>
  <c r="M59" i="345"/>
  <c r="N58" i="345"/>
  <c r="N62" i="345" s="1"/>
  <c r="M58" i="345"/>
  <c r="M62" i="345" s="1"/>
  <c r="N57" i="345"/>
  <c r="M57" i="345"/>
  <c r="N56" i="345"/>
  <c r="M56" i="345"/>
  <c r="N50" i="345"/>
  <c r="N54" i="345" s="1"/>
  <c r="M50" i="345"/>
  <c r="M54" i="345" s="1"/>
  <c r="N49" i="345"/>
  <c r="M49" i="345"/>
  <c r="N48" i="345"/>
  <c r="M48" i="345"/>
  <c r="N47" i="345"/>
  <c r="M47" i="345"/>
  <c r="N46" i="345"/>
  <c r="M46" i="345"/>
  <c r="N44" i="345"/>
  <c r="M44" i="345"/>
  <c r="N42" i="345"/>
  <c r="N45" i="345" s="1"/>
  <c r="M42" i="345"/>
  <c r="M45" i="345" s="1"/>
  <c r="K19" i="345"/>
  <c r="K28" i="345" s="1"/>
  <c r="J19" i="345"/>
  <c r="J28" i="345" s="1"/>
  <c r="E19" i="345"/>
  <c r="D19" i="345"/>
  <c r="N18" i="345"/>
  <c r="M18" i="345"/>
  <c r="N17" i="345"/>
  <c r="M17" i="345"/>
  <c r="N8" i="345"/>
  <c r="N16" i="345" s="1"/>
  <c r="M8" i="345"/>
  <c r="M16" i="345" s="1"/>
  <c r="E124" i="234" l="1"/>
  <c r="N124" i="234" s="1"/>
  <c r="N55" i="232"/>
  <c r="N182" i="345"/>
  <c r="M182" i="345"/>
  <c r="K121" i="345"/>
  <c r="N55" i="345"/>
  <c r="M55" i="345"/>
  <c r="G244" i="345"/>
  <c r="N50" i="286"/>
  <c r="O50" i="286" s="1"/>
  <c r="E94" i="260"/>
  <c r="D94" i="260"/>
  <c r="M248" i="345"/>
  <c r="N248" i="345"/>
  <c r="M149" i="345"/>
  <c r="N149" i="345"/>
  <c r="M127" i="345"/>
  <c r="J91" i="345"/>
  <c r="K91" i="345"/>
  <c r="M76" i="345"/>
  <c r="N76" i="345"/>
  <c r="F50" i="286"/>
  <c r="M47" i="260"/>
  <c r="N47" i="260"/>
  <c r="O55" i="232"/>
  <c r="M55" i="232"/>
  <c r="O268" i="345"/>
  <c r="M268" i="345"/>
  <c r="N269" i="345"/>
  <c r="M269" i="345"/>
  <c r="O270" i="345"/>
  <c r="M270" i="345"/>
  <c r="N271" i="345"/>
  <c r="M271" i="345"/>
  <c r="O272" i="345"/>
  <c r="M272" i="345"/>
  <c r="N273" i="345"/>
  <c r="M273" i="345"/>
  <c r="N274" i="345"/>
  <c r="O269" i="345"/>
  <c r="N270" i="345"/>
  <c r="O202" i="345"/>
  <c r="F207" i="345"/>
  <c r="F213" i="345" s="1"/>
  <c r="O206" i="345"/>
  <c r="O203" i="345"/>
  <c r="M184" i="345"/>
  <c r="O184" i="345"/>
  <c r="N183" i="345"/>
  <c r="M183" i="345"/>
  <c r="N184" i="345"/>
  <c r="O201" i="345"/>
  <c r="O186" i="345"/>
  <c r="F153" i="345"/>
  <c r="I132" i="345"/>
  <c r="I146" i="345"/>
  <c r="I114" i="345"/>
  <c r="G75" i="345"/>
  <c r="M75" i="345" s="1"/>
  <c r="M74" i="345"/>
  <c r="M77" i="345"/>
  <c r="O77" i="345"/>
  <c r="N77" i="345"/>
  <c r="N74" i="345"/>
  <c r="F75" i="345"/>
  <c r="O76" i="345" s="1"/>
  <c r="F72" i="345"/>
  <c r="L72" i="345"/>
  <c r="O48" i="345"/>
  <c r="O248" i="345"/>
  <c r="F19" i="345"/>
  <c r="L19" i="345"/>
  <c r="L28" i="345" s="1"/>
  <c r="N19" i="345"/>
  <c r="O49" i="345"/>
  <c r="O50" i="345"/>
  <c r="O54" i="345" s="1"/>
  <c r="O57" i="345"/>
  <c r="O59" i="345"/>
  <c r="O61" i="345"/>
  <c r="O71" i="345"/>
  <c r="O73" i="345"/>
  <c r="O89" i="345"/>
  <c r="O113" i="345"/>
  <c r="N114" i="345"/>
  <c r="O122" i="345"/>
  <c r="O8" i="345"/>
  <c r="O16" i="345" s="1"/>
  <c r="O18" i="345"/>
  <c r="M19" i="345"/>
  <c r="O44" i="345"/>
  <c r="O47" i="345"/>
  <c r="O56" i="345"/>
  <c r="O58" i="345"/>
  <c r="O60" i="345"/>
  <c r="I72" i="345"/>
  <c r="O110" i="345"/>
  <c r="F114" i="345"/>
  <c r="O112" i="345"/>
  <c r="M114" i="345"/>
  <c r="F117" i="345"/>
  <c r="O115" i="345"/>
  <c r="O124" i="345"/>
  <c r="N125" i="345"/>
  <c r="O127" i="345"/>
  <c r="O129" i="345"/>
  <c r="O131" i="345"/>
  <c r="N132" i="345"/>
  <c r="O147" i="345"/>
  <c r="O149" i="345"/>
  <c r="O152" i="345"/>
  <c r="E154" i="345"/>
  <c r="K154" i="345"/>
  <c r="O156" i="345"/>
  <c r="O157" i="345"/>
  <c r="O171" i="345"/>
  <c r="O178" i="345"/>
  <c r="O246" i="345"/>
  <c r="O247" i="345" s="1"/>
  <c r="O267" i="345"/>
  <c r="O123" i="345"/>
  <c r="F125" i="345"/>
  <c r="I125" i="345"/>
  <c r="M125" i="345"/>
  <c r="F132" i="345"/>
  <c r="O126" i="345"/>
  <c r="O128" i="345"/>
  <c r="O130" i="345"/>
  <c r="M132" i="345"/>
  <c r="F146" i="345"/>
  <c r="O144" i="345"/>
  <c r="O145" i="345"/>
  <c r="I153" i="345"/>
  <c r="O148" i="345"/>
  <c r="O150" i="345"/>
  <c r="O151" i="345"/>
  <c r="D154" i="345"/>
  <c r="O155" i="345"/>
  <c r="O158" i="345"/>
  <c r="O159" i="345"/>
  <c r="O172" i="345"/>
  <c r="O174" i="345" s="1"/>
  <c r="O175" i="345"/>
  <c r="O177" i="345" s="1"/>
  <c r="O189" i="345"/>
  <c r="I207" i="345"/>
  <c r="I213" i="345" s="1"/>
  <c r="N207" i="345"/>
  <c r="O277" i="345"/>
  <c r="O279" i="345" s="1"/>
  <c r="M72" i="345"/>
  <c r="O17" i="345"/>
  <c r="O42" i="345"/>
  <c r="O46" i="345"/>
  <c r="O70" i="345"/>
  <c r="N72" i="345"/>
  <c r="L75" i="345"/>
  <c r="L114" i="345"/>
  <c r="L117" i="345"/>
  <c r="L125" i="345"/>
  <c r="L132" i="345"/>
  <c r="L146" i="345"/>
  <c r="L153" i="345"/>
  <c r="J154" i="345"/>
  <c r="O108" i="345"/>
  <c r="O109" i="345"/>
  <c r="O111" i="345" s="1"/>
  <c r="O190" i="345"/>
  <c r="O205" i="345"/>
  <c r="M207" i="345"/>
  <c r="K202" i="343"/>
  <c r="J202" i="343"/>
  <c r="E202" i="343"/>
  <c r="D202" i="343"/>
  <c r="N200" i="343"/>
  <c r="M200" i="343"/>
  <c r="N201" i="343"/>
  <c r="M201" i="343"/>
  <c r="N197" i="343"/>
  <c r="M197" i="343"/>
  <c r="K196" i="343"/>
  <c r="J196" i="343"/>
  <c r="H196" i="343"/>
  <c r="G196" i="343"/>
  <c r="E196" i="343"/>
  <c r="D196" i="343"/>
  <c r="N195" i="343"/>
  <c r="M195" i="343"/>
  <c r="N194" i="343"/>
  <c r="M194" i="343"/>
  <c r="N193" i="343"/>
  <c r="M193" i="343"/>
  <c r="N185" i="343"/>
  <c r="M185" i="343"/>
  <c r="M163" i="343"/>
  <c r="M162" i="343"/>
  <c r="N149" i="343"/>
  <c r="M149" i="343"/>
  <c r="N148" i="343"/>
  <c r="M148" i="343"/>
  <c r="N140" i="343"/>
  <c r="M140" i="343"/>
  <c r="N137" i="343"/>
  <c r="M137" i="343"/>
  <c r="N119" i="343"/>
  <c r="N121" i="343" s="1"/>
  <c r="N129" i="343" s="1"/>
  <c r="N114" i="343"/>
  <c r="N118" i="343" s="1"/>
  <c r="M114" i="343"/>
  <c r="M118" i="343" s="1"/>
  <c r="O45" i="345" l="1"/>
  <c r="O55" i="345" s="1"/>
  <c r="F121" i="345"/>
  <c r="O182" i="345"/>
  <c r="L121" i="345"/>
  <c r="O62" i="345"/>
  <c r="M164" i="343"/>
  <c r="M166" i="343" s="1"/>
  <c r="N150" i="343"/>
  <c r="M150" i="343"/>
  <c r="L91" i="345"/>
  <c r="H275" i="345"/>
  <c r="G275" i="345"/>
  <c r="N249" i="345"/>
  <c r="M249" i="345"/>
  <c r="O160" i="345"/>
  <c r="H153" i="345"/>
  <c r="N148" i="345"/>
  <c r="G153" i="345"/>
  <c r="M148" i="345"/>
  <c r="H146" i="345"/>
  <c r="N146" i="345" s="1"/>
  <c r="N145" i="345"/>
  <c r="G146" i="345"/>
  <c r="M146" i="345" s="1"/>
  <c r="M145" i="345"/>
  <c r="H117" i="345"/>
  <c r="H121" i="345" s="1"/>
  <c r="N116" i="345"/>
  <c r="G117" i="345"/>
  <c r="G121" i="345" s="1"/>
  <c r="M198" i="343"/>
  <c r="N198" i="343"/>
  <c r="N204" i="343"/>
  <c r="N206" i="343" s="1"/>
  <c r="N205" i="343"/>
  <c r="M168" i="343"/>
  <c r="M167" i="343"/>
  <c r="N268" i="345"/>
  <c r="N272" i="345"/>
  <c r="O271" i="345"/>
  <c r="N87" i="232"/>
  <c r="O273" i="345"/>
  <c r="M274" i="345"/>
  <c r="O274" i="345"/>
  <c r="O207" i="345"/>
  <c r="O208" i="345"/>
  <c r="M208" i="345"/>
  <c r="N209" i="345"/>
  <c r="N208" i="345"/>
  <c r="N210" i="345"/>
  <c r="O114" i="345"/>
  <c r="O183" i="345"/>
  <c r="O153" i="345"/>
  <c r="F154" i="345"/>
  <c r="O132" i="345"/>
  <c r="O72" i="345"/>
  <c r="O78" i="345"/>
  <c r="M78" i="345"/>
  <c r="N78" i="345"/>
  <c r="O19" i="345"/>
  <c r="H75" i="345"/>
  <c r="D79" i="345"/>
  <c r="E79" i="345"/>
  <c r="O74" i="345"/>
  <c r="O146" i="345"/>
  <c r="O125" i="345"/>
  <c r="M20" i="345"/>
  <c r="N20" i="345"/>
  <c r="L154" i="345"/>
  <c r="O190" i="343"/>
  <c r="N162" i="343"/>
  <c r="J184" i="343"/>
  <c r="J188" i="343" s="1"/>
  <c r="J207" i="343" s="1"/>
  <c r="M181" i="343"/>
  <c r="M182" i="343"/>
  <c r="F184" i="343"/>
  <c r="F188" i="343" s="1"/>
  <c r="F196" i="343"/>
  <c r="I196" i="343"/>
  <c r="N163" i="343"/>
  <c r="O140" i="343"/>
  <c r="O149" i="343"/>
  <c r="O114" i="343"/>
  <c r="O118" i="343" s="1"/>
  <c r="O137" i="343"/>
  <c r="O185" i="343"/>
  <c r="O194" i="343"/>
  <c r="M196" i="343"/>
  <c r="O198" i="343"/>
  <c r="O200" i="343"/>
  <c r="O119" i="343"/>
  <c r="O121" i="343" s="1"/>
  <c r="O129" i="343" s="1"/>
  <c r="O193" i="343"/>
  <c r="O195" i="343"/>
  <c r="N196" i="343"/>
  <c r="O197" i="343"/>
  <c r="O199" i="343"/>
  <c r="O201" i="343"/>
  <c r="O148" i="343"/>
  <c r="O162" i="343"/>
  <c r="O181" i="343"/>
  <c r="O182" i="343"/>
  <c r="L196" i="343"/>
  <c r="F202" i="343"/>
  <c r="F207" i="343" s="1"/>
  <c r="L202" i="343"/>
  <c r="D9" i="306"/>
  <c r="E9" i="306"/>
  <c r="F9" i="306"/>
  <c r="G9" i="306"/>
  <c r="H9" i="306"/>
  <c r="I9" i="306"/>
  <c r="J9" i="306"/>
  <c r="K9" i="306"/>
  <c r="L9" i="306"/>
  <c r="L280" i="345" l="1"/>
  <c r="N164" i="343"/>
  <c r="N166" i="343" s="1"/>
  <c r="M275" i="345"/>
  <c r="O275" i="345"/>
  <c r="M250" i="345"/>
  <c r="N250" i="345"/>
  <c r="G154" i="345"/>
  <c r="M153" i="345"/>
  <c r="H154" i="345"/>
  <c r="N154" i="345" s="1"/>
  <c r="N153" i="345"/>
  <c r="I117" i="345"/>
  <c r="I121" i="345" s="1"/>
  <c r="O116" i="345"/>
  <c r="N117" i="345"/>
  <c r="N121" i="345" s="1"/>
  <c r="N75" i="345"/>
  <c r="N26" i="345"/>
  <c r="O205" i="343"/>
  <c r="M205" i="343"/>
  <c r="O204" i="343"/>
  <c r="O206" i="343" s="1"/>
  <c r="M204" i="343"/>
  <c r="M206" i="343" s="1"/>
  <c r="H202" i="343"/>
  <c r="H207" i="343" s="1"/>
  <c r="N199" i="343"/>
  <c r="G202" i="343"/>
  <c r="G207" i="343" s="1"/>
  <c r="M199" i="343"/>
  <c r="M183" i="343"/>
  <c r="M189" i="343"/>
  <c r="O189" i="343"/>
  <c r="O191" i="343" s="1"/>
  <c r="O168" i="343"/>
  <c r="O167" i="343"/>
  <c r="O138" i="343"/>
  <c r="L30" i="342"/>
  <c r="M30" i="342"/>
  <c r="K30" i="342"/>
  <c r="M87" i="232"/>
  <c r="E88" i="232"/>
  <c r="O183" i="343"/>
  <c r="N275" i="345"/>
  <c r="O209" i="345"/>
  <c r="M209" i="345"/>
  <c r="N79" i="345"/>
  <c r="I75" i="345"/>
  <c r="O75" i="345" s="1"/>
  <c r="M79" i="345"/>
  <c r="F79" i="345"/>
  <c r="O79" i="345" s="1"/>
  <c r="O20" i="345"/>
  <c r="M21" i="345"/>
  <c r="M23" i="345" s="1"/>
  <c r="N21" i="345"/>
  <c r="N23" i="345" s="1"/>
  <c r="N25" i="345"/>
  <c r="E27" i="345"/>
  <c r="E28" i="345" s="1"/>
  <c r="O163" i="343"/>
  <c r="O164" i="343" s="1"/>
  <c r="O166" i="343" s="1"/>
  <c r="K184" i="343"/>
  <c r="N181" i="343"/>
  <c r="L184" i="343"/>
  <c r="O196" i="343"/>
  <c r="F55" i="302"/>
  <c r="G55" i="302"/>
  <c r="H55" i="302"/>
  <c r="I55" i="302"/>
  <c r="J55" i="302"/>
  <c r="K55" i="302"/>
  <c r="L55" i="302"/>
  <c r="E25" i="302"/>
  <c r="F25" i="302"/>
  <c r="G25" i="302"/>
  <c r="H25" i="302"/>
  <c r="I25" i="302"/>
  <c r="L25" i="302"/>
  <c r="D25" i="302"/>
  <c r="O54" i="302"/>
  <c r="M41" i="302"/>
  <c r="N41" i="302"/>
  <c r="O41" i="302"/>
  <c r="O16" i="302"/>
  <c r="O17" i="302"/>
  <c r="K251" i="345" l="1"/>
  <c r="K280" i="345" s="1"/>
  <c r="J251" i="345"/>
  <c r="I154" i="345"/>
  <c r="M154" i="345"/>
  <c r="J117" i="345"/>
  <c r="J121" i="345" s="1"/>
  <c r="M116" i="345"/>
  <c r="O117" i="345"/>
  <c r="O121" i="345" s="1"/>
  <c r="M202" i="343"/>
  <c r="I202" i="343"/>
  <c r="I207" i="343" s="1"/>
  <c r="N202" i="343"/>
  <c r="O184" i="343"/>
  <c r="L188" i="343"/>
  <c r="N183" i="343"/>
  <c r="N190" i="343"/>
  <c r="N182" i="343"/>
  <c r="N189" i="343"/>
  <c r="N191" i="343" s="1"/>
  <c r="K188" i="343"/>
  <c r="K207" i="343" s="1"/>
  <c r="M190" i="343"/>
  <c r="M191" i="343" s="1"/>
  <c r="D184" i="343"/>
  <c r="N168" i="343"/>
  <c r="N167" i="343"/>
  <c r="O139" i="343"/>
  <c r="O150" i="343" s="1"/>
  <c r="D88" i="232"/>
  <c r="O210" i="345"/>
  <c r="M210" i="345"/>
  <c r="M80" i="345"/>
  <c r="M83" i="345" s="1"/>
  <c r="M25" i="345"/>
  <c r="O25" i="345"/>
  <c r="D27" i="345"/>
  <c r="D28" i="345" s="1"/>
  <c r="O21" i="345"/>
  <c r="O23" i="345" s="1"/>
  <c r="E184" i="343"/>
  <c r="M40" i="300"/>
  <c r="N40" i="300"/>
  <c r="O40" i="300"/>
  <c r="M16" i="300"/>
  <c r="N16" i="300"/>
  <c r="O16" i="300"/>
  <c r="M17" i="300"/>
  <c r="N17" i="300"/>
  <c r="O17" i="300"/>
  <c r="J19" i="300"/>
  <c r="E17" i="298"/>
  <c r="E18" i="298" s="1"/>
  <c r="N18" i="298" s="1"/>
  <c r="F17" i="298"/>
  <c r="G17" i="298"/>
  <c r="H17" i="298"/>
  <c r="I17" i="298"/>
  <c r="J17" i="298"/>
  <c r="K17" i="298"/>
  <c r="L17" i="298"/>
  <c r="D17" i="298"/>
  <c r="D18" i="298" s="1"/>
  <c r="M18" i="298" s="1"/>
  <c r="N16" i="298"/>
  <c r="M16" i="298"/>
  <c r="O16" i="298"/>
  <c r="N9" i="298"/>
  <c r="M9" i="298"/>
  <c r="E16" i="296"/>
  <c r="G16" i="296"/>
  <c r="H16" i="296"/>
  <c r="J16" i="296"/>
  <c r="K16" i="296"/>
  <c r="D16" i="296"/>
  <c r="E10" i="296"/>
  <c r="G10" i="296"/>
  <c r="H10" i="296"/>
  <c r="J10" i="296"/>
  <c r="K10" i="296"/>
  <c r="D10" i="296"/>
  <c r="G92" i="258"/>
  <c r="H92" i="258"/>
  <c r="I92" i="258"/>
  <c r="J92" i="258"/>
  <c r="K92" i="258"/>
  <c r="L92" i="258"/>
  <c r="J280" i="345" l="1"/>
  <c r="O154" i="345"/>
  <c r="O188" i="343"/>
  <c r="L207" i="343"/>
  <c r="J20" i="300"/>
  <c r="M20" i="300" s="1"/>
  <c r="M21" i="300" s="1"/>
  <c r="M19" i="300"/>
  <c r="J21" i="300"/>
  <c r="E21" i="296"/>
  <c r="N16" i="296"/>
  <c r="N10" i="296"/>
  <c r="F10" i="296"/>
  <c r="M251" i="345"/>
  <c r="N251" i="345"/>
  <c r="M117" i="345"/>
  <c r="M121" i="345" s="1"/>
  <c r="M26" i="345"/>
  <c r="O26" i="345"/>
  <c r="O202" i="343"/>
  <c r="O207" i="343" s="1"/>
  <c r="D188" i="343"/>
  <c r="D207" i="343" s="1"/>
  <c r="M184" i="343"/>
  <c r="N17" i="296"/>
  <c r="N64" i="296"/>
  <c r="M10" i="296"/>
  <c r="L10" i="296"/>
  <c r="I10" i="296"/>
  <c r="F16" i="296"/>
  <c r="L16" i="296"/>
  <c r="M16" i="296"/>
  <c r="I16" i="296"/>
  <c r="N211" i="345"/>
  <c r="N213" i="345" s="1"/>
  <c r="M84" i="345"/>
  <c r="N84" i="345"/>
  <c r="F27" i="345"/>
  <c r="F28" i="345" s="1"/>
  <c r="N184" i="343"/>
  <c r="E188" i="343"/>
  <c r="E207" i="343" s="1"/>
  <c r="K19" i="300"/>
  <c r="J22" i="300"/>
  <c r="J23" i="300" s="1"/>
  <c r="O9" i="298"/>
  <c r="E19" i="298"/>
  <c r="D19" i="298"/>
  <c r="F36" i="258"/>
  <c r="M68" i="341"/>
  <c r="N68" i="341"/>
  <c r="O68" i="341"/>
  <c r="E69" i="341"/>
  <c r="F69" i="341"/>
  <c r="G69" i="341"/>
  <c r="H69" i="341"/>
  <c r="I69" i="341"/>
  <c r="I147" i="341" s="1"/>
  <c r="J69" i="341"/>
  <c r="K69" i="341"/>
  <c r="L69" i="341"/>
  <c r="D69" i="341"/>
  <c r="E21" i="341"/>
  <c r="F21" i="341"/>
  <c r="G21" i="341"/>
  <c r="H21" i="341"/>
  <c r="I21" i="341"/>
  <c r="L21" i="341"/>
  <c r="D21" i="341"/>
  <c r="O14" i="341"/>
  <c r="O146" i="341"/>
  <c r="N146" i="341"/>
  <c r="M146" i="341"/>
  <c r="O129" i="341"/>
  <c r="N129" i="341"/>
  <c r="M129" i="341"/>
  <c r="O128" i="341"/>
  <c r="N128" i="341"/>
  <c r="N130" i="341" s="1"/>
  <c r="M128" i="341"/>
  <c r="O117" i="341"/>
  <c r="N117" i="341"/>
  <c r="M117" i="341"/>
  <c r="O115" i="341"/>
  <c r="N115" i="341"/>
  <c r="M115" i="341"/>
  <c r="O114" i="341"/>
  <c r="M114" i="341"/>
  <c r="O113" i="341"/>
  <c r="N113" i="341"/>
  <c r="M113" i="341"/>
  <c r="O112" i="341"/>
  <c r="N112" i="341"/>
  <c r="M112" i="341"/>
  <c r="O111" i="341"/>
  <c r="N111" i="341"/>
  <c r="M111" i="341"/>
  <c r="O110" i="341"/>
  <c r="N110" i="341"/>
  <c r="M110" i="341"/>
  <c r="O109" i="341"/>
  <c r="N109" i="341"/>
  <c r="M109" i="341"/>
  <c r="O108" i="341"/>
  <c r="N108" i="341"/>
  <c r="M108" i="341"/>
  <c r="O107" i="341"/>
  <c r="N107" i="341"/>
  <c r="M107" i="341"/>
  <c r="O106" i="341"/>
  <c r="N106" i="341"/>
  <c r="M106" i="341"/>
  <c r="O105" i="341"/>
  <c r="N105" i="341"/>
  <c r="M105" i="341"/>
  <c r="O104" i="341"/>
  <c r="N104" i="341"/>
  <c r="M104" i="341"/>
  <c r="O103" i="341"/>
  <c r="N103" i="341"/>
  <c r="M103" i="341"/>
  <c r="O92" i="341"/>
  <c r="O89" i="341"/>
  <c r="O91" i="341" s="1"/>
  <c r="O88" i="341"/>
  <c r="O87" i="341"/>
  <c r="O82" i="341"/>
  <c r="O85" i="341" s="1"/>
  <c r="N82" i="341"/>
  <c r="N85" i="341" s="1"/>
  <c r="M82" i="341"/>
  <c r="M85" i="341" s="1"/>
  <c r="O81" i="341"/>
  <c r="N81" i="341"/>
  <c r="M81" i="341"/>
  <c r="O80" i="341"/>
  <c r="N80" i="341"/>
  <c r="M80" i="341"/>
  <c r="O79" i="341"/>
  <c r="N79" i="341"/>
  <c r="M79" i="341"/>
  <c r="O78" i="341"/>
  <c r="N78" i="341"/>
  <c r="M78" i="341"/>
  <c r="N67" i="341"/>
  <c r="M67" i="341"/>
  <c r="O67" i="341"/>
  <c r="N66" i="341"/>
  <c r="M66" i="341"/>
  <c r="O66" i="341"/>
  <c r="N64" i="341"/>
  <c r="M64" i="341"/>
  <c r="O64" i="341"/>
  <c r="N63" i="341"/>
  <c r="M63" i="341"/>
  <c r="O63" i="341"/>
  <c r="N62" i="341"/>
  <c r="M62" i="341"/>
  <c r="O62" i="341"/>
  <c r="O60" i="341"/>
  <c r="O59" i="341"/>
  <c r="O58" i="341"/>
  <c r="O57" i="341"/>
  <c r="O56" i="341"/>
  <c r="O55" i="341"/>
  <c r="N55" i="341"/>
  <c r="M55" i="341"/>
  <c r="O45" i="341"/>
  <c r="O44" i="341"/>
  <c r="O43" i="341"/>
  <c r="O40" i="341"/>
  <c r="O42" i="341" s="1"/>
  <c r="O38" i="341"/>
  <c r="O37" i="341"/>
  <c r="F36" i="341"/>
  <c r="F39" i="341" s="1"/>
  <c r="F46" i="341" s="1"/>
  <c r="O34" i="341"/>
  <c r="O33" i="341"/>
  <c r="E33" i="341"/>
  <c r="O32" i="341"/>
  <c r="N32" i="341"/>
  <c r="M32" i="341"/>
  <c r="O16" i="341"/>
  <c r="N16" i="341"/>
  <c r="M16" i="341"/>
  <c r="O13" i="341"/>
  <c r="O12" i="341"/>
  <c r="O11" i="341"/>
  <c r="E11" i="341"/>
  <c r="D11" i="341"/>
  <c r="O10" i="341"/>
  <c r="N10" i="341"/>
  <c r="M10" i="341"/>
  <c r="O9" i="341"/>
  <c r="N9" i="341"/>
  <c r="M9" i="341"/>
  <c r="O8" i="341"/>
  <c r="N8" i="341"/>
  <c r="M8" i="341"/>
  <c r="G147" i="341" l="1"/>
  <c r="M130" i="341"/>
  <c r="O130" i="341"/>
  <c r="L147" i="341"/>
  <c r="H147" i="341"/>
  <c r="F147" i="341"/>
  <c r="K22" i="300"/>
  <c r="N19" i="300"/>
  <c r="N21" i="300" s="1"/>
  <c r="K20" i="300"/>
  <c r="N20" i="300" s="1"/>
  <c r="E20" i="298"/>
  <c r="N20" i="298" s="1"/>
  <c r="N19" i="298"/>
  <c r="D20" i="298"/>
  <c r="M20" i="298" s="1"/>
  <c r="M19" i="298"/>
  <c r="O16" i="296"/>
  <c r="O10" i="296"/>
  <c r="F37" i="258"/>
  <c r="O37" i="258" s="1"/>
  <c r="O36" i="258"/>
  <c r="M65" i="341"/>
  <c r="M69" i="341" s="1"/>
  <c r="N65" i="341"/>
  <c r="N69" i="341" s="1"/>
  <c r="O65" i="341"/>
  <c r="O69" i="341" s="1"/>
  <c r="O35" i="341"/>
  <c r="O61" i="341"/>
  <c r="O15" i="341"/>
  <c r="N118" i="341"/>
  <c r="N119" i="341" s="1"/>
  <c r="M188" i="343"/>
  <c r="M207" i="343" s="1"/>
  <c r="N188" i="343"/>
  <c r="N207" i="343" s="1"/>
  <c r="D33" i="341"/>
  <c r="D131" i="341"/>
  <c r="E131" i="341"/>
  <c r="M17" i="296"/>
  <c r="M64" i="296"/>
  <c r="O64" i="296" s="1"/>
  <c r="M211" i="345"/>
  <c r="M213" i="345" s="1"/>
  <c r="N185" i="345"/>
  <c r="N187" i="345" s="1"/>
  <c r="N85" i="345"/>
  <c r="N24" i="345"/>
  <c r="M24" i="345"/>
  <c r="E21" i="298"/>
  <c r="N21" i="298" s="1"/>
  <c r="D21" i="298"/>
  <c r="M21" i="298" s="1"/>
  <c r="O21" i="341"/>
  <c r="M118" i="341"/>
  <c r="M119" i="341" s="1"/>
  <c r="N33" i="341"/>
  <c r="E34" i="341"/>
  <c r="E35" i="341" s="1"/>
  <c r="N11" i="341"/>
  <c r="M11" i="341"/>
  <c r="O118" i="341"/>
  <c r="O119" i="341" s="1"/>
  <c r="D132" i="341" l="1"/>
  <c r="D133" i="341" s="1"/>
  <c r="K21" i="300"/>
  <c r="K23" i="300" s="1"/>
  <c r="O17" i="296"/>
  <c r="F38" i="258"/>
  <c r="E132" i="341"/>
  <c r="E133" i="341" s="1"/>
  <c r="D34" i="341"/>
  <c r="D35" i="341" s="1"/>
  <c r="M33" i="341"/>
  <c r="O211" i="345"/>
  <c r="O213" i="345" s="1"/>
  <c r="E91" i="345"/>
  <c r="O84" i="345"/>
  <c r="N188" i="345"/>
  <c r="N204" i="345" s="1"/>
  <c r="M185" i="345"/>
  <c r="M187" i="345" s="1"/>
  <c r="M85" i="345"/>
  <c r="O85" i="345"/>
  <c r="M27" i="345"/>
  <c r="M28" i="345" s="1"/>
  <c r="O24" i="345"/>
  <c r="N27" i="345"/>
  <c r="N28" i="345" s="1"/>
  <c r="N57" i="341"/>
  <c r="N34" i="341"/>
  <c r="N35" i="341" s="1"/>
  <c r="M56" i="341"/>
  <c r="N56" i="341"/>
  <c r="N58" i="341"/>
  <c r="M34" i="341"/>
  <c r="N13" i="341"/>
  <c r="M13" i="341"/>
  <c r="N12" i="341"/>
  <c r="M12" i="341"/>
  <c r="K21" i="341"/>
  <c r="K147" i="341" s="1"/>
  <c r="O131" i="341"/>
  <c r="M131" i="341"/>
  <c r="N131" i="341"/>
  <c r="M86" i="341"/>
  <c r="N86" i="341"/>
  <c r="O86" i="341"/>
  <c r="O93" i="341" s="1"/>
  <c r="D134" i="341" l="1"/>
  <c r="M133" i="341"/>
  <c r="D135" i="341"/>
  <c r="F39" i="258"/>
  <c r="O38" i="258"/>
  <c r="E134" i="341"/>
  <c r="N133" i="341"/>
  <c r="E135" i="341"/>
  <c r="M35" i="341"/>
  <c r="D36" i="341"/>
  <c r="E36" i="341"/>
  <c r="O185" i="345"/>
  <c r="O187" i="345" s="1"/>
  <c r="M29" i="345"/>
  <c r="M31" i="345" s="1"/>
  <c r="O27" i="345"/>
  <c r="O28" i="345" s="1"/>
  <c r="M58" i="341"/>
  <c r="E37" i="341"/>
  <c r="D37" i="341"/>
  <c r="M57" i="341"/>
  <c r="N60" i="341"/>
  <c r="D14" i="341"/>
  <c r="D15" i="341" s="1"/>
  <c r="E14" i="341"/>
  <c r="E15" i="341" s="1"/>
  <c r="N21" i="341"/>
  <c r="M132" i="341"/>
  <c r="N132" i="341"/>
  <c r="O132" i="341"/>
  <c r="O139" i="341" s="1"/>
  <c r="M135" i="341" l="1"/>
  <c r="M134" i="341"/>
  <c r="D136" i="341"/>
  <c r="M136" i="341" s="1"/>
  <c r="O39" i="258"/>
  <c r="O40" i="258" s="1"/>
  <c r="F40" i="258"/>
  <c r="N135" i="341"/>
  <c r="N134" i="341"/>
  <c r="E136" i="341"/>
  <c r="N136" i="341" s="1"/>
  <c r="M36" i="341"/>
  <c r="N36" i="341"/>
  <c r="J21" i="341"/>
  <c r="J147" i="341" s="1"/>
  <c r="D38" i="341"/>
  <c r="M38" i="341" s="1"/>
  <c r="M86" i="345"/>
  <c r="M87" i="345" s="1"/>
  <c r="N59" i="341"/>
  <c r="N61" i="341" s="1"/>
  <c r="N37" i="341"/>
  <c r="E38" i="341"/>
  <c r="E39" i="341" s="1"/>
  <c r="M37" i="341"/>
  <c r="N14" i="341"/>
  <c r="N15" i="341" s="1"/>
  <c r="M14" i="341"/>
  <c r="M15" i="341" s="1"/>
  <c r="D137" i="341" l="1"/>
  <c r="E137" i="341"/>
  <c r="M39" i="341"/>
  <c r="O36" i="341"/>
  <c r="O39" i="341" s="1"/>
  <c r="O46" i="341" s="1"/>
  <c r="D39" i="341"/>
  <c r="M21" i="341"/>
  <c r="N86" i="345"/>
  <c r="N87" i="345" s="1"/>
  <c r="D91" i="345"/>
  <c r="M87" i="341"/>
  <c r="N88" i="341"/>
  <c r="N89" i="341"/>
  <c r="N91" i="341" s="1"/>
  <c r="N87" i="341"/>
  <c r="M59" i="341"/>
  <c r="M60" i="341"/>
  <c r="N38" i="341"/>
  <c r="N39" i="341" s="1"/>
  <c r="D138" i="341" l="1"/>
  <c r="M138" i="341" s="1"/>
  <c r="M139" i="341" s="1"/>
  <c r="M137" i="341"/>
  <c r="D139" i="341"/>
  <c r="E138" i="341"/>
  <c r="N137" i="341"/>
  <c r="M61" i="341"/>
  <c r="O86" i="345"/>
  <c r="O87" i="345" s="1"/>
  <c r="M188" i="345"/>
  <c r="M204" i="345" s="1"/>
  <c r="F91" i="345"/>
  <c r="M88" i="341"/>
  <c r="M89" i="341"/>
  <c r="M91" i="341" s="1"/>
  <c r="M40" i="341"/>
  <c r="M42" i="341" s="1"/>
  <c r="D43" i="341"/>
  <c r="E43" i="341"/>
  <c r="E46" i="341" s="1"/>
  <c r="N138" i="341" l="1"/>
  <c r="N139" i="341" s="1"/>
  <c r="E139" i="341"/>
  <c r="E147" i="341" s="1"/>
  <c r="O188" i="345"/>
  <c r="O204" i="345" s="1"/>
  <c r="G91" i="345"/>
  <c r="G280" i="345" s="1"/>
  <c r="N92" i="341"/>
  <c r="N93" i="341" s="1"/>
  <c r="N44" i="341"/>
  <c r="N40" i="341"/>
  <c r="N42" i="341" s="1"/>
  <c r="M43" i="341"/>
  <c r="D44" i="341"/>
  <c r="N43" i="341"/>
  <c r="O140" i="341"/>
  <c r="M140" i="341"/>
  <c r="N140" i="341"/>
  <c r="N45" i="341" l="1"/>
  <c r="N46" i="341" s="1"/>
  <c r="M91" i="345"/>
  <c r="I91" i="345"/>
  <c r="I280" i="345" s="1"/>
  <c r="H91" i="345"/>
  <c r="H280" i="345" s="1"/>
  <c r="M92" i="341"/>
  <c r="M93" i="341" s="1"/>
  <c r="M44" i="341"/>
  <c r="D45" i="341"/>
  <c r="D46" i="341" s="1"/>
  <c r="D147" i="341" s="1"/>
  <c r="N141" i="341"/>
  <c r="N142" i="341" s="1"/>
  <c r="O141" i="341"/>
  <c r="O142" i="341" s="1"/>
  <c r="M45" i="341" l="1"/>
  <c r="M46" i="341" s="1"/>
  <c r="O91" i="345"/>
  <c r="N91" i="345"/>
  <c r="M141" i="341"/>
  <c r="M142" i="341" s="1"/>
  <c r="O143" i="341"/>
  <c r="N143" i="341"/>
  <c r="N144" i="341"/>
  <c r="O144" i="341"/>
  <c r="O145" i="341" l="1"/>
  <c r="O147" i="341" s="1"/>
  <c r="N145" i="341"/>
  <c r="N147" i="341" s="1"/>
  <c r="M144" i="341"/>
  <c r="M143" i="341" l="1"/>
  <c r="M145" i="341" s="1"/>
  <c r="M147" i="341" s="1"/>
  <c r="M115" i="247"/>
  <c r="M116" i="247"/>
  <c r="M117" i="247"/>
  <c r="M118" i="247"/>
  <c r="M120" i="247"/>
  <c r="M121" i="247"/>
  <c r="M122" i="247"/>
  <c r="M123" i="247"/>
  <c r="M124" i="247"/>
  <c r="M114" i="247"/>
  <c r="M71" i="247"/>
  <c r="N71" i="247"/>
  <c r="O71" i="247"/>
  <c r="E85" i="247"/>
  <c r="F85" i="247"/>
  <c r="G85" i="247"/>
  <c r="H85" i="247"/>
  <c r="I85" i="247"/>
  <c r="J85" i="247"/>
  <c r="K85" i="247"/>
  <c r="L85" i="247"/>
  <c r="D85" i="247"/>
  <c r="L21" i="247"/>
  <c r="I21" i="247"/>
  <c r="H21" i="247"/>
  <c r="N301" i="243"/>
  <c r="O301" i="243"/>
  <c r="E142" i="243" l="1"/>
  <c r="F142" i="243"/>
  <c r="G142" i="243"/>
  <c r="H142" i="243"/>
  <c r="I142" i="243"/>
  <c r="J142" i="243"/>
  <c r="K142" i="243"/>
  <c r="L142" i="243"/>
  <c r="D142" i="243"/>
  <c r="M141" i="243"/>
  <c r="N141" i="243"/>
  <c r="O141" i="243"/>
  <c r="M37" i="243"/>
  <c r="N37" i="243"/>
  <c r="O37" i="243" l="1"/>
  <c r="C44" i="241"/>
  <c r="D44" i="241"/>
  <c r="E44" i="241"/>
  <c r="F44" i="241"/>
  <c r="G44" i="241"/>
  <c r="H44" i="241"/>
  <c r="I44" i="241"/>
  <c r="J44" i="241"/>
  <c r="B44" i="241"/>
  <c r="C39" i="241"/>
  <c r="D39" i="241"/>
  <c r="E39" i="241"/>
  <c r="F39" i="241"/>
  <c r="G39" i="241"/>
  <c r="H39" i="241"/>
  <c r="I39" i="241"/>
  <c r="J39" i="241"/>
  <c r="B39" i="241"/>
  <c r="M45" i="237" l="1"/>
  <c r="L45" i="237"/>
  <c r="K45" i="237"/>
  <c r="J45" i="237"/>
  <c r="I45" i="237"/>
  <c r="H45" i="237"/>
  <c r="G45" i="237"/>
  <c r="F45" i="237"/>
  <c r="E45" i="237"/>
  <c r="D45" i="237"/>
  <c r="C45" i="237"/>
  <c r="B45" i="237"/>
  <c r="L45" i="235" l="1"/>
  <c r="M45" i="235" s="1"/>
  <c r="J45" i="235"/>
  <c r="I45" i="235"/>
  <c r="H45" i="235"/>
  <c r="G45" i="235"/>
  <c r="F45" i="235"/>
  <c r="E45" i="235"/>
  <c r="D45" i="235"/>
  <c r="C45" i="235"/>
  <c r="B45" i="235"/>
  <c r="J45" i="236"/>
  <c r="I45" i="236"/>
  <c r="H45" i="236"/>
  <c r="D45" i="236"/>
  <c r="C45" i="236"/>
  <c r="B45" i="236"/>
  <c r="I24" i="300" l="1"/>
  <c r="H24" i="300"/>
  <c r="G24" i="300"/>
  <c r="M28" i="255" l="1"/>
  <c r="N28" i="255"/>
  <c r="M29" i="255"/>
  <c r="N29" i="255"/>
  <c r="M30" i="255"/>
  <c r="N30" i="255"/>
  <c r="C9" i="303" l="1"/>
  <c r="D9" i="303"/>
  <c r="E9" i="303"/>
  <c r="F9" i="303"/>
  <c r="G9" i="303"/>
  <c r="H9" i="303"/>
  <c r="I9" i="303"/>
  <c r="J9" i="303"/>
  <c r="B9" i="303"/>
  <c r="L9" i="303"/>
  <c r="K9" i="303"/>
  <c r="E40" i="302"/>
  <c r="F40" i="302"/>
  <c r="G40" i="302"/>
  <c r="H40" i="302"/>
  <c r="I40" i="302"/>
  <c r="J40" i="302"/>
  <c r="K40" i="302"/>
  <c r="L40" i="302"/>
  <c r="D40" i="302"/>
  <c r="G36" i="302"/>
  <c r="H36" i="302"/>
  <c r="I36" i="302"/>
  <c r="J36" i="302"/>
  <c r="K36" i="302"/>
  <c r="L36" i="302"/>
  <c r="E34" i="302"/>
  <c r="E35" i="302" s="1"/>
  <c r="D34" i="302"/>
  <c r="D35" i="302" s="1"/>
  <c r="O25" i="302"/>
  <c r="O26" i="302" s="1"/>
  <c r="O15" i="302"/>
  <c r="O14" i="302"/>
  <c r="N14" i="302"/>
  <c r="M14" i="302"/>
  <c r="E13" i="302"/>
  <c r="F13" i="302"/>
  <c r="G13" i="302"/>
  <c r="H13" i="302"/>
  <c r="I13" i="302"/>
  <c r="J13" i="302"/>
  <c r="K13" i="302"/>
  <c r="L13" i="302"/>
  <c r="D13" i="302"/>
  <c r="O37" i="302"/>
  <c r="M37" i="302"/>
  <c r="O12" i="302"/>
  <c r="N12" i="302"/>
  <c r="M12" i="302"/>
  <c r="O11" i="302"/>
  <c r="N11" i="302"/>
  <c r="M11" i="302"/>
  <c r="O10" i="302"/>
  <c r="N10" i="302"/>
  <c r="M10" i="302"/>
  <c r="G39" i="300"/>
  <c r="H39" i="300"/>
  <c r="I39" i="300"/>
  <c r="J39" i="300"/>
  <c r="K39" i="300"/>
  <c r="L39" i="300"/>
  <c r="F28" i="300"/>
  <c r="G28" i="300"/>
  <c r="G41" i="300" s="1"/>
  <c r="H28" i="300"/>
  <c r="H41" i="300" s="1"/>
  <c r="I28" i="300"/>
  <c r="I41" i="300" s="1"/>
  <c r="J28" i="300"/>
  <c r="J41" i="300" s="1"/>
  <c r="K28" i="300"/>
  <c r="K41" i="300" s="1"/>
  <c r="L28" i="300"/>
  <c r="L41" i="300" s="1"/>
  <c r="M14" i="300"/>
  <c r="N14" i="300"/>
  <c r="O14" i="300"/>
  <c r="M15" i="300"/>
  <c r="N15" i="300"/>
  <c r="O15" i="300"/>
  <c r="E13" i="300"/>
  <c r="F13" i="300"/>
  <c r="G13" i="300"/>
  <c r="H13" i="300"/>
  <c r="I13" i="300"/>
  <c r="J13" i="300"/>
  <c r="K13" i="300"/>
  <c r="L13" i="300"/>
  <c r="D13" i="300"/>
  <c r="M12" i="300"/>
  <c r="N12" i="300"/>
  <c r="O12" i="300"/>
  <c r="K12" i="301"/>
  <c r="L12" i="301"/>
  <c r="M12" i="301"/>
  <c r="E70" i="298"/>
  <c r="E71" i="298" s="1"/>
  <c r="G70" i="298"/>
  <c r="H70" i="298"/>
  <c r="J70" i="298"/>
  <c r="K70" i="298"/>
  <c r="N70" i="298" s="1"/>
  <c r="D70" i="298"/>
  <c r="E62" i="298"/>
  <c r="J62" i="298"/>
  <c r="K62" i="298"/>
  <c r="N62" i="298" s="1"/>
  <c r="D62" i="298"/>
  <c r="G45" i="298"/>
  <c r="H45" i="298"/>
  <c r="I45" i="298"/>
  <c r="J45" i="298"/>
  <c r="K45" i="298"/>
  <c r="L45" i="298"/>
  <c r="E42" i="298"/>
  <c r="F42" i="298"/>
  <c r="G42" i="298"/>
  <c r="H42" i="298"/>
  <c r="I42" i="298"/>
  <c r="J42" i="298"/>
  <c r="K42" i="298"/>
  <c r="L42" i="298"/>
  <c r="D42" i="298"/>
  <c r="M41" i="298"/>
  <c r="N41" i="298"/>
  <c r="O41" i="298"/>
  <c r="E22" i="298"/>
  <c r="F22" i="298"/>
  <c r="G22" i="298"/>
  <c r="H22" i="298"/>
  <c r="I22" i="298"/>
  <c r="J22" i="298"/>
  <c r="K22" i="298"/>
  <c r="L22" i="298"/>
  <c r="D22" i="298"/>
  <c r="E14" i="298"/>
  <c r="F14" i="298"/>
  <c r="G14" i="298"/>
  <c r="H14" i="298"/>
  <c r="I14" i="298"/>
  <c r="J14" i="298"/>
  <c r="K14" i="298"/>
  <c r="L14" i="298"/>
  <c r="D14" i="298"/>
  <c r="E11" i="298"/>
  <c r="F11" i="298"/>
  <c r="F26" i="298" s="1"/>
  <c r="G11" i="298"/>
  <c r="G26" i="298" s="1"/>
  <c r="H11" i="298"/>
  <c r="I11" i="298"/>
  <c r="I26" i="298" s="1"/>
  <c r="J11" i="298"/>
  <c r="J26" i="298" s="1"/>
  <c r="K11" i="298"/>
  <c r="K26" i="298" s="1"/>
  <c r="L11" i="298"/>
  <c r="D11" i="298"/>
  <c r="E69" i="296"/>
  <c r="G69" i="296"/>
  <c r="H69" i="296"/>
  <c r="J69" i="296"/>
  <c r="K69" i="296"/>
  <c r="D69" i="296"/>
  <c r="E61" i="296"/>
  <c r="J61" i="296"/>
  <c r="K61" i="296"/>
  <c r="N61" i="296" s="1"/>
  <c r="D61" i="296"/>
  <c r="G47" i="296"/>
  <c r="H47" i="296"/>
  <c r="J47" i="296"/>
  <c r="K47" i="296"/>
  <c r="G42" i="296"/>
  <c r="H42" i="296"/>
  <c r="J42" i="296"/>
  <c r="K42" i="296"/>
  <c r="E39" i="296"/>
  <c r="G39" i="296"/>
  <c r="H39" i="296"/>
  <c r="J39" i="296"/>
  <c r="K39" i="296"/>
  <c r="D39" i="296"/>
  <c r="F39" i="296" s="1"/>
  <c r="G13" i="296"/>
  <c r="G21" i="296" s="1"/>
  <c r="H13" i="296"/>
  <c r="H21" i="296" s="1"/>
  <c r="J13" i="296"/>
  <c r="J21" i="296" s="1"/>
  <c r="K13" i="296"/>
  <c r="K21" i="296" s="1"/>
  <c r="D13" i="296"/>
  <c r="D21" i="296" s="1"/>
  <c r="C17" i="297"/>
  <c r="D17" i="297"/>
  <c r="E17" i="297"/>
  <c r="F17" i="297"/>
  <c r="G17" i="297"/>
  <c r="H17" i="297"/>
  <c r="I17" i="297"/>
  <c r="J17" i="297"/>
  <c r="B17" i="297"/>
  <c r="F9" i="307"/>
  <c r="E9" i="307"/>
  <c r="C9" i="307"/>
  <c r="B9" i="307"/>
  <c r="G9" i="307"/>
  <c r="D9" i="307"/>
  <c r="I9" i="305"/>
  <c r="H9" i="305"/>
  <c r="F9" i="305"/>
  <c r="E9" i="305"/>
  <c r="C9" i="305"/>
  <c r="B9" i="305"/>
  <c r="L9" i="305"/>
  <c r="K9" i="305"/>
  <c r="J9" i="305"/>
  <c r="G9" i="305"/>
  <c r="D9" i="305"/>
  <c r="L9" i="304"/>
  <c r="K9" i="304"/>
  <c r="J9" i="304"/>
  <c r="I9" i="304"/>
  <c r="H9" i="304"/>
  <c r="G9" i="304"/>
  <c r="F9" i="304"/>
  <c r="E9" i="304"/>
  <c r="D9" i="304"/>
  <c r="N9" i="304"/>
  <c r="M9" i="304"/>
  <c r="J73" i="296" l="1"/>
  <c r="G73" i="296"/>
  <c r="N69" i="296"/>
  <c r="K73" i="296"/>
  <c r="H73" i="296"/>
  <c r="O18" i="302"/>
  <c r="N18" i="300"/>
  <c r="O18" i="300"/>
  <c r="M18" i="300"/>
  <c r="F62" i="298"/>
  <c r="E73" i="298"/>
  <c r="N73" i="298" s="1"/>
  <c r="N71" i="298"/>
  <c r="F61" i="296"/>
  <c r="F69" i="296"/>
  <c r="L26" i="298"/>
  <c r="H26" i="298"/>
  <c r="N39" i="296"/>
  <c r="F70" i="298"/>
  <c r="F71" i="298" s="1"/>
  <c r="F73" i="298" s="1"/>
  <c r="D71" i="298"/>
  <c r="D23" i="298"/>
  <c r="D24" i="298" s="1"/>
  <c r="E23" i="298"/>
  <c r="E24" i="298" s="1"/>
  <c r="E26" i="298" s="1"/>
  <c r="I69" i="296"/>
  <c r="I39" i="296"/>
  <c r="L62" i="298"/>
  <c r="M62" i="298"/>
  <c r="O62" i="298" s="1"/>
  <c r="M70" i="298"/>
  <c r="O70" i="298" s="1"/>
  <c r="L70" i="298"/>
  <c r="I70" i="298"/>
  <c r="F13" i="296"/>
  <c r="F21" i="296" s="1"/>
  <c r="L13" i="296"/>
  <c r="L21" i="296" s="1"/>
  <c r="M13" i="296"/>
  <c r="M21" i="296" s="1"/>
  <c r="I13" i="296"/>
  <c r="I21" i="296" s="1"/>
  <c r="M39" i="296"/>
  <c r="L39" i="296"/>
  <c r="M61" i="296"/>
  <c r="O61" i="296" s="1"/>
  <c r="L61" i="296"/>
  <c r="M69" i="296"/>
  <c r="O69" i="296" s="1"/>
  <c r="L69" i="296"/>
  <c r="N13" i="296"/>
  <c r="N21" i="296" s="1"/>
  <c r="L42" i="296"/>
  <c r="I42" i="296"/>
  <c r="L47" i="296"/>
  <c r="I47" i="296"/>
  <c r="D70" i="296"/>
  <c r="D72" i="296" s="1"/>
  <c r="E70" i="296"/>
  <c r="E72" i="296" s="1"/>
  <c r="N9" i="306"/>
  <c r="M9" i="306"/>
  <c r="D40" i="296"/>
  <c r="E40" i="296"/>
  <c r="M9" i="303"/>
  <c r="O9" i="304"/>
  <c r="O35" i="302"/>
  <c r="O34" i="302"/>
  <c r="M35" i="302"/>
  <c r="M34" i="302"/>
  <c r="N35" i="302"/>
  <c r="N34" i="302"/>
  <c r="E36" i="302"/>
  <c r="N37" i="302"/>
  <c r="M39" i="302"/>
  <c r="O39" i="302"/>
  <c r="N39" i="302"/>
  <c r="M13" i="302"/>
  <c r="O13" i="302"/>
  <c r="N13" i="302"/>
  <c r="E24" i="300"/>
  <c r="M42" i="298"/>
  <c r="O42" i="298"/>
  <c r="N42" i="298"/>
  <c r="E45" i="298"/>
  <c r="M9" i="305"/>
  <c r="L73" i="296" l="1"/>
  <c r="I73" i="296"/>
  <c r="O39" i="296"/>
  <c r="D73" i="298"/>
  <c r="M73" i="298" s="1"/>
  <c r="O73" i="298" s="1"/>
  <c r="M71" i="298"/>
  <c r="O71" i="298" s="1"/>
  <c r="D41" i="296"/>
  <c r="M40" i="296"/>
  <c r="F40" i="296"/>
  <c r="M70" i="296"/>
  <c r="M72" i="296" s="1"/>
  <c r="F70" i="296"/>
  <c r="F72" i="296" s="1"/>
  <c r="E41" i="296"/>
  <c r="N40" i="296"/>
  <c r="N70" i="296"/>
  <c r="N72" i="296" s="1"/>
  <c r="O13" i="296"/>
  <c r="O21" i="296" s="1"/>
  <c r="O9" i="306"/>
  <c r="M15" i="302"/>
  <c r="N15" i="302"/>
  <c r="M16" i="302"/>
  <c r="N16" i="302"/>
  <c r="E46" i="298"/>
  <c r="D26" i="298"/>
  <c r="L24" i="300"/>
  <c r="J24" i="300"/>
  <c r="F36" i="302"/>
  <c r="N36" i="302"/>
  <c r="O36" i="302"/>
  <c r="D36" i="302"/>
  <c r="M38" i="302"/>
  <c r="N38" i="302"/>
  <c r="O38" i="302"/>
  <c r="D39" i="300"/>
  <c r="N38" i="300"/>
  <c r="O38" i="300"/>
  <c r="F45" i="298"/>
  <c r="D42" i="296"/>
  <c r="M16" i="301"/>
  <c r="L16" i="301"/>
  <c r="K16" i="301"/>
  <c r="M14" i="301"/>
  <c r="L14" i="301"/>
  <c r="K14" i="301"/>
  <c r="M15" i="301"/>
  <c r="L15" i="301"/>
  <c r="K15" i="301"/>
  <c r="M13" i="301"/>
  <c r="L13" i="301"/>
  <c r="K13" i="301"/>
  <c r="M11" i="301"/>
  <c r="L11" i="301"/>
  <c r="K11" i="301"/>
  <c r="M10" i="301"/>
  <c r="L10" i="301"/>
  <c r="K10" i="301"/>
  <c r="O47" i="300"/>
  <c r="O46" i="300"/>
  <c r="O45" i="300"/>
  <c r="M38" i="300"/>
  <c r="O37" i="300"/>
  <c r="N37" i="300"/>
  <c r="M37" i="300"/>
  <c r="O36" i="300"/>
  <c r="N36" i="300"/>
  <c r="M36" i="300"/>
  <c r="O27" i="300"/>
  <c r="O26" i="300"/>
  <c r="O11" i="300"/>
  <c r="N11" i="300"/>
  <c r="M11" i="300"/>
  <c r="O10" i="300"/>
  <c r="N10" i="300"/>
  <c r="M10" i="300"/>
  <c r="O51" i="298"/>
  <c r="N51" i="298"/>
  <c r="M51" i="298"/>
  <c r="O45" i="298"/>
  <c r="N45" i="298"/>
  <c r="O44" i="298"/>
  <c r="N44" i="298"/>
  <c r="M44" i="298"/>
  <c r="O43" i="298"/>
  <c r="N43" i="298"/>
  <c r="M43" i="298"/>
  <c r="O40" i="298"/>
  <c r="N40" i="298"/>
  <c r="M40" i="298"/>
  <c r="O39" i="298"/>
  <c r="N39" i="298"/>
  <c r="M39" i="298"/>
  <c r="O38" i="298"/>
  <c r="N38" i="298"/>
  <c r="M38" i="298"/>
  <c r="O37" i="298"/>
  <c r="N37" i="298"/>
  <c r="M37" i="298"/>
  <c r="O36" i="298"/>
  <c r="N36" i="298"/>
  <c r="M36" i="298"/>
  <c r="O35" i="298"/>
  <c r="N35" i="298"/>
  <c r="M35" i="298"/>
  <c r="O34" i="298"/>
  <c r="N34" i="298"/>
  <c r="M34" i="298"/>
  <c r="O25" i="298"/>
  <c r="N25" i="298"/>
  <c r="M25" i="298"/>
  <c r="O24" i="298"/>
  <c r="N24" i="298"/>
  <c r="M24" i="298"/>
  <c r="O23" i="298"/>
  <c r="N23" i="298"/>
  <c r="M23" i="298"/>
  <c r="O22" i="298"/>
  <c r="M22" i="298"/>
  <c r="N22" i="298"/>
  <c r="O15" i="298"/>
  <c r="O17" i="298" s="1"/>
  <c r="N15" i="298"/>
  <c r="N17" i="298" s="1"/>
  <c r="M15" i="298"/>
  <c r="M17" i="298" s="1"/>
  <c r="O14" i="298"/>
  <c r="M14" i="298"/>
  <c r="N14" i="298"/>
  <c r="O13" i="298"/>
  <c r="N13" i="298"/>
  <c r="M13" i="298"/>
  <c r="O12" i="298"/>
  <c r="N12" i="298"/>
  <c r="M12" i="298"/>
  <c r="K74" i="298"/>
  <c r="J74" i="298"/>
  <c r="H74" i="298"/>
  <c r="G74" i="298"/>
  <c r="O10" i="298"/>
  <c r="N10" i="298"/>
  <c r="M10" i="298"/>
  <c r="O8" i="298"/>
  <c r="N8" i="298"/>
  <c r="M8" i="298"/>
  <c r="M17" i="297"/>
  <c r="L17" i="297"/>
  <c r="K17" i="297"/>
  <c r="M16" i="297"/>
  <c r="L16" i="297"/>
  <c r="K16" i="297"/>
  <c r="M15" i="297"/>
  <c r="L15" i="297"/>
  <c r="K15" i="297"/>
  <c r="M14" i="297"/>
  <c r="L14" i="297"/>
  <c r="K14" i="297"/>
  <c r="M13" i="297"/>
  <c r="L13" i="297"/>
  <c r="K13" i="297"/>
  <c r="M12" i="297"/>
  <c r="L12" i="297"/>
  <c r="K12" i="297"/>
  <c r="M11" i="297"/>
  <c r="L11" i="297"/>
  <c r="K11" i="297"/>
  <c r="M10" i="297"/>
  <c r="L10" i="297"/>
  <c r="K10" i="297"/>
  <c r="M9" i="297"/>
  <c r="L9" i="297"/>
  <c r="K9" i="297"/>
  <c r="M8" i="297"/>
  <c r="L8" i="297"/>
  <c r="K8" i="297"/>
  <c r="J17" i="295"/>
  <c r="I17" i="295"/>
  <c r="H17" i="295"/>
  <c r="G17" i="295"/>
  <c r="F17" i="295"/>
  <c r="E17" i="295"/>
  <c r="D17" i="295"/>
  <c r="C17" i="295"/>
  <c r="B17" i="295"/>
  <c r="M16" i="295"/>
  <c r="L16" i="295"/>
  <c r="K16" i="295"/>
  <c r="M15" i="295"/>
  <c r="L15" i="295"/>
  <c r="K15" i="295"/>
  <c r="M14" i="295"/>
  <c r="L14" i="295"/>
  <c r="K14" i="295"/>
  <c r="M13" i="295"/>
  <c r="L13" i="295"/>
  <c r="K13" i="295"/>
  <c r="M12" i="295"/>
  <c r="L12" i="295"/>
  <c r="K12" i="295"/>
  <c r="M11" i="295"/>
  <c r="L11" i="295"/>
  <c r="K11" i="295"/>
  <c r="M10" i="295"/>
  <c r="L10" i="295"/>
  <c r="K10" i="295"/>
  <c r="M9" i="295"/>
  <c r="L9" i="295"/>
  <c r="K9" i="295"/>
  <c r="M8" i="295"/>
  <c r="L8" i="295"/>
  <c r="K8" i="295"/>
  <c r="N79" i="294"/>
  <c r="M79" i="294"/>
  <c r="N78" i="294"/>
  <c r="M78" i="294"/>
  <c r="N74" i="294"/>
  <c r="M74" i="294"/>
  <c r="N75" i="294"/>
  <c r="M75" i="294"/>
  <c r="N73" i="294"/>
  <c r="M73" i="294"/>
  <c r="N70" i="294"/>
  <c r="N72" i="294" s="1"/>
  <c r="M70" i="294"/>
  <c r="M72" i="294" s="1"/>
  <c r="F50" i="294"/>
  <c r="N30" i="294"/>
  <c r="N35" i="294" s="1"/>
  <c r="M30" i="294"/>
  <c r="M35" i="294" s="1"/>
  <c r="K23" i="294"/>
  <c r="J23" i="294"/>
  <c r="H23" i="294"/>
  <c r="G23" i="294"/>
  <c r="E23" i="294"/>
  <c r="D23" i="294"/>
  <c r="N21" i="294"/>
  <c r="M21" i="294"/>
  <c r="L23" i="294"/>
  <c r="F23" i="294"/>
  <c r="N17" i="294"/>
  <c r="N20" i="294" s="1"/>
  <c r="M17" i="294"/>
  <c r="M20" i="294" s="1"/>
  <c r="K13" i="294"/>
  <c r="J13" i="294"/>
  <c r="H13" i="294"/>
  <c r="G13" i="294"/>
  <c r="E13" i="294"/>
  <c r="D13" i="294"/>
  <c r="N11" i="294"/>
  <c r="M11" i="294"/>
  <c r="N10" i="294"/>
  <c r="M10" i="294"/>
  <c r="N8" i="294"/>
  <c r="M8" i="294"/>
  <c r="M13" i="294" s="1"/>
  <c r="I13" i="294"/>
  <c r="L9" i="293"/>
  <c r="K9" i="293"/>
  <c r="L8" i="293"/>
  <c r="K8" i="293"/>
  <c r="E69" i="292"/>
  <c r="N69" i="292" s="1"/>
  <c r="D69" i="292"/>
  <c r="M69" i="292" s="1"/>
  <c r="N67" i="292"/>
  <c r="M67" i="292"/>
  <c r="O67" i="292"/>
  <c r="N66" i="292"/>
  <c r="M66" i="292"/>
  <c r="N65" i="292"/>
  <c r="M65" i="292"/>
  <c r="F69" i="292"/>
  <c r="O69" i="292" s="1"/>
  <c r="N62" i="292"/>
  <c r="N64" i="292" s="1"/>
  <c r="M62" i="292"/>
  <c r="M64" i="292" s="1"/>
  <c r="K49" i="292"/>
  <c r="J49" i="292"/>
  <c r="H49" i="292"/>
  <c r="G49" i="292"/>
  <c r="E48" i="292"/>
  <c r="E49" i="292" s="1"/>
  <c r="D48" i="292"/>
  <c r="D49" i="292" s="1"/>
  <c r="N47" i="292"/>
  <c r="M47" i="292"/>
  <c r="N46" i="292"/>
  <c r="N48" i="292" s="1"/>
  <c r="M46" i="292"/>
  <c r="L49" i="292"/>
  <c r="F48" i="292"/>
  <c r="F49" i="292" s="1"/>
  <c r="N45" i="292"/>
  <c r="M45" i="292"/>
  <c r="N43" i="292"/>
  <c r="M43" i="292"/>
  <c r="N42" i="292"/>
  <c r="M42" i="292"/>
  <c r="M44" i="292" s="1"/>
  <c r="N40" i="292"/>
  <c r="M40" i="292"/>
  <c r="N37" i="292"/>
  <c r="M37" i="292"/>
  <c r="N36" i="292"/>
  <c r="M36" i="292"/>
  <c r="N18" i="292"/>
  <c r="N73" i="292" s="1"/>
  <c r="M18" i="292"/>
  <c r="M73" i="292" s="1"/>
  <c r="N14" i="292"/>
  <c r="N17" i="292" s="1"/>
  <c r="M14" i="292"/>
  <c r="M17" i="292" s="1"/>
  <c r="N9" i="292"/>
  <c r="M9" i="292"/>
  <c r="N8" i="292"/>
  <c r="M8" i="292"/>
  <c r="L8" i="291"/>
  <c r="K8" i="291"/>
  <c r="M8" i="291" s="1"/>
  <c r="H19" i="290"/>
  <c r="G19" i="290"/>
  <c r="I19" i="290"/>
  <c r="K15" i="290"/>
  <c r="J15" i="290"/>
  <c r="H15" i="290"/>
  <c r="H20" i="290" s="1"/>
  <c r="G15" i="290"/>
  <c r="G20" i="290" s="1"/>
  <c r="E15" i="290"/>
  <c r="D15" i="290"/>
  <c r="M14" i="290"/>
  <c r="M13" i="290"/>
  <c r="M12" i="290"/>
  <c r="M11" i="290"/>
  <c r="I15" i="290"/>
  <c r="I20" i="290" s="1"/>
  <c r="L12" i="289"/>
  <c r="K12" i="289"/>
  <c r="M12" i="289"/>
  <c r="L11" i="289"/>
  <c r="L13" i="289" s="1"/>
  <c r="K11" i="289"/>
  <c r="K13" i="289" s="1"/>
  <c r="M11" i="289"/>
  <c r="M13" i="289" s="1"/>
  <c r="K16" i="288"/>
  <c r="J16" i="288"/>
  <c r="H16" i="288"/>
  <c r="H21" i="288" s="1"/>
  <c r="G16" i="288"/>
  <c r="G21" i="288" s="1"/>
  <c r="E16" i="288"/>
  <c r="N16" i="288" s="1"/>
  <c r="D16" i="288"/>
  <c r="M15" i="288"/>
  <c r="O15" i="288" s="1"/>
  <c r="M14" i="288"/>
  <c r="O14" i="288" s="1"/>
  <c r="M13" i="288"/>
  <c r="O13" i="288" s="1"/>
  <c r="M12" i="288"/>
  <c r="O12" i="288" s="1"/>
  <c r="L12" i="287"/>
  <c r="K12" i="287"/>
  <c r="L11" i="287"/>
  <c r="L13" i="287" s="1"/>
  <c r="K11" i="287"/>
  <c r="K13" i="287" s="1"/>
  <c r="K151" i="286"/>
  <c r="J151" i="286"/>
  <c r="H151" i="286"/>
  <c r="G151" i="286"/>
  <c r="K146" i="286"/>
  <c r="J146" i="286"/>
  <c r="K143" i="286"/>
  <c r="J143" i="286"/>
  <c r="K137" i="286"/>
  <c r="J137" i="286"/>
  <c r="H137" i="286"/>
  <c r="G137" i="286"/>
  <c r="E137" i="286"/>
  <c r="D137" i="286"/>
  <c r="K95" i="286"/>
  <c r="J95" i="286"/>
  <c r="H95" i="286"/>
  <c r="G95" i="286"/>
  <c r="K91" i="286"/>
  <c r="J91" i="286"/>
  <c r="H91" i="286"/>
  <c r="H98" i="286" s="1"/>
  <c r="G91" i="286"/>
  <c r="E91" i="286"/>
  <c r="D91" i="286"/>
  <c r="K87" i="286"/>
  <c r="J87" i="286"/>
  <c r="H87" i="286"/>
  <c r="G87" i="286"/>
  <c r="E87" i="286"/>
  <c r="D87" i="286"/>
  <c r="N69" i="286"/>
  <c r="N73" i="286" s="1"/>
  <c r="M69" i="286"/>
  <c r="M73" i="286" s="1"/>
  <c r="N67" i="286"/>
  <c r="M67" i="286"/>
  <c r="N66" i="286"/>
  <c r="M66" i="286"/>
  <c r="N65" i="286"/>
  <c r="M65" i="286"/>
  <c r="K63" i="286"/>
  <c r="J63" i="286"/>
  <c r="E63" i="286"/>
  <c r="D63" i="286"/>
  <c r="N62" i="286"/>
  <c r="M62" i="286"/>
  <c r="O62" i="286" s="1"/>
  <c r="N61" i="286"/>
  <c r="M61" i="286"/>
  <c r="O61" i="286" s="1"/>
  <c r="K59" i="286"/>
  <c r="K60" i="286" s="1"/>
  <c r="J59" i="286"/>
  <c r="H59" i="286"/>
  <c r="H60" i="286" s="1"/>
  <c r="G59" i="286"/>
  <c r="E59" i="286"/>
  <c r="E60" i="286" s="1"/>
  <c r="D59" i="286"/>
  <c r="N58" i="286"/>
  <c r="M58" i="286"/>
  <c r="N57" i="286"/>
  <c r="N59" i="286" s="1"/>
  <c r="M57" i="286"/>
  <c r="N49" i="286"/>
  <c r="M49" i="286"/>
  <c r="N48" i="286"/>
  <c r="M48" i="286"/>
  <c r="N43" i="286"/>
  <c r="M43" i="286"/>
  <c r="N41" i="286"/>
  <c r="N40" i="286"/>
  <c r="M40" i="286"/>
  <c r="H18" i="286"/>
  <c r="E18" i="286"/>
  <c r="I25" i="285"/>
  <c r="H25" i="285"/>
  <c r="F25" i="285"/>
  <c r="E25" i="285"/>
  <c r="C25" i="285"/>
  <c r="B25" i="285"/>
  <c r="L24" i="285"/>
  <c r="K24" i="285"/>
  <c r="M24" i="285" s="1"/>
  <c r="L23" i="285"/>
  <c r="K23" i="285"/>
  <c r="L22" i="285"/>
  <c r="K22" i="285"/>
  <c r="M22" i="285" s="1"/>
  <c r="L21" i="285"/>
  <c r="K21" i="285"/>
  <c r="L20" i="285"/>
  <c r="K20" i="285"/>
  <c r="M20" i="285" s="1"/>
  <c r="L19" i="285"/>
  <c r="K19" i="285"/>
  <c r="L18" i="285"/>
  <c r="K18" i="285"/>
  <c r="L17" i="285"/>
  <c r="K17" i="285"/>
  <c r="L16" i="285"/>
  <c r="K16" i="285"/>
  <c r="M16" i="285" s="1"/>
  <c r="L15" i="285"/>
  <c r="K15" i="285"/>
  <c r="L14" i="285"/>
  <c r="K14" i="285"/>
  <c r="M14" i="285" s="1"/>
  <c r="L13" i="285"/>
  <c r="K13" i="285"/>
  <c r="L12" i="285"/>
  <c r="K12" i="285"/>
  <c r="M12" i="285" s="1"/>
  <c r="L11" i="285"/>
  <c r="K11" i="285"/>
  <c r="L10" i="285"/>
  <c r="K10" i="285"/>
  <c r="M10" i="285" s="1"/>
  <c r="L9" i="285"/>
  <c r="K9" i="285"/>
  <c r="L8" i="285"/>
  <c r="K8" i="285"/>
  <c r="K25" i="285" s="1"/>
  <c r="G25" i="285"/>
  <c r="N134" i="284"/>
  <c r="M134" i="284"/>
  <c r="N133" i="284"/>
  <c r="M133" i="284"/>
  <c r="K132" i="284"/>
  <c r="J132" i="284"/>
  <c r="H132" i="284"/>
  <c r="G132" i="284"/>
  <c r="E132" i="284"/>
  <c r="D132" i="284"/>
  <c r="N131" i="284"/>
  <c r="M131" i="284"/>
  <c r="N130" i="284"/>
  <c r="M130" i="284"/>
  <c r="N129" i="284"/>
  <c r="M129" i="284"/>
  <c r="N128" i="284"/>
  <c r="N132" i="284" s="1"/>
  <c r="M128" i="284"/>
  <c r="L132" i="284"/>
  <c r="F132" i="284"/>
  <c r="N127" i="284"/>
  <c r="M127" i="284"/>
  <c r="K120" i="284"/>
  <c r="J120" i="284"/>
  <c r="H120" i="284"/>
  <c r="G120" i="284"/>
  <c r="I120" i="284"/>
  <c r="N112" i="284"/>
  <c r="M112" i="284"/>
  <c r="K113" i="284"/>
  <c r="J113" i="284"/>
  <c r="H113" i="284"/>
  <c r="G113" i="284"/>
  <c r="E113" i="284"/>
  <c r="D113" i="284"/>
  <c r="N110" i="284"/>
  <c r="M110" i="284"/>
  <c r="N109" i="284"/>
  <c r="M109" i="284"/>
  <c r="N108" i="284"/>
  <c r="M108" i="284"/>
  <c r="N107" i="284"/>
  <c r="M107" i="284"/>
  <c r="N104" i="284"/>
  <c r="M104" i="284"/>
  <c r="N101" i="284"/>
  <c r="M101" i="284"/>
  <c r="N99" i="284"/>
  <c r="M99" i="284"/>
  <c r="N98" i="284"/>
  <c r="M98" i="284"/>
  <c r="N89" i="284"/>
  <c r="M89" i="284"/>
  <c r="N88" i="284"/>
  <c r="M88" i="284"/>
  <c r="M90" i="284" s="1"/>
  <c r="N87" i="284"/>
  <c r="M87" i="284"/>
  <c r="N85" i="284"/>
  <c r="M85" i="284"/>
  <c r="N84" i="284"/>
  <c r="N86" i="284" s="1"/>
  <c r="M84" i="284"/>
  <c r="H82" i="284"/>
  <c r="G82" i="284"/>
  <c r="E82" i="284"/>
  <c r="D82" i="284"/>
  <c r="F82" i="284"/>
  <c r="N71" i="284"/>
  <c r="N75" i="284" s="1"/>
  <c r="M71" i="284"/>
  <c r="M75" i="284" s="1"/>
  <c r="N69" i="284"/>
  <c r="M69" i="284"/>
  <c r="N68" i="284"/>
  <c r="M68" i="284"/>
  <c r="N67" i="284"/>
  <c r="M67" i="284"/>
  <c r="N70" i="284"/>
  <c r="M70" i="284"/>
  <c r="N66" i="284"/>
  <c r="M66" i="284"/>
  <c r="K52" i="284"/>
  <c r="J52" i="284"/>
  <c r="H52" i="284"/>
  <c r="G52" i="284"/>
  <c r="E52" i="284"/>
  <c r="D52" i="284"/>
  <c r="N51" i="284"/>
  <c r="M51" i="284"/>
  <c r="N50" i="284"/>
  <c r="N52" i="284" s="1"/>
  <c r="M50" i="284"/>
  <c r="L52" i="284"/>
  <c r="F52" i="284"/>
  <c r="K49" i="284"/>
  <c r="J49" i="284"/>
  <c r="H49" i="284"/>
  <c r="G49" i="284"/>
  <c r="E49" i="284"/>
  <c r="D49" i="284"/>
  <c r="N47" i="284"/>
  <c r="M47" i="284"/>
  <c r="N46" i="284"/>
  <c r="N48" i="284" s="1"/>
  <c r="M46" i="284"/>
  <c r="L49" i="284"/>
  <c r="F49" i="284"/>
  <c r="N45" i="284"/>
  <c r="M45" i="284"/>
  <c r="K26" i="284"/>
  <c r="J26" i="284"/>
  <c r="H26" i="284"/>
  <c r="G26" i="284"/>
  <c r="E26" i="284"/>
  <c r="E38" i="284" s="1"/>
  <c r="N38" i="284" s="1"/>
  <c r="D26" i="284"/>
  <c r="D38" i="284" s="1"/>
  <c r="M38" i="284" s="1"/>
  <c r="N25" i="284"/>
  <c r="M25" i="284"/>
  <c r="N24" i="284"/>
  <c r="N26" i="284" s="1"/>
  <c r="M24" i="284"/>
  <c r="L26" i="284"/>
  <c r="F26" i="284"/>
  <c r="F38" i="284" s="1"/>
  <c r="O38" i="284" s="1"/>
  <c r="K44" i="284"/>
  <c r="J44" i="284"/>
  <c r="H44" i="284"/>
  <c r="G44" i="284"/>
  <c r="L44" i="284"/>
  <c r="N16" i="284"/>
  <c r="M16" i="284"/>
  <c r="N13" i="284"/>
  <c r="M13" i="284"/>
  <c r="N12" i="284"/>
  <c r="M12" i="284"/>
  <c r="N11" i="284"/>
  <c r="M11" i="284"/>
  <c r="N10" i="284"/>
  <c r="M10" i="284"/>
  <c r="N9" i="284"/>
  <c r="M9" i="284"/>
  <c r="N8" i="284"/>
  <c r="M8" i="284"/>
  <c r="M15" i="284" s="1"/>
  <c r="I25" i="283"/>
  <c r="H25" i="283"/>
  <c r="F25" i="283"/>
  <c r="E25" i="283"/>
  <c r="C25" i="283"/>
  <c r="B25" i="283"/>
  <c r="L24" i="283"/>
  <c r="K24" i="283"/>
  <c r="L23" i="283"/>
  <c r="K23" i="283"/>
  <c r="L22" i="283"/>
  <c r="K22" i="283"/>
  <c r="L21" i="283"/>
  <c r="K21" i="283"/>
  <c r="L20" i="283"/>
  <c r="K20" i="283"/>
  <c r="L19" i="283"/>
  <c r="K19" i="283"/>
  <c r="M19" i="283" s="1"/>
  <c r="L18" i="283"/>
  <c r="K18" i="283"/>
  <c r="L17" i="283"/>
  <c r="K17" i="283"/>
  <c r="M17" i="283" s="1"/>
  <c r="L16" i="283"/>
  <c r="K16" i="283"/>
  <c r="L15" i="283"/>
  <c r="K15" i="283"/>
  <c r="M15" i="283" s="1"/>
  <c r="L14" i="283"/>
  <c r="K14" i="283"/>
  <c r="L13" i="283"/>
  <c r="K13" i="283"/>
  <c r="M13" i="283" s="1"/>
  <c r="L12" i="283"/>
  <c r="K12" i="283"/>
  <c r="L11" i="283"/>
  <c r="K11" i="283"/>
  <c r="M11" i="283" s="1"/>
  <c r="L10" i="283"/>
  <c r="K10" i="283"/>
  <c r="L9" i="283"/>
  <c r="K9" i="283"/>
  <c r="M9" i="283" s="1"/>
  <c r="L8" i="283"/>
  <c r="L25" i="283" s="1"/>
  <c r="K8" i="283"/>
  <c r="J25" i="283"/>
  <c r="D25" i="283"/>
  <c r="N10" i="282"/>
  <c r="M10" i="282"/>
  <c r="N9" i="282"/>
  <c r="N12" i="282" s="1"/>
  <c r="M9" i="282"/>
  <c r="M12" i="282" s="1"/>
  <c r="L10" i="281"/>
  <c r="K10" i="281"/>
  <c r="L9" i="281"/>
  <c r="L12" i="281" s="1"/>
  <c r="K9" i="281"/>
  <c r="K12" i="281" s="1"/>
  <c r="N10" i="280"/>
  <c r="M10" i="280"/>
  <c r="N9" i="280"/>
  <c r="N12" i="280" s="1"/>
  <c r="M9" i="280"/>
  <c r="M12" i="280" s="1"/>
  <c r="L10" i="279"/>
  <c r="K10" i="279"/>
  <c r="L9" i="279"/>
  <c r="L12" i="279" s="1"/>
  <c r="K9" i="279"/>
  <c r="K12" i="279" s="1"/>
  <c r="N64" i="278"/>
  <c r="N66" i="278" s="1"/>
  <c r="M64" i="278"/>
  <c r="M66" i="278" s="1"/>
  <c r="O48" i="278"/>
  <c r="O46" i="278"/>
  <c r="K44" i="278"/>
  <c r="J44" i="278"/>
  <c r="O42" i="278"/>
  <c r="L44" i="278"/>
  <c r="O44" i="278"/>
  <c r="K39" i="278"/>
  <c r="J39" i="278"/>
  <c r="H39" i="278"/>
  <c r="G39" i="278"/>
  <c r="E39" i="278"/>
  <c r="D39" i="278"/>
  <c r="N38" i="278"/>
  <c r="M38" i="278"/>
  <c r="N37" i="278"/>
  <c r="M37" i="278"/>
  <c r="O37" i="278"/>
  <c r="N36" i="278"/>
  <c r="M36" i="278"/>
  <c r="O36" i="278"/>
  <c r="N35" i="278"/>
  <c r="M35" i="278"/>
  <c r="N34" i="278"/>
  <c r="M34" i="278"/>
  <c r="O34" i="278"/>
  <c r="N33" i="278"/>
  <c r="M33" i="278"/>
  <c r="L39" i="278"/>
  <c r="F39" i="278"/>
  <c r="N30" i="278"/>
  <c r="N32" i="278" s="1"/>
  <c r="M30" i="278"/>
  <c r="M32" i="278" s="1"/>
  <c r="O30" i="278"/>
  <c r="O32" i="278" s="1"/>
  <c r="N29" i="278"/>
  <c r="M29" i="278"/>
  <c r="H18" i="278"/>
  <c r="G18" i="278"/>
  <c r="O16" i="278"/>
  <c r="O14" i="278"/>
  <c r="L18" i="278"/>
  <c r="F18" i="278"/>
  <c r="N10" i="278"/>
  <c r="N12" i="278" s="1"/>
  <c r="M10" i="278"/>
  <c r="M12" i="278" s="1"/>
  <c r="N8" i="278"/>
  <c r="M8" i="278"/>
  <c r="I22" i="277"/>
  <c r="H22" i="277"/>
  <c r="F22" i="277"/>
  <c r="E22" i="277"/>
  <c r="C22" i="277"/>
  <c r="B22" i="277"/>
  <c r="L22" i="277"/>
  <c r="K22" i="277"/>
  <c r="J22" i="277"/>
  <c r="G22" i="277"/>
  <c r="D22" i="277"/>
  <c r="P82" i="276"/>
  <c r="O71" i="276"/>
  <c r="O73" i="276" s="1"/>
  <c r="M52" i="276"/>
  <c r="L52" i="276"/>
  <c r="K52" i="276"/>
  <c r="G52" i="276"/>
  <c r="P50" i="276"/>
  <c r="P49" i="276"/>
  <c r="L47" i="276"/>
  <c r="K47" i="276"/>
  <c r="I47" i="276"/>
  <c r="H47" i="276"/>
  <c r="G47" i="276"/>
  <c r="F47" i="276"/>
  <c r="E47" i="276"/>
  <c r="O46" i="276"/>
  <c r="P46" i="276"/>
  <c r="O45" i="276"/>
  <c r="P45" i="276"/>
  <c r="O44" i="276"/>
  <c r="O43" i="276"/>
  <c r="P43" i="276"/>
  <c r="O41" i="276"/>
  <c r="O24" i="276"/>
  <c r="N24" i="276"/>
  <c r="P24" i="276"/>
  <c r="G18" i="276"/>
  <c r="F18" i="276"/>
  <c r="E18" i="276"/>
  <c r="O17" i="276"/>
  <c r="N17" i="276"/>
  <c r="O16" i="276"/>
  <c r="N16" i="276"/>
  <c r="O15" i="276"/>
  <c r="N15" i="276"/>
  <c r="O14" i="276"/>
  <c r="N14" i="276"/>
  <c r="O10" i="276"/>
  <c r="N10" i="276"/>
  <c r="O9" i="276"/>
  <c r="O12" i="276" s="1"/>
  <c r="N9" i="276"/>
  <c r="N12" i="276" s="1"/>
  <c r="O8" i="276"/>
  <c r="N8" i="276"/>
  <c r="I22" i="275"/>
  <c r="H22" i="275"/>
  <c r="F22" i="275"/>
  <c r="E22" i="275"/>
  <c r="C22" i="275"/>
  <c r="B22" i="275"/>
  <c r="L21" i="275"/>
  <c r="K21" i="275"/>
  <c r="M21" i="275" s="1"/>
  <c r="L20" i="275"/>
  <c r="K20" i="275"/>
  <c r="M20" i="275" s="1"/>
  <c r="L19" i="275"/>
  <c r="K19" i="275"/>
  <c r="M19" i="275" s="1"/>
  <c r="L18" i="275"/>
  <c r="K18" i="275"/>
  <c r="M18" i="275" s="1"/>
  <c r="L16" i="275"/>
  <c r="K16" i="275"/>
  <c r="M16" i="275" s="1"/>
  <c r="L15" i="275"/>
  <c r="K15" i="275"/>
  <c r="M15" i="275" s="1"/>
  <c r="L14" i="275"/>
  <c r="K14" i="275"/>
  <c r="M14" i="275" s="1"/>
  <c r="L13" i="275"/>
  <c r="K13" i="275"/>
  <c r="M13" i="275" s="1"/>
  <c r="L12" i="275"/>
  <c r="K12" i="275"/>
  <c r="M12" i="275" s="1"/>
  <c r="L11" i="275"/>
  <c r="K11" i="275"/>
  <c r="M11" i="275" s="1"/>
  <c r="L10" i="275"/>
  <c r="K10" i="275"/>
  <c r="M10" i="275" s="1"/>
  <c r="L9" i="275"/>
  <c r="K9" i="275"/>
  <c r="M9" i="275" s="1"/>
  <c r="L8" i="275"/>
  <c r="L22" i="275" s="1"/>
  <c r="K8" i="275"/>
  <c r="K22" i="275" s="1"/>
  <c r="J22" i="275"/>
  <c r="G22" i="275"/>
  <c r="D22" i="275"/>
  <c r="I20" i="273"/>
  <c r="H20" i="273"/>
  <c r="F20" i="273"/>
  <c r="E20" i="273"/>
  <c r="C20" i="273"/>
  <c r="B20" i="273"/>
  <c r="L19" i="273"/>
  <c r="K19" i="273"/>
  <c r="L18" i="273"/>
  <c r="K18" i="273"/>
  <c r="L16" i="273"/>
  <c r="K16" i="273"/>
  <c r="L15" i="273"/>
  <c r="K15" i="273"/>
  <c r="L14" i="273"/>
  <c r="K14" i="273"/>
  <c r="L13" i="273"/>
  <c r="K13" i="273"/>
  <c r="L12" i="273"/>
  <c r="K12" i="273"/>
  <c r="L11" i="273"/>
  <c r="K11" i="273"/>
  <c r="M11" i="273" s="1"/>
  <c r="L10" i="273"/>
  <c r="K10" i="273"/>
  <c r="L8" i="273"/>
  <c r="K8" i="273"/>
  <c r="K20" i="273" s="1"/>
  <c r="G20" i="273"/>
  <c r="I20" i="271"/>
  <c r="H20" i="271"/>
  <c r="F20" i="271"/>
  <c r="E20" i="271"/>
  <c r="C20" i="271"/>
  <c r="B20" i="271"/>
  <c r="L19" i="271"/>
  <c r="K19" i="271"/>
  <c r="M19" i="271" s="1"/>
  <c r="L18" i="271"/>
  <c r="K18" i="271"/>
  <c r="L16" i="271"/>
  <c r="K16" i="271"/>
  <c r="M16" i="271" s="1"/>
  <c r="L15" i="271"/>
  <c r="K15" i="271"/>
  <c r="L14" i="271"/>
  <c r="K14" i="271"/>
  <c r="L13" i="271"/>
  <c r="K13" i="271"/>
  <c r="L12" i="271"/>
  <c r="K12" i="271"/>
  <c r="L11" i="271"/>
  <c r="K11" i="271"/>
  <c r="L10" i="271"/>
  <c r="K10" i="271"/>
  <c r="L8" i="271"/>
  <c r="K8" i="271"/>
  <c r="L22" i="270"/>
  <c r="K22" i="270"/>
  <c r="J22" i="270"/>
  <c r="H22" i="270"/>
  <c r="G22" i="270"/>
  <c r="F22" i="270"/>
  <c r="O21" i="270"/>
  <c r="I22" i="270"/>
  <c r="O12" i="270"/>
  <c r="K11" i="270"/>
  <c r="J11" i="270"/>
  <c r="H11" i="270"/>
  <c r="G11" i="270"/>
  <c r="E11" i="270"/>
  <c r="D11" i="270"/>
  <c r="N10" i="270"/>
  <c r="M10" i="270"/>
  <c r="O10" i="270"/>
  <c r="N9" i="270"/>
  <c r="M9" i="270"/>
  <c r="I10" i="269"/>
  <c r="H10" i="269"/>
  <c r="F10" i="269"/>
  <c r="E10" i="269"/>
  <c r="D10" i="269"/>
  <c r="C10" i="269"/>
  <c r="B10" i="269"/>
  <c r="L9" i="269"/>
  <c r="K9" i="269"/>
  <c r="L8" i="269"/>
  <c r="L10" i="269" s="1"/>
  <c r="K8" i="269"/>
  <c r="J10" i="269"/>
  <c r="G10" i="269"/>
  <c r="L22" i="268"/>
  <c r="K22" i="268"/>
  <c r="J22" i="268"/>
  <c r="F22" i="268"/>
  <c r="O21" i="268"/>
  <c r="O15" i="268"/>
  <c r="K11" i="268"/>
  <c r="J11" i="268"/>
  <c r="H11" i="268"/>
  <c r="G11" i="268"/>
  <c r="E11" i="268"/>
  <c r="D11" i="268"/>
  <c r="N10" i="268"/>
  <c r="M10" i="268"/>
  <c r="O10" i="268"/>
  <c r="N9" i="268"/>
  <c r="M9" i="268"/>
  <c r="I10" i="267"/>
  <c r="H10" i="267"/>
  <c r="F10" i="267"/>
  <c r="E10" i="267"/>
  <c r="C10" i="267"/>
  <c r="B10" i="267"/>
  <c r="L9" i="267"/>
  <c r="K9" i="267"/>
  <c r="M9" i="267"/>
  <c r="L8" i="267"/>
  <c r="K8" i="267"/>
  <c r="J10" i="267"/>
  <c r="G10" i="267"/>
  <c r="D10" i="267"/>
  <c r="L123" i="266"/>
  <c r="K123" i="266"/>
  <c r="J123" i="266"/>
  <c r="H123" i="266"/>
  <c r="G123" i="266"/>
  <c r="F123" i="266"/>
  <c r="E123" i="266"/>
  <c r="D123" i="266"/>
  <c r="N122" i="266"/>
  <c r="M122" i="266"/>
  <c r="O122" i="266"/>
  <c r="N120" i="266"/>
  <c r="M120" i="266"/>
  <c r="I123" i="266"/>
  <c r="N119" i="266"/>
  <c r="M119" i="266"/>
  <c r="O119" i="266"/>
  <c r="O114" i="266"/>
  <c r="F107" i="266"/>
  <c r="O106" i="266"/>
  <c r="N86" i="266"/>
  <c r="N85" i="266"/>
  <c r="N84" i="266"/>
  <c r="O84" i="266"/>
  <c r="N83" i="266"/>
  <c r="O83" i="266"/>
  <c r="K77" i="266"/>
  <c r="J77" i="266"/>
  <c r="H77" i="266"/>
  <c r="G77" i="266"/>
  <c r="F77" i="266"/>
  <c r="L77" i="266"/>
  <c r="I77" i="266"/>
  <c r="K74" i="266"/>
  <c r="J74" i="266"/>
  <c r="H74" i="266"/>
  <c r="G74" i="266"/>
  <c r="F74" i="266"/>
  <c r="O73" i="266"/>
  <c r="L74" i="266"/>
  <c r="I74" i="266"/>
  <c r="F71" i="266"/>
  <c r="K54" i="266"/>
  <c r="J54" i="266"/>
  <c r="H54" i="266"/>
  <c r="G54" i="266"/>
  <c r="F54" i="266"/>
  <c r="E54" i="266"/>
  <c r="E64" i="266" s="1"/>
  <c r="N64" i="266" s="1"/>
  <c r="D54" i="266"/>
  <c r="D64" i="266" s="1"/>
  <c r="M64" i="266" s="1"/>
  <c r="N53" i="266"/>
  <c r="M53" i="266"/>
  <c r="O53" i="266"/>
  <c r="N52" i="266"/>
  <c r="M52" i="266"/>
  <c r="O52" i="266"/>
  <c r="N51" i="266"/>
  <c r="M51" i="266"/>
  <c r="O51" i="266"/>
  <c r="N50" i="266"/>
  <c r="M50" i="266"/>
  <c r="L54" i="266"/>
  <c r="N45" i="266"/>
  <c r="N49" i="266" s="1"/>
  <c r="M45" i="266"/>
  <c r="M49" i="266" s="1"/>
  <c r="O45" i="266"/>
  <c r="O49" i="266" s="1"/>
  <c r="N44" i="266"/>
  <c r="M44" i="266"/>
  <c r="O44" i="266"/>
  <c r="N36" i="266"/>
  <c r="M36" i="266"/>
  <c r="N35" i="266"/>
  <c r="M35" i="266"/>
  <c r="N34" i="266"/>
  <c r="M34" i="266"/>
  <c r="N33" i="266"/>
  <c r="M33" i="266"/>
  <c r="N23" i="266"/>
  <c r="M23" i="266"/>
  <c r="N22" i="266"/>
  <c r="M22" i="266"/>
  <c r="N21" i="266"/>
  <c r="M21" i="266"/>
  <c r="F20" i="266"/>
  <c r="E20" i="266"/>
  <c r="D20" i="266"/>
  <c r="N18" i="266"/>
  <c r="M18" i="266"/>
  <c r="N17" i="266"/>
  <c r="M17" i="266"/>
  <c r="O17" i="266"/>
  <c r="N16" i="266"/>
  <c r="M16" i="266"/>
  <c r="N8" i="266"/>
  <c r="N15" i="266" s="1"/>
  <c r="M8" i="266"/>
  <c r="M15" i="266" s="1"/>
  <c r="L22" i="265"/>
  <c r="K22" i="265"/>
  <c r="L21" i="265"/>
  <c r="K21" i="265"/>
  <c r="L20" i="265"/>
  <c r="K20" i="265"/>
  <c r="L19" i="265"/>
  <c r="K19" i="265"/>
  <c r="L17" i="265"/>
  <c r="K17" i="265"/>
  <c r="L16" i="265"/>
  <c r="K16" i="265"/>
  <c r="L15" i="265"/>
  <c r="K15" i="265"/>
  <c r="L14" i="265"/>
  <c r="K14" i="265"/>
  <c r="L13" i="265"/>
  <c r="K13" i="265"/>
  <c r="L12" i="265"/>
  <c r="K12" i="265"/>
  <c r="L10" i="265"/>
  <c r="K10" i="265"/>
  <c r="L9" i="265"/>
  <c r="K9" i="265"/>
  <c r="K8" i="265"/>
  <c r="L122" i="264"/>
  <c r="K122" i="264"/>
  <c r="J122" i="264"/>
  <c r="H122" i="264"/>
  <c r="G122" i="264"/>
  <c r="F122" i="264"/>
  <c r="E122" i="264"/>
  <c r="D122" i="264"/>
  <c r="N121" i="264"/>
  <c r="M121" i="264"/>
  <c r="O121" i="264"/>
  <c r="N119" i="264"/>
  <c r="M119" i="264"/>
  <c r="N118" i="264"/>
  <c r="M118" i="264"/>
  <c r="O118" i="264"/>
  <c r="F106" i="264"/>
  <c r="E106" i="264"/>
  <c r="N106" i="264" s="1"/>
  <c r="D106" i="264"/>
  <c r="M106" i="264" s="1"/>
  <c r="K97" i="264"/>
  <c r="K103" i="264" s="1"/>
  <c r="J97" i="264"/>
  <c r="J103" i="264" s="1"/>
  <c r="H97" i="264"/>
  <c r="H103" i="264" s="1"/>
  <c r="G97" i="264"/>
  <c r="G103" i="264" s="1"/>
  <c r="F97" i="264"/>
  <c r="F103" i="264" s="1"/>
  <c r="L97" i="264"/>
  <c r="L103" i="264" s="1"/>
  <c r="I97" i="264"/>
  <c r="I103" i="264" s="1"/>
  <c r="O94" i="264"/>
  <c r="O93" i="264"/>
  <c r="N81" i="264"/>
  <c r="M81" i="264"/>
  <c r="K80" i="264"/>
  <c r="J80" i="264"/>
  <c r="H80" i="264"/>
  <c r="G80" i="264"/>
  <c r="F80" i="264"/>
  <c r="O79" i="264"/>
  <c r="L80" i="264"/>
  <c r="I80" i="264"/>
  <c r="K77" i="264"/>
  <c r="J77" i="264"/>
  <c r="H77" i="264"/>
  <c r="G77" i="264"/>
  <c r="F77" i="264"/>
  <c r="O76" i="264"/>
  <c r="L77" i="264"/>
  <c r="I77" i="264"/>
  <c r="F74" i="264"/>
  <c r="E74" i="264"/>
  <c r="D74" i="264"/>
  <c r="N73" i="264"/>
  <c r="M73" i="264"/>
  <c r="N72" i="264"/>
  <c r="M72" i="264"/>
  <c r="O69" i="264"/>
  <c r="N69" i="264"/>
  <c r="M69" i="264"/>
  <c r="N51" i="264"/>
  <c r="M51" i="264"/>
  <c r="N50" i="264"/>
  <c r="M50" i="264"/>
  <c r="O50" i="264"/>
  <c r="N49" i="264"/>
  <c r="M49" i="264"/>
  <c r="N48" i="264"/>
  <c r="M48" i="264"/>
  <c r="N43" i="264"/>
  <c r="N47" i="264" s="1"/>
  <c r="M43" i="264"/>
  <c r="M47" i="264" s="1"/>
  <c r="N42" i="264"/>
  <c r="M42" i="264"/>
  <c r="O42" i="264"/>
  <c r="N40" i="264"/>
  <c r="M40" i="264"/>
  <c r="O40" i="264"/>
  <c r="N39" i="264"/>
  <c r="M39" i="264"/>
  <c r="O39" i="264"/>
  <c r="N38" i="264"/>
  <c r="M38" i="264"/>
  <c r="N37" i="264"/>
  <c r="M37" i="264"/>
  <c r="K35" i="264"/>
  <c r="J35" i="264"/>
  <c r="H35" i="264"/>
  <c r="G35" i="264"/>
  <c r="F35" i="264"/>
  <c r="E35" i="264"/>
  <c r="D35" i="264"/>
  <c r="N24" i="264"/>
  <c r="M24" i="264"/>
  <c r="N23" i="264"/>
  <c r="M23" i="264"/>
  <c r="N22" i="264"/>
  <c r="M22" i="264"/>
  <c r="O22" i="264"/>
  <c r="O21" i="264"/>
  <c r="N21" i="264"/>
  <c r="M21" i="264"/>
  <c r="O18" i="264"/>
  <c r="N18" i="264"/>
  <c r="M18" i="264"/>
  <c r="O17" i="264"/>
  <c r="N17" i="264"/>
  <c r="M17" i="264"/>
  <c r="O16" i="264"/>
  <c r="N16" i="264"/>
  <c r="M16" i="264"/>
  <c r="N14" i="264"/>
  <c r="M14" i="264"/>
  <c r="N13" i="264"/>
  <c r="M13" i="264"/>
  <c r="N12" i="264"/>
  <c r="M12" i="264"/>
  <c r="N11" i="264"/>
  <c r="M11" i="264"/>
  <c r="O11" i="264"/>
  <c r="N10" i="264"/>
  <c r="M10" i="264"/>
  <c r="N9" i="264"/>
  <c r="M9" i="264"/>
  <c r="O9" i="264"/>
  <c r="N8" i="264"/>
  <c r="N15" i="264" s="1"/>
  <c r="M8" i="264"/>
  <c r="M15" i="264" s="1"/>
  <c r="L22" i="263"/>
  <c r="K22" i="263"/>
  <c r="L21" i="263"/>
  <c r="K21" i="263"/>
  <c r="L20" i="263"/>
  <c r="K20" i="263"/>
  <c r="L19" i="263"/>
  <c r="K19" i="263"/>
  <c r="L17" i="263"/>
  <c r="K17" i="263"/>
  <c r="L16" i="263"/>
  <c r="K16" i="263"/>
  <c r="L15" i="263"/>
  <c r="K15" i="263"/>
  <c r="L14" i="263"/>
  <c r="K14" i="263"/>
  <c r="L13" i="263"/>
  <c r="K13" i="263"/>
  <c r="L12" i="263"/>
  <c r="K12" i="263"/>
  <c r="L10" i="263"/>
  <c r="K10" i="263"/>
  <c r="L9" i="263"/>
  <c r="K9" i="263"/>
  <c r="L8" i="263"/>
  <c r="K8" i="263"/>
  <c r="K115" i="262"/>
  <c r="J115" i="262"/>
  <c r="H115" i="262"/>
  <c r="G115" i="262"/>
  <c r="I115" i="262"/>
  <c r="K112" i="262"/>
  <c r="J112" i="262"/>
  <c r="H112" i="262"/>
  <c r="G112" i="262"/>
  <c r="E112" i="262"/>
  <c r="D112" i="262"/>
  <c r="N111" i="262"/>
  <c r="M111" i="262"/>
  <c r="N110" i="262"/>
  <c r="M110" i="262"/>
  <c r="N109" i="262"/>
  <c r="M109" i="262"/>
  <c r="N108" i="262"/>
  <c r="M108" i="262"/>
  <c r="N107" i="262"/>
  <c r="M107" i="262"/>
  <c r="K99" i="262"/>
  <c r="J99" i="262"/>
  <c r="H99" i="262"/>
  <c r="G99" i="262"/>
  <c r="E99" i="262"/>
  <c r="D99" i="262"/>
  <c r="N98" i="262"/>
  <c r="M98" i="262"/>
  <c r="N97" i="262"/>
  <c r="M97" i="262"/>
  <c r="N96" i="262"/>
  <c r="M96" i="262"/>
  <c r="N95" i="262"/>
  <c r="M95" i="262"/>
  <c r="N94" i="262"/>
  <c r="M94" i="262"/>
  <c r="N93" i="262"/>
  <c r="M93" i="262"/>
  <c r="O93" i="262"/>
  <c r="N92" i="262"/>
  <c r="M92" i="262"/>
  <c r="N91" i="262"/>
  <c r="M91" i="262"/>
  <c r="I99" i="262"/>
  <c r="N88" i="262"/>
  <c r="M88" i="262"/>
  <c r="N87" i="262"/>
  <c r="M87" i="262"/>
  <c r="N84" i="262"/>
  <c r="M84" i="262"/>
  <c r="N81" i="262"/>
  <c r="N83" i="262" s="1"/>
  <c r="M81" i="262"/>
  <c r="M83" i="262" s="1"/>
  <c r="O81" i="262"/>
  <c r="O83" i="262" s="1"/>
  <c r="N80" i="262"/>
  <c r="M80" i="262"/>
  <c r="N73" i="262"/>
  <c r="N79" i="262" s="1"/>
  <c r="M73" i="262"/>
  <c r="M79" i="262" s="1"/>
  <c r="K65" i="262"/>
  <c r="J65" i="262"/>
  <c r="H65" i="262"/>
  <c r="G65" i="262"/>
  <c r="E65" i="262"/>
  <c r="D65" i="262"/>
  <c r="N64" i="262"/>
  <c r="M64" i="262"/>
  <c r="N63" i="262"/>
  <c r="M63" i="262"/>
  <c r="M65" i="262" s="1"/>
  <c r="I65" i="262"/>
  <c r="F65" i="262"/>
  <c r="N48" i="262"/>
  <c r="M48" i="262"/>
  <c r="N47" i="262"/>
  <c r="M47" i="262"/>
  <c r="N46" i="262"/>
  <c r="M46" i="262"/>
  <c r="N45" i="262"/>
  <c r="M45" i="262"/>
  <c r="N40" i="262"/>
  <c r="M40" i="262"/>
  <c r="N39" i="262"/>
  <c r="M39" i="262"/>
  <c r="K38" i="262"/>
  <c r="K43" i="262" s="1"/>
  <c r="J38" i="262"/>
  <c r="J43" i="262" s="1"/>
  <c r="H38" i="262"/>
  <c r="H43" i="262" s="1"/>
  <c r="G38" i="262"/>
  <c r="E38" i="262"/>
  <c r="E43" i="262" s="1"/>
  <c r="D38" i="262"/>
  <c r="D43" i="262" s="1"/>
  <c r="N37" i="262"/>
  <c r="M37" i="262"/>
  <c r="O37" i="262"/>
  <c r="N36" i="262"/>
  <c r="M36" i="262"/>
  <c r="N35" i="262"/>
  <c r="M35" i="262"/>
  <c r="I38" i="262"/>
  <c r="I43" i="262" s="1"/>
  <c r="N22" i="262"/>
  <c r="M22" i="262"/>
  <c r="N21" i="262"/>
  <c r="M21" i="262"/>
  <c r="N18" i="262"/>
  <c r="M18" i="262"/>
  <c r="N17" i="262"/>
  <c r="M17" i="262"/>
  <c r="N16" i="262"/>
  <c r="M16" i="262"/>
  <c r="N19" i="262"/>
  <c r="M19" i="262"/>
  <c r="N15" i="262"/>
  <c r="M15" i="262"/>
  <c r="N14" i="262"/>
  <c r="M14" i="262"/>
  <c r="N13" i="262"/>
  <c r="M13" i="262"/>
  <c r="N12" i="262"/>
  <c r="M12" i="262"/>
  <c r="N11" i="262"/>
  <c r="N20" i="262" s="1"/>
  <c r="M11" i="262"/>
  <c r="M20" i="262" s="1"/>
  <c r="N8" i="262"/>
  <c r="M8" i="262"/>
  <c r="L24" i="261"/>
  <c r="K24" i="261"/>
  <c r="L22" i="261"/>
  <c r="K22" i="261"/>
  <c r="L21" i="261"/>
  <c r="K21" i="261"/>
  <c r="L20" i="261"/>
  <c r="K20" i="261"/>
  <c r="L19" i="261"/>
  <c r="K19" i="261"/>
  <c r="L18" i="261"/>
  <c r="K18" i="261"/>
  <c r="M18" i="261"/>
  <c r="L17" i="261"/>
  <c r="K17" i="261"/>
  <c r="L16" i="261"/>
  <c r="K16" i="261"/>
  <c r="M16" i="261" s="1"/>
  <c r="L15" i="261"/>
  <c r="K15" i="261"/>
  <c r="M15" i="261" s="1"/>
  <c r="L14" i="261"/>
  <c r="K14" i="261"/>
  <c r="M14" i="261"/>
  <c r="L13" i="261"/>
  <c r="K13" i="261"/>
  <c r="L11" i="261"/>
  <c r="K11" i="261"/>
  <c r="L10" i="261"/>
  <c r="K10" i="261"/>
  <c r="L9" i="261"/>
  <c r="K9" i="261"/>
  <c r="L8" i="261"/>
  <c r="K8" i="261"/>
  <c r="K103" i="260"/>
  <c r="J103" i="260"/>
  <c r="H103" i="260"/>
  <c r="G103" i="260"/>
  <c r="L103" i="260"/>
  <c r="F103" i="260"/>
  <c r="K98" i="260"/>
  <c r="N99" i="260" s="1"/>
  <c r="J98" i="260"/>
  <c r="H98" i="260"/>
  <c r="G98" i="260"/>
  <c r="I98" i="260"/>
  <c r="K95" i="260"/>
  <c r="J95" i="260"/>
  <c r="H95" i="260"/>
  <c r="G95" i="260"/>
  <c r="E95" i="260"/>
  <c r="D95" i="260"/>
  <c r="N94" i="260"/>
  <c r="M94" i="260"/>
  <c r="N93" i="260"/>
  <c r="M93" i="260"/>
  <c r="O93" i="260"/>
  <c r="N92" i="260"/>
  <c r="M92" i="260"/>
  <c r="N91" i="260"/>
  <c r="M91" i="260"/>
  <c r="O91" i="260"/>
  <c r="N90" i="260"/>
  <c r="M90" i="260"/>
  <c r="L95" i="260"/>
  <c r="F95" i="260"/>
  <c r="N88" i="260"/>
  <c r="M88" i="260"/>
  <c r="O88" i="260"/>
  <c r="N87" i="260"/>
  <c r="M87" i="260"/>
  <c r="N86" i="260"/>
  <c r="M86" i="260"/>
  <c r="O86" i="260"/>
  <c r="N85" i="260"/>
  <c r="M85" i="260"/>
  <c r="N84" i="260"/>
  <c r="M84" i="260"/>
  <c r="O84" i="260"/>
  <c r="N83" i="260"/>
  <c r="M83" i="260"/>
  <c r="N82" i="260"/>
  <c r="M82" i="260"/>
  <c r="N81" i="260"/>
  <c r="M81" i="260"/>
  <c r="N78" i="260"/>
  <c r="M78" i="260"/>
  <c r="O78" i="260"/>
  <c r="N68" i="260"/>
  <c r="M68" i="260"/>
  <c r="O68" i="260"/>
  <c r="N65" i="260"/>
  <c r="M65" i="260"/>
  <c r="N64" i="260"/>
  <c r="M64" i="260"/>
  <c r="K57" i="260"/>
  <c r="J57" i="260"/>
  <c r="H57" i="260"/>
  <c r="G57" i="260"/>
  <c r="E57" i="260"/>
  <c r="D57" i="260"/>
  <c r="N56" i="260"/>
  <c r="M56" i="260"/>
  <c r="N55" i="260"/>
  <c r="M55" i="260"/>
  <c r="N49" i="260"/>
  <c r="N54" i="260" s="1"/>
  <c r="M49" i="260"/>
  <c r="M54" i="260" s="1"/>
  <c r="N43" i="260"/>
  <c r="N48" i="260" s="1"/>
  <c r="M43" i="260"/>
  <c r="M48" i="260" s="1"/>
  <c r="N34" i="260"/>
  <c r="M34" i="260"/>
  <c r="N33" i="260"/>
  <c r="M33" i="260"/>
  <c r="N32" i="260"/>
  <c r="M32" i="260"/>
  <c r="N31" i="260"/>
  <c r="N36" i="260" s="1"/>
  <c r="M31" i="260"/>
  <c r="M36" i="260" s="1"/>
  <c r="N26" i="260"/>
  <c r="M26" i="260"/>
  <c r="N25" i="260"/>
  <c r="M25" i="260"/>
  <c r="N22" i="260"/>
  <c r="M22" i="260"/>
  <c r="N21" i="260"/>
  <c r="N24" i="260" s="1"/>
  <c r="M21" i="260"/>
  <c r="M24" i="260" s="1"/>
  <c r="N20" i="260"/>
  <c r="M20" i="260"/>
  <c r="N8" i="260"/>
  <c r="M8" i="260"/>
  <c r="I26" i="259"/>
  <c r="H26" i="259"/>
  <c r="F26" i="259"/>
  <c r="E26" i="259"/>
  <c r="C26" i="259"/>
  <c r="B26" i="259"/>
  <c r="L25" i="259"/>
  <c r="K25" i="259"/>
  <c r="L24" i="259"/>
  <c r="K24" i="259"/>
  <c r="L22" i="259"/>
  <c r="K22" i="259"/>
  <c r="L21" i="259"/>
  <c r="K21" i="259"/>
  <c r="M21" i="259"/>
  <c r="L20" i="259"/>
  <c r="K20" i="259"/>
  <c r="L19" i="259"/>
  <c r="K19" i="259"/>
  <c r="M19" i="259"/>
  <c r="L18" i="259"/>
  <c r="K18" i="259"/>
  <c r="L17" i="259"/>
  <c r="K17" i="259"/>
  <c r="M17" i="259"/>
  <c r="L16" i="259"/>
  <c r="K16" i="259"/>
  <c r="L15" i="259"/>
  <c r="K15" i="259"/>
  <c r="M15" i="259"/>
  <c r="L14" i="259"/>
  <c r="K14" i="259"/>
  <c r="L13" i="259"/>
  <c r="K13" i="259"/>
  <c r="M13" i="259"/>
  <c r="L11" i="259"/>
  <c r="K11" i="259"/>
  <c r="L10" i="259"/>
  <c r="K10" i="259"/>
  <c r="M10" i="259"/>
  <c r="L9" i="259"/>
  <c r="K9" i="259"/>
  <c r="L8" i="259"/>
  <c r="K8" i="259"/>
  <c r="K26" i="259" s="1"/>
  <c r="M8" i="259"/>
  <c r="I85" i="264" l="1"/>
  <c r="G85" i="264"/>
  <c r="J85" i="264"/>
  <c r="L85" i="264"/>
  <c r="F85" i="264"/>
  <c r="H85" i="264"/>
  <c r="H123" i="264" s="1"/>
  <c r="K85" i="264"/>
  <c r="G123" i="264"/>
  <c r="I82" i="266"/>
  <c r="F82" i="266"/>
  <c r="H82" i="266"/>
  <c r="K82" i="266"/>
  <c r="L82" i="266"/>
  <c r="G82" i="266"/>
  <c r="J82" i="266"/>
  <c r="G83" i="278"/>
  <c r="F83" i="278"/>
  <c r="H83" i="278"/>
  <c r="L83" i="278"/>
  <c r="O40" i="286"/>
  <c r="O65" i="286"/>
  <c r="O66" i="286"/>
  <c r="O67" i="286"/>
  <c r="O70" i="284"/>
  <c r="O10" i="282"/>
  <c r="J45" i="278"/>
  <c r="F123" i="264"/>
  <c r="O106" i="264"/>
  <c r="M41" i="264"/>
  <c r="N41" i="264"/>
  <c r="N37" i="266"/>
  <c r="M37" i="266"/>
  <c r="N42" i="286"/>
  <c r="M10" i="281"/>
  <c r="I11" i="270"/>
  <c r="L11" i="270"/>
  <c r="K10" i="267"/>
  <c r="N86" i="262"/>
  <c r="M86" i="262"/>
  <c r="G43" i="262"/>
  <c r="N89" i="260"/>
  <c r="M29" i="260"/>
  <c r="N29" i="260"/>
  <c r="J25" i="300"/>
  <c r="E26" i="300"/>
  <c r="N26" i="300" s="1"/>
  <c r="M17" i="295"/>
  <c r="K17" i="295"/>
  <c r="H90" i="276"/>
  <c r="I90" i="276"/>
  <c r="K90" i="276"/>
  <c r="L90" i="276"/>
  <c r="M23" i="294"/>
  <c r="N23" i="294"/>
  <c r="D12" i="268"/>
  <c r="D13" i="268"/>
  <c r="N11" i="268"/>
  <c r="E12" i="268"/>
  <c r="E13" i="268"/>
  <c r="M89" i="260"/>
  <c r="K23" i="302"/>
  <c r="N23" i="302" s="1"/>
  <c r="D17" i="288"/>
  <c r="D18" i="288" s="1"/>
  <c r="E16" i="290"/>
  <c r="E17" i="290"/>
  <c r="E18" i="290"/>
  <c r="E17" i="288"/>
  <c r="E18" i="288" s="1"/>
  <c r="D16" i="290"/>
  <c r="D17" i="290" s="1"/>
  <c r="D18" i="290" s="1"/>
  <c r="O109" i="284"/>
  <c r="O129" i="284"/>
  <c r="O131" i="284"/>
  <c r="I74" i="298"/>
  <c r="L74" i="298"/>
  <c r="O40" i="296"/>
  <c r="M42" i="296"/>
  <c r="E42" i="296"/>
  <c r="N41" i="296"/>
  <c r="O70" i="296"/>
  <c r="O72" i="296" s="1"/>
  <c r="M41" i="296"/>
  <c r="F41" i="296"/>
  <c r="K18" i="286"/>
  <c r="N18" i="286" s="1"/>
  <c r="N17" i="286"/>
  <c r="N87" i="286"/>
  <c r="K98" i="286"/>
  <c r="N91" i="286"/>
  <c r="N137" i="286"/>
  <c r="D18" i="286"/>
  <c r="F18" i="286" s="1"/>
  <c r="G18" i="286"/>
  <c r="I18" i="286" s="1"/>
  <c r="J18" i="286"/>
  <c r="M17" i="286"/>
  <c r="O17" i="286"/>
  <c r="O41" i="286"/>
  <c r="O43" i="286"/>
  <c r="O48" i="286"/>
  <c r="O49" i="286"/>
  <c r="O57" i="286"/>
  <c r="O58" i="286"/>
  <c r="D60" i="286"/>
  <c r="F60" i="286" s="1"/>
  <c r="F59" i="286"/>
  <c r="G60" i="286"/>
  <c r="I60" i="286" s="1"/>
  <c r="I59" i="286"/>
  <c r="J60" i="286"/>
  <c r="L60" i="286" s="1"/>
  <c r="L59" i="286"/>
  <c r="F63" i="286"/>
  <c r="L63" i="286"/>
  <c r="O69" i="286"/>
  <c r="O73" i="286" s="1"/>
  <c r="F87" i="286"/>
  <c r="I87" i="286"/>
  <c r="M87" i="286"/>
  <c r="O87" i="286" s="1"/>
  <c r="L87" i="286"/>
  <c r="F91" i="286"/>
  <c r="I91" i="286"/>
  <c r="M91" i="286"/>
  <c r="O91" i="286" s="1"/>
  <c r="L91" i="286"/>
  <c r="I95" i="286"/>
  <c r="L95" i="286"/>
  <c r="F137" i="286"/>
  <c r="I137" i="286"/>
  <c r="M137" i="286"/>
  <c r="O137" i="286" s="1"/>
  <c r="L137" i="286"/>
  <c r="L143" i="286"/>
  <c r="L146" i="286"/>
  <c r="I151" i="286"/>
  <c r="L151" i="286"/>
  <c r="E70" i="292"/>
  <c r="N70" i="292" s="1"/>
  <c r="D70" i="292"/>
  <c r="M70" i="292" s="1"/>
  <c r="G98" i="286"/>
  <c r="I98" i="286" s="1"/>
  <c r="J98" i="286"/>
  <c r="E138" i="286"/>
  <c r="N138" i="286" s="1"/>
  <c r="D138" i="286"/>
  <c r="D113" i="262"/>
  <c r="D114" i="262" s="1"/>
  <c r="E113" i="262"/>
  <c r="E114" i="262" s="1"/>
  <c r="N95" i="260"/>
  <c r="E96" i="260"/>
  <c r="E97" i="260" s="1"/>
  <c r="N97" i="260" s="1"/>
  <c r="D96" i="260"/>
  <c r="D97" i="260" s="1"/>
  <c r="D43" i="296"/>
  <c r="O78" i="294"/>
  <c r="D36" i="294"/>
  <c r="D37" i="294" s="1"/>
  <c r="E36" i="294"/>
  <c r="E37" i="294" s="1"/>
  <c r="J14" i="294"/>
  <c r="M14" i="294" s="1"/>
  <c r="K14" i="294"/>
  <c r="N14" i="294" s="1"/>
  <c r="O75" i="294"/>
  <c r="N39" i="292"/>
  <c r="N19" i="292"/>
  <c r="N24" i="292" s="1"/>
  <c r="M19" i="292"/>
  <c r="M24" i="292" s="1"/>
  <c r="K11" i="292"/>
  <c r="K12" i="292" s="1"/>
  <c r="N12" i="292" s="1"/>
  <c r="J11" i="292"/>
  <c r="J12" i="292" s="1"/>
  <c r="M12" i="292" s="1"/>
  <c r="O37" i="292"/>
  <c r="O45" i="292"/>
  <c r="O47" i="292"/>
  <c r="M15" i="290"/>
  <c r="E92" i="286"/>
  <c r="N92" i="286" s="1"/>
  <c r="D92" i="286"/>
  <c r="N63" i="286"/>
  <c r="M63" i="286"/>
  <c r="N60" i="286"/>
  <c r="E120" i="284"/>
  <c r="N120" i="284" s="1"/>
  <c r="D120" i="284"/>
  <c r="M120" i="284" s="1"/>
  <c r="O127" i="284"/>
  <c r="N76" i="284"/>
  <c r="O85" i="284"/>
  <c r="O51" i="284"/>
  <c r="E39" i="284"/>
  <c r="N39" i="284" s="1"/>
  <c r="E40" i="284"/>
  <c r="N40" i="284" s="1"/>
  <c r="F39" i="284"/>
  <c r="O39" i="284" s="1"/>
  <c r="D39" i="284"/>
  <c r="M39" i="284" s="1"/>
  <c r="O47" i="284"/>
  <c r="O25" i="284"/>
  <c r="O98" i="284"/>
  <c r="O12" i="284"/>
  <c r="O10" i="284"/>
  <c r="N49" i="284"/>
  <c r="O45" i="284"/>
  <c r="O10" i="280"/>
  <c r="O9" i="280"/>
  <c r="O12" i="280" s="1"/>
  <c r="D13" i="278"/>
  <c r="E40" i="278"/>
  <c r="E13" i="278"/>
  <c r="D40" i="278"/>
  <c r="K45" i="278"/>
  <c r="N39" i="278"/>
  <c r="P52" i="276"/>
  <c r="F48" i="276"/>
  <c r="F49" i="276" s="1"/>
  <c r="O49" i="276" s="1"/>
  <c r="E48" i="276"/>
  <c r="F19" i="276"/>
  <c r="E19" i="276"/>
  <c r="O18" i="276"/>
  <c r="N18" i="276"/>
  <c r="D12" i="270"/>
  <c r="D13" i="270"/>
  <c r="N11" i="270"/>
  <c r="E12" i="270"/>
  <c r="L10" i="267"/>
  <c r="E105" i="266"/>
  <c r="E106" i="266" s="1"/>
  <c r="D105" i="266"/>
  <c r="D106" i="266" s="1"/>
  <c r="D63" i="266"/>
  <c r="D65" i="266" s="1"/>
  <c r="E63" i="266"/>
  <c r="E65" i="266" s="1"/>
  <c r="O74" i="266"/>
  <c r="O20" i="266"/>
  <c r="O116" i="266"/>
  <c r="M10" i="265"/>
  <c r="M13" i="265"/>
  <c r="M15" i="265"/>
  <c r="M17" i="265"/>
  <c r="M19" i="265"/>
  <c r="M21" i="265"/>
  <c r="E107" i="264"/>
  <c r="J107" i="264"/>
  <c r="D107" i="264"/>
  <c r="K107" i="264"/>
  <c r="D75" i="264"/>
  <c r="D76" i="264" s="1"/>
  <c r="E75" i="264"/>
  <c r="E76" i="264" s="1"/>
  <c r="O74" i="264"/>
  <c r="M52" i="264"/>
  <c r="M20" i="264"/>
  <c r="M74" i="264"/>
  <c r="O52" i="264"/>
  <c r="M9" i="263"/>
  <c r="M12" i="263"/>
  <c r="M14" i="263"/>
  <c r="M16" i="263"/>
  <c r="M20" i="263"/>
  <c r="M22" i="263"/>
  <c r="N50" i="262"/>
  <c r="M50" i="262"/>
  <c r="M38" i="262"/>
  <c r="M43" i="262" s="1"/>
  <c r="N17" i="302"/>
  <c r="N18" i="302" s="1"/>
  <c r="M17" i="302"/>
  <c r="M18" i="302" s="1"/>
  <c r="E27" i="300"/>
  <c r="N27" i="300" s="1"/>
  <c r="E47" i="298"/>
  <c r="D44" i="296"/>
  <c r="D45" i="296"/>
  <c r="D26" i="259"/>
  <c r="J26" i="259"/>
  <c r="L26" i="259"/>
  <c r="M9" i="259"/>
  <c r="M11" i="259"/>
  <c r="M14" i="259"/>
  <c r="M16" i="259"/>
  <c r="M18" i="259"/>
  <c r="M20" i="259"/>
  <c r="M22" i="259"/>
  <c r="M24" i="259"/>
  <c r="M35" i="264"/>
  <c r="M20" i="266"/>
  <c r="M25" i="259"/>
  <c r="O26" i="260"/>
  <c r="O32" i="260"/>
  <c r="F57" i="260"/>
  <c r="L57" i="260"/>
  <c r="N57" i="260"/>
  <c r="O56" i="260"/>
  <c r="L98" i="260"/>
  <c r="O99" i="260" s="1"/>
  <c r="I103" i="260"/>
  <c r="O103" i="260" s="1"/>
  <c r="M9" i="261"/>
  <c r="M10" i="261"/>
  <c r="M11" i="261"/>
  <c r="M19" i="261"/>
  <c r="M20" i="261"/>
  <c r="M21" i="261"/>
  <c r="M22" i="261"/>
  <c r="M24" i="261"/>
  <c r="O11" i="262"/>
  <c r="O12" i="262"/>
  <c r="O14" i="262"/>
  <c r="O50" i="262"/>
  <c r="L65" i="262"/>
  <c r="N65" i="262"/>
  <c r="I112" i="262"/>
  <c r="M112" i="262"/>
  <c r="F115" i="262"/>
  <c r="L115" i="262"/>
  <c r="M19" i="263"/>
  <c r="M21" i="263"/>
  <c r="O10" i="264"/>
  <c r="O12" i="264"/>
  <c r="O13" i="264"/>
  <c r="O20" i="264"/>
  <c r="N20" i="264"/>
  <c r="I35" i="264"/>
  <c r="L35" i="264"/>
  <c r="L123" i="264" s="1"/>
  <c r="O24" i="264"/>
  <c r="N35" i="264"/>
  <c r="O37" i="264"/>
  <c r="O49" i="264"/>
  <c r="O51" i="264"/>
  <c r="N52" i="264"/>
  <c r="O73" i="264"/>
  <c r="N74" i="264"/>
  <c r="O96" i="264"/>
  <c r="I122" i="264"/>
  <c r="I123" i="264" s="1"/>
  <c r="N122" i="264"/>
  <c r="M9" i="265"/>
  <c r="M12" i="265"/>
  <c r="M14" i="265"/>
  <c r="M16" i="265"/>
  <c r="M20" i="265"/>
  <c r="M22" i="265"/>
  <c r="O18" i="266"/>
  <c r="N20" i="266"/>
  <c r="O22" i="266"/>
  <c r="O23" i="266"/>
  <c r="O33" i="266"/>
  <c r="O34" i="266"/>
  <c r="O35" i="266"/>
  <c r="O36" i="266"/>
  <c r="M54" i="266"/>
  <c r="N87" i="266"/>
  <c r="N104" i="266" s="1"/>
  <c r="H23" i="268"/>
  <c r="K23" i="268"/>
  <c r="G23" i="270"/>
  <c r="J23" i="270"/>
  <c r="M18" i="273"/>
  <c r="M22" i="277"/>
  <c r="O8" i="278"/>
  <c r="O17" i="278"/>
  <c r="M12" i="287"/>
  <c r="F16" i="288"/>
  <c r="I16" i="288"/>
  <c r="I21" i="288" s="1"/>
  <c r="L16" i="288"/>
  <c r="L21" i="288" s="1"/>
  <c r="F21" i="288"/>
  <c r="O50" i="266"/>
  <c r="N54" i="266"/>
  <c r="O70" i="266"/>
  <c r="O76" i="266"/>
  <c r="O86" i="266"/>
  <c r="O118" i="266"/>
  <c r="N123" i="266"/>
  <c r="O9" i="268"/>
  <c r="I11" i="268"/>
  <c r="L11" i="268"/>
  <c r="G23" i="268"/>
  <c r="J23" i="268"/>
  <c r="M8" i="269"/>
  <c r="M9" i="269"/>
  <c r="O9" i="270"/>
  <c r="O15" i="270"/>
  <c r="O17" i="270"/>
  <c r="H23" i="270"/>
  <c r="K23" i="270"/>
  <c r="M8" i="271"/>
  <c r="M15" i="271"/>
  <c r="M18" i="271"/>
  <c r="P15" i="276"/>
  <c r="P17" i="276"/>
  <c r="M47" i="276"/>
  <c r="M90" i="276" s="1"/>
  <c r="O47" i="276"/>
  <c r="P44" i="276"/>
  <c r="O10" i="278"/>
  <c r="O12" i="278" s="1"/>
  <c r="I18" i="278"/>
  <c r="O15" i="278"/>
  <c r="O29" i="278"/>
  <c r="I39" i="278"/>
  <c r="I83" i="278" s="1"/>
  <c r="M39" i="278"/>
  <c r="O35" i="278"/>
  <c r="O38" i="278"/>
  <c r="O41" i="278"/>
  <c r="O45" i="278"/>
  <c r="O47" i="278"/>
  <c r="M10" i="279"/>
  <c r="G25" i="283"/>
  <c r="K25" i="283"/>
  <c r="M16" i="283"/>
  <c r="M24" i="283"/>
  <c r="N15" i="284"/>
  <c r="M132" i="284"/>
  <c r="O130" i="284"/>
  <c r="D25" i="285"/>
  <c r="J25" i="285"/>
  <c r="L25" i="285"/>
  <c r="M19" i="285"/>
  <c r="M21" i="285"/>
  <c r="M23" i="285"/>
  <c r="O70" i="292"/>
  <c r="F15" i="290"/>
  <c r="L15" i="290"/>
  <c r="L20" i="290" s="1"/>
  <c r="F19" i="290"/>
  <c r="F20" i="290" s="1"/>
  <c r="L19" i="290"/>
  <c r="O9" i="292"/>
  <c r="O40" i="292"/>
  <c r="N44" i="292"/>
  <c r="N49" i="292" s="1"/>
  <c r="I49" i="292"/>
  <c r="M48" i="292"/>
  <c r="M9" i="293"/>
  <c r="F13" i="294"/>
  <c r="L13" i="294"/>
  <c r="N13" i="294"/>
  <c r="O10" i="294"/>
  <c r="I23" i="294"/>
  <c r="F47" i="294"/>
  <c r="F51" i="294" s="1"/>
  <c r="L17" i="295"/>
  <c r="N22" i="300"/>
  <c r="M12" i="271"/>
  <c r="M11" i="271"/>
  <c r="D20" i="273"/>
  <c r="J20" i="273"/>
  <c r="L20" i="273"/>
  <c r="M10" i="273"/>
  <c r="M12" i="273"/>
  <c r="M14" i="273"/>
  <c r="M19" i="273"/>
  <c r="M13" i="273"/>
  <c r="M15" i="273"/>
  <c r="M16" i="273"/>
  <c r="M18" i="285"/>
  <c r="M9" i="285"/>
  <c r="M11" i="285"/>
  <c r="M13" i="285"/>
  <c r="M15" i="285"/>
  <c r="M17" i="285"/>
  <c r="M21" i="283"/>
  <c r="M18" i="283"/>
  <c r="M20" i="283"/>
  <c r="M23" i="283"/>
  <c r="M10" i="283"/>
  <c r="M12" i="283"/>
  <c r="M14" i="283"/>
  <c r="M22" i="283"/>
  <c r="G20" i="271"/>
  <c r="K20" i="271"/>
  <c r="M14" i="271"/>
  <c r="D20" i="271"/>
  <c r="J20" i="271"/>
  <c r="L20" i="271"/>
  <c r="M13" i="271"/>
  <c r="M10" i="271"/>
  <c r="O9" i="284"/>
  <c r="O11" i="284"/>
  <c r="O13" i="284"/>
  <c r="O16" i="284"/>
  <c r="I26" i="284"/>
  <c r="M26" i="284"/>
  <c r="I49" i="284"/>
  <c r="M48" i="284"/>
  <c r="M49" i="284" s="1"/>
  <c r="I52" i="284"/>
  <c r="M52" i="284"/>
  <c r="O68" i="284"/>
  <c r="O69" i="284"/>
  <c r="F83" i="284"/>
  <c r="I82" i="284"/>
  <c r="I83" i="284" s="1"/>
  <c r="E83" i="284"/>
  <c r="H83" i="284"/>
  <c r="M86" i="284"/>
  <c r="M100" i="284" s="1"/>
  <c r="O87" i="284"/>
  <c r="N90" i="284"/>
  <c r="N100" i="284" s="1"/>
  <c r="O89" i="284"/>
  <c r="O104" i="284"/>
  <c r="L113" i="284"/>
  <c r="O108" i="284"/>
  <c r="O110" i="284"/>
  <c r="L120" i="284"/>
  <c r="I132" i="284"/>
  <c r="D83" i="284"/>
  <c r="G83" i="284"/>
  <c r="F113" i="284"/>
  <c r="O19" i="278"/>
  <c r="O23" i="278" s="1"/>
  <c r="O40" i="278"/>
  <c r="O64" i="278"/>
  <c r="O66" i="278" s="1"/>
  <c r="O13" i="278"/>
  <c r="O33" i="278"/>
  <c r="O39" i="278" s="1"/>
  <c r="O109" i="262"/>
  <c r="F112" i="262"/>
  <c r="O40" i="262"/>
  <c r="O111" i="262"/>
  <c r="O19" i="262"/>
  <c r="L112" i="262"/>
  <c r="O17" i="262"/>
  <c r="F38" i="262"/>
  <c r="F43" i="262" s="1"/>
  <c r="O46" i="262"/>
  <c r="M99" i="262"/>
  <c r="N112" i="262"/>
  <c r="M13" i="261"/>
  <c r="M17" i="261"/>
  <c r="P9" i="276"/>
  <c r="P14" i="276"/>
  <c r="J47" i="276"/>
  <c r="J90" i="276" s="1"/>
  <c r="N47" i="276"/>
  <c r="P85" i="276"/>
  <c r="M10" i="263"/>
  <c r="M13" i="263"/>
  <c r="M15" i="263"/>
  <c r="M17" i="263"/>
  <c r="F99" i="262"/>
  <c r="L38" i="262"/>
  <c r="L43" i="262" s="1"/>
  <c r="O43" i="260"/>
  <c r="O48" i="260" s="1"/>
  <c r="I57" i="260"/>
  <c r="M57" i="260"/>
  <c r="O64" i="260"/>
  <c r="O70" i="260" s="1"/>
  <c r="O104" i="260" s="1"/>
  <c r="P16" i="276"/>
  <c r="P8" i="276"/>
  <c r="O11" i="294"/>
  <c r="O66" i="292"/>
  <c r="O43" i="292"/>
  <c r="O65" i="292"/>
  <c r="E88" i="286"/>
  <c r="H88" i="286"/>
  <c r="K88" i="286"/>
  <c r="K148" i="286"/>
  <c r="M42" i="286"/>
  <c r="O42" i="286" s="1"/>
  <c r="M59" i="286"/>
  <c r="D88" i="286"/>
  <c r="F88" i="286" s="1"/>
  <c r="G88" i="286"/>
  <c r="I88" i="286" s="1"/>
  <c r="J88" i="286"/>
  <c r="J148" i="286"/>
  <c r="O48" i="262"/>
  <c r="O88" i="262"/>
  <c r="L99" i="262"/>
  <c r="N99" i="262"/>
  <c r="O108" i="262"/>
  <c r="O22" i="262"/>
  <c r="N38" i="262"/>
  <c r="N43" i="262" s="1"/>
  <c r="O64" i="262"/>
  <c r="O95" i="262"/>
  <c r="O8" i="262"/>
  <c r="O13" i="262"/>
  <c r="O18" i="262"/>
  <c r="O21" i="262"/>
  <c r="O92" i="262"/>
  <c r="O94" i="262"/>
  <c r="O97" i="262"/>
  <c r="O110" i="262"/>
  <c r="O114" i="262"/>
  <c r="O36" i="262"/>
  <c r="O47" i="262"/>
  <c r="O87" i="262"/>
  <c r="O96" i="262"/>
  <c r="O98" i="262"/>
  <c r="O119" i="262"/>
  <c r="O34" i="260"/>
  <c r="O20" i="260"/>
  <c r="O22" i="260"/>
  <c r="O8" i="260"/>
  <c r="O21" i="260"/>
  <c r="O25" i="260"/>
  <c r="O33" i="260"/>
  <c r="O83" i="260"/>
  <c r="O85" i="260"/>
  <c r="O87" i="260"/>
  <c r="I95" i="260"/>
  <c r="M95" i="260"/>
  <c r="O92" i="260"/>
  <c r="O94" i="260"/>
  <c r="F98" i="260"/>
  <c r="O100" i="260"/>
  <c r="O102" i="260"/>
  <c r="M36" i="302"/>
  <c r="O24" i="302"/>
  <c r="O48" i="300"/>
  <c r="F50" i="300"/>
  <c r="O22" i="300"/>
  <c r="O40" i="302"/>
  <c r="O42" i="302" s="1"/>
  <c r="N40" i="302"/>
  <c r="N42" i="302" s="1"/>
  <c r="M40" i="302"/>
  <c r="M42" i="302" s="1"/>
  <c r="M22" i="300"/>
  <c r="N23" i="300"/>
  <c r="M23" i="300"/>
  <c r="M39" i="300"/>
  <c r="F39" i="300"/>
  <c r="F41" i="300" s="1"/>
  <c r="E39" i="300"/>
  <c r="D45" i="298"/>
  <c r="N13" i="300"/>
  <c r="O28" i="300"/>
  <c r="M13" i="300"/>
  <c r="O13" i="300"/>
  <c r="M11" i="298"/>
  <c r="M26" i="298" s="1"/>
  <c r="O11" i="298"/>
  <c r="O26" i="298" s="1"/>
  <c r="N11" i="298"/>
  <c r="N26" i="298" s="1"/>
  <c r="O8" i="294"/>
  <c r="O17" i="294"/>
  <c r="O20" i="294" s="1"/>
  <c r="O21" i="294"/>
  <c r="O30" i="294"/>
  <c r="O35" i="294" s="1"/>
  <c r="O70" i="294"/>
  <c r="O72" i="294" s="1"/>
  <c r="O73" i="294"/>
  <c r="O74" i="294"/>
  <c r="O79" i="294"/>
  <c r="M8" i="293"/>
  <c r="O71" i="292"/>
  <c r="O8" i="292"/>
  <c r="O14" i="292"/>
  <c r="O17" i="292" s="1"/>
  <c r="O18" i="292"/>
  <c r="O73" i="292" s="1"/>
  <c r="O19" i="292"/>
  <c r="O24" i="292" s="1"/>
  <c r="O36" i="292"/>
  <c r="O42" i="292"/>
  <c r="O44" i="292" s="1"/>
  <c r="O46" i="292"/>
  <c r="O62" i="292"/>
  <c r="O64" i="292" s="1"/>
  <c r="M16" i="288"/>
  <c r="M11" i="287"/>
  <c r="M13" i="287" s="1"/>
  <c r="M8" i="285"/>
  <c r="M113" i="284"/>
  <c r="I113" i="284"/>
  <c r="N113" i="284"/>
  <c r="O128" i="284"/>
  <c r="O132" i="284" s="1"/>
  <c r="O133" i="284"/>
  <c r="O134" i="284"/>
  <c r="O8" i="284"/>
  <c r="O24" i="284"/>
  <c r="O26" i="284" s="1"/>
  <c r="O46" i="284"/>
  <c r="O48" i="284" s="1"/>
  <c r="O49" i="284" s="1"/>
  <c r="O50" i="284"/>
  <c r="O52" i="284" s="1"/>
  <c r="O66" i="284"/>
  <c r="O67" i="284"/>
  <c r="O71" i="284"/>
  <c r="O75" i="284" s="1"/>
  <c r="O84" i="284"/>
  <c r="O88" i="284"/>
  <c r="O90" i="284" s="1"/>
  <c r="O99" i="284"/>
  <c r="O101" i="284"/>
  <c r="O107" i="284"/>
  <c r="O112" i="284"/>
  <c r="M8" i="283"/>
  <c r="M25" i="283" s="1"/>
  <c r="O9" i="282"/>
  <c r="O12" i="282" s="1"/>
  <c r="M9" i="281"/>
  <c r="M9" i="279"/>
  <c r="M12" i="279" s="1"/>
  <c r="O13" i="276"/>
  <c r="N13" i="276"/>
  <c r="P19" i="276"/>
  <c r="P23" i="276" s="1"/>
  <c r="P41" i="276"/>
  <c r="P75" i="276"/>
  <c r="P78" i="276" s="1"/>
  <c r="P86" i="276"/>
  <c r="P89" i="276" s="1"/>
  <c r="P10" i="276"/>
  <c r="P48" i="276"/>
  <c r="P71" i="276"/>
  <c r="P73" i="276" s="1"/>
  <c r="M8" i="275"/>
  <c r="M22" i="275" s="1"/>
  <c r="M8" i="273"/>
  <c r="M20" i="273" s="1"/>
  <c r="I23" i="270"/>
  <c r="M13" i="270"/>
  <c r="L23" i="270"/>
  <c r="M11" i="270"/>
  <c r="O14" i="270"/>
  <c r="O16" i="270" s="1"/>
  <c r="O20" i="270"/>
  <c r="O22" i="270" s="1"/>
  <c r="F11" i="270"/>
  <c r="O11" i="270" s="1"/>
  <c r="K10" i="269"/>
  <c r="M13" i="268"/>
  <c r="M11" i="268"/>
  <c r="O12" i="268"/>
  <c r="O14" i="268"/>
  <c r="O16" i="268" s="1"/>
  <c r="O20" i="268"/>
  <c r="O22" i="268" s="1"/>
  <c r="F11" i="268"/>
  <c r="M8" i="267"/>
  <c r="M10" i="267" s="1"/>
  <c r="O87" i="266"/>
  <c r="O104" i="266" s="1"/>
  <c r="O71" i="266"/>
  <c r="O77" i="266"/>
  <c r="O21" i="266"/>
  <c r="I54" i="266"/>
  <c r="O54" i="266" s="1"/>
  <c r="M87" i="266"/>
  <c r="M104" i="266" s="1"/>
  <c r="O105" i="266"/>
  <c r="O107" i="266"/>
  <c r="O120" i="266"/>
  <c r="M123" i="266"/>
  <c r="O123" i="266"/>
  <c r="O8" i="266"/>
  <c r="O15" i="266" s="1"/>
  <c r="O16" i="266"/>
  <c r="O63" i="266"/>
  <c r="O65" i="266" s="1"/>
  <c r="O69" i="266"/>
  <c r="O72" i="266"/>
  <c r="O75" i="266"/>
  <c r="O78" i="266"/>
  <c r="O85" i="266"/>
  <c r="O113" i="266"/>
  <c r="O115" i="266" s="1"/>
  <c r="M8" i="265"/>
  <c r="O35" i="264"/>
  <c r="O77" i="264"/>
  <c r="O8" i="264"/>
  <c r="O15" i="264" s="1"/>
  <c r="O23" i="264"/>
  <c r="O38" i="264"/>
  <c r="O41" i="264" s="1"/>
  <c r="O43" i="264"/>
  <c r="O47" i="264" s="1"/>
  <c r="O81" i="264"/>
  <c r="O95" i="264"/>
  <c r="O97" i="264" s="1"/>
  <c r="O103" i="264" s="1"/>
  <c r="O119" i="264"/>
  <c r="M122" i="264"/>
  <c r="O122" i="264"/>
  <c r="O48" i="264"/>
  <c r="O72" i="264"/>
  <c r="O75" i="264"/>
  <c r="O78" i="264"/>
  <c r="O80" i="264" s="1"/>
  <c r="O85" i="264" s="1"/>
  <c r="O117" i="264"/>
  <c r="M8" i="263"/>
  <c r="O15" i="262"/>
  <c r="O16" i="262"/>
  <c r="O35" i="262"/>
  <c r="O38" i="262" s="1"/>
  <c r="O39" i="262"/>
  <c r="O45" i="262"/>
  <c r="O63" i="262"/>
  <c r="O73" i="262"/>
  <c r="O79" i="262" s="1"/>
  <c r="O80" i="262"/>
  <c r="O84" i="262"/>
  <c r="O91" i="262"/>
  <c r="O107" i="262"/>
  <c r="O113" i="262"/>
  <c r="O118" i="262"/>
  <c r="M8" i="261"/>
  <c r="O31" i="260"/>
  <c r="O36" i="260" s="1"/>
  <c r="O49" i="260"/>
  <c r="O54" i="260" s="1"/>
  <c r="O55" i="260"/>
  <c r="O57" i="260" s="1"/>
  <c r="O65" i="260"/>
  <c r="O81" i="260"/>
  <c r="O82" i="260"/>
  <c r="O90" i="260"/>
  <c r="O95" i="260" s="1"/>
  <c r="O96" i="260"/>
  <c r="O101" i="260"/>
  <c r="G26" i="259"/>
  <c r="O118" i="258"/>
  <c r="N118" i="258"/>
  <c r="M118" i="258"/>
  <c r="O108" i="258"/>
  <c r="N108" i="258"/>
  <c r="M108" i="258"/>
  <c r="O107" i="258"/>
  <c r="N107" i="258"/>
  <c r="M107" i="258"/>
  <c r="L98" i="258"/>
  <c r="K98" i="258"/>
  <c r="J98" i="258"/>
  <c r="I98" i="258"/>
  <c r="H98" i="258"/>
  <c r="G98" i="258"/>
  <c r="F98" i="258"/>
  <c r="O97" i="258"/>
  <c r="N97" i="258"/>
  <c r="M97" i="258"/>
  <c r="O96" i="258"/>
  <c r="O95" i="258"/>
  <c r="O94" i="258"/>
  <c r="O93" i="258"/>
  <c r="F88" i="258"/>
  <c r="E88" i="258"/>
  <c r="D88" i="258"/>
  <c r="O87" i="258"/>
  <c r="N87" i="258"/>
  <c r="M87" i="258"/>
  <c r="O86" i="258"/>
  <c r="N86" i="258"/>
  <c r="M86" i="258"/>
  <c r="O85" i="258"/>
  <c r="N85" i="258"/>
  <c r="M85" i="258"/>
  <c r="O67" i="258"/>
  <c r="N67" i="258"/>
  <c r="M67" i="258"/>
  <c r="O66" i="258"/>
  <c r="N66" i="258"/>
  <c r="M66" i="258"/>
  <c r="O65" i="258"/>
  <c r="L64" i="258"/>
  <c r="K64" i="258"/>
  <c r="J64" i="258"/>
  <c r="I64" i="258"/>
  <c r="H64" i="258"/>
  <c r="G64" i="258"/>
  <c r="O59" i="258"/>
  <c r="N59" i="258"/>
  <c r="M59" i="258"/>
  <c r="O58" i="258"/>
  <c r="N58" i="258"/>
  <c r="M58" i="258"/>
  <c r="O57" i="258"/>
  <c r="N57" i="258"/>
  <c r="M57" i="258"/>
  <c r="L45" i="258"/>
  <c r="K45" i="258"/>
  <c r="J45" i="258"/>
  <c r="I45" i="258"/>
  <c r="H45" i="258"/>
  <c r="G45" i="258"/>
  <c r="F45" i="258"/>
  <c r="E45" i="258"/>
  <c r="D45" i="258"/>
  <c r="O44" i="258"/>
  <c r="N44" i="258"/>
  <c r="M44" i="258"/>
  <c r="O43" i="258"/>
  <c r="N43" i="258"/>
  <c r="M43" i="258"/>
  <c r="O42" i="258"/>
  <c r="N42" i="258"/>
  <c r="M42" i="258"/>
  <c r="O41" i="258"/>
  <c r="N41" i="258"/>
  <c r="M41" i="258"/>
  <c r="L17" i="258"/>
  <c r="K17" i="258"/>
  <c r="J17" i="258"/>
  <c r="I17" i="258"/>
  <c r="H17" i="258"/>
  <c r="G17" i="258"/>
  <c r="F17" i="258"/>
  <c r="E17" i="258"/>
  <c r="D17" i="258"/>
  <c r="O16" i="258"/>
  <c r="N16" i="258"/>
  <c r="M16" i="258"/>
  <c r="O15" i="258"/>
  <c r="N15" i="258"/>
  <c r="L14" i="258"/>
  <c r="K14" i="258"/>
  <c r="J14" i="258"/>
  <c r="I14" i="258"/>
  <c r="H14" i="258"/>
  <c r="G14" i="258"/>
  <c r="F14" i="258"/>
  <c r="E14" i="258"/>
  <c r="D14" i="258"/>
  <c r="O10" i="258"/>
  <c r="N10" i="258"/>
  <c r="M10" i="258"/>
  <c r="O9" i="258"/>
  <c r="N9" i="258"/>
  <c r="M9" i="258"/>
  <c r="O8" i="258"/>
  <c r="N8" i="258"/>
  <c r="M8" i="258"/>
  <c r="J22" i="257"/>
  <c r="I22" i="257"/>
  <c r="H22" i="257"/>
  <c r="G22" i="257"/>
  <c r="E22" i="257"/>
  <c r="D22" i="257"/>
  <c r="C22" i="257"/>
  <c r="B22" i="257"/>
  <c r="M21" i="257"/>
  <c r="L21" i="257"/>
  <c r="K21" i="257"/>
  <c r="M20" i="257"/>
  <c r="L20" i="257"/>
  <c r="K20" i="257"/>
  <c r="M19" i="257"/>
  <c r="L19" i="257"/>
  <c r="K19" i="257"/>
  <c r="M18" i="257"/>
  <c r="L18" i="257"/>
  <c r="K18" i="257"/>
  <c r="M17" i="257"/>
  <c r="L17" i="257"/>
  <c r="K17" i="257"/>
  <c r="M16" i="257"/>
  <c r="L16" i="257"/>
  <c r="K16" i="257"/>
  <c r="M15" i="257"/>
  <c r="L15" i="257"/>
  <c r="K15" i="257"/>
  <c r="M14" i="257"/>
  <c r="L14" i="257"/>
  <c r="K14" i="257"/>
  <c r="M13" i="257"/>
  <c r="L13" i="257"/>
  <c r="K13" i="257"/>
  <c r="M12" i="257"/>
  <c r="L12" i="257"/>
  <c r="K12" i="257"/>
  <c r="M11" i="257"/>
  <c r="L11" i="257"/>
  <c r="K11" i="257"/>
  <c r="M10" i="257"/>
  <c r="L10" i="257"/>
  <c r="K10" i="257"/>
  <c r="M9" i="257"/>
  <c r="L9" i="257"/>
  <c r="K9" i="257"/>
  <c r="M8" i="257"/>
  <c r="L8" i="257"/>
  <c r="K8" i="257"/>
  <c r="K79" i="255"/>
  <c r="K87" i="255" s="1"/>
  <c r="J79" i="255"/>
  <c r="J87" i="255" s="1"/>
  <c r="I79" i="255"/>
  <c r="I87" i="255" s="1"/>
  <c r="H79" i="255"/>
  <c r="H87" i="255" s="1"/>
  <c r="G79" i="255"/>
  <c r="G87" i="255" s="1"/>
  <c r="F79" i="255"/>
  <c r="E79" i="255"/>
  <c r="D79" i="255"/>
  <c r="O78" i="255"/>
  <c r="N78" i="255"/>
  <c r="M78" i="255"/>
  <c r="O77" i="255"/>
  <c r="N77" i="255"/>
  <c r="M77" i="255"/>
  <c r="F76" i="255"/>
  <c r="O76" i="255" s="1"/>
  <c r="E76" i="255"/>
  <c r="N76" i="255" s="1"/>
  <c r="D76" i="255"/>
  <c r="M76" i="255" s="1"/>
  <c r="O75" i="255"/>
  <c r="N75" i="255"/>
  <c r="M75" i="255"/>
  <c r="O74" i="255"/>
  <c r="N74" i="255"/>
  <c r="M74" i="255"/>
  <c r="O73" i="255"/>
  <c r="N73" i="255"/>
  <c r="M73" i="255"/>
  <c r="O64" i="255"/>
  <c r="M64" i="255"/>
  <c r="O60" i="255"/>
  <c r="N60" i="255"/>
  <c r="M60" i="255"/>
  <c r="O59" i="255"/>
  <c r="N59" i="255"/>
  <c r="M59" i="255"/>
  <c r="M61" i="255" s="1"/>
  <c r="O58" i="255"/>
  <c r="N58" i="255"/>
  <c r="M58" i="255"/>
  <c r="L57" i="255"/>
  <c r="I57" i="255"/>
  <c r="H57" i="255"/>
  <c r="G57" i="255"/>
  <c r="O56" i="255"/>
  <c r="N56" i="255"/>
  <c r="M56" i="255"/>
  <c r="O55" i="255"/>
  <c r="N55" i="255"/>
  <c r="M55" i="255"/>
  <c r="L53" i="255"/>
  <c r="K53" i="255"/>
  <c r="K57" i="255" s="1"/>
  <c r="J53" i="255"/>
  <c r="J57" i="255" s="1"/>
  <c r="I53" i="255"/>
  <c r="H53" i="255"/>
  <c r="G53" i="255"/>
  <c r="F53" i="255"/>
  <c r="F54" i="255" s="1"/>
  <c r="F57" i="255" s="1"/>
  <c r="E53" i="255"/>
  <c r="E54" i="255" s="1"/>
  <c r="E57" i="255" s="1"/>
  <c r="D53" i="255"/>
  <c r="D54" i="255" s="1"/>
  <c r="D57" i="255" s="1"/>
  <c r="O52" i="255"/>
  <c r="N52" i="255"/>
  <c r="M52" i="255"/>
  <c r="O51" i="255"/>
  <c r="N51" i="255"/>
  <c r="M51" i="255"/>
  <c r="O50" i="255"/>
  <c r="N50" i="255"/>
  <c r="M50" i="255"/>
  <c r="L42" i="255"/>
  <c r="K42" i="255"/>
  <c r="J42" i="255"/>
  <c r="I42" i="255"/>
  <c r="H42" i="255"/>
  <c r="G42" i="255"/>
  <c r="F42" i="255"/>
  <c r="E42" i="255"/>
  <c r="D42" i="255"/>
  <c r="O41" i="255"/>
  <c r="N41" i="255"/>
  <c r="M41" i="255"/>
  <c r="O40" i="255"/>
  <c r="N40" i="255"/>
  <c r="M40" i="255"/>
  <c r="O39" i="255"/>
  <c r="N39" i="255"/>
  <c r="M39" i="255"/>
  <c r="L38" i="255"/>
  <c r="K38" i="255"/>
  <c r="J38" i="255"/>
  <c r="I38" i="255"/>
  <c r="H38" i="255"/>
  <c r="G38" i="255"/>
  <c r="F38" i="255"/>
  <c r="E38" i="255"/>
  <c r="D38" i="255"/>
  <c r="O37" i="255"/>
  <c r="N37" i="255"/>
  <c r="M37" i="255"/>
  <c r="O36" i="255"/>
  <c r="N36" i="255"/>
  <c r="M36" i="255"/>
  <c r="L35" i="255"/>
  <c r="K35" i="255"/>
  <c r="J35" i="255"/>
  <c r="I35" i="255"/>
  <c r="H35" i="255"/>
  <c r="G35" i="255"/>
  <c r="L31" i="255"/>
  <c r="K31" i="255"/>
  <c r="J31" i="255"/>
  <c r="I31" i="255"/>
  <c r="H31" i="255"/>
  <c r="G31" i="255"/>
  <c r="F31" i="255"/>
  <c r="E31" i="255"/>
  <c r="D31" i="255"/>
  <c r="O30" i="255"/>
  <c r="O29" i="255"/>
  <c r="O28" i="255"/>
  <c r="O27" i="255"/>
  <c r="N27" i="255"/>
  <c r="N31" i="255" s="1"/>
  <c r="M27" i="255"/>
  <c r="M31" i="255" s="1"/>
  <c r="O17" i="255"/>
  <c r="N17" i="255"/>
  <c r="M17" i="255"/>
  <c r="N15" i="255"/>
  <c r="M15" i="255"/>
  <c r="N14" i="255"/>
  <c r="M14" i="255"/>
  <c r="O12" i="255"/>
  <c r="N12" i="255"/>
  <c r="M12" i="255"/>
  <c r="O11" i="255"/>
  <c r="O10" i="255"/>
  <c r="N10" i="255"/>
  <c r="M10" i="255"/>
  <c r="O9" i="255"/>
  <c r="N9" i="255"/>
  <c r="M9" i="255"/>
  <c r="J22" i="253"/>
  <c r="I22" i="253"/>
  <c r="H22" i="253"/>
  <c r="E22" i="253"/>
  <c r="D22" i="253"/>
  <c r="C22" i="253"/>
  <c r="B22" i="253"/>
  <c r="M21" i="253"/>
  <c r="L21" i="253"/>
  <c r="K21" i="253"/>
  <c r="M20" i="253"/>
  <c r="L20" i="253"/>
  <c r="K20" i="253"/>
  <c r="M19" i="253"/>
  <c r="L19" i="253"/>
  <c r="K19" i="253"/>
  <c r="M18" i="253"/>
  <c r="L18" i="253"/>
  <c r="K18" i="253"/>
  <c r="M17" i="253"/>
  <c r="L17" i="253"/>
  <c r="K17" i="253"/>
  <c r="M16" i="253"/>
  <c r="L16" i="253"/>
  <c r="K16" i="253"/>
  <c r="M15" i="253"/>
  <c r="L15" i="253"/>
  <c r="K15" i="253"/>
  <c r="M14" i="253"/>
  <c r="L14" i="253"/>
  <c r="K14" i="253"/>
  <c r="M13" i="253"/>
  <c r="L13" i="253"/>
  <c r="K13" i="253"/>
  <c r="M12" i="253"/>
  <c r="L12" i="253"/>
  <c r="K12" i="253"/>
  <c r="M11" i="253"/>
  <c r="L11" i="253"/>
  <c r="K11" i="253"/>
  <c r="M10" i="253"/>
  <c r="L10" i="253"/>
  <c r="K10" i="253"/>
  <c r="M9" i="253"/>
  <c r="L9" i="253"/>
  <c r="K9" i="253"/>
  <c r="M8" i="253"/>
  <c r="L8" i="253"/>
  <c r="K8" i="253"/>
  <c r="J21" i="249"/>
  <c r="I21" i="249"/>
  <c r="H21" i="249"/>
  <c r="G21" i="249"/>
  <c r="F21" i="249"/>
  <c r="E21" i="249"/>
  <c r="D21" i="249"/>
  <c r="C21" i="249"/>
  <c r="B21" i="249"/>
  <c r="M20" i="249"/>
  <c r="L20" i="249"/>
  <c r="K20" i="249"/>
  <c r="M19" i="249"/>
  <c r="L19" i="249"/>
  <c r="K19" i="249"/>
  <c r="M18" i="249"/>
  <c r="L18" i="249"/>
  <c r="K18" i="249"/>
  <c r="M17" i="249"/>
  <c r="L17" i="249"/>
  <c r="K17" i="249"/>
  <c r="M16" i="249"/>
  <c r="L16" i="249"/>
  <c r="K16" i="249"/>
  <c r="M15" i="249"/>
  <c r="L15" i="249"/>
  <c r="K15" i="249"/>
  <c r="M14" i="249"/>
  <c r="L14" i="249"/>
  <c r="K14" i="249"/>
  <c r="M13" i="249"/>
  <c r="L13" i="249"/>
  <c r="K13" i="249"/>
  <c r="M12" i="249"/>
  <c r="L12" i="249"/>
  <c r="K12" i="249"/>
  <c r="M11" i="249"/>
  <c r="L11" i="249"/>
  <c r="K11" i="249"/>
  <c r="M10" i="249"/>
  <c r="L10" i="249"/>
  <c r="K10" i="249"/>
  <c r="M9" i="249"/>
  <c r="L9" i="249"/>
  <c r="K9" i="249"/>
  <c r="M8" i="249"/>
  <c r="L8" i="249"/>
  <c r="K8" i="249"/>
  <c r="L151" i="247"/>
  <c r="K151" i="247"/>
  <c r="J151" i="247"/>
  <c r="H151" i="247"/>
  <c r="G151" i="247"/>
  <c r="L139" i="247"/>
  <c r="K139" i="247"/>
  <c r="J139" i="247"/>
  <c r="I139" i="247"/>
  <c r="I148" i="247" s="1"/>
  <c r="H139" i="247"/>
  <c r="H148" i="247" s="1"/>
  <c r="G139" i="247"/>
  <c r="G148" i="247" s="1"/>
  <c r="F139" i="247"/>
  <c r="F148" i="247" s="1"/>
  <c r="E139" i="247"/>
  <c r="E148" i="247" s="1"/>
  <c r="D139" i="247"/>
  <c r="D148" i="247" s="1"/>
  <c r="O137" i="247"/>
  <c r="N137" i="247"/>
  <c r="M137" i="247"/>
  <c r="K129" i="247"/>
  <c r="I129" i="247"/>
  <c r="H129" i="247"/>
  <c r="G129" i="247"/>
  <c r="F129" i="247"/>
  <c r="E129" i="247"/>
  <c r="D129" i="247"/>
  <c r="O124" i="247"/>
  <c r="N124" i="247"/>
  <c r="O123" i="247"/>
  <c r="N123" i="247"/>
  <c r="O122" i="247"/>
  <c r="N122" i="247"/>
  <c r="O121" i="247"/>
  <c r="N121" i="247"/>
  <c r="O120" i="247"/>
  <c r="N120" i="247"/>
  <c r="O119" i="247"/>
  <c r="N119" i="247"/>
  <c r="O118" i="247"/>
  <c r="N118" i="247"/>
  <c r="O117" i="247"/>
  <c r="N117" i="247"/>
  <c r="O116" i="247"/>
  <c r="N116" i="247"/>
  <c r="O115" i="247"/>
  <c r="N115" i="247"/>
  <c r="O114" i="247"/>
  <c r="N114" i="247"/>
  <c r="O96" i="247"/>
  <c r="O98" i="247" s="1"/>
  <c r="O91" i="247"/>
  <c r="N91" i="247"/>
  <c r="M91" i="247"/>
  <c r="O90" i="247"/>
  <c r="N90" i="247"/>
  <c r="M90" i="247"/>
  <c r="O89" i="247"/>
  <c r="N89" i="247"/>
  <c r="M89" i="247"/>
  <c r="O88" i="247"/>
  <c r="N88" i="247"/>
  <c r="M88" i="247"/>
  <c r="O87" i="247"/>
  <c r="N87" i="247"/>
  <c r="M87" i="247"/>
  <c r="O86" i="247"/>
  <c r="N86" i="247"/>
  <c r="M86" i="247"/>
  <c r="O70" i="247"/>
  <c r="N70" i="247"/>
  <c r="M70" i="247"/>
  <c r="O69" i="247"/>
  <c r="N69" i="247"/>
  <c r="M69" i="247"/>
  <c r="O67" i="247"/>
  <c r="N67" i="247"/>
  <c r="M67" i="247"/>
  <c r="O66" i="247"/>
  <c r="N66" i="247"/>
  <c r="M66" i="247"/>
  <c r="O65" i="247"/>
  <c r="N65" i="247"/>
  <c r="M65" i="247"/>
  <c r="K39" i="247"/>
  <c r="K49" i="247" s="1"/>
  <c r="J39" i="247"/>
  <c r="J49" i="247" s="1"/>
  <c r="I39" i="247"/>
  <c r="I49" i="247" s="1"/>
  <c r="H39" i="247"/>
  <c r="H49" i="247" s="1"/>
  <c r="G39" i="247"/>
  <c r="G49" i="247" s="1"/>
  <c r="O36" i="247"/>
  <c r="N36" i="247"/>
  <c r="M36" i="247"/>
  <c r="O16" i="247"/>
  <c r="N16" i="247"/>
  <c r="M16" i="247"/>
  <c r="O8" i="247"/>
  <c r="O15" i="247" s="1"/>
  <c r="N8" i="247"/>
  <c r="N15" i="247" s="1"/>
  <c r="M8" i="247"/>
  <c r="M15" i="247" s="1"/>
  <c r="J21" i="245"/>
  <c r="I21" i="245"/>
  <c r="H21" i="245"/>
  <c r="G21" i="245"/>
  <c r="F21" i="245"/>
  <c r="E21" i="245"/>
  <c r="D21" i="245"/>
  <c r="C21" i="245"/>
  <c r="B21" i="245"/>
  <c r="M20" i="245"/>
  <c r="L20" i="245"/>
  <c r="K20" i="245"/>
  <c r="M19" i="245"/>
  <c r="L19" i="245"/>
  <c r="K19" i="245"/>
  <c r="M18" i="245"/>
  <c r="L18" i="245"/>
  <c r="K18" i="245"/>
  <c r="M17" i="245"/>
  <c r="L17" i="245"/>
  <c r="K17" i="245"/>
  <c r="M16" i="245"/>
  <c r="L16" i="245"/>
  <c r="K16" i="245"/>
  <c r="M15" i="245"/>
  <c r="L15" i="245"/>
  <c r="K15" i="245"/>
  <c r="M14" i="245"/>
  <c r="L14" i="245"/>
  <c r="K14" i="245"/>
  <c r="M13" i="245"/>
  <c r="L13" i="245"/>
  <c r="K13" i="245"/>
  <c r="M12" i="245"/>
  <c r="L12" i="245"/>
  <c r="K12" i="245"/>
  <c r="M11" i="245"/>
  <c r="L11" i="245"/>
  <c r="K11" i="245"/>
  <c r="M10" i="245"/>
  <c r="L10" i="245"/>
  <c r="K10" i="245"/>
  <c r="M9" i="245"/>
  <c r="L9" i="245"/>
  <c r="K9" i="245"/>
  <c r="M8" i="245"/>
  <c r="L8" i="245"/>
  <c r="K8" i="245"/>
  <c r="O458" i="243"/>
  <c r="N458" i="243"/>
  <c r="M458" i="243"/>
  <c r="O452" i="243"/>
  <c r="O456" i="243" s="1"/>
  <c r="N452" i="243"/>
  <c r="N456" i="243" s="1"/>
  <c r="M452" i="243"/>
  <c r="M456" i="243" s="1"/>
  <c r="L442" i="243"/>
  <c r="K442" i="243"/>
  <c r="J442" i="243"/>
  <c r="I442" i="243"/>
  <c r="H442" i="243"/>
  <c r="G442" i="243"/>
  <c r="F442" i="243"/>
  <c r="E442" i="243"/>
  <c r="D442" i="243"/>
  <c r="O432" i="243"/>
  <c r="N432" i="243"/>
  <c r="M432" i="243"/>
  <c r="L430" i="243"/>
  <c r="K430" i="243"/>
  <c r="J430" i="243"/>
  <c r="I430" i="243"/>
  <c r="H430" i="243"/>
  <c r="G430" i="243"/>
  <c r="F430" i="243"/>
  <c r="E430" i="243"/>
  <c r="D430" i="243"/>
  <c r="O429" i="243"/>
  <c r="N429" i="243"/>
  <c r="M429" i="243"/>
  <c r="O428" i="243"/>
  <c r="N428" i="243"/>
  <c r="M428" i="243"/>
  <c r="O427" i="243"/>
  <c r="N427" i="243"/>
  <c r="M427" i="243"/>
  <c r="L416" i="243"/>
  <c r="K416" i="243"/>
  <c r="J416" i="243"/>
  <c r="I416" i="243"/>
  <c r="H416" i="243"/>
  <c r="G416" i="243"/>
  <c r="L413" i="243"/>
  <c r="K413" i="243"/>
  <c r="J413" i="243"/>
  <c r="I413" i="243"/>
  <c r="H413" i="243"/>
  <c r="G413" i="243"/>
  <c r="L408" i="243"/>
  <c r="K408" i="243"/>
  <c r="J408" i="243"/>
  <c r="I408" i="243"/>
  <c r="H408" i="243"/>
  <c r="G408" i="243"/>
  <c r="O402" i="243"/>
  <c r="O401" i="243"/>
  <c r="O400" i="243"/>
  <c r="O399" i="243"/>
  <c r="O398" i="243"/>
  <c r="O388" i="243"/>
  <c r="N388" i="243"/>
  <c r="M388" i="243"/>
  <c r="O387" i="243"/>
  <c r="N387" i="243"/>
  <c r="M387" i="243"/>
  <c r="O386" i="243"/>
  <c r="N386" i="243"/>
  <c r="M386" i="243"/>
  <c r="O385" i="243"/>
  <c r="N385" i="243"/>
  <c r="M385" i="243"/>
  <c r="O379" i="243"/>
  <c r="O384" i="243" s="1"/>
  <c r="N379" i="243"/>
  <c r="N384" i="243" s="1"/>
  <c r="M379" i="243"/>
  <c r="M384" i="243" s="1"/>
  <c r="L356" i="243"/>
  <c r="K356" i="243"/>
  <c r="J356" i="243"/>
  <c r="I356" i="243"/>
  <c r="H356" i="243"/>
  <c r="G356" i="243"/>
  <c r="E356" i="243"/>
  <c r="D356" i="243"/>
  <c r="O355" i="243"/>
  <c r="N355" i="243"/>
  <c r="M355" i="243"/>
  <c r="O354" i="243"/>
  <c r="N354" i="243"/>
  <c r="M354" i="243"/>
  <c r="O353" i="243"/>
  <c r="N353" i="243"/>
  <c r="M353" i="243"/>
  <c r="O352" i="243"/>
  <c r="N352" i="243"/>
  <c r="M352" i="243"/>
  <c r="O351" i="243"/>
  <c r="N351" i="243"/>
  <c r="M351" i="243"/>
  <c r="O350" i="243"/>
  <c r="N350" i="243"/>
  <c r="M350" i="243"/>
  <c r="O349" i="243"/>
  <c r="N349" i="243"/>
  <c r="M349" i="243"/>
  <c r="O348" i="243"/>
  <c r="N348" i="243"/>
  <c r="M348" i="243"/>
  <c r="L332" i="243"/>
  <c r="L347" i="243" s="1"/>
  <c r="K332" i="243"/>
  <c r="K347" i="243" s="1"/>
  <c r="I332" i="243"/>
  <c r="I347" i="243" s="1"/>
  <c r="H332" i="243"/>
  <c r="H347" i="243" s="1"/>
  <c r="O329" i="243"/>
  <c r="E325" i="243"/>
  <c r="D325" i="243"/>
  <c r="N324" i="243"/>
  <c r="N325" i="243" s="1"/>
  <c r="M324" i="243"/>
  <c r="M325" i="243" s="1"/>
  <c r="O324" i="243"/>
  <c r="O325" i="243" s="1"/>
  <c r="N315" i="243"/>
  <c r="M315" i="243"/>
  <c r="O315" i="243"/>
  <c r="N312" i="243"/>
  <c r="M312" i="243"/>
  <c r="O312" i="243"/>
  <c r="O303" i="243"/>
  <c r="N303" i="243"/>
  <c r="M303" i="243"/>
  <c r="L282" i="243"/>
  <c r="L305" i="243" s="1"/>
  <c r="K282" i="243"/>
  <c r="K305" i="243" s="1"/>
  <c r="J282" i="243"/>
  <c r="J305" i="243" s="1"/>
  <c r="I282" i="243"/>
  <c r="I305" i="243" s="1"/>
  <c r="H282" i="243"/>
  <c r="H305" i="243" s="1"/>
  <c r="G282" i="243"/>
  <c r="G305" i="243" s="1"/>
  <c r="E282" i="243"/>
  <c r="D282" i="243"/>
  <c r="O279" i="243"/>
  <c r="N279" i="243"/>
  <c r="M279" i="243"/>
  <c r="M267" i="243"/>
  <c r="O256" i="243"/>
  <c r="N256" i="243"/>
  <c r="M256" i="243"/>
  <c r="O255" i="243"/>
  <c r="N255" i="243"/>
  <c r="M255" i="243"/>
  <c r="O254" i="243"/>
  <c r="N254" i="243"/>
  <c r="M254" i="243"/>
  <c r="O251" i="243"/>
  <c r="O253" i="243" s="1"/>
  <c r="N251" i="243"/>
  <c r="N253" i="243" s="1"/>
  <c r="M251" i="243"/>
  <c r="M253" i="243" s="1"/>
  <c r="O245" i="243"/>
  <c r="O250" i="243" s="1"/>
  <c r="N245" i="243"/>
  <c r="N250" i="243" s="1"/>
  <c r="M245" i="243"/>
  <c r="M250" i="243" s="1"/>
  <c r="O242" i="243"/>
  <c r="N242" i="243"/>
  <c r="M242" i="243"/>
  <c r="O241" i="243"/>
  <c r="F239" i="243"/>
  <c r="E239" i="243"/>
  <c r="D239" i="243"/>
  <c r="O238" i="243"/>
  <c r="N238" i="243"/>
  <c r="M238" i="243"/>
  <c r="O237" i="243"/>
  <c r="N237" i="243"/>
  <c r="M237" i="243"/>
  <c r="L229" i="243"/>
  <c r="K229" i="243"/>
  <c r="I229" i="243"/>
  <c r="H229" i="243"/>
  <c r="L225" i="243"/>
  <c r="K225" i="243"/>
  <c r="I225" i="243"/>
  <c r="H225" i="243"/>
  <c r="L240" i="243"/>
  <c r="O211" i="243"/>
  <c r="N211" i="243"/>
  <c r="M211" i="243"/>
  <c r="K203" i="243"/>
  <c r="J203" i="243"/>
  <c r="H203" i="243"/>
  <c r="G203" i="243"/>
  <c r="L194" i="243"/>
  <c r="K194" i="243"/>
  <c r="J194" i="243"/>
  <c r="I194" i="243"/>
  <c r="H194" i="243"/>
  <c r="G194" i="243"/>
  <c r="E194" i="243"/>
  <c r="D194" i="243"/>
  <c r="O193" i="243"/>
  <c r="N193" i="243"/>
  <c r="M193" i="243"/>
  <c r="O192" i="243"/>
  <c r="N192" i="243"/>
  <c r="M192" i="243"/>
  <c r="O191" i="243"/>
  <c r="N191" i="243"/>
  <c r="M191" i="243"/>
  <c r="L190" i="243"/>
  <c r="K190" i="243"/>
  <c r="J190" i="243"/>
  <c r="I190" i="243"/>
  <c r="H190" i="243"/>
  <c r="G190" i="243"/>
  <c r="L169" i="243"/>
  <c r="K169" i="243"/>
  <c r="J169" i="243"/>
  <c r="I169" i="243"/>
  <c r="H169" i="243"/>
  <c r="G169" i="243"/>
  <c r="E169" i="243"/>
  <c r="D169" i="243"/>
  <c r="O168" i="243"/>
  <c r="N168" i="243"/>
  <c r="M168" i="243"/>
  <c r="O167" i="243"/>
  <c r="N167" i="243"/>
  <c r="M167" i="243"/>
  <c r="O166" i="243"/>
  <c r="N166" i="243"/>
  <c r="M166" i="243"/>
  <c r="O165" i="243"/>
  <c r="N165" i="243"/>
  <c r="M165" i="243"/>
  <c r="O162" i="243"/>
  <c r="N162" i="243"/>
  <c r="O161" i="243"/>
  <c r="N161" i="243"/>
  <c r="O160" i="243"/>
  <c r="N160" i="243"/>
  <c r="O159" i="243"/>
  <c r="N159" i="243"/>
  <c r="M159" i="243"/>
  <c r="O158" i="243"/>
  <c r="N158" i="243"/>
  <c r="M158" i="243"/>
  <c r="O156" i="243"/>
  <c r="O155" i="243"/>
  <c r="O154" i="243"/>
  <c r="O146" i="243"/>
  <c r="N146" i="243"/>
  <c r="M146" i="243"/>
  <c r="O145" i="243"/>
  <c r="N145" i="243"/>
  <c r="M145" i="243"/>
  <c r="O144" i="243"/>
  <c r="N144" i="243"/>
  <c r="M144" i="243"/>
  <c r="O143" i="243"/>
  <c r="N143" i="243"/>
  <c r="M143" i="243"/>
  <c r="O140" i="243"/>
  <c r="O142" i="243" s="1"/>
  <c r="N140" i="243"/>
  <c r="N142" i="243" s="1"/>
  <c r="M140" i="243"/>
  <c r="M142" i="243" s="1"/>
  <c r="L139" i="243"/>
  <c r="K139" i="243"/>
  <c r="J139" i="243"/>
  <c r="I139" i="243"/>
  <c r="H139" i="243"/>
  <c r="G139" i="243"/>
  <c r="O138" i="243"/>
  <c r="N138" i="243"/>
  <c r="M138" i="243"/>
  <c r="O136" i="243"/>
  <c r="N136" i="243"/>
  <c r="M136" i="243"/>
  <c r="O135" i="243"/>
  <c r="N135" i="243"/>
  <c r="M135" i="243"/>
  <c r="O134" i="243"/>
  <c r="N134" i="243"/>
  <c r="M134" i="243"/>
  <c r="O133" i="243"/>
  <c r="N133" i="243"/>
  <c r="M133" i="243"/>
  <c r="O132" i="243"/>
  <c r="N132" i="243"/>
  <c r="M132" i="243"/>
  <c r="O131" i="243"/>
  <c r="N131" i="243"/>
  <c r="M131" i="243"/>
  <c r="O130" i="243"/>
  <c r="O129" i="243"/>
  <c r="O117" i="243"/>
  <c r="O121" i="243" s="1"/>
  <c r="N117" i="243"/>
  <c r="N121" i="243" s="1"/>
  <c r="M117" i="243"/>
  <c r="M121" i="243" s="1"/>
  <c r="O115" i="243"/>
  <c r="N115" i="243"/>
  <c r="M115" i="243"/>
  <c r="O114" i="243"/>
  <c r="N114" i="243"/>
  <c r="M114" i="243"/>
  <c r="O113" i="243"/>
  <c r="N113" i="243"/>
  <c r="M113" i="243"/>
  <c r="O112" i="243"/>
  <c r="N112" i="243"/>
  <c r="M112" i="243"/>
  <c r="O111" i="243"/>
  <c r="N111" i="243"/>
  <c r="M111" i="243"/>
  <c r="O110" i="243"/>
  <c r="N110" i="243"/>
  <c r="M110" i="243"/>
  <c r="O109" i="243"/>
  <c r="N109" i="243"/>
  <c r="M109" i="243"/>
  <c r="L99" i="243"/>
  <c r="K99" i="243"/>
  <c r="J99" i="243"/>
  <c r="I99" i="243"/>
  <c r="H99" i="243"/>
  <c r="G99" i="243"/>
  <c r="O94" i="243"/>
  <c r="O93" i="243"/>
  <c r="L90" i="243"/>
  <c r="K90" i="243"/>
  <c r="J90" i="243"/>
  <c r="I90" i="243"/>
  <c r="H90" i="243"/>
  <c r="G90" i="243"/>
  <c r="E90" i="243"/>
  <c r="D90" i="243"/>
  <c r="O89" i="243"/>
  <c r="N89" i="243"/>
  <c r="M89" i="243"/>
  <c r="O88" i="243"/>
  <c r="N88" i="243"/>
  <c r="M88" i="243"/>
  <c r="O87" i="243"/>
  <c r="N87" i="243"/>
  <c r="M87" i="243"/>
  <c r="O85" i="243"/>
  <c r="N85" i="243"/>
  <c r="M85" i="243"/>
  <c r="O84" i="243"/>
  <c r="N84" i="243"/>
  <c r="M84" i="243"/>
  <c r="O71" i="243"/>
  <c r="O77" i="243" s="1"/>
  <c r="N71" i="243"/>
  <c r="N77" i="243" s="1"/>
  <c r="M71" i="243"/>
  <c r="M77" i="243" s="1"/>
  <c r="O69" i="243"/>
  <c r="N69" i="243"/>
  <c r="M69" i="243"/>
  <c r="O68" i="243"/>
  <c r="N68" i="243"/>
  <c r="M68" i="243"/>
  <c r="O67" i="243"/>
  <c r="N67" i="243"/>
  <c r="M67" i="243"/>
  <c r="O66" i="243"/>
  <c r="N66" i="243"/>
  <c r="M66" i="243"/>
  <c r="O65" i="243"/>
  <c r="N65" i="243"/>
  <c r="M65" i="243"/>
  <c r="O64" i="243"/>
  <c r="N64" i="243"/>
  <c r="M64" i="243"/>
  <c r="N62" i="243"/>
  <c r="M62" i="243"/>
  <c r="N61" i="243"/>
  <c r="M61" i="243"/>
  <c r="N60" i="243"/>
  <c r="M60" i="243"/>
  <c r="N59" i="243"/>
  <c r="M59" i="243"/>
  <c r="N58" i="243"/>
  <c r="M58" i="243"/>
  <c r="N49" i="243"/>
  <c r="M49" i="243"/>
  <c r="N48" i="243"/>
  <c r="M48" i="243"/>
  <c r="N47" i="243"/>
  <c r="M47" i="243"/>
  <c r="N46" i="243"/>
  <c r="M46" i="243"/>
  <c r="N44" i="243"/>
  <c r="M44" i="243"/>
  <c r="N43" i="243"/>
  <c r="M43" i="243"/>
  <c r="N42" i="243"/>
  <c r="M42" i="243"/>
  <c r="N41" i="243"/>
  <c r="M41" i="243"/>
  <c r="N39" i="243"/>
  <c r="N36" i="243"/>
  <c r="M36" i="243"/>
  <c r="N35" i="243"/>
  <c r="M35" i="243"/>
  <c r="N34" i="243"/>
  <c r="M34" i="243"/>
  <c r="N33" i="243"/>
  <c r="M33" i="243"/>
  <c r="N32" i="243"/>
  <c r="M32" i="243"/>
  <c r="N24" i="243"/>
  <c r="M24" i="243"/>
  <c r="N22" i="243"/>
  <c r="M22" i="243"/>
  <c r="N21" i="243"/>
  <c r="M21" i="243"/>
  <c r="N20" i="243"/>
  <c r="M20" i="243"/>
  <c r="N19" i="243"/>
  <c r="M19" i="243"/>
  <c r="N17" i="243"/>
  <c r="M17" i="243"/>
  <c r="N11" i="243"/>
  <c r="M11" i="243"/>
  <c r="N10" i="243"/>
  <c r="M10" i="243"/>
  <c r="N9" i="243"/>
  <c r="M9" i="243"/>
  <c r="N8" i="243"/>
  <c r="M8" i="243"/>
  <c r="L43" i="241"/>
  <c r="K43" i="241"/>
  <c r="L42" i="241"/>
  <c r="K42" i="241"/>
  <c r="L41" i="241"/>
  <c r="K41" i="241"/>
  <c r="L40" i="241"/>
  <c r="K40" i="241"/>
  <c r="H45" i="241"/>
  <c r="D45" i="241"/>
  <c r="B45" i="241"/>
  <c r="L38" i="241"/>
  <c r="K38" i="241"/>
  <c r="L37" i="241"/>
  <c r="K37" i="241"/>
  <c r="M37" i="241" s="1"/>
  <c r="L36" i="241"/>
  <c r="K36" i="241"/>
  <c r="L35" i="241"/>
  <c r="K35" i="241"/>
  <c r="M35" i="241" s="1"/>
  <c r="L34" i="241"/>
  <c r="K34" i="241"/>
  <c r="L33" i="241"/>
  <c r="K33" i="241"/>
  <c r="M33" i="241" s="1"/>
  <c r="L32" i="241"/>
  <c r="K32" i="241"/>
  <c r="L31" i="241"/>
  <c r="K31" i="241"/>
  <c r="M31" i="241" s="1"/>
  <c r="L30" i="241"/>
  <c r="K30" i="241"/>
  <c r="L22" i="241"/>
  <c r="K22" i="241"/>
  <c r="L21" i="241"/>
  <c r="K21" i="241"/>
  <c r="L20" i="241"/>
  <c r="K20" i="241"/>
  <c r="L19" i="241"/>
  <c r="K19" i="241"/>
  <c r="L18" i="241"/>
  <c r="K18" i="241"/>
  <c r="L17" i="241"/>
  <c r="K17" i="241"/>
  <c r="L16" i="241"/>
  <c r="K16" i="241"/>
  <c r="L15" i="241"/>
  <c r="K15" i="241"/>
  <c r="L14" i="241"/>
  <c r="K14" i="241"/>
  <c r="L13" i="241"/>
  <c r="K13" i="241"/>
  <c r="L12" i="241"/>
  <c r="K12" i="241"/>
  <c r="L11" i="241"/>
  <c r="K11" i="241"/>
  <c r="L10" i="241"/>
  <c r="K10" i="241"/>
  <c r="L9" i="241"/>
  <c r="K9" i="241"/>
  <c r="M8" i="241"/>
  <c r="L8" i="241"/>
  <c r="K8" i="241"/>
  <c r="N139" i="247" l="1"/>
  <c r="N148" i="247" s="1"/>
  <c r="K148" i="247"/>
  <c r="J148" i="247"/>
  <c r="M139" i="247"/>
  <c r="M148" i="247" s="1"/>
  <c r="L148" i="247"/>
  <c r="O139" i="247"/>
  <c r="O148" i="247" s="1"/>
  <c r="H156" i="247"/>
  <c r="O123" i="264"/>
  <c r="O117" i="266"/>
  <c r="O82" i="266"/>
  <c r="K20" i="288"/>
  <c r="K21" i="288" s="1"/>
  <c r="J20" i="288"/>
  <c r="J21" i="288" s="1"/>
  <c r="O16" i="288"/>
  <c r="J152" i="286"/>
  <c r="K152" i="286"/>
  <c r="O63" i="286"/>
  <c r="M12" i="281"/>
  <c r="K46" i="278"/>
  <c r="K47" i="278" s="1"/>
  <c r="J46" i="278"/>
  <c r="J47" i="278" s="1"/>
  <c r="J48" i="278" s="1"/>
  <c r="J50" i="278" s="1"/>
  <c r="P81" i="276"/>
  <c r="P12" i="276"/>
  <c r="E20" i="276"/>
  <c r="N20" i="276" s="1"/>
  <c r="F20" i="276"/>
  <c r="O20" i="276" s="1"/>
  <c r="M107" i="264"/>
  <c r="K108" i="264"/>
  <c r="N107" i="264"/>
  <c r="J108" i="264"/>
  <c r="O37" i="266"/>
  <c r="N88" i="286"/>
  <c r="O120" i="262"/>
  <c r="O86" i="262"/>
  <c r="O43" i="262"/>
  <c r="O20" i="262"/>
  <c r="O29" i="260"/>
  <c r="O24" i="260"/>
  <c r="O109" i="258"/>
  <c r="N109" i="258"/>
  <c r="M109" i="258"/>
  <c r="D20" i="258"/>
  <c r="H20" i="258"/>
  <c r="L20" i="258"/>
  <c r="G20" i="258"/>
  <c r="K20" i="258"/>
  <c r="O60" i="258"/>
  <c r="M60" i="258"/>
  <c r="N60" i="258"/>
  <c r="N11" i="258"/>
  <c r="E20" i="258"/>
  <c r="I20" i="258"/>
  <c r="F20" i="258"/>
  <c r="J20" i="258"/>
  <c r="O11" i="258"/>
  <c r="M11" i="258"/>
  <c r="N61" i="255"/>
  <c r="O61" i="255"/>
  <c r="N16" i="255"/>
  <c r="O13" i="255"/>
  <c r="O19" i="255" s="1"/>
  <c r="M16" i="255"/>
  <c r="O41" i="296"/>
  <c r="N92" i="247"/>
  <c r="M92" i="247"/>
  <c r="O68" i="247"/>
  <c r="O85" i="247" s="1"/>
  <c r="O92" i="247"/>
  <c r="M68" i="247"/>
  <c r="M85" i="247" s="1"/>
  <c r="N68" i="247"/>
  <c r="N85" i="247" s="1"/>
  <c r="L21" i="245"/>
  <c r="J419" i="243"/>
  <c r="O403" i="243"/>
  <c r="N257" i="243"/>
  <c r="O257" i="243"/>
  <c r="M257" i="243"/>
  <c r="O244" i="243"/>
  <c r="M147" i="243"/>
  <c r="H212" i="243"/>
  <c r="K212" i="243"/>
  <c r="J212" i="243"/>
  <c r="G212" i="243"/>
  <c r="O147" i="243"/>
  <c r="N147" i="243"/>
  <c r="O157" i="243"/>
  <c r="N163" i="243"/>
  <c r="G419" i="243"/>
  <c r="K419" i="243"/>
  <c r="I419" i="243"/>
  <c r="H419" i="243"/>
  <c r="L419" i="243"/>
  <c r="M390" i="243"/>
  <c r="O390" i="243"/>
  <c r="I240" i="243"/>
  <c r="O163" i="243"/>
  <c r="M32" i="241"/>
  <c r="M34" i="241"/>
  <c r="M36" i="241"/>
  <c r="M38" i="241"/>
  <c r="N390" i="243"/>
  <c r="O23" i="294"/>
  <c r="K15" i="294"/>
  <c r="K16" i="294" s="1"/>
  <c r="N16" i="294" s="1"/>
  <c r="J15" i="294"/>
  <c r="J16" i="294" s="1"/>
  <c r="M16" i="294" s="1"/>
  <c r="I44" i="284"/>
  <c r="O79" i="276"/>
  <c r="O75" i="276"/>
  <c r="O78" i="276" s="1"/>
  <c r="N79" i="276"/>
  <c r="N75" i="276"/>
  <c r="N78" i="276" s="1"/>
  <c r="N12" i="270"/>
  <c r="M12" i="270"/>
  <c r="D14" i="270"/>
  <c r="E14" i="268"/>
  <c r="N12" i="268"/>
  <c r="D14" i="268"/>
  <c r="M12" i="268"/>
  <c r="L23" i="268"/>
  <c r="I23" i="268"/>
  <c r="M10" i="269"/>
  <c r="F42" i="300"/>
  <c r="O41" i="300"/>
  <c r="M54" i="255"/>
  <c r="M57" i="255" s="1"/>
  <c r="N54" i="255"/>
  <c r="N57" i="255" s="1"/>
  <c r="O54" i="255"/>
  <c r="O57" i="255" s="1"/>
  <c r="D457" i="243"/>
  <c r="D467" i="243" s="1"/>
  <c r="E457" i="243"/>
  <c r="E467" i="243" s="1"/>
  <c r="F457" i="243"/>
  <c r="F467" i="243" s="1"/>
  <c r="G457" i="243"/>
  <c r="G467" i="243" s="1"/>
  <c r="H457" i="243"/>
  <c r="H467" i="243" s="1"/>
  <c r="I457" i="243"/>
  <c r="I467" i="243" s="1"/>
  <c r="J457" i="243"/>
  <c r="J467" i="243" s="1"/>
  <c r="K457" i="243"/>
  <c r="K467" i="243" s="1"/>
  <c r="L457" i="243"/>
  <c r="L467" i="243" s="1"/>
  <c r="K240" i="243"/>
  <c r="M9" i="241"/>
  <c r="M10" i="241"/>
  <c r="M11" i="241"/>
  <c r="M12" i="241"/>
  <c r="M13" i="241"/>
  <c r="M14" i="241"/>
  <c r="M15" i="241"/>
  <c r="M16" i="241"/>
  <c r="M17" i="241"/>
  <c r="M18" i="241"/>
  <c r="M19" i="241"/>
  <c r="M20" i="241"/>
  <c r="M21" i="241"/>
  <c r="M22" i="241"/>
  <c r="N17" i="290"/>
  <c r="N18" i="290"/>
  <c r="N16" i="290"/>
  <c r="E19" i="288"/>
  <c r="N19" i="288" s="1"/>
  <c r="N18" i="288"/>
  <c r="N17" i="288"/>
  <c r="N20" i="288" s="1"/>
  <c r="M18" i="288"/>
  <c r="O18" i="288" s="1"/>
  <c r="D19" i="288"/>
  <c r="M19" i="288" s="1"/>
  <c r="O19" i="288" s="1"/>
  <c r="J19" i="290"/>
  <c r="J20" i="290" s="1"/>
  <c r="M17" i="290"/>
  <c r="E21" i="288"/>
  <c r="K19" i="290"/>
  <c r="K20" i="290" s="1"/>
  <c r="M18" i="290"/>
  <c r="D19" i="290"/>
  <c r="D20" i="290" s="1"/>
  <c r="M16" i="290"/>
  <c r="M19" i="290" s="1"/>
  <c r="M20" i="290" s="1"/>
  <c r="E19" i="290"/>
  <c r="E20" i="290" s="1"/>
  <c r="M17" i="288"/>
  <c r="M20" i="288" s="1"/>
  <c r="D21" i="288"/>
  <c r="M45" i="296"/>
  <c r="M43" i="296"/>
  <c r="N42" i="296"/>
  <c r="O42" i="296" s="1"/>
  <c r="E43" i="296"/>
  <c r="F43" i="296" s="1"/>
  <c r="M44" i="296"/>
  <c r="F42" i="296"/>
  <c r="M60" i="286"/>
  <c r="O60" i="286" s="1"/>
  <c r="O59" i="286"/>
  <c r="M92" i="286"/>
  <c r="O92" i="286" s="1"/>
  <c r="F92" i="286"/>
  <c r="D139" i="286"/>
  <c r="F138" i="286"/>
  <c r="M138" i="286"/>
  <c r="O138" i="286" s="1"/>
  <c r="L98" i="286"/>
  <c r="M18" i="286"/>
  <c r="L18" i="286"/>
  <c r="O18" i="286" s="1"/>
  <c r="L148" i="286"/>
  <c r="M88" i="286"/>
  <c r="O88" i="286" s="1"/>
  <c r="L88" i="286"/>
  <c r="D140" i="286"/>
  <c r="E139" i="286"/>
  <c r="N139" i="286" s="1"/>
  <c r="O115" i="262"/>
  <c r="N114" i="262"/>
  <c r="M114" i="262"/>
  <c r="O99" i="262"/>
  <c r="E115" i="262"/>
  <c r="N115" i="262" s="1"/>
  <c r="N113" i="262"/>
  <c r="D115" i="262"/>
  <c r="M113" i="262"/>
  <c r="O89" i="260"/>
  <c r="M97" i="260"/>
  <c r="D98" i="260"/>
  <c r="M96" i="260"/>
  <c r="E98" i="260"/>
  <c r="N96" i="260"/>
  <c r="M72" i="278"/>
  <c r="N68" i="278"/>
  <c r="N71" i="278" s="1"/>
  <c r="M68" i="278"/>
  <c r="M71" i="278" s="1"/>
  <c r="N37" i="294"/>
  <c r="E38" i="294"/>
  <c r="E39" i="294" s="1"/>
  <c r="E40" i="294" s="1"/>
  <c r="M37" i="294"/>
  <c r="O37" i="294" s="1"/>
  <c r="D38" i="294"/>
  <c r="N36" i="294"/>
  <c r="M36" i="294"/>
  <c r="O13" i="294"/>
  <c r="M39" i="292"/>
  <c r="M49" i="292"/>
  <c r="O39" i="292"/>
  <c r="O12" i="292"/>
  <c r="J13" i="292"/>
  <c r="M13" i="292" s="1"/>
  <c r="M11" i="292"/>
  <c r="K13" i="292"/>
  <c r="N11" i="292"/>
  <c r="O48" i="292"/>
  <c r="O49" i="292" s="1"/>
  <c r="D93" i="286"/>
  <c r="D94" i="286" s="1"/>
  <c r="E93" i="286"/>
  <c r="N93" i="286" s="1"/>
  <c r="M64" i="286"/>
  <c r="M68" i="286" s="1"/>
  <c r="N64" i="286"/>
  <c r="N68" i="286" s="1"/>
  <c r="M25" i="285"/>
  <c r="F120" i="284"/>
  <c r="O120" i="284" s="1"/>
  <c r="M76" i="284"/>
  <c r="O76" i="284" s="1"/>
  <c r="M78" i="284"/>
  <c r="M77" i="284"/>
  <c r="M79" i="284"/>
  <c r="O113" i="284"/>
  <c r="O86" i="284"/>
  <c r="O100" i="284" s="1"/>
  <c r="F40" i="284"/>
  <c r="O40" i="284" s="1"/>
  <c r="E41" i="284"/>
  <c r="D40" i="284"/>
  <c r="M40" i="284" s="1"/>
  <c r="O15" i="284"/>
  <c r="M40" i="278"/>
  <c r="K18" i="278"/>
  <c r="N13" i="278"/>
  <c r="N40" i="278"/>
  <c r="J18" i="278"/>
  <c r="M13" i="278"/>
  <c r="O18" i="278"/>
  <c r="K48" i="278"/>
  <c r="D41" i="278"/>
  <c r="E14" i="278"/>
  <c r="E41" i="278"/>
  <c r="D14" i="278"/>
  <c r="P47" i="276"/>
  <c r="N48" i="276"/>
  <c r="E49" i="276"/>
  <c r="F50" i="276"/>
  <c r="O48" i="276"/>
  <c r="P18" i="276"/>
  <c r="N19" i="276"/>
  <c r="O19" i="276"/>
  <c r="E13" i="270"/>
  <c r="O11" i="268"/>
  <c r="N106" i="266"/>
  <c r="M105" i="266"/>
  <c r="D107" i="266"/>
  <c r="D108" i="266" s="1"/>
  <c r="M108" i="266" s="1"/>
  <c r="J111" i="266"/>
  <c r="M106" i="266"/>
  <c r="E107" i="266"/>
  <c r="E108" i="266" s="1"/>
  <c r="N105" i="266"/>
  <c r="N63" i="266"/>
  <c r="N65" i="266" s="1"/>
  <c r="M63" i="266"/>
  <c r="M65" i="266" s="1"/>
  <c r="K109" i="264"/>
  <c r="K110" i="264" s="1"/>
  <c r="K123" i="264" s="1"/>
  <c r="D108" i="264"/>
  <c r="J109" i="264"/>
  <c r="J110" i="264" s="1"/>
  <c r="J123" i="264" s="1"/>
  <c r="E108" i="264"/>
  <c r="D109" i="264"/>
  <c r="E109" i="264"/>
  <c r="N76" i="264"/>
  <c r="M76" i="264"/>
  <c r="E77" i="264"/>
  <c r="N75" i="264"/>
  <c r="M75" i="264"/>
  <c r="D77" i="264"/>
  <c r="M51" i="262"/>
  <c r="N51" i="262"/>
  <c r="O65" i="262"/>
  <c r="O98" i="260"/>
  <c r="M26" i="259"/>
  <c r="O42" i="300"/>
  <c r="E28" i="300"/>
  <c r="E48" i="298"/>
  <c r="E49" i="298" s="1"/>
  <c r="D46" i="296"/>
  <c r="E61" i="258"/>
  <c r="E110" i="258"/>
  <c r="D61" i="258"/>
  <c r="D62" i="258" s="1"/>
  <c r="F61" i="258"/>
  <c r="F62" i="258" s="1"/>
  <c r="O62" i="258" s="1"/>
  <c r="D110" i="258"/>
  <c r="F110" i="258"/>
  <c r="D36" i="258"/>
  <c r="E36" i="258"/>
  <c r="D80" i="255"/>
  <c r="F80" i="255"/>
  <c r="E80" i="255"/>
  <c r="M62" i="255"/>
  <c r="O62" i="255"/>
  <c r="M63" i="255"/>
  <c r="O63" i="255"/>
  <c r="O42" i="255"/>
  <c r="O53" i="255"/>
  <c r="M53" i="255"/>
  <c r="M42" i="255"/>
  <c r="E32" i="255"/>
  <c r="D32" i="255"/>
  <c r="D33" i="255" s="1"/>
  <c r="M33" i="255" s="1"/>
  <c r="F32" i="255"/>
  <c r="F33" i="255" s="1"/>
  <c r="O33" i="255" s="1"/>
  <c r="O31" i="255"/>
  <c r="K22" i="253"/>
  <c r="L21" i="249"/>
  <c r="E93" i="247"/>
  <c r="E94" i="247" s="1"/>
  <c r="D93" i="247"/>
  <c r="D94" i="247" s="1"/>
  <c r="F93" i="247"/>
  <c r="F94" i="247" s="1"/>
  <c r="F100" i="247" s="1"/>
  <c r="H164" i="243"/>
  <c r="J164" i="243"/>
  <c r="L164" i="243"/>
  <c r="N326" i="243"/>
  <c r="G164" i="243"/>
  <c r="I164" i="243"/>
  <c r="K164" i="243"/>
  <c r="N220" i="243"/>
  <c r="O139" i="243"/>
  <c r="N169" i="243"/>
  <c r="N194" i="243"/>
  <c r="I203" i="243"/>
  <c r="I212" i="243" s="1"/>
  <c r="L203" i="243"/>
  <c r="L212" i="243" s="1"/>
  <c r="M239" i="243"/>
  <c r="N270" i="243"/>
  <c r="M282" i="243"/>
  <c r="O282" i="243"/>
  <c r="M356" i="243"/>
  <c r="M430" i="243"/>
  <c r="O430" i="243"/>
  <c r="M442" i="243"/>
  <c r="O442" i="243"/>
  <c r="O49" i="243"/>
  <c r="O48" i="243"/>
  <c r="O47" i="243"/>
  <c r="O46" i="243"/>
  <c r="N25" i="243"/>
  <c r="N70" i="243"/>
  <c r="O8" i="243"/>
  <c r="O9" i="243"/>
  <c r="O10" i="243"/>
  <c r="O11" i="243"/>
  <c r="O17" i="243"/>
  <c r="O58" i="243"/>
  <c r="O59" i="243"/>
  <c r="O60" i="243"/>
  <c r="O61" i="243"/>
  <c r="O62" i="243"/>
  <c r="M70" i="243"/>
  <c r="O70" i="243"/>
  <c r="M169" i="243"/>
  <c r="O169" i="243"/>
  <c r="M194" i="243"/>
  <c r="O194" i="243"/>
  <c r="N239" i="243"/>
  <c r="M270" i="243"/>
  <c r="O270" i="243"/>
  <c r="N282" i="243"/>
  <c r="N430" i="243"/>
  <c r="N442" i="243"/>
  <c r="K21" i="245"/>
  <c r="M21" i="245"/>
  <c r="K21" i="249"/>
  <c r="M21" i="249"/>
  <c r="N42" i="255"/>
  <c r="N53" i="255"/>
  <c r="K22" i="257"/>
  <c r="M14" i="258"/>
  <c r="O14" i="258"/>
  <c r="M17" i="258"/>
  <c r="O17" i="258"/>
  <c r="N45" i="258"/>
  <c r="N88" i="258"/>
  <c r="K24" i="300"/>
  <c r="K25" i="300" s="1"/>
  <c r="M20" i="271"/>
  <c r="O23" i="300"/>
  <c r="F24" i="300"/>
  <c r="G90" i="276"/>
  <c r="O112" i="262"/>
  <c r="M39" i="243"/>
  <c r="O39" i="243" s="1"/>
  <c r="O19" i="243"/>
  <c r="O20" i="243"/>
  <c r="O42" i="243"/>
  <c r="O43" i="243"/>
  <c r="O44" i="243"/>
  <c r="P13" i="276"/>
  <c r="H240" i="243"/>
  <c r="O45" i="243"/>
  <c r="N43" i="302"/>
  <c r="N45" i="302" s="1"/>
  <c r="O43" i="302"/>
  <c r="O45" i="302" s="1"/>
  <c r="O50" i="300"/>
  <c r="D24" i="300"/>
  <c r="O39" i="300"/>
  <c r="N39" i="300"/>
  <c r="M45" i="298"/>
  <c r="N46" i="298"/>
  <c r="P90" i="276"/>
  <c r="F23" i="270"/>
  <c r="O13" i="270"/>
  <c r="O23" i="270" s="1"/>
  <c r="N13" i="270"/>
  <c r="O13" i="268"/>
  <c r="F23" i="268"/>
  <c r="N13" i="268"/>
  <c r="N14" i="258"/>
  <c r="N17" i="258"/>
  <c r="M45" i="258"/>
  <c r="O45" i="258"/>
  <c r="M88" i="258"/>
  <c r="O88" i="258"/>
  <c r="O98" i="258"/>
  <c r="M38" i="255"/>
  <c r="O38" i="255"/>
  <c r="N79" i="255"/>
  <c r="N38" i="255"/>
  <c r="M79" i="255"/>
  <c r="I151" i="247"/>
  <c r="I156" i="247" s="1"/>
  <c r="L39" i="247"/>
  <c r="L49" i="247" s="1"/>
  <c r="M128" i="247"/>
  <c r="M129" i="247" s="1"/>
  <c r="O21" i="243"/>
  <c r="O32" i="243"/>
  <c r="O33" i="243"/>
  <c r="O22" i="243"/>
  <c r="O24" i="243"/>
  <c r="O34" i="243"/>
  <c r="O35" i="243"/>
  <c r="O36" i="243"/>
  <c r="O41" i="243"/>
  <c r="N50" i="243"/>
  <c r="M25" i="243"/>
  <c r="M50" i="243"/>
  <c r="O239" i="243"/>
  <c r="K39" i="241"/>
  <c r="L39" i="241"/>
  <c r="C45" i="241"/>
  <c r="J45" i="241"/>
  <c r="M40" i="241"/>
  <c r="M41" i="241"/>
  <c r="M42" i="241"/>
  <c r="M43" i="241"/>
  <c r="K44" i="241"/>
  <c r="L44" i="241"/>
  <c r="M11" i="255"/>
  <c r="M13" i="255" s="1"/>
  <c r="N11" i="255"/>
  <c r="N13" i="255" s="1"/>
  <c r="N19" i="255" s="1"/>
  <c r="L79" i="255"/>
  <c r="N128" i="247"/>
  <c r="N129" i="247" s="1"/>
  <c r="J129" i="247"/>
  <c r="N129" i="243"/>
  <c r="N12" i="243"/>
  <c r="M45" i="243"/>
  <c r="M90" i="243"/>
  <c r="N91" i="243"/>
  <c r="M12" i="243"/>
  <c r="N45" i="243"/>
  <c r="F90" i="243"/>
  <c r="N90" i="243"/>
  <c r="N130" i="243"/>
  <c r="F169" i="243"/>
  <c r="F194" i="243"/>
  <c r="O271" i="243"/>
  <c r="F282" i="243"/>
  <c r="F325" i="243"/>
  <c r="F356" i="243"/>
  <c r="O356" i="243" s="1"/>
  <c r="N356" i="243"/>
  <c r="M30" i="241"/>
  <c r="K50" i="278" l="1"/>
  <c r="K83" i="278" s="1"/>
  <c r="J83" i="278"/>
  <c r="O65" i="255"/>
  <c r="O16" i="294"/>
  <c r="N19" i="290"/>
  <c r="N20" i="290" s="1"/>
  <c r="N21" i="288"/>
  <c r="O68" i="278"/>
  <c r="O71" i="278" s="1"/>
  <c r="E21" i="276"/>
  <c r="F21" i="276"/>
  <c r="O21" i="276" s="1"/>
  <c r="N108" i="264"/>
  <c r="E110" i="264"/>
  <c r="D110" i="264"/>
  <c r="M108" i="264"/>
  <c r="K111" i="266"/>
  <c r="J23" i="302"/>
  <c r="D81" i="255"/>
  <c r="D82" i="255" s="1"/>
  <c r="M65" i="255"/>
  <c r="E81" i="255"/>
  <c r="E82" i="255" s="1"/>
  <c r="N20" i="258"/>
  <c r="E37" i="258"/>
  <c r="N37" i="258" s="1"/>
  <c r="N36" i="258"/>
  <c r="M36" i="258"/>
  <c r="O20" i="258"/>
  <c r="M20" i="258"/>
  <c r="M19" i="255"/>
  <c r="O259" i="243"/>
  <c r="M457" i="243"/>
  <c r="M467" i="243" s="1"/>
  <c r="O12" i="243"/>
  <c r="O457" i="243"/>
  <c r="O467" i="243" s="1"/>
  <c r="M39" i="241"/>
  <c r="N94" i="243"/>
  <c r="L152" i="286"/>
  <c r="O50" i="276"/>
  <c r="F51" i="276"/>
  <c r="N80" i="276"/>
  <c r="N81" i="276" s="1"/>
  <c r="N82" i="276"/>
  <c r="N85" i="276"/>
  <c r="O80" i="276"/>
  <c r="O81" i="276" s="1"/>
  <c r="O82" i="276"/>
  <c r="O85" i="276"/>
  <c r="D15" i="270"/>
  <c r="M15" i="270" s="1"/>
  <c r="M14" i="270"/>
  <c r="E14" i="270"/>
  <c r="M14" i="268"/>
  <c r="M16" i="268" s="1"/>
  <c r="D15" i="268"/>
  <c r="M15" i="268" s="1"/>
  <c r="N14" i="268"/>
  <c r="N16" i="268" s="1"/>
  <c r="E15" i="268"/>
  <c r="N15" i="268" s="1"/>
  <c r="E111" i="258"/>
  <c r="M62" i="258"/>
  <c r="N457" i="243"/>
  <c r="N467" i="243" s="1"/>
  <c r="M221" i="243"/>
  <c r="M220" i="243"/>
  <c r="O220" i="243" s="1"/>
  <c r="M171" i="243"/>
  <c r="M21" i="288"/>
  <c r="O17" i="288"/>
  <c r="M46" i="296"/>
  <c r="N43" i="296"/>
  <c r="E44" i="296"/>
  <c r="E45" i="296" s="1"/>
  <c r="O43" i="296"/>
  <c r="M94" i="286"/>
  <c r="O64" i="286"/>
  <c r="O68" i="286" s="1"/>
  <c r="M139" i="286"/>
  <c r="O139" i="286" s="1"/>
  <c r="F139" i="286"/>
  <c r="M93" i="286"/>
  <c r="O93" i="286" s="1"/>
  <c r="F93" i="286"/>
  <c r="M140" i="286"/>
  <c r="N38" i="294"/>
  <c r="M71" i="292"/>
  <c r="N71" i="292"/>
  <c r="E140" i="286"/>
  <c r="N140" i="286" s="1"/>
  <c r="D141" i="286"/>
  <c r="D142" i="286"/>
  <c r="O117" i="262"/>
  <c r="M115" i="262"/>
  <c r="N98" i="260"/>
  <c r="N100" i="260"/>
  <c r="M98" i="260"/>
  <c r="K24" i="302"/>
  <c r="N24" i="302" s="1"/>
  <c r="M73" i="278"/>
  <c r="M74" i="278" s="1"/>
  <c r="N73" i="278"/>
  <c r="N72" i="278"/>
  <c r="D39" i="294"/>
  <c r="D40" i="294" s="1"/>
  <c r="M40" i="294" s="1"/>
  <c r="N40" i="294"/>
  <c r="D41" i="294"/>
  <c r="D42" i="294" s="1"/>
  <c r="N39" i="294"/>
  <c r="M38" i="294"/>
  <c r="O36" i="294"/>
  <c r="O38" i="294" s="1"/>
  <c r="E41" i="294"/>
  <c r="E42" i="294" s="1"/>
  <c r="N13" i="292"/>
  <c r="O13" i="292"/>
  <c r="O11" i="292"/>
  <c r="E94" i="286"/>
  <c r="D95" i="286"/>
  <c r="J80" i="284"/>
  <c r="J81" i="284" s="1"/>
  <c r="M81" i="284" s="1"/>
  <c r="N77" i="284"/>
  <c r="O77" i="284" s="1"/>
  <c r="D41" i="284"/>
  <c r="N41" i="284"/>
  <c r="F41" i="284"/>
  <c r="E42" i="284"/>
  <c r="N42" i="284" s="1"/>
  <c r="D42" i="284"/>
  <c r="M42" i="284" s="1"/>
  <c r="M14" i="278"/>
  <c r="N14" i="278"/>
  <c r="D15" i="278"/>
  <c r="E15" i="278"/>
  <c r="N41" i="278"/>
  <c r="E42" i="278"/>
  <c r="E43" i="278" s="1"/>
  <c r="N43" i="278" s="1"/>
  <c r="M41" i="278"/>
  <c r="D42" i="278"/>
  <c r="D44" i="278" s="1"/>
  <c r="M44" i="278" s="1"/>
  <c r="F52" i="276"/>
  <c r="N49" i="276"/>
  <c r="E50" i="276"/>
  <c r="N108" i="266"/>
  <c r="D109" i="266"/>
  <c r="M107" i="266"/>
  <c r="M109" i="266"/>
  <c r="E109" i="266"/>
  <c r="N107" i="266"/>
  <c r="M109" i="264"/>
  <c r="M110" i="264" s="1"/>
  <c r="N109" i="264"/>
  <c r="N110" i="264" s="1"/>
  <c r="M77" i="264"/>
  <c r="N77" i="264"/>
  <c r="D78" i="264"/>
  <c r="E78" i="264"/>
  <c r="N53" i="262"/>
  <c r="M53" i="262"/>
  <c r="E41" i="300"/>
  <c r="N28" i="300"/>
  <c r="D46" i="298"/>
  <c r="O110" i="258"/>
  <c r="M110" i="258"/>
  <c r="N89" i="258"/>
  <c r="O90" i="258"/>
  <c r="M90" i="258"/>
  <c r="N61" i="258"/>
  <c r="F111" i="258"/>
  <c r="D111" i="258"/>
  <c r="F63" i="258"/>
  <c r="O63" i="258" s="1"/>
  <c r="O61" i="258"/>
  <c r="D63" i="258"/>
  <c r="M63" i="258" s="1"/>
  <c r="M61" i="258"/>
  <c r="N110" i="258"/>
  <c r="O91" i="258"/>
  <c r="O89" i="258"/>
  <c r="M89" i="258"/>
  <c r="E62" i="258"/>
  <c r="D37" i="258"/>
  <c r="M37" i="258" s="1"/>
  <c r="O79" i="255"/>
  <c r="L87" i="255"/>
  <c r="O80" i="255"/>
  <c r="M81" i="255"/>
  <c r="N81" i="255"/>
  <c r="N80" i="255"/>
  <c r="F81" i="255"/>
  <c r="F82" i="255" s="1"/>
  <c r="M80" i="255"/>
  <c r="M82" i="255" s="1"/>
  <c r="N64" i="255"/>
  <c r="N63" i="255"/>
  <c r="N62" i="255"/>
  <c r="N32" i="255"/>
  <c r="E33" i="255"/>
  <c r="N33" i="255" s="1"/>
  <c r="O32" i="255"/>
  <c r="M32" i="255"/>
  <c r="M399" i="243"/>
  <c r="N399" i="243"/>
  <c r="M398" i="243"/>
  <c r="N398" i="243"/>
  <c r="N327" i="243"/>
  <c r="N328" i="243" s="1"/>
  <c r="D328" i="243"/>
  <c r="N154" i="243"/>
  <c r="N221" i="243"/>
  <c r="M154" i="243"/>
  <c r="O90" i="243"/>
  <c r="N63" i="243"/>
  <c r="O50" i="243"/>
  <c r="O63" i="243" s="1"/>
  <c r="M63" i="243"/>
  <c r="O25" i="243"/>
  <c r="M44" i="241"/>
  <c r="N24" i="300"/>
  <c r="N25" i="300" s="1"/>
  <c r="O24" i="300"/>
  <c r="O25" i="300" s="1"/>
  <c r="M43" i="302"/>
  <c r="M45" i="302" s="1"/>
  <c r="O51" i="300"/>
  <c r="O52" i="300"/>
  <c r="M24" i="300"/>
  <c r="M25" i="300" s="1"/>
  <c r="N54" i="300"/>
  <c r="N47" i="298"/>
  <c r="O46" i="298"/>
  <c r="N38" i="247"/>
  <c r="O93" i="247"/>
  <c r="N17" i="247"/>
  <c r="O37" i="247"/>
  <c r="O17" i="247"/>
  <c r="F39" i="247"/>
  <c r="M93" i="247"/>
  <c r="E39" i="247"/>
  <c r="N37" i="247"/>
  <c r="O128" i="247"/>
  <c r="O129" i="247" s="1"/>
  <c r="L129" i="247"/>
  <c r="L156" i="247" s="1"/>
  <c r="N93" i="247"/>
  <c r="M37" i="247"/>
  <c r="M17" i="247"/>
  <c r="O405" i="243"/>
  <c r="M405" i="243"/>
  <c r="N406" i="243"/>
  <c r="N295" i="243"/>
  <c r="N404" i="243"/>
  <c r="E408" i="243"/>
  <c r="O331" i="243"/>
  <c r="O330" i="243"/>
  <c r="O294" i="243"/>
  <c r="M271" i="243"/>
  <c r="N170" i="243"/>
  <c r="N195" i="243"/>
  <c r="M170" i="243"/>
  <c r="O170" i="243"/>
  <c r="O91" i="243"/>
  <c r="M91" i="243"/>
  <c r="N13" i="243"/>
  <c r="E139" i="243"/>
  <c r="D408" i="243"/>
  <c r="O404" i="243"/>
  <c r="M404" i="243"/>
  <c r="N405" i="243"/>
  <c r="J225" i="243"/>
  <c r="O195" i="243"/>
  <c r="M195" i="243"/>
  <c r="N171" i="243"/>
  <c r="N294" i="243"/>
  <c r="N271" i="243"/>
  <c r="G225" i="243"/>
  <c r="N196" i="243"/>
  <c r="M129" i="243"/>
  <c r="O92" i="243"/>
  <c r="M92" i="243"/>
  <c r="M13" i="243"/>
  <c r="J332" i="243"/>
  <c r="J347" i="243" s="1"/>
  <c r="M130" i="243"/>
  <c r="O274" i="243"/>
  <c r="N139" i="243"/>
  <c r="N74" i="278" l="1"/>
  <c r="O21" i="288"/>
  <c r="O20" i="288"/>
  <c r="O72" i="278"/>
  <c r="E16" i="278"/>
  <c r="F22" i="276"/>
  <c r="O22" i="276" s="1"/>
  <c r="O23" i="276" s="1"/>
  <c r="N21" i="276"/>
  <c r="E22" i="276"/>
  <c r="N22" i="276" s="1"/>
  <c r="M16" i="270"/>
  <c r="D16" i="270"/>
  <c r="E16" i="268"/>
  <c r="D16" i="268"/>
  <c r="D110" i="266"/>
  <c r="D111" i="266" s="1"/>
  <c r="M23" i="302"/>
  <c r="J24" i="302"/>
  <c r="E46" i="302"/>
  <c r="E47" i="302" s="1"/>
  <c r="E48" i="302" s="1"/>
  <c r="D26" i="300"/>
  <c r="N82" i="255"/>
  <c r="N65" i="255"/>
  <c r="E38" i="258"/>
  <c r="N38" i="258" s="1"/>
  <c r="F34" i="255"/>
  <c r="O34" i="255" s="1"/>
  <c r="D34" i="255"/>
  <c r="M34" i="255" s="1"/>
  <c r="M222" i="243"/>
  <c r="O221" i="243"/>
  <c r="M93" i="243"/>
  <c r="N93" i="243"/>
  <c r="D95" i="243"/>
  <c r="M94" i="243"/>
  <c r="D43" i="278"/>
  <c r="M43" i="278" s="1"/>
  <c r="E51" i="276"/>
  <c r="O51" i="276"/>
  <c r="O86" i="276"/>
  <c r="O89" i="276" s="1"/>
  <c r="N86" i="276"/>
  <c r="N89" i="276" s="1"/>
  <c r="E15" i="270"/>
  <c r="N15" i="270" s="1"/>
  <c r="N14" i="270"/>
  <c r="N16" i="270" s="1"/>
  <c r="D17" i="270"/>
  <c r="E42" i="300"/>
  <c r="N41" i="300"/>
  <c r="E114" i="258"/>
  <c r="N62" i="258"/>
  <c r="N18" i="247"/>
  <c r="O171" i="243"/>
  <c r="N172" i="243"/>
  <c r="N44" i="296"/>
  <c r="O44" i="296" s="1"/>
  <c r="F44" i="296"/>
  <c r="E46" i="296"/>
  <c r="N45" i="296"/>
  <c r="O45" i="296" s="1"/>
  <c r="F45" i="296"/>
  <c r="E95" i="286"/>
  <c r="N95" i="286" s="1"/>
  <c r="N94" i="286"/>
  <c r="O94" i="286" s="1"/>
  <c r="M141" i="286"/>
  <c r="O140" i="286"/>
  <c r="F94" i="286"/>
  <c r="F95" i="286"/>
  <c r="M95" i="286"/>
  <c r="O95" i="286" s="1"/>
  <c r="F140" i="286"/>
  <c r="E141" i="286"/>
  <c r="D143" i="286"/>
  <c r="M117" i="262"/>
  <c r="M99" i="260"/>
  <c r="K25" i="302"/>
  <c r="O73" i="278"/>
  <c r="N75" i="278"/>
  <c r="M64" i="258"/>
  <c r="D38" i="258"/>
  <c r="M38" i="258" s="1"/>
  <c r="D64" i="258"/>
  <c r="O64" i="258"/>
  <c r="M39" i="294"/>
  <c r="O39" i="294"/>
  <c r="O40" i="294"/>
  <c r="N42" i="294"/>
  <c r="M42" i="294"/>
  <c r="N41" i="294"/>
  <c r="D43" i="294"/>
  <c r="M41" i="294"/>
  <c r="E43" i="294"/>
  <c r="D44" i="294"/>
  <c r="D96" i="286"/>
  <c r="E96" i="286"/>
  <c r="N96" i="286" s="1"/>
  <c r="J82" i="284"/>
  <c r="J83" i="284" s="1"/>
  <c r="M80" i="284"/>
  <c r="N78" i="284"/>
  <c r="O78" i="284" s="1"/>
  <c r="O42" i="284"/>
  <c r="D43" i="284"/>
  <c r="M43" i="284" s="1"/>
  <c r="E43" i="284"/>
  <c r="N43" i="284" s="1"/>
  <c r="F42" i="284"/>
  <c r="F43" i="284" s="1"/>
  <c r="M41" i="284"/>
  <c r="O41" i="284" s="1"/>
  <c r="M42" i="278"/>
  <c r="D45" i="278"/>
  <c r="M15" i="278"/>
  <c r="N16" i="278"/>
  <c r="N42" i="278"/>
  <c r="E44" i="278"/>
  <c r="N44" i="278" s="1"/>
  <c r="E17" i="278"/>
  <c r="N15" i="278"/>
  <c r="D16" i="278"/>
  <c r="N50" i="276"/>
  <c r="O52" i="276"/>
  <c r="F53" i="276"/>
  <c r="E52" i="276"/>
  <c r="N109" i="266"/>
  <c r="E110" i="266"/>
  <c r="E111" i="266" s="1"/>
  <c r="E69" i="266"/>
  <c r="D69" i="266"/>
  <c r="N78" i="264"/>
  <c r="M78" i="264"/>
  <c r="E79" i="264"/>
  <c r="N79" i="264" s="1"/>
  <c r="D79" i="264"/>
  <c r="M79" i="264" s="1"/>
  <c r="M55" i="262"/>
  <c r="M56" i="262" s="1"/>
  <c r="N55" i="262"/>
  <c r="N56" i="262" s="1"/>
  <c r="N25" i="302"/>
  <c r="N26" i="302" s="1"/>
  <c r="D27" i="300"/>
  <c r="M27" i="300" s="1"/>
  <c r="M26" i="300"/>
  <c r="N42" i="300"/>
  <c r="D47" i="298"/>
  <c r="M91" i="258"/>
  <c r="F64" i="258"/>
  <c r="N90" i="258"/>
  <c r="E63" i="258"/>
  <c r="N63" i="258" s="1"/>
  <c r="O81" i="255"/>
  <c r="O82" i="255" s="1"/>
  <c r="E83" i="255"/>
  <c r="D83" i="255"/>
  <c r="D84" i="255" s="1"/>
  <c r="M18" i="247"/>
  <c r="N400" i="243"/>
  <c r="N401" i="243"/>
  <c r="M400" i="243"/>
  <c r="M401" i="243"/>
  <c r="E328" i="243"/>
  <c r="M329" i="243"/>
  <c r="N274" i="243"/>
  <c r="M274" i="243"/>
  <c r="M155" i="243"/>
  <c r="M156" i="243"/>
  <c r="N222" i="243"/>
  <c r="N155" i="243"/>
  <c r="N156" i="243"/>
  <c r="O13" i="243"/>
  <c r="M45" i="241"/>
  <c r="O54" i="300"/>
  <c r="N48" i="298"/>
  <c r="M46" i="298"/>
  <c r="N49" i="298"/>
  <c r="O47" i="298"/>
  <c r="O48" i="298"/>
  <c r="D47" i="296"/>
  <c r="D73" i="296" s="1"/>
  <c r="E47" i="296"/>
  <c r="E73" i="296" s="1"/>
  <c r="M139" i="243"/>
  <c r="O39" i="247"/>
  <c r="M38" i="247"/>
  <c r="D39" i="247"/>
  <c r="O94" i="247"/>
  <c r="N39" i="247"/>
  <c r="O38" i="247"/>
  <c r="O18" i="247"/>
  <c r="O197" i="243"/>
  <c r="M197" i="243"/>
  <c r="O409" i="243"/>
  <c r="M409" i="243"/>
  <c r="M14" i="243"/>
  <c r="O295" i="243"/>
  <c r="N296" i="243"/>
  <c r="O407" i="243"/>
  <c r="M407" i="243"/>
  <c r="N197" i="243"/>
  <c r="O326" i="243"/>
  <c r="D139" i="243"/>
  <c r="F139" i="243" s="1"/>
  <c r="F408" i="243"/>
  <c r="N14" i="243"/>
  <c r="N15" i="243"/>
  <c r="N92" i="243"/>
  <c r="O196" i="243"/>
  <c r="M196" i="243"/>
  <c r="N407" i="243"/>
  <c r="N408" i="243" s="1"/>
  <c r="O406" i="243"/>
  <c r="M406" i="243"/>
  <c r="G332" i="243"/>
  <c r="F35" i="255" l="1"/>
  <c r="O35" i="255" s="1"/>
  <c r="O74" i="278"/>
  <c r="E23" i="276"/>
  <c r="N23" i="276"/>
  <c r="F23" i="276"/>
  <c r="D20" i="270"/>
  <c r="E16" i="270"/>
  <c r="E17" i="270" s="1"/>
  <c r="M110" i="266"/>
  <c r="M111" i="266" s="1"/>
  <c r="M24" i="302"/>
  <c r="J25" i="302"/>
  <c r="D28" i="300"/>
  <c r="E39" i="258"/>
  <c r="N39" i="258" s="1"/>
  <c r="N40" i="258" s="1"/>
  <c r="E40" i="258"/>
  <c r="N64" i="258"/>
  <c r="D39" i="258"/>
  <c r="D40" i="258" s="1"/>
  <c r="E34" i="255"/>
  <c r="N34" i="255" s="1"/>
  <c r="D35" i="255"/>
  <c r="M35" i="255" s="1"/>
  <c r="N94" i="247"/>
  <c r="M94" i="247"/>
  <c r="O222" i="243"/>
  <c r="N157" i="243"/>
  <c r="M157" i="243"/>
  <c r="M223" i="243"/>
  <c r="M173" i="243"/>
  <c r="M174" i="243"/>
  <c r="E44" i="284"/>
  <c r="D44" i="284"/>
  <c r="F44" i="284"/>
  <c r="F54" i="276"/>
  <c r="F55" i="276" s="1"/>
  <c r="N51" i="276"/>
  <c r="M17" i="270"/>
  <c r="D18" i="268"/>
  <c r="E18" i="268"/>
  <c r="E45" i="300"/>
  <c r="D114" i="258"/>
  <c r="M65" i="258"/>
  <c r="M40" i="247"/>
  <c r="O173" i="243"/>
  <c r="O172" i="243"/>
  <c r="M172" i="243"/>
  <c r="N47" i="296"/>
  <c r="N73" i="296" s="1"/>
  <c r="F47" i="296"/>
  <c r="F73" i="296" s="1"/>
  <c r="M47" i="296"/>
  <c r="M73" i="296" s="1"/>
  <c r="N46" i="296"/>
  <c r="O46" i="296" s="1"/>
  <c r="F46" i="296"/>
  <c r="E142" i="286"/>
  <c r="N141" i="286"/>
  <c r="F141" i="286"/>
  <c r="M96" i="286"/>
  <c r="O96" i="286" s="1"/>
  <c r="F96" i="286"/>
  <c r="O141" i="286"/>
  <c r="E143" i="286"/>
  <c r="D144" i="286"/>
  <c r="M118" i="262"/>
  <c r="D119" i="262"/>
  <c r="N118" i="262"/>
  <c r="N119" i="262"/>
  <c r="N117" i="262"/>
  <c r="M100" i="260"/>
  <c r="N101" i="260"/>
  <c r="E49" i="302"/>
  <c r="E50" i="302" s="1"/>
  <c r="N50" i="302" s="1"/>
  <c r="M75" i="278"/>
  <c r="O75" i="278" s="1"/>
  <c r="N78" i="278"/>
  <c r="N43" i="294"/>
  <c r="N44" i="294" s="1"/>
  <c r="D45" i="294"/>
  <c r="O41" i="294"/>
  <c r="M43" i="294"/>
  <c r="O42" i="294"/>
  <c r="E44" i="294"/>
  <c r="N15" i="294"/>
  <c r="D97" i="286"/>
  <c r="E97" i="286"/>
  <c r="N97" i="286" s="1"/>
  <c r="L80" i="284"/>
  <c r="M82" i="284"/>
  <c r="M83" i="284" s="1"/>
  <c r="N79" i="284"/>
  <c r="O79" i="284" s="1"/>
  <c r="K80" i="284"/>
  <c r="O43" i="284"/>
  <c r="M16" i="278"/>
  <c r="D17" i="278"/>
  <c r="M45" i="278"/>
  <c r="D46" i="278"/>
  <c r="M46" i="278" s="1"/>
  <c r="N17" i="278"/>
  <c r="N18" i="278" s="1"/>
  <c r="E18" i="278"/>
  <c r="E45" i="278"/>
  <c r="D18" i="278"/>
  <c r="N52" i="276"/>
  <c r="E53" i="276"/>
  <c r="O53" i="276"/>
  <c r="M113" i="266"/>
  <c r="N110" i="266"/>
  <c r="N111" i="266" s="1"/>
  <c r="M69" i="266"/>
  <c r="D70" i="266"/>
  <c r="N69" i="266"/>
  <c r="E70" i="266"/>
  <c r="D80" i="264"/>
  <c r="D85" i="264" s="1"/>
  <c r="N80" i="264"/>
  <c r="N85" i="264" s="1"/>
  <c r="M80" i="264"/>
  <c r="M85" i="264" s="1"/>
  <c r="E80" i="264"/>
  <c r="E85" i="264" s="1"/>
  <c r="M57" i="262"/>
  <c r="M62" i="262" s="1"/>
  <c r="N57" i="262"/>
  <c r="N62" i="262" s="1"/>
  <c r="D41" i="300"/>
  <c r="M28" i="300"/>
  <c r="D48" i="298"/>
  <c r="D49" i="298" s="1"/>
  <c r="N114" i="258"/>
  <c r="N91" i="258"/>
  <c r="O92" i="258"/>
  <c r="F92" i="258"/>
  <c r="M92" i="258"/>
  <c r="D92" i="258"/>
  <c r="E64" i="258"/>
  <c r="E92" i="258"/>
  <c r="E115" i="258"/>
  <c r="M84" i="255"/>
  <c r="N83" i="255"/>
  <c r="E84" i="255"/>
  <c r="F83" i="255"/>
  <c r="D85" i="255"/>
  <c r="M85" i="255" s="1"/>
  <c r="M83" i="255"/>
  <c r="D99" i="247"/>
  <c r="E99" i="247"/>
  <c r="M402" i="243"/>
  <c r="M403" i="243" s="1"/>
  <c r="N402" i="243"/>
  <c r="N403" i="243" s="1"/>
  <c r="J229" i="243"/>
  <c r="J240" i="243" s="1"/>
  <c r="N223" i="243"/>
  <c r="M96" i="243"/>
  <c r="M408" i="243"/>
  <c r="O408" i="243"/>
  <c r="O46" i="302"/>
  <c r="N47" i="302"/>
  <c r="N46" i="302"/>
  <c r="E50" i="298"/>
  <c r="E74" i="298" s="1"/>
  <c r="N74" i="298" s="1"/>
  <c r="M47" i="298"/>
  <c r="N50" i="298"/>
  <c r="M48" i="298"/>
  <c r="N40" i="247"/>
  <c r="O40" i="247"/>
  <c r="M95" i="247"/>
  <c r="N95" i="247"/>
  <c r="O95" i="247"/>
  <c r="O100" i="247" s="1"/>
  <c r="M39" i="247"/>
  <c r="N275" i="243"/>
  <c r="N410" i="243"/>
  <c r="O410" i="243"/>
  <c r="M410" i="243"/>
  <c r="N340" i="243"/>
  <c r="M97" i="243"/>
  <c r="N297" i="243"/>
  <c r="O296" i="243"/>
  <c r="O340" i="243"/>
  <c r="M326" i="243"/>
  <c r="O327" i="243"/>
  <c r="O328" i="243" s="1"/>
  <c r="M327" i="243"/>
  <c r="N409" i="243"/>
  <c r="M340" i="243"/>
  <c r="N276" i="243"/>
  <c r="O14" i="243"/>
  <c r="O275" i="243"/>
  <c r="M275" i="243"/>
  <c r="N16" i="243"/>
  <c r="M199" i="243"/>
  <c r="M98" i="243"/>
  <c r="O183" i="243"/>
  <c r="N198" i="243"/>
  <c r="M15" i="243"/>
  <c r="O15" i="243" s="1"/>
  <c r="O198" i="243"/>
  <c r="M198" i="243"/>
  <c r="E95" i="243"/>
  <c r="D99" i="243"/>
  <c r="D116" i="243" s="1"/>
  <c r="E35" i="255" l="1"/>
  <c r="O43" i="294"/>
  <c r="O44" i="294" s="1"/>
  <c r="E144" i="286"/>
  <c r="N144" i="286" s="1"/>
  <c r="E46" i="278"/>
  <c r="N46" i="278" s="1"/>
  <c r="M17" i="278"/>
  <c r="M18" i="278" s="1"/>
  <c r="O55" i="276"/>
  <c r="F56" i="276"/>
  <c r="O56" i="276" s="1"/>
  <c r="D21" i="270"/>
  <c r="M21" i="270" s="1"/>
  <c r="M20" i="270"/>
  <c r="D22" i="270"/>
  <c r="D23" i="270" s="1"/>
  <c r="E20" i="270"/>
  <c r="D20" i="268"/>
  <c r="D21" i="268"/>
  <c r="E20" i="268"/>
  <c r="N120" i="262"/>
  <c r="M119" i="262"/>
  <c r="M120" i="262" s="1"/>
  <c r="D120" i="262"/>
  <c r="M25" i="302"/>
  <c r="M26" i="302" s="1"/>
  <c r="M39" i="258"/>
  <c r="M40" i="258" s="1"/>
  <c r="E93" i="258"/>
  <c r="N93" i="258" s="1"/>
  <c r="N99" i="247"/>
  <c r="E100" i="247"/>
  <c r="M99" i="247"/>
  <c r="D100" i="247"/>
  <c r="O223" i="243"/>
  <c r="M224" i="243"/>
  <c r="D225" i="243"/>
  <c r="N173" i="243"/>
  <c r="M44" i="284"/>
  <c r="N44" i="284"/>
  <c r="E54" i="276"/>
  <c r="O54" i="276"/>
  <c r="F57" i="276"/>
  <c r="O57" i="276" s="1"/>
  <c r="N17" i="270"/>
  <c r="N18" i="268"/>
  <c r="M18" i="268"/>
  <c r="M21" i="268"/>
  <c r="D42" i="300"/>
  <c r="M41" i="300"/>
  <c r="E46" i="300"/>
  <c r="N45" i="300"/>
  <c r="N65" i="258"/>
  <c r="M41" i="247"/>
  <c r="M19" i="247"/>
  <c r="N20" i="247"/>
  <c r="O19" i="247"/>
  <c r="M175" i="243"/>
  <c r="M176" i="243" s="1"/>
  <c r="O47" i="296"/>
  <c r="O73" i="296" s="1"/>
  <c r="M97" i="286"/>
  <c r="O97" i="286" s="1"/>
  <c r="F97" i="286"/>
  <c r="F144" i="286"/>
  <c r="M144" i="286"/>
  <c r="O144" i="286" s="1"/>
  <c r="F143" i="286"/>
  <c r="F142" i="286"/>
  <c r="D145" i="286"/>
  <c r="E145" i="286"/>
  <c r="N102" i="260"/>
  <c r="E103" i="260"/>
  <c r="M101" i="260"/>
  <c r="D102" i="260"/>
  <c r="M102" i="260" s="1"/>
  <c r="D46" i="302"/>
  <c r="D47" i="302" s="1"/>
  <c r="F84" i="255"/>
  <c r="F85" i="255" s="1"/>
  <c r="O85" i="255" s="1"/>
  <c r="M78" i="278"/>
  <c r="O78" i="278" s="1"/>
  <c r="M44" i="294"/>
  <c r="E45" i="294"/>
  <c r="M45" i="294"/>
  <c r="D46" i="294"/>
  <c r="E98" i="286"/>
  <c r="N98" i="286" s="1"/>
  <c r="D98" i="286"/>
  <c r="L81" i="284"/>
  <c r="L82" i="284" s="1"/>
  <c r="L83" i="284" s="1"/>
  <c r="N80" i="284"/>
  <c r="K81" i="284"/>
  <c r="N81" i="284" s="1"/>
  <c r="O81" i="284" s="1"/>
  <c r="E19" i="278"/>
  <c r="D47" i="278"/>
  <c r="M47" i="278" s="1"/>
  <c r="N45" i="278"/>
  <c r="D48" i="278"/>
  <c r="M48" i="278" s="1"/>
  <c r="D19" i="278"/>
  <c r="E47" i="278"/>
  <c r="N47" i="278" s="1"/>
  <c r="N53" i="276"/>
  <c r="M114" i="266"/>
  <c r="M115" i="266" s="1"/>
  <c r="N113" i="266"/>
  <c r="N70" i="266"/>
  <c r="M70" i="266"/>
  <c r="E71" i="266"/>
  <c r="D71" i="266"/>
  <c r="E93" i="264"/>
  <c r="E94" i="264" s="1"/>
  <c r="M42" i="300"/>
  <c r="M114" i="258"/>
  <c r="E116" i="258"/>
  <c r="N116" i="258" s="1"/>
  <c r="N117" i="258" s="1"/>
  <c r="N115" i="258"/>
  <c r="D93" i="258"/>
  <c r="F114" i="258"/>
  <c r="N92" i="258"/>
  <c r="D115" i="258"/>
  <c r="M115" i="258" s="1"/>
  <c r="N84" i="255"/>
  <c r="E85" i="255"/>
  <c r="O83" i="255"/>
  <c r="D86" i="255"/>
  <c r="N35" i="255"/>
  <c r="M96" i="247"/>
  <c r="M98" i="247" s="1"/>
  <c r="N96" i="247"/>
  <c r="K21" i="247"/>
  <c r="K156" i="247" s="1"/>
  <c r="J21" i="247"/>
  <c r="J156" i="247" s="1"/>
  <c r="N412" i="243"/>
  <c r="N329" i="243"/>
  <c r="N224" i="243"/>
  <c r="E164" i="243"/>
  <c r="N164" i="243"/>
  <c r="D164" i="243"/>
  <c r="M164" i="243"/>
  <c r="M99" i="243"/>
  <c r="O48" i="302"/>
  <c r="N48" i="302"/>
  <c r="O47" i="302"/>
  <c r="M54" i="300"/>
  <c r="M49" i="298"/>
  <c r="O49" i="298"/>
  <c r="F50" i="298"/>
  <c r="G229" i="243"/>
  <c r="N41" i="247"/>
  <c r="E42" i="247"/>
  <c r="O41" i="247"/>
  <c r="F42" i="247"/>
  <c r="F49" i="247" s="1"/>
  <c r="M277" i="243"/>
  <c r="G95" i="243"/>
  <c r="G116" i="243" s="1"/>
  <c r="O412" i="243"/>
  <c r="M412" i="243"/>
  <c r="N341" i="243"/>
  <c r="F95" i="243"/>
  <c r="N298" i="243"/>
  <c r="O184" i="243"/>
  <c r="N199" i="243"/>
  <c r="O297" i="243"/>
  <c r="O199" i="243"/>
  <c r="O341" i="243"/>
  <c r="N277" i="243"/>
  <c r="M200" i="243"/>
  <c r="O276" i="243"/>
  <c r="M276" i="243"/>
  <c r="N40" i="243"/>
  <c r="M374" i="243"/>
  <c r="O411" i="243"/>
  <c r="M411" i="243"/>
  <c r="N411" i="243"/>
  <c r="D278" i="243"/>
  <c r="D305" i="243" s="1"/>
  <c r="E413" i="243"/>
  <c r="M328" i="243"/>
  <c r="E278" i="243"/>
  <c r="E305" i="243" s="1"/>
  <c r="N100" i="247" l="1"/>
  <c r="N98" i="247"/>
  <c r="D50" i="278"/>
  <c r="M50" i="278"/>
  <c r="D20" i="278"/>
  <c r="M20" i="278" s="1"/>
  <c r="E20" i="278"/>
  <c r="N20" i="278" s="1"/>
  <c r="M22" i="270"/>
  <c r="M23" i="270" s="1"/>
  <c r="N20" i="270"/>
  <c r="E21" i="270"/>
  <c r="N21" i="270" s="1"/>
  <c r="M20" i="268"/>
  <c r="M22" i="268" s="1"/>
  <c r="M23" i="268" s="1"/>
  <c r="D22" i="268"/>
  <c r="D23" i="268" s="1"/>
  <c r="N20" i="268"/>
  <c r="E21" i="268"/>
  <c r="N21" i="268" s="1"/>
  <c r="N22" i="268" s="1"/>
  <c r="E94" i="258"/>
  <c r="N94" i="258" s="1"/>
  <c r="O84" i="255"/>
  <c r="M100" i="247"/>
  <c r="D42" i="247"/>
  <c r="M42" i="247" s="1"/>
  <c r="O224" i="243"/>
  <c r="N413" i="243"/>
  <c r="N19" i="247"/>
  <c r="N174" i="243"/>
  <c r="O174" i="243"/>
  <c r="M225" i="243"/>
  <c r="O44" i="284"/>
  <c r="F58" i="276"/>
  <c r="O58" i="276" s="1"/>
  <c r="O90" i="276" s="1"/>
  <c r="N54" i="276"/>
  <c r="E55" i="276"/>
  <c r="O18" i="268"/>
  <c r="O23" i="268" s="1"/>
  <c r="N103" i="260"/>
  <c r="D45" i="300"/>
  <c r="E47" i="300"/>
  <c r="N46" i="300"/>
  <c r="O20" i="247"/>
  <c r="E21" i="247"/>
  <c r="N21" i="247" s="1"/>
  <c r="D21" i="247"/>
  <c r="G240" i="243"/>
  <c r="F145" i="286"/>
  <c r="F98" i="286"/>
  <c r="M98" i="286"/>
  <c r="O98" i="286" s="1"/>
  <c r="E146" i="286"/>
  <c r="D146" i="286"/>
  <c r="D103" i="260"/>
  <c r="D48" i="302"/>
  <c r="M46" i="302"/>
  <c r="E95" i="258"/>
  <c r="N95" i="258" s="1"/>
  <c r="M79" i="278"/>
  <c r="M82" i="278" s="1"/>
  <c r="N79" i="278"/>
  <c r="N82" i="278" s="1"/>
  <c r="N45" i="294"/>
  <c r="O45" i="294" s="1"/>
  <c r="M46" i="294"/>
  <c r="D47" i="294"/>
  <c r="E46" i="294"/>
  <c r="N82" i="284"/>
  <c r="N83" i="284" s="1"/>
  <c r="O80" i="284"/>
  <c r="O82" i="284" s="1"/>
  <c r="O83" i="284" s="1"/>
  <c r="K82" i="284"/>
  <c r="K83" i="284" s="1"/>
  <c r="E48" i="278"/>
  <c r="N48" i="278" s="1"/>
  <c r="N19" i="278"/>
  <c r="M19" i="278"/>
  <c r="N116" i="266"/>
  <c r="N114" i="266"/>
  <c r="N115" i="266" s="1"/>
  <c r="M116" i="266"/>
  <c r="M117" i="266" s="1"/>
  <c r="M71" i="266"/>
  <c r="N71" i="266"/>
  <c r="D72" i="266"/>
  <c r="E72" i="266"/>
  <c r="N117" i="264"/>
  <c r="M117" i="264"/>
  <c r="D93" i="264"/>
  <c r="E95" i="264"/>
  <c r="N93" i="264"/>
  <c r="E96" i="264"/>
  <c r="N94" i="264"/>
  <c r="O114" i="258"/>
  <c r="M93" i="258"/>
  <c r="D94" i="258"/>
  <c r="F115" i="258"/>
  <c r="O115" i="258" s="1"/>
  <c r="D116" i="258"/>
  <c r="M116" i="258" s="1"/>
  <c r="M117" i="258" s="1"/>
  <c r="M86" i="255"/>
  <c r="M87" i="255" s="1"/>
  <c r="D87" i="255"/>
  <c r="D88" i="255" s="1"/>
  <c r="M88" i="255" s="1"/>
  <c r="N85" i="255"/>
  <c r="E86" i="255"/>
  <c r="N86" i="255" s="1"/>
  <c r="F86" i="255"/>
  <c r="M413" i="243"/>
  <c r="D413" i="243"/>
  <c r="F413" i="243" s="1"/>
  <c r="E225" i="243"/>
  <c r="M183" i="243"/>
  <c r="O164" i="243"/>
  <c r="F164" i="243"/>
  <c r="M341" i="243"/>
  <c r="O413" i="243"/>
  <c r="D50" i="298"/>
  <c r="M50" i="298" s="1"/>
  <c r="N49" i="302"/>
  <c r="E51" i="302"/>
  <c r="M47" i="302"/>
  <c r="D74" i="298"/>
  <c r="O50" i="298"/>
  <c r="O43" i="247"/>
  <c r="O42" i="247"/>
  <c r="N42" i="247"/>
  <c r="N200" i="243"/>
  <c r="N201" i="243"/>
  <c r="M108" i="243"/>
  <c r="O298" i="243"/>
  <c r="M202" i="243"/>
  <c r="N374" i="243"/>
  <c r="N299" i="243"/>
  <c r="M375" i="243"/>
  <c r="O185" i="243"/>
  <c r="O201" i="243"/>
  <c r="M201" i="243"/>
  <c r="D203" i="243"/>
  <c r="O277" i="243"/>
  <c r="N278" i="243"/>
  <c r="F278" i="243"/>
  <c r="M278" i="243"/>
  <c r="H95" i="243"/>
  <c r="N96" i="243"/>
  <c r="O96" i="243"/>
  <c r="M16" i="243"/>
  <c r="O16" i="243" s="1"/>
  <c r="O200" i="243"/>
  <c r="N375" i="243"/>
  <c r="N117" i="266" l="1"/>
  <c r="E50" i="278"/>
  <c r="E21" i="278"/>
  <c r="N21" i="278" s="1"/>
  <c r="D21" i="278"/>
  <c r="N22" i="270"/>
  <c r="N23" i="270" s="1"/>
  <c r="E22" i="270"/>
  <c r="E23" i="270" s="1"/>
  <c r="N23" i="268"/>
  <c r="E22" i="268"/>
  <c r="E23" i="268" s="1"/>
  <c r="E96" i="258"/>
  <c r="N96" i="258" s="1"/>
  <c r="N98" i="258" s="1"/>
  <c r="O278" i="243"/>
  <c r="F305" i="243"/>
  <c r="M227" i="243"/>
  <c r="N175" i="243"/>
  <c r="N176" i="243" s="1"/>
  <c r="O175" i="243"/>
  <c r="O176" i="243" s="1"/>
  <c r="M226" i="243"/>
  <c r="G143" i="286"/>
  <c r="M142" i="286"/>
  <c r="G145" i="286"/>
  <c r="N55" i="276"/>
  <c r="E56" i="276"/>
  <c r="M103" i="260"/>
  <c r="D46" i="300"/>
  <c r="M45" i="300"/>
  <c r="E48" i="300"/>
  <c r="E49" i="300" s="1"/>
  <c r="N49" i="300" s="1"/>
  <c r="N47" i="300"/>
  <c r="E50" i="300"/>
  <c r="F21" i="247"/>
  <c r="O21" i="247" s="1"/>
  <c r="F225" i="243"/>
  <c r="N225" i="243"/>
  <c r="O225" i="243" s="1"/>
  <c r="F74" i="298"/>
  <c r="M74" i="298"/>
  <c r="O74" i="298" s="1"/>
  <c r="D147" i="286"/>
  <c r="D148" i="286" s="1"/>
  <c r="F146" i="286"/>
  <c r="E147" i="286"/>
  <c r="N147" i="286" s="1"/>
  <c r="D49" i="302"/>
  <c r="D50" i="302" s="1"/>
  <c r="M50" i="302" s="1"/>
  <c r="E52" i="302"/>
  <c r="E53" i="302" s="1"/>
  <c r="N53" i="302" s="1"/>
  <c r="E98" i="258"/>
  <c r="N87" i="255"/>
  <c r="O79" i="278"/>
  <c r="O82" i="278" s="1"/>
  <c r="O83" i="278" s="1"/>
  <c r="D149" i="247"/>
  <c r="D150" i="247" s="1"/>
  <c r="D151" i="247" s="1"/>
  <c r="N46" i="294"/>
  <c r="O46" i="294" s="1"/>
  <c r="M15" i="294"/>
  <c r="D48" i="294"/>
  <c r="E47" i="294"/>
  <c r="N118" i="266"/>
  <c r="M118" i="266"/>
  <c r="N72" i="266"/>
  <c r="M72" i="266"/>
  <c r="E73" i="266"/>
  <c r="D73" i="266"/>
  <c r="D94" i="264"/>
  <c r="M93" i="264"/>
  <c r="N96" i="264"/>
  <c r="E97" i="264"/>
  <c r="N95" i="264"/>
  <c r="N97" i="264" s="1"/>
  <c r="F116" i="258"/>
  <c r="O116" i="258" s="1"/>
  <c r="M94" i="258"/>
  <c r="D95" i="258"/>
  <c r="M95" i="258" s="1"/>
  <c r="E87" i="255"/>
  <c r="O86" i="255"/>
  <c r="O87" i="255" s="1"/>
  <c r="F87" i="255"/>
  <c r="E49" i="247"/>
  <c r="D49" i="247"/>
  <c r="M414" i="243"/>
  <c r="D416" i="243"/>
  <c r="M330" i="243"/>
  <c r="M331" i="243"/>
  <c r="N226" i="243"/>
  <c r="O226" i="243" s="1"/>
  <c r="M184" i="243"/>
  <c r="H116" i="243"/>
  <c r="N202" i="243"/>
  <c r="O49" i="302"/>
  <c r="F51" i="302"/>
  <c r="M48" i="302"/>
  <c r="N52" i="302"/>
  <c r="N51" i="302"/>
  <c r="M46" i="247"/>
  <c r="O47" i="247"/>
  <c r="N46" i="247"/>
  <c r="O149" i="247"/>
  <c r="N43" i="247"/>
  <c r="O46" i="247"/>
  <c r="O48" i="247"/>
  <c r="M43" i="247"/>
  <c r="N98" i="243"/>
  <c r="O98" i="243"/>
  <c r="O300" i="243"/>
  <c r="N342" i="243"/>
  <c r="O342" i="243"/>
  <c r="N300" i="243"/>
  <c r="O187" i="243"/>
  <c r="M210" i="243"/>
  <c r="O186" i="243"/>
  <c r="N414" i="243"/>
  <c r="E416" i="243"/>
  <c r="M342" i="243"/>
  <c r="I95" i="243"/>
  <c r="N97" i="243"/>
  <c r="O97" i="243"/>
  <c r="N415" i="243"/>
  <c r="M40" i="243"/>
  <c r="M203" i="243"/>
  <c r="O299" i="243"/>
  <c r="M376" i="243"/>
  <c r="O374" i="243"/>
  <c r="E99" i="243"/>
  <c r="E116" i="243" s="1"/>
  <c r="N376" i="243"/>
  <c r="N47" i="294" l="1"/>
  <c r="E148" i="286"/>
  <c r="E22" i="278"/>
  <c r="N22" i="278" s="1"/>
  <c r="N23" i="278" s="1"/>
  <c r="N83" i="278" s="1"/>
  <c r="M21" i="278"/>
  <c r="D22" i="278"/>
  <c r="E51" i="300"/>
  <c r="N51" i="300" s="1"/>
  <c r="M415" i="243"/>
  <c r="M416" i="243" s="1"/>
  <c r="O49" i="247"/>
  <c r="M149" i="247"/>
  <c r="M228" i="243"/>
  <c r="N184" i="243"/>
  <c r="N183" i="243"/>
  <c r="G146" i="286"/>
  <c r="M145" i="286"/>
  <c r="H143" i="286"/>
  <c r="N143" i="286" s="1"/>
  <c r="N142" i="286"/>
  <c r="O142" i="286" s="1"/>
  <c r="I143" i="286"/>
  <c r="M143" i="286"/>
  <c r="O143" i="286" s="1"/>
  <c r="H145" i="286"/>
  <c r="N56" i="276"/>
  <c r="E57" i="276"/>
  <c r="D47" i="300"/>
  <c r="M46" i="300"/>
  <c r="N50" i="300"/>
  <c r="N48" i="300"/>
  <c r="E52" i="300"/>
  <c r="N52" i="300" s="1"/>
  <c r="H431" i="243"/>
  <c r="D149" i="286"/>
  <c r="F148" i="286"/>
  <c r="E149" i="286"/>
  <c r="N149" i="286" s="1"/>
  <c r="M147" i="286"/>
  <c r="O147" i="286" s="1"/>
  <c r="F147" i="286"/>
  <c r="D150" i="286"/>
  <c r="E54" i="302"/>
  <c r="N54" i="302" s="1"/>
  <c r="E88" i="255"/>
  <c r="N88" i="255" s="1"/>
  <c r="F88" i="255"/>
  <c r="O88" i="255" s="1"/>
  <c r="D96" i="258"/>
  <c r="M96" i="258" s="1"/>
  <c r="M98" i="258" s="1"/>
  <c r="D152" i="247"/>
  <c r="E149" i="247"/>
  <c r="E150" i="247" s="1"/>
  <c r="E48" i="294"/>
  <c r="N48" i="294" s="1"/>
  <c r="M48" i="294"/>
  <c r="D49" i="294"/>
  <c r="M49" i="294" s="1"/>
  <c r="O47" i="294"/>
  <c r="M47" i="294"/>
  <c r="E49" i="294"/>
  <c r="N49" i="294" s="1"/>
  <c r="O15" i="294"/>
  <c r="M73" i="266"/>
  <c r="N73" i="266"/>
  <c r="D74" i="266"/>
  <c r="E74" i="266"/>
  <c r="M94" i="264"/>
  <c r="D95" i="264"/>
  <c r="E99" i="264"/>
  <c r="N99" i="264" s="1"/>
  <c r="O99" i="243"/>
  <c r="D332" i="243"/>
  <c r="N330" i="243"/>
  <c r="N331" i="243"/>
  <c r="M241" i="243"/>
  <c r="N227" i="243"/>
  <c r="O227" i="243" s="1"/>
  <c r="M185" i="243"/>
  <c r="N99" i="243"/>
  <c r="O375" i="243"/>
  <c r="I116" i="243"/>
  <c r="O202" i="243"/>
  <c r="E203" i="243"/>
  <c r="O51" i="302"/>
  <c r="N210" i="243"/>
  <c r="D51" i="302"/>
  <c r="M49" i="302"/>
  <c r="M48" i="247"/>
  <c r="N47" i="247"/>
  <c r="M47" i="247"/>
  <c r="M150" i="247"/>
  <c r="F151" i="247"/>
  <c r="F156" i="247" s="1"/>
  <c r="F416" i="243"/>
  <c r="F419" i="243" s="1"/>
  <c r="O414" i="243"/>
  <c r="J95" i="243"/>
  <c r="M95" i="243"/>
  <c r="M116" i="243" s="1"/>
  <c r="F99" i="243"/>
  <c r="F116" i="243" s="1"/>
  <c r="M378" i="243"/>
  <c r="O415" i="243"/>
  <c r="O40" i="243"/>
  <c r="N417" i="243"/>
  <c r="O188" i="243"/>
  <c r="O376" i="243"/>
  <c r="N416" i="243"/>
  <c r="D153" i="247" l="1"/>
  <c r="M153" i="247" s="1"/>
  <c r="E23" i="278"/>
  <c r="E83" i="278" s="1"/>
  <c r="E150" i="286"/>
  <c r="N150" i="286" s="1"/>
  <c r="M22" i="278"/>
  <c r="D23" i="278"/>
  <c r="D83" i="278" s="1"/>
  <c r="M23" i="278"/>
  <c r="M83" i="278" s="1"/>
  <c r="D52" i="302"/>
  <c r="D53" i="302" s="1"/>
  <c r="N149" i="247"/>
  <c r="M244" i="243"/>
  <c r="M259" i="243" s="1"/>
  <c r="N203" i="243"/>
  <c r="N187" i="243"/>
  <c r="N186" i="243"/>
  <c r="D229" i="243"/>
  <c r="N185" i="243"/>
  <c r="H146" i="286"/>
  <c r="I146" i="286" s="1"/>
  <c r="N145" i="286"/>
  <c r="O145" i="286" s="1"/>
  <c r="G148" i="286"/>
  <c r="M146" i="286"/>
  <c r="N57" i="276"/>
  <c r="E58" i="276"/>
  <c r="N58" i="276" s="1"/>
  <c r="N90" i="276" s="1"/>
  <c r="D75" i="266"/>
  <c r="D48" i="300"/>
  <c r="D49" i="300" s="1"/>
  <c r="M49" i="300" s="1"/>
  <c r="M47" i="300"/>
  <c r="D50" i="300"/>
  <c r="E53" i="300"/>
  <c r="N53" i="300" s="1"/>
  <c r="M49" i="247"/>
  <c r="I431" i="243"/>
  <c r="E151" i="286"/>
  <c r="E152" i="286" s="1"/>
  <c r="F150" i="286"/>
  <c r="M150" i="286"/>
  <c r="M149" i="286"/>
  <c r="O149" i="286" s="1"/>
  <c r="F149" i="286"/>
  <c r="D151" i="286"/>
  <c r="D152" i="286" s="1"/>
  <c r="E55" i="302"/>
  <c r="E151" i="247"/>
  <c r="N150" i="247"/>
  <c r="O48" i="294"/>
  <c r="M50" i="294"/>
  <c r="M51" i="294" s="1"/>
  <c r="N50" i="294"/>
  <c r="N51" i="294" s="1"/>
  <c r="O49" i="294"/>
  <c r="D50" i="294"/>
  <c r="D51" i="294" s="1"/>
  <c r="E50" i="294"/>
  <c r="E51" i="294" s="1"/>
  <c r="M75" i="266"/>
  <c r="E75" i="266"/>
  <c r="D76" i="266"/>
  <c r="N74" i="266"/>
  <c r="M74" i="266"/>
  <c r="D96" i="264"/>
  <c r="D97" i="264" s="1"/>
  <c r="M95" i="264"/>
  <c r="E100" i="264"/>
  <c r="N55" i="302"/>
  <c r="M417" i="243"/>
  <c r="M418" i="243"/>
  <c r="N418" i="243"/>
  <c r="N419" i="243" s="1"/>
  <c r="E332" i="243"/>
  <c r="M332" i="243"/>
  <c r="N228" i="243"/>
  <c r="O228" i="243" s="1"/>
  <c r="M187" i="243"/>
  <c r="M186" i="243"/>
  <c r="J116" i="243"/>
  <c r="O210" i="243"/>
  <c r="F203" i="243"/>
  <c r="O52" i="302"/>
  <c r="M151" i="247"/>
  <c r="O58" i="247"/>
  <c r="O152" i="247"/>
  <c r="N48" i="247"/>
  <c r="N49" i="247" s="1"/>
  <c r="M152" i="247"/>
  <c r="M154" i="247" s="1"/>
  <c r="K95" i="243"/>
  <c r="N95" i="243"/>
  <c r="O417" i="243"/>
  <c r="O418" i="243"/>
  <c r="O189" i="243"/>
  <c r="N108" i="243"/>
  <c r="O108" i="243"/>
  <c r="O416" i="243"/>
  <c r="D154" i="247" l="1"/>
  <c r="D156" i="247" s="1"/>
  <c r="O150" i="286"/>
  <c r="N100" i="264"/>
  <c r="D51" i="300"/>
  <c r="M51" i="300" s="1"/>
  <c r="N151" i="247"/>
  <c r="O150" i="247"/>
  <c r="O151" i="247" s="1"/>
  <c r="O203" i="243"/>
  <c r="O419" i="243"/>
  <c r="N188" i="243"/>
  <c r="M229" i="243"/>
  <c r="M240" i="243" s="1"/>
  <c r="D240" i="243"/>
  <c r="G152" i="286"/>
  <c r="M148" i="286"/>
  <c r="H148" i="286"/>
  <c r="N146" i="286"/>
  <c r="O146" i="286" s="1"/>
  <c r="E101" i="264"/>
  <c r="M50" i="300"/>
  <c r="M48" i="300"/>
  <c r="D52" i="300"/>
  <c r="M52" i="300" s="1"/>
  <c r="J431" i="243"/>
  <c r="M419" i="243"/>
  <c r="E419" i="243"/>
  <c r="D419" i="243"/>
  <c r="F151" i="286"/>
  <c r="F152" i="286" s="1"/>
  <c r="M151" i="286"/>
  <c r="M152" i="286" s="1"/>
  <c r="N151" i="286"/>
  <c r="D54" i="302"/>
  <c r="M54" i="302" s="1"/>
  <c r="E152" i="247"/>
  <c r="O50" i="294"/>
  <c r="O51" i="294" s="1"/>
  <c r="F90" i="276"/>
  <c r="M76" i="266"/>
  <c r="N75" i="266"/>
  <c r="E76" i="266"/>
  <c r="D77" i="266"/>
  <c r="M96" i="264"/>
  <c r="M97" i="264" s="1"/>
  <c r="D99" i="264"/>
  <c r="M99" i="264" s="1"/>
  <c r="M345" i="243"/>
  <c r="D347" i="243"/>
  <c r="N343" i="243"/>
  <c r="M343" i="243"/>
  <c r="N332" i="243"/>
  <c r="F332" i="243"/>
  <c r="E229" i="243"/>
  <c r="M189" i="243"/>
  <c r="K116" i="243"/>
  <c r="N116" i="243"/>
  <c r="O53" i="302"/>
  <c r="M53" i="302"/>
  <c r="M52" i="302"/>
  <c r="M155" i="247"/>
  <c r="O153" i="247"/>
  <c r="O154" i="247" s="1"/>
  <c r="N58" i="247"/>
  <c r="L95" i="243"/>
  <c r="O95" i="243"/>
  <c r="O116" i="243" s="1"/>
  <c r="N378" i="243"/>
  <c r="O378" i="243"/>
  <c r="E153" i="247" l="1"/>
  <c r="E154" i="247" s="1"/>
  <c r="E156" i="247" s="1"/>
  <c r="N101" i="264"/>
  <c r="E102" i="264"/>
  <c r="E103" i="264" s="1"/>
  <c r="E123" i="264" s="1"/>
  <c r="N152" i="247"/>
  <c r="M344" i="243"/>
  <c r="N189" i="243"/>
  <c r="E190" i="243"/>
  <c r="G347" i="243"/>
  <c r="G431" i="243" s="1"/>
  <c r="H152" i="286"/>
  <c r="N148" i="286"/>
  <c r="N152" i="286" s="1"/>
  <c r="I148" i="286"/>
  <c r="I152" i="286" s="1"/>
  <c r="D78" i="266"/>
  <c r="D79" i="266" s="1"/>
  <c r="D53" i="300"/>
  <c r="M53" i="300" s="1"/>
  <c r="O53" i="300" s="1"/>
  <c r="K431" i="243"/>
  <c r="E240" i="243"/>
  <c r="F240" i="243" s="1"/>
  <c r="N229" i="243"/>
  <c r="O151" i="286"/>
  <c r="D55" i="302"/>
  <c r="N153" i="247"/>
  <c r="M77" i="266"/>
  <c r="N76" i="266"/>
  <c r="E77" i="266"/>
  <c r="D100" i="264"/>
  <c r="O343" i="243"/>
  <c r="F229" i="243"/>
  <c r="M346" i="243"/>
  <c r="O332" i="243"/>
  <c r="M188" i="243"/>
  <c r="D190" i="243"/>
  <c r="D212" i="243" s="1"/>
  <c r="L116" i="243"/>
  <c r="O55" i="302"/>
  <c r="N155" i="247"/>
  <c r="O155" i="247"/>
  <c r="N302" i="243"/>
  <c r="N305" i="243" s="1"/>
  <c r="M302" i="243"/>
  <c r="M305" i="243" s="1"/>
  <c r="N154" i="247" l="1"/>
  <c r="N102" i="264"/>
  <c r="D101" i="264"/>
  <c r="D102" i="264"/>
  <c r="M102" i="264" s="1"/>
  <c r="M100" i="264"/>
  <c r="O148" i="286"/>
  <c r="O152" i="286" s="1"/>
  <c r="N190" i="243"/>
  <c r="N212" i="243" s="1"/>
  <c r="E212" i="243"/>
  <c r="M347" i="243"/>
  <c r="M79" i="266"/>
  <c r="M78" i="266"/>
  <c r="D80" i="266"/>
  <c r="M80" i="266" s="1"/>
  <c r="L431" i="243"/>
  <c r="O229" i="243"/>
  <c r="O240" i="243" s="1"/>
  <c r="N240" i="243"/>
  <c r="O302" i="243"/>
  <c r="O305" i="243" s="1"/>
  <c r="E90" i="276"/>
  <c r="N77" i="266"/>
  <c r="E78" i="266"/>
  <c r="N344" i="243"/>
  <c r="N241" i="243"/>
  <c r="M190" i="243"/>
  <c r="M212" i="243" s="1"/>
  <c r="F190" i="243"/>
  <c r="M55" i="302"/>
  <c r="O60" i="247"/>
  <c r="O59" i="247"/>
  <c r="O61" i="247"/>
  <c r="M103" i="264" l="1"/>
  <c r="M123" i="264" s="1"/>
  <c r="M101" i="264"/>
  <c r="D103" i="264"/>
  <c r="D123" i="264" s="1"/>
  <c r="N103" i="264"/>
  <c r="N123" i="264" s="1"/>
  <c r="N244" i="243"/>
  <c r="N259" i="243" s="1"/>
  <c r="O190" i="243"/>
  <c r="O212" i="243" s="1"/>
  <c r="F212" i="243"/>
  <c r="M431" i="243"/>
  <c r="N78" i="266"/>
  <c r="E79" i="266"/>
  <c r="E347" i="243"/>
  <c r="E431" i="243" s="1"/>
  <c r="N346" i="243"/>
  <c r="O346" i="243"/>
  <c r="O344" i="243"/>
  <c r="N345" i="243"/>
  <c r="O345" i="243"/>
  <c r="O62" i="247"/>
  <c r="N347" i="243" l="1"/>
  <c r="N431" i="243" s="1"/>
  <c r="N79" i="266"/>
  <c r="D81" i="266"/>
  <c r="D82" i="266" s="1"/>
  <c r="E80" i="266"/>
  <c r="N80" i="266" s="1"/>
  <c r="O347" i="243"/>
  <c r="O431" i="243" s="1"/>
  <c r="F347" i="243"/>
  <c r="F431" i="243" s="1"/>
  <c r="O63" i="247"/>
  <c r="N60" i="247"/>
  <c r="N59" i="247"/>
  <c r="O64" i="247" l="1"/>
  <c r="O156" i="247" s="1"/>
  <c r="M81" i="266"/>
  <c r="M82" i="266" s="1"/>
  <c r="N61" i="247"/>
  <c r="E81" i="266" l="1"/>
  <c r="E82" i="266" s="1"/>
  <c r="N62" i="247"/>
  <c r="N81" i="266" l="1"/>
  <c r="N82" i="266" s="1"/>
  <c r="N63" i="247"/>
  <c r="N64" i="247" l="1"/>
  <c r="N156" i="247" s="1"/>
  <c r="G144" i="234" l="1"/>
  <c r="H144" i="234"/>
  <c r="I144" i="234"/>
  <c r="J144" i="234"/>
  <c r="K144" i="234"/>
  <c r="L144" i="234"/>
  <c r="G140" i="234"/>
  <c r="H140" i="234"/>
  <c r="I140" i="234"/>
  <c r="J140" i="234"/>
  <c r="K140" i="234"/>
  <c r="L140" i="234"/>
  <c r="E127" i="234"/>
  <c r="F127" i="234"/>
  <c r="G127" i="234"/>
  <c r="H127" i="234"/>
  <c r="I127" i="234"/>
  <c r="J127" i="234"/>
  <c r="K127" i="234"/>
  <c r="L127" i="234"/>
  <c r="D127" i="234"/>
  <c r="E85" i="234"/>
  <c r="F85" i="234"/>
  <c r="G85" i="234"/>
  <c r="H85" i="234"/>
  <c r="I85" i="234"/>
  <c r="J85" i="234"/>
  <c r="K85" i="234"/>
  <c r="L85" i="234"/>
  <c r="D85" i="234"/>
  <c r="M84" i="234"/>
  <c r="N84" i="234"/>
  <c r="O84" i="234"/>
  <c r="F49" i="234"/>
  <c r="G49" i="234"/>
  <c r="H49" i="234"/>
  <c r="I49" i="234"/>
  <c r="J49" i="234"/>
  <c r="K49" i="234"/>
  <c r="L49" i="234"/>
  <c r="G117" i="232"/>
  <c r="H117" i="232"/>
  <c r="I117" i="232"/>
  <c r="I118" i="232" s="1"/>
  <c r="J117" i="232"/>
  <c r="J118" i="232" s="1"/>
  <c r="K117" i="232"/>
  <c r="K118" i="232" s="1"/>
  <c r="L117" i="232"/>
  <c r="L118" i="232" s="1"/>
  <c r="E112" i="232"/>
  <c r="F112" i="232"/>
  <c r="G112" i="232"/>
  <c r="H112" i="232"/>
  <c r="I112" i="232"/>
  <c r="J112" i="232"/>
  <c r="K112" i="232"/>
  <c r="L112" i="232"/>
  <c r="D112" i="232"/>
  <c r="M107" i="232"/>
  <c r="N107" i="232"/>
  <c r="M108" i="232"/>
  <c r="N108" i="232"/>
  <c r="M110" i="232"/>
  <c r="N110" i="232"/>
  <c r="M111" i="232"/>
  <c r="N111" i="232"/>
  <c r="M61" i="232"/>
  <c r="N61" i="232"/>
  <c r="O61" i="232"/>
  <c r="E33" i="232"/>
  <c r="F33" i="232"/>
  <c r="G33" i="232"/>
  <c r="H33" i="232"/>
  <c r="I33" i="232"/>
  <c r="J33" i="232"/>
  <c r="K33" i="232"/>
  <c r="K119" i="232" s="1"/>
  <c r="L33" i="232"/>
  <c r="D33" i="232"/>
  <c r="E16" i="232"/>
  <c r="F16" i="232"/>
  <c r="G16" i="232"/>
  <c r="H16" i="232"/>
  <c r="I16" i="232"/>
  <c r="J16" i="232"/>
  <c r="K16" i="232"/>
  <c r="L16" i="232"/>
  <c r="D16" i="232"/>
  <c r="N126" i="234"/>
  <c r="M126" i="234"/>
  <c r="O126" i="234"/>
  <c r="N125" i="234"/>
  <c r="M125" i="234"/>
  <c r="N123" i="234"/>
  <c r="M123" i="234"/>
  <c r="O123" i="234"/>
  <c r="N122" i="234"/>
  <c r="M122" i="234"/>
  <c r="N118" i="234"/>
  <c r="M118" i="234"/>
  <c r="N92" i="234"/>
  <c r="M92" i="234"/>
  <c r="N88" i="234"/>
  <c r="M88" i="234"/>
  <c r="N87" i="234"/>
  <c r="M87" i="234"/>
  <c r="N86" i="234"/>
  <c r="N90" i="234" s="1"/>
  <c r="N91" i="234" s="1"/>
  <c r="M86" i="234"/>
  <c r="M90" i="234" s="1"/>
  <c r="N83" i="234"/>
  <c r="M83" i="234"/>
  <c r="N82" i="234"/>
  <c r="M82" i="234"/>
  <c r="N76" i="234"/>
  <c r="M76" i="234"/>
  <c r="N75" i="234"/>
  <c r="M75" i="234"/>
  <c r="N74" i="234"/>
  <c r="M74" i="234"/>
  <c r="N73" i="234"/>
  <c r="M73" i="234"/>
  <c r="N72" i="234"/>
  <c r="M72" i="234"/>
  <c r="N62" i="234"/>
  <c r="M62" i="234"/>
  <c r="O62" i="234"/>
  <c r="N61" i="234"/>
  <c r="N59" i="234"/>
  <c r="M59" i="234"/>
  <c r="N54" i="234"/>
  <c r="M54" i="234"/>
  <c r="N50" i="234"/>
  <c r="M50" i="234"/>
  <c r="N48" i="234"/>
  <c r="M48" i="234"/>
  <c r="O48" i="234"/>
  <c r="N47" i="234"/>
  <c r="M47" i="234"/>
  <c r="N46" i="234"/>
  <c r="M46" i="234"/>
  <c r="O46" i="234"/>
  <c r="N45" i="234"/>
  <c r="M45" i="234"/>
  <c r="N44" i="234"/>
  <c r="M44" i="234"/>
  <c r="O44" i="234"/>
  <c r="N43" i="234"/>
  <c r="M43" i="234"/>
  <c r="N42" i="234"/>
  <c r="M42" i="234"/>
  <c r="N23" i="234"/>
  <c r="M23" i="234"/>
  <c r="O23" i="234"/>
  <c r="N22" i="234"/>
  <c r="M22" i="234"/>
  <c r="O22" i="234"/>
  <c r="N17" i="234"/>
  <c r="M17" i="234"/>
  <c r="O17" i="234"/>
  <c r="N15" i="234"/>
  <c r="M15" i="234"/>
  <c r="O15" i="234"/>
  <c r="N14" i="234"/>
  <c r="M14" i="234"/>
  <c r="O14" i="234"/>
  <c r="N13" i="234"/>
  <c r="M13" i="234"/>
  <c r="O13" i="234"/>
  <c r="N12" i="234"/>
  <c r="M12" i="234"/>
  <c r="O12" i="234"/>
  <c r="N11" i="234"/>
  <c r="M11" i="234"/>
  <c r="O11" i="234"/>
  <c r="N9" i="234"/>
  <c r="M9" i="234"/>
  <c r="O9" i="234"/>
  <c r="N8" i="234"/>
  <c r="M8" i="234"/>
  <c r="M10" i="234" s="1"/>
  <c r="M19" i="234" s="1"/>
  <c r="I24" i="233"/>
  <c r="H24" i="233"/>
  <c r="F24" i="233"/>
  <c r="E24" i="233"/>
  <c r="C24" i="233"/>
  <c r="B24" i="233"/>
  <c r="L8" i="233"/>
  <c r="K8" i="233"/>
  <c r="K24" i="233" s="1"/>
  <c r="J24" i="233"/>
  <c r="G24" i="233"/>
  <c r="D24" i="233"/>
  <c r="N89" i="232"/>
  <c r="N90" i="232" s="1"/>
  <c r="N94" i="232" s="1"/>
  <c r="M89" i="232"/>
  <c r="M90" i="232" s="1"/>
  <c r="N76" i="232"/>
  <c r="M76" i="232"/>
  <c r="N71" i="232"/>
  <c r="M71" i="232"/>
  <c r="N45" i="232"/>
  <c r="M45" i="232"/>
  <c r="N42" i="232"/>
  <c r="M42" i="232"/>
  <c r="N40" i="232"/>
  <c r="M40" i="232"/>
  <c r="N32" i="232"/>
  <c r="M32" i="232"/>
  <c r="N31" i="232"/>
  <c r="M31" i="232"/>
  <c r="N30" i="232"/>
  <c r="M30" i="232"/>
  <c r="N29" i="232"/>
  <c r="M29" i="232"/>
  <c r="N28" i="232"/>
  <c r="M28" i="232"/>
  <c r="N27" i="232"/>
  <c r="M27" i="232"/>
  <c r="N26" i="232"/>
  <c r="M26" i="232"/>
  <c r="N15" i="232"/>
  <c r="M15" i="232"/>
  <c r="O15" i="232"/>
  <c r="N14" i="232"/>
  <c r="M14" i="232"/>
  <c r="O14" i="232"/>
  <c r="N12" i="232"/>
  <c r="M12" i="232"/>
  <c r="O12" i="232"/>
  <c r="N11" i="232"/>
  <c r="M11" i="232"/>
  <c r="O11" i="232"/>
  <c r="N10" i="232"/>
  <c r="M10" i="232"/>
  <c r="O10" i="232"/>
  <c r="N9" i="232"/>
  <c r="M9" i="232"/>
  <c r="O9" i="232"/>
  <c r="N8" i="232"/>
  <c r="M8" i="232"/>
  <c r="I24" i="231"/>
  <c r="H24" i="231"/>
  <c r="F24" i="231"/>
  <c r="E24" i="231"/>
  <c r="C24" i="231"/>
  <c r="B24" i="231"/>
  <c r="L21" i="231"/>
  <c r="K21" i="231"/>
  <c r="L23" i="231"/>
  <c r="K23" i="231"/>
  <c r="L22" i="231"/>
  <c r="K22" i="231"/>
  <c r="L20" i="231"/>
  <c r="K20" i="231"/>
  <c r="L18" i="231"/>
  <c r="K18" i="231"/>
  <c r="L17" i="231"/>
  <c r="K17" i="231"/>
  <c r="M17" i="231"/>
  <c r="L16" i="231"/>
  <c r="K16" i="231"/>
  <c r="L15" i="231"/>
  <c r="K15" i="231"/>
  <c r="M15" i="231"/>
  <c r="L13" i="231"/>
  <c r="K13" i="231"/>
  <c r="L12" i="231"/>
  <c r="K12" i="231"/>
  <c r="M12" i="231"/>
  <c r="L11" i="231"/>
  <c r="K11" i="231"/>
  <c r="L10" i="231"/>
  <c r="K10" i="231"/>
  <c r="M10" i="231"/>
  <c r="L8" i="231"/>
  <c r="L24" i="231" s="1"/>
  <c r="K8" i="231"/>
  <c r="J24" i="231"/>
  <c r="D24" i="231"/>
  <c r="M64" i="234" l="1"/>
  <c r="N64" i="234"/>
  <c r="N10" i="234"/>
  <c r="N19" i="234" s="1"/>
  <c r="O24" i="234"/>
  <c r="N24" i="234"/>
  <c r="M24" i="234"/>
  <c r="H118" i="232"/>
  <c r="N117" i="232"/>
  <c r="G118" i="232"/>
  <c r="M117" i="232"/>
  <c r="O117" i="232" s="1"/>
  <c r="N16" i="232"/>
  <c r="N85" i="234"/>
  <c r="N127" i="234"/>
  <c r="M112" i="232"/>
  <c r="O16" i="232"/>
  <c r="M16" i="232"/>
  <c r="N112" i="232"/>
  <c r="L145" i="234"/>
  <c r="J145" i="234"/>
  <c r="H145" i="234"/>
  <c r="K145" i="234"/>
  <c r="I145" i="234"/>
  <c r="G145" i="234"/>
  <c r="O62" i="232"/>
  <c r="M103" i="232"/>
  <c r="N113" i="232"/>
  <c r="N103" i="232"/>
  <c r="M62" i="232"/>
  <c r="N119" i="234"/>
  <c r="O120" i="234"/>
  <c r="M119" i="234"/>
  <c r="O85" i="234"/>
  <c r="M85" i="234"/>
  <c r="M91" i="234" s="1"/>
  <c r="O94" i="234"/>
  <c r="M49" i="234"/>
  <c r="O74" i="234"/>
  <c r="O76" i="234"/>
  <c r="O83" i="234"/>
  <c r="O87" i="234"/>
  <c r="M127" i="234"/>
  <c r="N49" i="234"/>
  <c r="O43" i="234"/>
  <c r="O45" i="234"/>
  <c r="O47" i="234"/>
  <c r="O50" i="234"/>
  <c r="O73" i="234"/>
  <c r="O75" i="234"/>
  <c r="O86" i="234"/>
  <c r="O119" i="234"/>
  <c r="O122" i="234"/>
  <c r="O136" i="234"/>
  <c r="O111" i="232"/>
  <c r="O110" i="232"/>
  <c r="O108" i="232"/>
  <c r="O107" i="232"/>
  <c r="N62" i="232"/>
  <c r="O78" i="232"/>
  <c r="N33" i="232"/>
  <c r="N119" i="232" s="1"/>
  <c r="O89" i="232"/>
  <c r="O90" i="232" s="1"/>
  <c r="M22" i="232"/>
  <c r="M25" i="232" s="1"/>
  <c r="O22" i="232"/>
  <c r="O25" i="232" s="1"/>
  <c r="O27" i="232"/>
  <c r="O29" i="232"/>
  <c r="O32" i="232"/>
  <c r="M33" i="232"/>
  <c r="O28" i="232"/>
  <c r="O30" i="232"/>
  <c r="O31" i="232"/>
  <c r="O71" i="232"/>
  <c r="O75" i="232" s="1"/>
  <c r="O119" i="232" s="1"/>
  <c r="L24" i="233"/>
  <c r="G24" i="231"/>
  <c r="K24" i="231"/>
  <c r="M22" i="231"/>
  <c r="M21" i="231"/>
  <c r="M11" i="231"/>
  <c r="M13" i="231"/>
  <c r="M16" i="231"/>
  <c r="M18" i="231"/>
  <c r="M20" i="231"/>
  <c r="M23" i="231"/>
  <c r="O54" i="234"/>
  <c r="O8" i="234"/>
  <c r="O10" i="234" s="1"/>
  <c r="O19" i="234" s="1"/>
  <c r="O42" i="234"/>
  <c r="O59" i="234"/>
  <c r="O64" i="234" s="1"/>
  <c r="O61" i="234"/>
  <c r="O72" i="234"/>
  <c r="O82" i="234"/>
  <c r="O88" i="234"/>
  <c r="O92" i="234"/>
  <c r="O93" i="234"/>
  <c r="O118" i="234"/>
  <c r="O125" i="234"/>
  <c r="O127" i="234" s="1"/>
  <c r="M8" i="233"/>
  <c r="O8" i="232"/>
  <c r="O26" i="232"/>
  <c r="O40" i="232"/>
  <c r="O42" i="232"/>
  <c r="O45" i="232"/>
  <c r="O76" i="232"/>
  <c r="O103" i="232"/>
  <c r="M8" i="231"/>
  <c r="M24" i="231" s="1"/>
  <c r="O90" i="234" l="1"/>
  <c r="O91" i="234" s="1"/>
  <c r="O112" i="232"/>
  <c r="O77" i="232"/>
  <c r="O33" i="232"/>
  <c r="M113" i="232"/>
  <c r="O113" i="232" s="1"/>
  <c r="N114" i="232"/>
  <c r="N118" i="232" s="1"/>
  <c r="N137" i="234"/>
  <c r="N136" i="234"/>
  <c r="M136" i="234"/>
  <c r="N120" i="234"/>
  <c r="N93" i="234"/>
  <c r="M95" i="234"/>
  <c r="M93" i="234"/>
  <c r="O49" i="234"/>
  <c r="N78" i="232"/>
  <c r="M77" i="232"/>
  <c r="N77" i="232"/>
  <c r="N22" i="232"/>
  <c r="N25" i="232" s="1"/>
  <c r="M24" i="233"/>
  <c r="M105" i="232" l="1"/>
  <c r="M104" i="232"/>
  <c r="M114" i="232"/>
  <c r="N104" i="232"/>
  <c r="M120" i="234"/>
  <c r="N138" i="234"/>
  <c r="O139" i="234"/>
  <c r="O137" i="234"/>
  <c r="N121" i="234"/>
  <c r="E140" i="234"/>
  <c r="M137" i="234"/>
  <c r="O121" i="234"/>
  <c r="O138" i="234"/>
  <c r="N94" i="234"/>
  <c r="O95" i="234"/>
  <c r="M94" i="234"/>
  <c r="O97" i="234"/>
  <c r="M78" i="232"/>
  <c r="O79" i="232"/>
  <c r="N79" i="232"/>
  <c r="G66" i="127"/>
  <c r="H66" i="127"/>
  <c r="I66" i="127"/>
  <c r="J66" i="127"/>
  <c r="K66" i="127"/>
  <c r="L66" i="127"/>
  <c r="G63" i="127"/>
  <c r="H63" i="127"/>
  <c r="I63" i="127"/>
  <c r="J63" i="127"/>
  <c r="K63" i="127"/>
  <c r="L63" i="127"/>
  <c r="G37" i="127"/>
  <c r="H37" i="127"/>
  <c r="I37" i="127"/>
  <c r="J37" i="127"/>
  <c r="K37" i="127"/>
  <c r="L37" i="127"/>
  <c r="G28" i="127"/>
  <c r="H28" i="127"/>
  <c r="I28" i="127"/>
  <c r="G66" i="125"/>
  <c r="H66" i="125"/>
  <c r="I66" i="125"/>
  <c r="J66" i="125"/>
  <c r="K66" i="125"/>
  <c r="L66" i="125"/>
  <c r="G63" i="125"/>
  <c r="H63" i="125"/>
  <c r="I63" i="125"/>
  <c r="J63" i="125"/>
  <c r="K63" i="125"/>
  <c r="L63" i="125"/>
  <c r="O48" i="125"/>
  <c r="G40" i="125"/>
  <c r="H40" i="125"/>
  <c r="I40" i="125"/>
  <c r="J40" i="125"/>
  <c r="K40" i="125"/>
  <c r="L40" i="125"/>
  <c r="O47" i="125"/>
  <c r="G37" i="125"/>
  <c r="H37" i="125"/>
  <c r="I37" i="125"/>
  <c r="J37" i="125"/>
  <c r="K37" i="125"/>
  <c r="L37" i="125"/>
  <c r="F28" i="125"/>
  <c r="G28" i="125"/>
  <c r="H28" i="125"/>
  <c r="I28" i="125"/>
  <c r="M24" i="125"/>
  <c r="N24" i="125"/>
  <c r="K11" i="126"/>
  <c r="L11" i="126"/>
  <c r="M11" i="126"/>
  <c r="K12" i="126"/>
  <c r="L12" i="126"/>
  <c r="M12" i="126" s="1"/>
  <c r="K13" i="126"/>
  <c r="L13" i="126"/>
  <c r="M13" i="126" s="1"/>
  <c r="K15" i="126"/>
  <c r="L15" i="126"/>
  <c r="M15" i="126" s="1"/>
  <c r="K16" i="126"/>
  <c r="L16" i="126"/>
  <c r="M16" i="126" s="1"/>
  <c r="K17" i="126"/>
  <c r="L17" i="126"/>
  <c r="M17" i="126" s="1"/>
  <c r="K18" i="126"/>
  <c r="L18" i="126"/>
  <c r="M18" i="126" s="1"/>
  <c r="K19" i="126"/>
  <c r="L19" i="126"/>
  <c r="M19" i="126" s="1"/>
  <c r="K20" i="126"/>
  <c r="L20" i="126"/>
  <c r="K10" i="126"/>
  <c r="K21" i="126" s="1"/>
  <c r="L10" i="126"/>
  <c r="K10" i="124"/>
  <c r="L10" i="124"/>
  <c r="K11" i="124"/>
  <c r="L11" i="124"/>
  <c r="K12" i="124"/>
  <c r="L12" i="124"/>
  <c r="K13" i="124"/>
  <c r="L13" i="124"/>
  <c r="M13" i="124" s="1"/>
  <c r="K15" i="124"/>
  <c r="L15" i="124"/>
  <c r="M15" i="124" s="1"/>
  <c r="K16" i="124"/>
  <c r="L16" i="124"/>
  <c r="M16" i="124" s="1"/>
  <c r="K17" i="124"/>
  <c r="L17" i="124"/>
  <c r="K18" i="124"/>
  <c r="L18" i="124"/>
  <c r="M18" i="124" s="1"/>
  <c r="K19" i="124"/>
  <c r="L19" i="124"/>
  <c r="K20" i="124"/>
  <c r="L20" i="124"/>
  <c r="M20" i="124" s="1"/>
  <c r="M11" i="124" l="1"/>
  <c r="M10" i="126"/>
  <c r="L21" i="126"/>
  <c r="O114" i="232"/>
  <c r="O118" i="232" s="1"/>
  <c r="M118" i="232"/>
  <c r="M10" i="124"/>
  <c r="L21" i="124"/>
  <c r="K21" i="124"/>
  <c r="F140" i="234"/>
  <c r="M20" i="126"/>
  <c r="O24" i="125"/>
  <c r="M17" i="124"/>
  <c r="M19" i="124"/>
  <c r="M12" i="124"/>
  <c r="N105" i="232"/>
  <c r="O105" i="232" s="1"/>
  <c r="O104" i="232"/>
  <c r="F50" i="127"/>
  <c r="O50" i="127" s="1"/>
  <c r="E50" i="127"/>
  <c r="N50" i="127" s="1"/>
  <c r="O141" i="234"/>
  <c r="M139" i="234"/>
  <c r="N139" i="234"/>
  <c r="N140" i="234" s="1"/>
  <c r="M138" i="234"/>
  <c r="M121" i="234"/>
  <c r="D140" i="234"/>
  <c r="O140" i="234"/>
  <c r="N95" i="234"/>
  <c r="M96" i="234"/>
  <c r="O96" i="234"/>
  <c r="O98" i="234" s="1"/>
  <c r="N81" i="232"/>
  <c r="N80" i="232"/>
  <c r="N82" i="232"/>
  <c r="O80" i="232"/>
  <c r="M79" i="232"/>
  <c r="M21" i="126" l="1"/>
  <c r="M21" i="124"/>
  <c r="E51" i="127"/>
  <c r="E54" i="127"/>
  <c r="M140" i="234"/>
  <c r="L28" i="125"/>
  <c r="M106" i="232"/>
  <c r="M109" i="232" s="1"/>
  <c r="N18" i="127"/>
  <c r="N20" i="127" s="1"/>
  <c r="N16" i="127"/>
  <c r="D50" i="127"/>
  <c r="M50" i="127" s="1"/>
  <c r="N141" i="234"/>
  <c r="O142" i="234"/>
  <c r="N142" i="234"/>
  <c r="N143" i="234"/>
  <c r="N96" i="234"/>
  <c r="M108" i="234"/>
  <c r="O108" i="234"/>
  <c r="M107" i="234"/>
  <c r="O107" i="234"/>
  <c r="M97" i="234"/>
  <c r="M98" i="234" s="1"/>
  <c r="M146" i="234" s="1"/>
  <c r="M109" i="234"/>
  <c r="M80" i="232"/>
  <c r="O81" i="232"/>
  <c r="M81" i="232"/>
  <c r="D37" i="125"/>
  <c r="E37" i="125"/>
  <c r="M142" i="234" l="1"/>
  <c r="D51" i="127"/>
  <c r="N54" i="127"/>
  <c r="E55" i="127"/>
  <c r="M143" i="234"/>
  <c r="N106" i="232"/>
  <c r="F117" i="232"/>
  <c r="F118" i="232" s="1"/>
  <c r="O18" i="127"/>
  <c r="O20" i="127" s="1"/>
  <c r="O16" i="127"/>
  <c r="O143" i="234"/>
  <c r="O144" i="234" s="1"/>
  <c r="O145" i="234" s="1"/>
  <c r="F144" i="234"/>
  <c r="F145" i="234" s="1"/>
  <c r="M110" i="234"/>
  <c r="M112" i="234" s="1"/>
  <c r="E144" i="234"/>
  <c r="E145" i="234" s="1"/>
  <c r="D144" i="234"/>
  <c r="D145" i="234" s="1"/>
  <c r="M141" i="234"/>
  <c r="M144" i="234" s="1"/>
  <c r="M145" i="234" s="1"/>
  <c r="N144" i="234"/>
  <c r="N145" i="234" s="1"/>
  <c r="O110" i="234"/>
  <c r="O109" i="234"/>
  <c r="N97" i="234"/>
  <c r="N98" i="234" s="1"/>
  <c r="N146" i="234" s="1"/>
  <c r="N83" i="232"/>
  <c r="N84" i="232"/>
  <c r="O82" i="232"/>
  <c r="O84" i="232"/>
  <c r="F37" i="125"/>
  <c r="O112" i="234" l="1"/>
  <c r="N55" i="127"/>
  <c r="D54" i="127"/>
  <c r="O106" i="232"/>
  <c r="O109" i="232" s="1"/>
  <c r="N109" i="232"/>
  <c r="D40" i="125"/>
  <c r="E40" i="125"/>
  <c r="M82" i="232"/>
  <c r="M113" i="234"/>
  <c r="O83" i="232"/>
  <c r="E57" i="127" l="1"/>
  <c r="E58" i="127" s="1"/>
  <c r="E47" i="125"/>
  <c r="E48" i="125"/>
  <c r="E49" i="125" s="1"/>
  <c r="N49" i="125" s="1"/>
  <c r="D47" i="125"/>
  <c r="D48" i="125"/>
  <c r="D49" i="125" s="1"/>
  <c r="M49" i="125" s="1"/>
  <c r="M54" i="127"/>
  <c r="D55" i="127"/>
  <c r="F40" i="125"/>
  <c r="N107" i="234"/>
  <c r="O113" i="234"/>
  <c r="M84" i="232"/>
  <c r="M83" i="232"/>
  <c r="N85" i="232"/>
  <c r="N86" i="232"/>
  <c r="M85" i="232"/>
  <c r="O86" i="232"/>
  <c r="O85" i="232"/>
  <c r="E59" i="127" l="1"/>
  <c r="M48" i="125"/>
  <c r="D50" i="125"/>
  <c r="N48" i="125"/>
  <c r="E50" i="125"/>
  <c r="N47" i="125"/>
  <c r="M55" i="127"/>
  <c r="O88" i="232"/>
  <c r="N88" i="232"/>
  <c r="N108" i="234"/>
  <c r="M86" i="232"/>
  <c r="M88" i="232" s="1"/>
  <c r="O51" i="127"/>
  <c r="O53" i="127" s="1"/>
  <c r="N51" i="127"/>
  <c r="N53" i="127" s="1"/>
  <c r="M51" i="127"/>
  <c r="M53" i="127" s="1"/>
  <c r="O48" i="127"/>
  <c r="N48" i="127"/>
  <c r="M48" i="127"/>
  <c r="O47" i="127"/>
  <c r="N47" i="127"/>
  <c r="M47" i="127"/>
  <c r="O46" i="127"/>
  <c r="N46" i="127"/>
  <c r="M46" i="127"/>
  <c r="O45" i="127"/>
  <c r="N45" i="127"/>
  <c r="M45" i="127"/>
  <c r="O44" i="127"/>
  <c r="N44" i="127"/>
  <c r="M44" i="127"/>
  <c r="O65" i="125"/>
  <c r="O64" i="125"/>
  <c r="O62" i="125"/>
  <c r="O61" i="125"/>
  <c r="O60" i="125"/>
  <c r="O58" i="125"/>
  <c r="O39" i="125"/>
  <c r="N39" i="125"/>
  <c r="M39" i="125"/>
  <c r="O38" i="125"/>
  <c r="N38" i="125"/>
  <c r="M38" i="125"/>
  <c r="O36" i="125"/>
  <c r="N36" i="125"/>
  <c r="M36" i="125"/>
  <c r="O35" i="125"/>
  <c r="N35" i="125"/>
  <c r="M35" i="125"/>
  <c r="O34" i="125"/>
  <c r="N34" i="125"/>
  <c r="M34" i="125"/>
  <c r="O33" i="125"/>
  <c r="N33" i="125"/>
  <c r="M33" i="125"/>
  <c r="O32" i="125"/>
  <c r="N32" i="125"/>
  <c r="M32" i="125"/>
  <c r="O27" i="125"/>
  <c r="N27" i="125"/>
  <c r="M27" i="125"/>
  <c r="O26" i="125"/>
  <c r="N26" i="125"/>
  <c r="M26" i="125"/>
  <c r="O25" i="125"/>
  <c r="N25" i="125"/>
  <c r="M25" i="125"/>
  <c r="O21" i="125"/>
  <c r="O23" i="125" s="1"/>
  <c r="N21" i="125"/>
  <c r="N23" i="125" s="1"/>
  <c r="M21" i="125"/>
  <c r="M23" i="125" s="1"/>
  <c r="O18" i="125"/>
  <c r="O20" i="125" s="1"/>
  <c r="N18" i="125"/>
  <c r="N20" i="125" s="1"/>
  <c r="M18" i="125"/>
  <c r="M20" i="125" s="1"/>
  <c r="O16" i="125"/>
  <c r="N16" i="125"/>
  <c r="M16" i="125"/>
  <c r="N50" i="125" l="1"/>
  <c r="E56" i="125"/>
  <c r="E67" i="125" s="1"/>
  <c r="M50" i="125"/>
  <c r="D56" i="125"/>
  <c r="D67" i="125" s="1"/>
  <c r="O63" i="125"/>
  <c r="D57" i="127"/>
  <c r="D58" i="127" s="1"/>
  <c r="E60" i="127"/>
  <c r="M40" i="125"/>
  <c r="M56" i="125" s="1"/>
  <c r="O40" i="125"/>
  <c r="O56" i="125" s="1"/>
  <c r="N40" i="125"/>
  <c r="N56" i="125" s="1"/>
  <c r="O66" i="125"/>
  <c r="N28" i="125"/>
  <c r="O37" i="125"/>
  <c r="M37" i="125"/>
  <c r="M67" i="125" s="1"/>
  <c r="O32" i="127"/>
  <c r="O33" i="127"/>
  <c r="N109" i="234"/>
  <c r="M28" i="125"/>
  <c r="O28" i="125"/>
  <c r="N37" i="125"/>
  <c r="N67" i="125" s="1"/>
  <c r="E61" i="127" l="1"/>
  <c r="D59" i="127"/>
  <c r="N57" i="127"/>
  <c r="M57" i="127"/>
  <c r="M25" i="127"/>
  <c r="O25" i="127"/>
  <c r="N110" i="234"/>
  <c r="N112" i="234" s="1"/>
  <c r="D60" i="127" l="1"/>
  <c r="E62" i="127"/>
  <c r="N57" i="125"/>
  <c r="M57" i="125"/>
  <c r="N33" i="127"/>
  <c r="O58" i="127"/>
  <c r="N25" i="127"/>
  <c r="O34" i="127"/>
  <c r="O60" i="127"/>
  <c r="O26" i="127"/>
  <c r="M26" i="127"/>
  <c r="N113" i="234"/>
  <c r="E63" i="127" l="1"/>
  <c r="D61" i="127"/>
  <c r="N32" i="127"/>
  <c r="N58" i="127"/>
  <c r="M27" i="127"/>
  <c r="J28" i="127"/>
  <c r="O27" i="127"/>
  <c r="L28" i="127"/>
  <c r="M32" i="127"/>
  <c r="O59" i="127"/>
  <c r="O36" i="127"/>
  <c r="O35" i="127"/>
  <c r="N26" i="127"/>
  <c r="N34" i="127"/>
  <c r="D62" i="127" l="1"/>
  <c r="E64" i="127"/>
  <c r="N27" i="127"/>
  <c r="K28" i="127"/>
  <c r="O61" i="127"/>
  <c r="M33" i="127"/>
  <c r="N59" i="127"/>
  <c r="O28" i="127"/>
  <c r="M28" i="127"/>
  <c r="F37" i="127"/>
  <c r="E65" i="127" l="1"/>
  <c r="E66" i="127" s="1"/>
  <c r="D63" i="127"/>
  <c r="M58" i="125"/>
  <c r="N58" i="125"/>
  <c r="M59" i="127"/>
  <c r="M58" i="127"/>
  <c r="O37" i="127"/>
  <c r="N60" i="127"/>
  <c r="O62" i="127"/>
  <c r="N36" i="127"/>
  <c r="N35" i="127"/>
  <c r="E37" i="127"/>
  <c r="M34" i="127"/>
  <c r="N28" i="127"/>
  <c r="M36" i="127"/>
  <c r="D64" i="127" l="1"/>
  <c r="N62" i="125"/>
  <c r="N60" i="125"/>
  <c r="M62" i="125"/>
  <c r="M60" i="125"/>
  <c r="M60" i="127"/>
  <c r="O63" i="127"/>
  <c r="N61" i="127"/>
  <c r="M35" i="127"/>
  <c r="D37" i="127"/>
  <c r="N37" i="127"/>
  <c r="O65" i="127"/>
  <c r="M61" i="127"/>
  <c r="D65" i="127" l="1"/>
  <c r="D66" i="127" s="1"/>
  <c r="M61" i="125"/>
  <c r="M63" i="125" s="1"/>
  <c r="N61" i="125"/>
  <c r="N63" i="125" s="1"/>
  <c r="M63" i="127"/>
  <c r="N62" i="127"/>
  <c r="M62" i="127"/>
  <c r="O64" i="127"/>
  <c r="M37" i="127"/>
  <c r="N65" i="125" l="1"/>
  <c r="M65" i="125"/>
  <c r="N65" i="127"/>
  <c r="N63" i="127"/>
  <c r="O66" i="127"/>
  <c r="M64" i="127"/>
  <c r="M64" i="125" l="1"/>
  <c r="M66" i="125" s="1"/>
  <c r="N64" i="125"/>
  <c r="N66" i="125" s="1"/>
  <c r="M65" i="127"/>
  <c r="M66" i="127"/>
  <c r="N64" i="127"/>
  <c r="N66" i="127" l="1"/>
  <c r="M51" i="302"/>
  <c r="M20" i="247" l="1"/>
  <c r="G21" i="247"/>
  <c r="G156" i="247" s="1"/>
  <c r="D431" i="243"/>
  <c r="M21" i="247" l="1"/>
  <c r="M156" i="247" s="1"/>
  <c r="M216" i="345" l="1"/>
  <c r="M218" i="345" s="1"/>
  <c r="M220" i="345" s="1"/>
  <c r="M280" i="345" s="1"/>
  <c r="O216" i="345"/>
  <c r="O218" i="345" s="1"/>
  <c r="O220" i="345" s="1"/>
  <c r="O280" i="345" s="1"/>
  <c r="N216" i="345"/>
  <c r="N218" i="345" s="1"/>
  <c r="N220" i="345" s="1"/>
  <c r="N280" i="345" s="1"/>
  <c r="E233" i="345" l="1"/>
  <c r="E236" i="345" l="1"/>
  <c r="F233" i="345" l="1"/>
  <c r="D233" i="345"/>
  <c r="E239" i="345" l="1"/>
  <c r="E244" i="345" s="1"/>
  <c r="E280" i="345" s="1"/>
  <c r="D236" i="345" l="1"/>
  <c r="F236" i="345" l="1"/>
  <c r="D239" i="345" l="1"/>
  <c r="D244" i="345" s="1"/>
  <c r="D280" i="345" s="1"/>
  <c r="F239" i="345" l="1"/>
  <c r="F244" i="345" s="1"/>
  <c r="F280" i="345" s="1"/>
</calcChain>
</file>

<file path=xl/comments1.xml><?xml version="1.0" encoding="utf-8"?>
<comments xmlns="http://schemas.openxmlformats.org/spreadsheetml/2006/main">
  <authors>
    <author>Mcis1</author>
  </authors>
  <commentList>
    <comment ref="A241" authorId="0">
      <text>
        <r>
          <rPr>
            <b/>
            <sz val="9"/>
            <color indexed="81"/>
            <rFont val="Tahoma"/>
            <family val="2"/>
          </rPr>
          <t>Mcis1: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Mcis1</author>
  </authors>
  <commentList>
    <comment ref="D8" authorId="0">
      <text>
        <r>
          <rPr>
            <b/>
            <sz val="9"/>
            <color indexed="81"/>
            <rFont val="Tahoma"/>
            <family val="2"/>
          </rPr>
          <t>Mcis1: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Mcis1</author>
  </authors>
  <commentList>
    <comment ref="B8" authorId="0">
      <text>
        <r>
          <rPr>
            <b/>
            <sz val="9"/>
            <color indexed="81"/>
            <rFont val="Tahoma"/>
            <family val="2"/>
          </rPr>
          <t>Mcis1: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Mcis1</author>
  </authors>
  <commentList>
    <comment ref="D110" authorId="0">
      <text>
        <r>
          <rPr>
            <b/>
            <sz val="9"/>
            <color indexed="81"/>
            <rFont val="Tahoma"/>
            <family val="2"/>
          </rPr>
          <t>Mcis1: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Hadeel Abdul Hussain</author>
  </authors>
  <commentList>
    <comment ref="B16" authorId="0">
      <text>
        <r>
          <rPr>
            <b/>
            <sz val="9"/>
            <color indexed="81"/>
            <rFont val="Tahoma"/>
            <family val="2"/>
          </rPr>
          <t>Hadeel Abdul Hussain: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<sst xmlns="http://schemas.openxmlformats.org/spreadsheetml/2006/main" count="22616" uniqueCount="3215">
  <si>
    <t>الجامعة</t>
  </si>
  <si>
    <t>ماجستير</t>
  </si>
  <si>
    <t>دكتوراه</t>
  </si>
  <si>
    <t>بغداد</t>
  </si>
  <si>
    <t xml:space="preserve">المستنصرية </t>
  </si>
  <si>
    <t>التكنولوجية</t>
  </si>
  <si>
    <t>النهرين</t>
  </si>
  <si>
    <t>العراقية</t>
  </si>
  <si>
    <t>المجلس العراقي  للاختصاصات الطبية</t>
  </si>
  <si>
    <t>البصرة</t>
  </si>
  <si>
    <t>الكوفة</t>
  </si>
  <si>
    <t>تكريت</t>
  </si>
  <si>
    <t>سامراء</t>
  </si>
  <si>
    <t>القادسية</t>
  </si>
  <si>
    <t xml:space="preserve">الانبار </t>
  </si>
  <si>
    <t>بابل</t>
  </si>
  <si>
    <t>ديالى</t>
  </si>
  <si>
    <t>كربلاء</t>
  </si>
  <si>
    <t>ذي قار</t>
  </si>
  <si>
    <t>كركوك</t>
  </si>
  <si>
    <t>واسط</t>
  </si>
  <si>
    <t>المثنى</t>
  </si>
  <si>
    <t>ميسان</t>
  </si>
  <si>
    <t xml:space="preserve">المجموع الكلي </t>
  </si>
  <si>
    <t xml:space="preserve">العراقيون </t>
  </si>
  <si>
    <t>العرب</t>
  </si>
  <si>
    <t>المجموع</t>
  </si>
  <si>
    <t xml:space="preserve">بغداد </t>
  </si>
  <si>
    <t>المستنصرية</t>
  </si>
  <si>
    <t>المجلس العراقي الاختصاصات الطبية</t>
  </si>
  <si>
    <t>الانبار</t>
  </si>
  <si>
    <t>المجموع الكلي</t>
  </si>
  <si>
    <t xml:space="preserve">الكلية </t>
  </si>
  <si>
    <t>دبلوم عالي</t>
  </si>
  <si>
    <t>الطب</t>
  </si>
  <si>
    <t>الهندسة</t>
  </si>
  <si>
    <t>الزراعة</t>
  </si>
  <si>
    <t xml:space="preserve">العلوم </t>
  </si>
  <si>
    <t>الادارة والاقتصاد</t>
  </si>
  <si>
    <t>الاداب</t>
  </si>
  <si>
    <t>القانون</t>
  </si>
  <si>
    <t>العلوم الاسلامية</t>
  </si>
  <si>
    <t xml:space="preserve">مجموع الجامعة </t>
  </si>
  <si>
    <t>العلوم</t>
  </si>
  <si>
    <t>الكلية</t>
  </si>
  <si>
    <t>الاختصاص</t>
  </si>
  <si>
    <t>مجموع القسم</t>
  </si>
  <si>
    <t>الكيمياء الحياتية</t>
  </si>
  <si>
    <t>الاحياء المجهرية</t>
  </si>
  <si>
    <t xml:space="preserve">مجموع الكلية </t>
  </si>
  <si>
    <t>صناعة الاسنان</t>
  </si>
  <si>
    <t xml:space="preserve">الهندسة </t>
  </si>
  <si>
    <t>الهندسة المدنية</t>
  </si>
  <si>
    <t>الهندسة الميكانيكية</t>
  </si>
  <si>
    <t>البستنة وهندسة الحدائق</t>
  </si>
  <si>
    <t>الثروة الحيوانية</t>
  </si>
  <si>
    <t>وقاية النبات</t>
  </si>
  <si>
    <t>المحاصيل الحقلية</t>
  </si>
  <si>
    <t>الطب البيطري</t>
  </si>
  <si>
    <t>علوم الحياة</t>
  </si>
  <si>
    <t>الكيمياء</t>
  </si>
  <si>
    <t>الفيزياء</t>
  </si>
  <si>
    <t>الرياضيات</t>
  </si>
  <si>
    <t>علوم الحاسوب</t>
  </si>
  <si>
    <t>الحيوان</t>
  </si>
  <si>
    <t>النبات</t>
  </si>
  <si>
    <t xml:space="preserve">الكيمياء </t>
  </si>
  <si>
    <t>الاحصاء</t>
  </si>
  <si>
    <t>ادارة الاعمال</t>
  </si>
  <si>
    <t>الادارة العامة</t>
  </si>
  <si>
    <t>المحاسبة</t>
  </si>
  <si>
    <t>الاقتصاد</t>
  </si>
  <si>
    <t>اللغة العربية</t>
  </si>
  <si>
    <t>الادب العربي</t>
  </si>
  <si>
    <t>اللغة الانكليزية</t>
  </si>
  <si>
    <t>التاريخ</t>
  </si>
  <si>
    <t>التاريخ الاسلامي</t>
  </si>
  <si>
    <t>التاريخ الحديث</t>
  </si>
  <si>
    <t>التاريخ القديم</t>
  </si>
  <si>
    <t>الجغرافية</t>
  </si>
  <si>
    <t>الجغرافية الطبيعية</t>
  </si>
  <si>
    <t>الجغرافية البشرية</t>
  </si>
  <si>
    <t>علم النفس التربوي</t>
  </si>
  <si>
    <t>التربية وعلم النفس</t>
  </si>
  <si>
    <t>الفلسفة</t>
  </si>
  <si>
    <t>القانون العام</t>
  </si>
  <si>
    <t>القسم(الفرع)</t>
  </si>
  <si>
    <t>مجموع الجامعة</t>
  </si>
  <si>
    <t xml:space="preserve">الجراحة </t>
  </si>
  <si>
    <t xml:space="preserve">الهندسة الميكانيكية </t>
  </si>
  <si>
    <t xml:space="preserve">الزراعة </t>
  </si>
  <si>
    <t>العلوم التربوية والنفسية</t>
  </si>
  <si>
    <t>مجموع الكلية</t>
  </si>
  <si>
    <t xml:space="preserve"> </t>
  </si>
  <si>
    <t>High diploma</t>
  </si>
  <si>
    <t>Master</t>
  </si>
  <si>
    <t>Doctorate</t>
  </si>
  <si>
    <t>Total</t>
  </si>
  <si>
    <t>College</t>
  </si>
  <si>
    <t>Specialization</t>
  </si>
  <si>
    <t>Engineering</t>
  </si>
  <si>
    <t>University</t>
  </si>
  <si>
    <t>Baghdad</t>
  </si>
  <si>
    <t>AL-Mustansiria</t>
  </si>
  <si>
    <t>AL-Nahrein</t>
  </si>
  <si>
    <t>AL-Iraqia</t>
  </si>
  <si>
    <t>Tikreet</t>
  </si>
  <si>
    <t>Samaraa</t>
  </si>
  <si>
    <t>AL-Anbar</t>
  </si>
  <si>
    <t>Babil</t>
  </si>
  <si>
    <t>Diala</t>
  </si>
  <si>
    <t>Karbala</t>
  </si>
  <si>
    <t>Kirkuk</t>
  </si>
  <si>
    <t>Wasit</t>
  </si>
  <si>
    <t>AL-Muthanna</t>
  </si>
  <si>
    <t>Misan</t>
  </si>
  <si>
    <t>Grand total</t>
  </si>
  <si>
    <t>Iraqis</t>
  </si>
  <si>
    <t>Arabs</t>
  </si>
  <si>
    <t>Table (4)</t>
  </si>
  <si>
    <t xml:space="preserve">Total </t>
  </si>
  <si>
    <t>Table (5)</t>
  </si>
  <si>
    <t>Table (6)</t>
  </si>
  <si>
    <t>Agriculture</t>
  </si>
  <si>
    <t>Law</t>
  </si>
  <si>
    <t>Sciences</t>
  </si>
  <si>
    <t>Department</t>
  </si>
  <si>
    <t>General</t>
  </si>
  <si>
    <t>Medicine</t>
  </si>
  <si>
    <t>Biochemistry</t>
  </si>
  <si>
    <t>College total</t>
  </si>
  <si>
    <t>Dentist building</t>
  </si>
  <si>
    <t>Civil engineering</t>
  </si>
  <si>
    <t>Department total</t>
  </si>
  <si>
    <t>applied mechanics</t>
  </si>
  <si>
    <t>Plant protection</t>
  </si>
  <si>
    <t>Veterinary</t>
  </si>
  <si>
    <t>Biology</t>
  </si>
  <si>
    <t>Chemistry</t>
  </si>
  <si>
    <t>Physics</t>
  </si>
  <si>
    <t>Maths</t>
  </si>
  <si>
    <t>Computer science</t>
  </si>
  <si>
    <t>Zoology</t>
  </si>
  <si>
    <t>Botany</t>
  </si>
  <si>
    <t>Islamic sciences</t>
  </si>
  <si>
    <t>Arabic language</t>
  </si>
  <si>
    <t>Mechanics engineering</t>
  </si>
  <si>
    <t>University total</t>
  </si>
  <si>
    <t>History</t>
  </si>
  <si>
    <t>Geography</t>
  </si>
  <si>
    <t>Surgery</t>
  </si>
  <si>
    <t>General law</t>
  </si>
  <si>
    <t>English language</t>
  </si>
  <si>
    <t>Islamic history</t>
  </si>
  <si>
    <t>Modern history</t>
  </si>
  <si>
    <t>Human geography</t>
  </si>
  <si>
    <t>Education and psychology</t>
  </si>
  <si>
    <t>Educational psychology</t>
  </si>
  <si>
    <t>Educational and psychological sciences</t>
  </si>
  <si>
    <t>Arabic literature</t>
  </si>
  <si>
    <t>Management and economy</t>
  </si>
  <si>
    <t>Statistics</t>
  </si>
  <si>
    <t>Business management</t>
  </si>
  <si>
    <t>General management</t>
  </si>
  <si>
    <t>Accounting</t>
  </si>
  <si>
    <t>Economy</t>
  </si>
  <si>
    <t>college</t>
  </si>
  <si>
    <t xml:space="preserve">جدول ( 3 ) </t>
  </si>
  <si>
    <t xml:space="preserve"> (3) Table </t>
  </si>
  <si>
    <t>الجامعة التقنية في المنطقة الشمالية</t>
  </si>
  <si>
    <t>الجامعة التقنية في المنطقة الوسطى</t>
  </si>
  <si>
    <t>الجامعة التقنية في المنطقة الجنوبية</t>
  </si>
  <si>
    <t>الجامعة التقنية في الفرات الاوسط</t>
  </si>
  <si>
    <t>القاسم الخضراء</t>
  </si>
  <si>
    <t xml:space="preserve"> الفلوجة</t>
  </si>
  <si>
    <t>الفلوجة</t>
  </si>
  <si>
    <t xml:space="preserve">جدول ( 4 ) </t>
  </si>
  <si>
    <t xml:space="preserve">جدول ( 6 ) </t>
  </si>
  <si>
    <t xml:space="preserve">جدول ( 5 ) </t>
  </si>
  <si>
    <t xml:space="preserve">طب الاسرة </t>
  </si>
  <si>
    <t>فسلجة</t>
  </si>
  <si>
    <t>M</t>
  </si>
  <si>
    <t>F</t>
  </si>
  <si>
    <t>T</t>
  </si>
  <si>
    <t>AL-Basrah</t>
  </si>
  <si>
    <t>AL-Kufa</t>
  </si>
  <si>
    <t>AL-Qadisiya</t>
  </si>
  <si>
    <t>AL-Qasim AL-Qadhraa</t>
  </si>
  <si>
    <t>Thi-Qar</t>
  </si>
  <si>
    <t>AL-Iraqi Council for medical specialization</t>
  </si>
  <si>
    <t>AL-Technology</t>
  </si>
  <si>
    <t>ALTechnology</t>
  </si>
  <si>
    <t>ALBasrah</t>
  </si>
  <si>
    <t>ALKufa</t>
  </si>
  <si>
    <t>ALQasim AL-Qadhraa</t>
  </si>
  <si>
    <t>AL- Iraqi Council for medical specialization</t>
  </si>
  <si>
    <t xml:space="preserve">Technical University in North region </t>
  </si>
  <si>
    <t xml:space="preserve">Technical University in Midlle region </t>
  </si>
  <si>
    <t xml:space="preserve">Technical University in South region </t>
  </si>
  <si>
    <t xml:space="preserve">Technical University in the Midlle Al-Furat region </t>
  </si>
  <si>
    <t>AL-Falluja</t>
  </si>
  <si>
    <t>التربية البدنية وعلوم الرياضة</t>
  </si>
  <si>
    <t xml:space="preserve">طب الاسرة والمجتمع </t>
  </si>
  <si>
    <t>القانون الخاص</t>
  </si>
  <si>
    <t>ذكور</t>
  </si>
  <si>
    <t xml:space="preserve">الاداب </t>
  </si>
  <si>
    <t>Arts</t>
  </si>
  <si>
    <t>العلوم المالية والمصرفية</t>
  </si>
  <si>
    <t xml:space="preserve">اللغة العربية </t>
  </si>
  <si>
    <t>Private law</t>
  </si>
  <si>
    <t>التربية للعلوم الانسانية</t>
  </si>
  <si>
    <t>Education for social sciences</t>
  </si>
  <si>
    <t>التربية للعلوم الصرفة</t>
  </si>
  <si>
    <t>Education for  sciences</t>
  </si>
  <si>
    <t>التربية الرياضية</t>
  </si>
  <si>
    <t>Physical education</t>
  </si>
  <si>
    <t xml:space="preserve">البنى التحتية </t>
  </si>
  <si>
    <t>Infrastructure</t>
  </si>
  <si>
    <t>Mechanic</t>
  </si>
  <si>
    <t xml:space="preserve">علوم الحياة </t>
  </si>
  <si>
    <t>Financial and fiscal sciences</t>
  </si>
  <si>
    <t xml:space="preserve">التربية للعلوم الانسانية </t>
  </si>
  <si>
    <t>الجغرافية التطبيقية</t>
  </si>
  <si>
    <t>Applicable geography</t>
  </si>
  <si>
    <t>Education for sciences</t>
  </si>
  <si>
    <t xml:space="preserve">الدراسات القرانية </t>
  </si>
  <si>
    <t xml:space="preserve">الشريعة والعلوم الاسلامية </t>
  </si>
  <si>
    <t>Sharia</t>
  </si>
  <si>
    <t xml:space="preserve"> Qura'an studies</t>
  </si>
  <si>
    <t>لغة القران وادابها</t>
  </si>
  <si>
    <t xml:space="preserve">  Language and  literature of Qura'an</t>
  </si>
  <si>
    <t>Computer sciences and information technology</t>
  </si>
  <si>
    <t>Education</t>
  </si>
  <si>
    <t>Emergency medicine</t>
  </si>
  <si>
    <t>علوم الحاسوب وتكنولوجيا المعلومات</t>
  </si>
  <si>
    <t>العام</t>
  </si>
  <si>
    <t>general</t>
  </si>
  <si>
    <t>الجيولوجيا التطبيقية</t>
  </si>
  <si>
    <t>Horticulture and garden engineering</t>
  </si>
  <si>
    <t>Livestock wealth</t>
  </si>
  <si>
    <t>Farm crops</t>
  </si>
  <si>
    <t>Applicable geology</t>
  </si>
  <si>
    <t xml:space="preserve">التربية </t>
  </si>
  <si>
    <t>Mechanics</t>
  </si>
  <si>
    <t>المدني</t>
  </si>
  <si>
    <t>General geography</t>
  </si>
  <si>
    <t>طرائق التدريس</t>
  </si>
  <si>
    <t>Teaching methods</t>
  </si>
  <si>
    <t>علوم القران والتربية الاسلامية</t>
  </si>
  <si>
    <t xml:space="preserve">الادارة والاقتصاد </t>
  </si>
  <si>
    <t>التربة والمياه</t>
  </si>
  <si>
    <t>Departmet total</t>
  </si>
  <si>
    <t>التربية</t>
  </si>
  <si>
    <t>Collage</t>
  </si>
  <si>
    <t>Basic education</t>
  </si>
  <si>
    <t>التربية الاساسية</t>
  </si>
  <si>
    <t>Electrical power engineering</t>
  </si>
  <si>
    <t>الحراريات</t>
  </si>
  <si>
    <t>Horiculture and garden engineering</t>
  </si>
  <si>
    <t>انشاءات</t>
  </si>
  <si>
    <t xml:space="preserve">عام </t>
  </si>
  <si>
    <t>Table (85)</t>
  </si>
  <si>
    <t>Table (87)</t>
  </si>
  <si>
    <t>Table (88)</t>
  </si>
  <si>
    <t>التحليلات المرضية</t>
  </si>
  <si>
    <t>الانتاج الحيواني</t>
  </si>
  <si>
    <t>تابع جدول(3)</t>
  </si>
  <si>
    <t>تابع جدول(4)</t>
  </si>
  <si>
    <t>تابع جدول(5)</t>
  </si>
  <si>
    <t>تابع جدول(6)</t>
  </si>
  <si>
    <t>Table (89)</t>
  </si>
  <si>
    <t>Table (90)</t>
  </si>
  <si>
    <t>Table (91)</t>
  </si>
  <si>
    <t>Table (92)</t>
  </si>
  <si>
    <t>Table (93)</t>
  </si>
  <si>
    <t>Table (94)</t>
  </si>
  <si>
    <t>Table (95)</t>
  </si>
  <si>
    <t>Table (96)</t>
  </si>
  <si>
    <t>Table (97)</t>
  </si>
  <si>
    <t>Table (98)</t>
  </si>
  <si>
    <t>لغة</t>
  </si>
  <si>
    <t>طب الاسرة والمجتمع</t>
  </si>
  <si>
    <t>Table (83)</t>
  </si>
  <si>
    <t xml:space="preserve">علوم الحاسوب وتكنولوجيا المعلومات </t>
  </si>
  <si>
    <t>طرائق تدريس</t>
  </si>
  <si>
    <t>Table (57)</t>
  </si>
  <si>
    <t xml:space="preserve">Agriculture </t>
  </si>
  <si>
    <t>Education for man sciences</t>
  </si>
  <si>
    <t>التربية البنات</t>
  </si>
  <si>
    <t>Education for women</t>
  </si>
  <si>
    <t>physical education</t>
  </si>
  <si>
    <t xml:space="preserve">الفنون الجميلة </t>
  </si>
  <si>
    <t>Fine arts</t>
  </si>
  <si>
    <t>جراحة العظام والكسور</t>
  </si>
  <si>
    <t>Bon surgery</t>
  </si>
  <si>
    <t>التخدير</t>
  </si>
  <si>
    <t>Anesthesia</t>
  </si>
  <si>
    <t>التشريح والانسجة</t>
  </si>
  <si>
    <t>Anatomy and Histology</t>
  </si>
  <si>
    <t xml:space="preserve">النسائية والتوليد </t>
  </si>
  <si>
    <t>Gynecology and obstetrics</t>
  </si>
  <si>
    <t xml:space="preserve">الكيمياء الحياتية </t>
  </si>
  <si>
    <t xml:space="preserve">الكيمياء الحياتية السريرية </t>
  </si>
  <si>
    <t>Clinical biochemistry</t>
  </si>
  <si>
    <t>الادوية</t>
  </si>
  <si>
    <t>Pharmacology</t>
  </si>
  <si>
    <t xml:space="preserve">الطب </t>
  </si>
  <si>
    <t>الطب السكري</t>
  </si>
  <si>
    <t>Internal Medicine</t>
  </si>
  <si>
    <t>طب المجتمع</t>
  </si>
  <si>
    <t>Community medicine</t>
  </si>
  <si>
    <t xml:space="preserve">الاحياء المجهرية </t>
  </si>
  <si>
    <t>Microbiology</t>
  </si>
  <si>
    <t>Microbology</t>
  </si>
  <si>
    <t>الفسلجة</t>
  </si>
  <si>
    <t>Physiology</t>
  </si>
  <si>
    <t>الهندسة الانشائية</t>
  </si>
  <si>
    <t>Construction engineering</t>
  </si>
  <si>
    <t>Water and dams</t>
  </si>
  <si>
    <t>Chemical engineering</t>
  </si>
  <si>
    <t>الهندسة الكهربائية</t>
  </si>
  <si>
    <t>Elictrical engineering</t>
  </si>
  <si>
    <t>الهندسة الكيمياوية</t>
  </si>
  <si>
    <t>هندسة المواد</t>
  </si>
  <si>
    <t>علوم التربة والموارد المائية</t>
  </si>
  <si>
    <t>Soil science and water resources</t>
  </si>
  <si>
    <t xml:space="preserve">الثروة الحيوانية </t>
  </si>
  <si>
    <t>Livestock</t>
  </si>
  <si>
    <t xml:space="preserve">علوم الاغذية </t>
  </si>
  <si>
    <t>Food science</t>
  </si>
  <si>
    <t xml:space="preserve">وقاية النبات </t>
  </si>
  <si>
    <t xml:space="preserve">المحاصيل الحقلية </t>
  </si>
  <si>
    <t>الاسماك والثروة البحرية</t>
  </si>
  <si>
    <t>Fishery and sea fortune</t>
  </si>
  <si>
    <t xml:space="preserve">الطب البيطري </t>
  </si>
  <si>
    <t>الطب الباطني</t>
  </si>
  <si>
    <t>الطب الباطني الوقائي</t>
  </si>
  <si>
    <t>Enternal and preventive medicine</t>
  </si>
  <si>
    <t>Internal medicine</t>
  </si>
  <si>
    <t>الفسلجة البيطرية</t>
  </si>
  <si>
    <t xml:space="preserve">Veterinary physiology </t>
  </si>
  <si>
    <t>Anatomy</t>
  </si>
  <si>
    <t>الامراض</t>
  </si>
  <si>
    <t xml:space="preserve">الرياضيات </t>
  </si>
  <si>
    <t xml:space="preserve">علوم الارض </t>
  </si>
  <si>
    <t>Geology</t>
  </si>
  <si>
    <t xml:space="preserve">علوم الحاسوب </t>
  </si>
  <si>
    <t>تخطيط استراتيجي</t>
  </si>
  <si>
    <t>Strategic planning</t>
  </si>
  <si>
    <t>المالية والمصرفية</t>
  </si>
  <si>
    <t>Finance and banking</t>
  </si>
  <si>
    <t>الاقتصاد واقتصاد الطاقة</t>
  </si>
  <si>
    <t xml:space="preserve">الجغرافية </t>
  </si>
  <si>
    <t>العلوم النفسية والتربوية</t>
  </si>
  <si>
    <t>علم النفس وطرائق تدريس</t>
  </si>
  <si>
    <t>psycology and teaching methods</t>
  </si>
  <si>
    <t>Education and psycology</t>
  </si>
  <si>
    <t>الارشاد النفسي والتوجيه التربوي</t>
  </si>
  <si>
    <t>ارشاد نفسي</t>
  </si>
  <si>
    <t>Psycological guidance</t>
  </si>
  <si>
    <t>Psycological guidance and educational direction</t>
  </si>
  <si>
    <t xml:space="preserve">التاريخ الاسلامي </t>
  </si>
  <si>
    <t>التاريخ الحديث والمعاصر</t>
  </si>
  <si>
    <t>علم اللغة العام</t>
  </si>
  <si>
    <t>General lingustics</t>
  </si>
  <si>
    <t>المكتبات والمعلومات</t>
  </si>
  <si>
    <t>Libraries and information</t>
  </si>
  <si>
    <t>الترجمة</t>
  </si>
  <si>
    <t>Translation</t>
  </si>
  <si>
    <t xml:space="preserve">التربية الرياضية </t>
  </si>
  <si>
    <t>عام</t>
  </si>
  <si>
    <t xml:space="preserve">الفنون التشكيلية </t>
  </si>
  <si>
    <t>الرسم</t>
  </si>
  <si>
    <t>Paint</t>
  </si>
  <si>
    <t xml:space="preserve">plastic art
</t>
  </si>
  <si>
    <t>النحت</t>
  </si>
  <si>
    <t>Carving</t>
  </si>
  <si>
    <t>السيراميك</t>
  </si>
  <si>
    <t>Ceramic</t>
  </si>
  <si>
    <t xml:space="preserve">الفنون المسرحية </t>
  </si>
  <si>
    <t>Acting</t>
  </si>
  <si>
    <t>Theater art</t>
  </si>
  <si>
    <t>الاخراج</t>
  </si>
  <si>
    <t>Direction</t>
  </si>
  <si>
    <t>الادب والنقد</t>
  </si>
  <si>
    <t>Literature and criticism</t>
  </si>
  <si>
    <t>Table (59)</t>
  </si>
  <si>
    <t>النسائية والتوليد</t>
  </si>
  <si>
    <t>Material engineering</t>
  </si>
  <si>
    <t>Internel medicine</t>
  </si>
  <si>
    <t>الجراحة والتوليد</t>
  </si>
  <si>
    <t>امراض الدواجن</t>
  </si>
  <si>
    <t>Poutry diseases</t>
  </si>
  <si>
    <t>علوم الارض</t>
  </si>
  <si>
    <t>Economy and power economy</t>
  </si>
  <si>
    <t xml:space="preserve">اللغة الانكليزية </t>
  </si>
  <si>
    <t xml:space="preserve">التاريخ الحديث </t>
  </si>
  <si>
    <t>General linguistics</t>
  </si>
  <si>
    <t>الترجمة واللسانيات</t>
  </si>
  <si>
    <t>Translation and linguistics</t>
  </si>
  <si>
    <t>Total college</t>
  </si>
  <si>
    <t>Plastic arts</t>
  </si>
  <si>
    <t>carving</t>
  </si>
  <si>
    <t>التمثيل والاخراج</t>
  </si>
  <si>
    <t>Acting and direction</t>
  </si>
  <si>
    <t>Theater arts</t>
  </si>
  <si>
    <t xml:space="preserve"> Surgery and obstetrics</t>
  </si>
  <si>
    <t>ادارة مشاريع</t>
  </si>
  <si>
    <t>Surgery &amp; Obstetrics</t>
  </si>
  <si>
    <t>Education for human sciences</t>
  </si>
  <si>
    <t>الاحياء المجهرية الطبية</t>
  </si>
  <si>
    <t>Islamic History</t>
  </si>
  <si>
    <t xml:space="preserve">التربية البدنية وعلوم الرياضة </t>
  </si>
  <si>
    <t xml:space="preserve"> physiology</t>
  </si>
  <si>
    <t xml:space="preserve">General </t>
  </si>
  <si>
    <t>Table (3) con.</t>
  </si>
  <si>
    <t>سومر</t>
  </si>
  <si>
    <t>sumar</t>
  </si>
  <si>
    <t>Table (4) con.</t>
  </si>
  <si>
    <t xml:space="preserve">سومر </t>
  </si>
  <si>
    <t>Table (5) con.</t>
  </si>
  <si>
    <t>Table (6) con.</t>
  </si>
  <si>
    <t xml:space="preserve">جدول (7) </t>
  </si>
  <si>
    <t>Table (7)</t>
  </si>
  <si>
    <t>Medicin</t>
  </si>
  <si>
    <t>طب الكندي</t>
  </si>
  <si>
    <t>AL-Kindi Medicin</t>
  </si>
  <si>
    <t>طب الاسنان</t>
  </si>
  <si>
    <t>Dentistry</t>
  </si>
  <si>
    <t>الصيدلة</t>
  </si>
  <si>
    <t>Pharmacy</t>
  </si>
  <si>
    <t>التمريض</t>
  </si>
  <si>
    <t>Nursing</t>
  </si>
  <si>
    <t>Engineering - AL-Khawarizmi</t>
  </si>
  <si>
    <t>Veterinary Medicine</t>
  </si>
  <si>
    <t>العلوم للبنات</t>
  </si>
  <si>
    <t>Sciences for women</t>
  </si>
  <si>
    <t>Management and Economics</t>
  </si>
  <si>
    <t>التربية للعلوم الانسانيه/ابن رشد</t>
  </si>
  <si>
    <t xml:space="preserve">Education/ Ibn Rushd </t>
  </si>
  <si>
    <t>التربية للعلوم الصرفه/ابن الهيثم</t>
  </si>
  <si>
    <t>Education for Sciences/ Ibn-AL-Haithem</t>
  </si>
  <si>
    <t>Literature</t>
  </si>
  <si>
    <t>تابع جدول(7)</t>
  </si>
  <si>
    <t>Table (7) con.</t>
  </si>
  <si>
    <t>اللغات</t>
  </si>
  <si>
    <t>Languages</t>
  </si>
  <si>
    <t>الاعلام</t>
  </si>
  <si>
    <t>Media</t>
  </si>
  <si>
    <t>العلوم السياسية</t>
  </si>
  <si>
    <t>Political Science</t>
  </si>
  <si>
    <t>الفنون الجميلة</t>
  </si>
  <si>
    <t>Fine Arts</t>
  </si>
  <si>
    <t>Islamic Science</t>
  </si>
  <si>
    <t>مجموع الكليات</t>
  </si>
  <si>
    <t>Total colleges</t>
  </si>
  <si>
    <t>المعهد العالي للتخطيط الحضري والاقليمي</t>
  </si>
  <si>
    <t>High Institute for Urban and Region mapping</t>
  </si>
  <si>
    <t xml:space="preserve">معهد الليزرللدراسات العليا </t>
  </si>
  <si>
    <t xml:space="preserve">Laser Institute for High Studies </t>
  </si>
  <si>
    <t>معهد الهندسة الوراثية والتقنيات الاحيائية</t>
  </si>
  <si>
    <t>High Institute for Biotechnology and genetic engineering</t>
  </si>
  <si>
    <t xml:space="preserve">المعهد العالي  للدراسات المحاسبية والمالية </t>
  </si>
  <si>
    <t>High Institute for Accounting and Financial Studies</t>
  </si>
  <si>
    <t>مجموع المعاهد</t>
  </si>
  <si>
    <t>Total instiutes</t>
  </si>
  <si>
    <t>Total unuversities</t>
  </si>
  <si>
    <t>القسم (الفرع)</t>
  </si>
  <si>
    <t>المفاصل والتاهيل الطبي</t>
  </si>
  <si>
    <t>Articulationes and medical training</t>
  </si>
  <si>
    <t xml:space="preserve"> Medicine</t>
  </si>
  <si>
    <t>الصدرية والتنفسية</t>
  </si>
  <si>
    <t xml:space="preserve">Respiratory </t>
  </si>
  <si>
    <t>التداخل القسطاري</t>
  </si>
  <si>
    <t>catheterize</t>
  </si>
  <si>
    <t>الايكو</t>
  </si>
  <si>
    <t>Echo</t>
  </si>
  <si>
    <t xml:space="preserve">Department total </t>
  </si>
  <si>
    <t>الجراحة العامة</t>
  </si>
  <si>
    <t>الاشعة التشخيصية</t>
  </si>
  <si>
    <t>Diagnostic ray</t>
  </si>
  <si>
    <t>General surgery</t>
  </si>
  <si>
    <t>الاشعة العلاجية</t>
  </si>
  <si>
    <t>Treatment ray</t>
  </si>
  <si>
    <t xml:space="preserve">التشريح والانسجة </t>
  </si>
  <si>
    <t>التشريح</t>
  </si>
  <si>
    <t>الكيمياء الحياتية السريرية</t>
  </si>
  <si>
    <t>الفيزيولوجي</t>
  </si>
  <si>
    <t>Medical physics</t>
  </si>
  <si>
    <t>الفارماكولوجي</t>
  </si>
  <si>
    <t>طب  الاسرة المجتمع</t>
  </si>
  <si>
    <t>طب الاسرة</t>
  </si>
  <si>
    <t>Family medicine</t>
  </si>
  <si>
    <t>الوبائيات الحقلية</t>
  </si>
  <si>
    <t>Epidemiology</t>
  </si>
  <si>
    <t>الباثولوجي</t>
  </si>
  <si>
    <t>علم الامراض</t>
  </si>
  <si>
    <t>Pathology</t>
  </si>
  <si>
    <t>الطب العدلي</t>
  </si>
  <si>
    <t>Neutrophilic medicine</t>
  </si>
  <si>
    <t>مجموع  القسم</t>
  </si>
  <si>
    <t>طب  الاسرة والمجتمع</t>
  </si>
  <si>
    <t xml:space="preserve"> Community   medicine   and family </t>
  </si>
  <si>
    <t>AL-Kindi Medicine</t>
  </si>
  <si>
    <t>تقويم الاسنان</t>
  </si>
  <si>
    <t xml:space="preserve">Orthodontics </t>
  </si>
  <si>
    <t>طب الاسنان الاطفال والوقائي</t>
  </si>
  <si>
    <t>طب الاسنان الوقائي</t>
  </si>
  <si>
    <t>Preventive dentistry</t>
  </si>
  <si>
    <t>Pediatric and preventive dentistry</t>
  </si>
  <si>
    <t>طب الاسنان الاطفال</t>
  </si>
  <si>
    <t>Pediatric dentistry</t>
  </si>
  <si>
    <t xml:space="preserve">  Department total</t>
  </si>
  <si>
    <t>التشخيص الفمي</t>
  </si>
  <si>
    <t>امراض الفم</t>
  </si>
  <si>
    <t>Oral disease</t>
  </si>
  <si>
    <t>انسجة الفم</t>
  </si>
  <si>
    <t>Oral tissues</t>
  </si>
  <si>
    <t>طب الفم</t>
  </si>
  <si>
    <t>Oral medicine</t>
  </si>
  <si>
    <t>ماحول الاسنان</t>
  </si>
  <si>
    <t>Periodontal</t>
  </si>
  <si>
    <t xml:space="preserve">Periodontal </t>
  </si>
  <si>
    <t>معالجة الاسنان</t>
  </si>
  <si>
    <t>Teeth treatment</t>
  </si>
  <si>
    <t>العلوم الاساسية</t>
  </si>
  <si>
    <t>Mouth physiology</t>
  </si>
  <si>
    <t>Basic sciences</t>
  </si>
  <si>
    <t>التعويضات الاصطناعية</t>
  </si>
  <si>
    <t>Artificial dentist parts</t>
  </si>
  <si>
    <t>جراحة الوجه والفكين</t>
  </si>
  <si>
    <t xml:space="preserve">Maxillofacial surgery </t>
  </si>
  <si>
    <t xml:space="preserve">الصيدلة </t>
  </si>
  <si>
    <t>العلوم المختبرية السريرية</t>
  </si>
  <si>
    <t>Laboratory clinical sciences</t>
  </si>
  <si>
    <t>Pharmaceutics</t>
  </si>
  <si>
    <t>العلوم الصيدلانية</t>
  </si>
  <si>
    <t>الصيدلانيات</t>
  </si>
  <si>
    <t>Pharmacies</t>
  </si>
  <si>
    <t>pharmaceutic</t>
  </si>
  <si>
    <t>الصيدلة السريرية</t>
  </si>
  <si>
    <t>Clinical Pharmacy</t>
  </si>
  <si>
    <t>الكيمياء الصيدلانية</t>
  </si>
  <si>
    <t>Pharmatical chemistry</t>
  </si>
  <si>
    <t>الادوية والسموم</t>
  </si>
  <si>
    <t>العقاقير والنباتات الطبية</t>
  </si>
  <si>
    <t>Pharmacognasy</t>
  </si>
  <si>
    <t xml:space="preserve">College total </t>
  </si>
  <si>
    <t>تمريض الصحة النفسية والعقلية</t>
  </si>
  <si>
    <t>psychic  and mental healt nursing</t>
  </si>
  <si>
    <t>تمريض صحة المجتمع</t>
  </si>
  <si>
    <t>Community health nursing</t>
  </si>
  <si>
    <t>تمريض صحة الأم والطفل</t>
  </si>
  <si>
    <t>Mother and child health nursing</t>
  </si>
  <si>
    <t xml:space="preserve">تمريض البالغين </t>
  </si>
  <si>
    <t>Adult nursing</t>
  </si>
  <si>
    <t>تمريض الاطفال</t>
  </si>
  <si>
    <t>Child nursing</t>
  </si>
  <si>
    <t>هندسة الطرق والمواصلات</t>
  </si>
  <si>
    <t xml:space="preserve">Building and project management engineering </t>
  </si>
  <si>
    <t>ميكانيك التربة وهندسة الاسس</t>
  </si>
  <si>
    <t>Soil mechanics and foundations engineering</t>
  </si>
  <si>
    <t>هندسة صحية</t>
  </si>
  <si>
    <t>engineering  health</t>
  </si>
  <si>
    <t>الهندسة المعمارية</t>
  </si>
  <si>
    <t>Architectural engineering</t>
  </si>
  <si>
    <t>التصنيع والصناعية</t>
  </si>
  <si>
    <t>Mechanical engineering</t>
  </si>
  <si>
    <t>الميكانيك التطبيقي</t>
  </si>
  <si>
    <t>الموائع والحراريات</t>
  </si>
  <si>
    <t>Thermal power</t>
  </si>
  <si>
    <t>هندسة الكهربائية</t>
  </si>
  <si>
    <t>هندسة القدرة والمكائن</t>
  </si>
  <si>
    <t>Power and mechinery engineering</t>
  </si>
  <si>
    <t>Electricity engineering</t>
  </si>
  <si>
    <t>هندسة الالكترونيك والاتصالات</t>
  </si>
  <si>
    <t>Electrone and comunication engineering</t>
  </si>
  <si>
    <t>سيطرة وحاسبات</t>
  </si>
  <si>
    <t>Control and computer engineering</t>
  </si>
  <si>
    <t xml:space="preserve">هندسة الالكترونيك </t>
  </si>
  <si>
    <t>Electronic and comunication engineering</t>
  </si>
  <si>
    <t>Electrone engineering</t>
  </si>
  <si>
    <t>هندسة الحاسوب</t>
  </si>
  <si>
    <t>Computer engineering</t>
  </si>
  <si>
    <t xml:space="preserve">هندسة المساحة </t>
  </si>
  <si>
    <t>Survey engineering</t>
  </si>
  <si>
    <t>هندسة النفط</t>
  </si>
  <si>
    <t>Oil engineering</t>
  </si>
  <si>
    <t xml:space="preserve">الهندسة البيئية </t>
  </si>
  <si>
    <t>Environmental engineering</t>
  </si>
  <si>
    <t>هندسة الموارد المائية</t>
  </si>
  <si>
    <t>Water resources engineering</t>
  </si>
  <si>
    <t>هندسة الطاقة</t>
  </si>
  <si>
    <t>Power engineering</t>
  </si>
  <si>
    <t>هندسة حاسوب</t>
  </si>
  <si>
    <t>هندسة - الخوارزمي</t>
  </si>
  <si>
    <t>هندسة الميكاترونيكس</t>
  </si>
  <si>
    <t>هندسة عمليات التصنيع</t>
  </si>
  <si>
    <t>عمليات التصنيع</t>
  </si>
  <si>
    <t>Manufacturing engineering</t>
  </si>
  <si>
    <t xml:space="preserve">هندسة الكيمياء الاحيائية </t>
  </si>
  <si>
    <t xml:space="preserve">الكيمياء الاحيائية </t>
  </si>
  <si>
    <t>biologic chemical</t>
  </si>
  <si>
    <t>Mechatronics biologic chemical</t>
  </si>
  <si>
    <t xml:space="preserve">الارشاد الزراعي </t>
  </si>
  <si>
    <t>Agricultural guidance</t>
  </si>
  <si>
    <t>الاقتصاد الزراعي</t>
  </si>
  <si>
    <t>Agricultural echonomy</t>
  </si>
  <si>
    <t>horticulture and garden engineering</t>
  </si>
  <si>
    <t>المكائن والالات الزراعية</t>
  </si>
  <si>
    <t>Agricultural machinary</t>
  </si>
  <si>
    <t>Field crops</t>
  </si>
  <si>
    <t>Preventive internal veterinary</t>
  </si>
  <si>
    <t>Internal veterinary</t>
  </si>
  <si>
    <t>الاحياء المجهرية البيطرية</t>
  </si>
  <si>
    <t>Veterinary microbiology</t>
  </si>
  <si>
    <t xml:space="preserve">الصحة العامة الحيوانية </t>
  </si>
  <si>
    <t>Animal general health</t>
  </si>
  <si>
    <t xml:space="preserve">الجراحة والتوليد البيطري </t>
  </si>
  <si>
    <t>جراحة</t>
  </si>
  <si>
    <t xml:space="preserve">Surgery </t>
  </si>
  <si>
    <t>Surgery and veterinary obstetrics</t>
  </si>
  <si>
    <t>توليد</t>
  </si>
  <si>
    <t>obstetrics</t>
  </si>
  <si>
    <t xml:space="preserve">الطفيليات </t>
  </si>
  <si>
    <t>Parasites</t>
  </si>
  <si>
    <t>ادوية وسموم</t>
  </si>
  <si>
    <t>veterinary physiology</t>
  </si>
  <si>
    <t xml:space="preserve">فسلجه </t>
  </si>
  <si>
    <t>phsiology</t>
  </si>
  <si>
    <t>الامراض المشتركة</t>
  </si>
  <si>
    <t>Common diseases</t>
  </si>
  <si>
    <t>التشريح البيطري</t>
  </si>
  <si>
    <t xml:space="preserve">Veterinary histology </t>
  </si>
  <si>
    <t>Anatomy and histology</t>
  </si>
  <si>
    <t>امراض دواجن</t>
  </si>
  <si>
    <t>Poultry diseases</t>
  </si>
  <si>
    <t>امراض الحيوان</t>
  </si>
  <si>
    <t xml:space="preserve">zooiogical pathology </t>
  </si>
  <si>
    <t>امراض الاسماك</t>
  </si>
  <si>
    <t>fish- pathology</t>
  </si>
  <si>
    <t>البيئة</t>
  </si>
  <si>
    <t>Environment</t>
  </si>
  <si>
    <t>التقنيات الاحيائية</t>
  </si>
  <si>
    <t xml:space="preserve">Biological techniqe </t>
  </si>
  <si>
    <t>العضوية</t>
  </si>
  <si>
    <t xml:space="preserve">Organic </t>
  </si>
  <si>
    <t>اللاعضوية</t>
  </si>
  <si>
    <t xml:space="preserve">Inorganic </t>
  </si>
  <si>
    <t>التحليلية</t>
  </si>
  <si>
    <t>analysis</t>
  </si>
  <si>
    <t>الحياتية</t>
  </si>
  <si>
    <t xml:space="preserve"> Bio Chemistry</t>
  </si>
  <si>
    <t>الفيزياوية</t>
  </si>
  <si>
    <t xml:space="preserve"> physical </t>
  </si>
  <si>
    <t>اغشية رقيقة</t>
  </si>
  <si>
    <t>Soft membrance</t>
  </si>
  <si>
    <t>بلازما</t>
  </si>
  <si>
    <t>Plasma</t>
  </si>
  <si>
    <t>ليزر وكهروبصريات</t>
  </si>
  <si>
    <t>Laser and electro-optics technique</t>
  </si>
  <si>
    <t>مواد</t>
  </si>
  <si>
    <t xml:space="preserve">Material </t>
  </si>
  <si>
    <t xml:space="preserve">تحسس نائي ومعالجة صور </t>
  </si>
  <si>
    <t>Remote sensation and image processing</t>
  </si>
  <si>
    <t>ليزر وجزيئية</t>
  </si>
  <si>
    <t>Laser and molecular</t>
  </si>
  <si>
    <t xml:space="preserve">نووية وبيئية </t>
  </si>
  <si>
    <t>Nuclear and environmental</t>
  </si>
  <si>
    <t>الصرفة</t>
  </si>
  <si>
    <t>Morphology</t>
  </si>
  <si>
    <t>التطبيقية</t>
  </si>
  <si>
    <t>Applicable maths</t>
  </si>
  <si>
    <t>جيو كيمياء</t>
  </si>
  <si>
    <t>geochemistry</t>
  </si>
  <si>
    <t>جيو فيزياء</t>
  </si>
  <si>
    <t>geophysics</t>
  </si>
  <si>
    <t>جيولوجيا نفط</t>
  </si>
  <si>
    <t xml:space="preserve"> Oil geology 
</t>
  </si>
  <si>
    <t xml:space="preserve">engineering   geology  
   </t>
  </si>
  <si>
    <t>صخور ومعادن</t>
  </si>
  <si>
    <t>طبقات ومتحجرات</t>
  </si>
  <si>
    <t>Palaeontology and layers</t>
  </si>
  <si>
    <t>Geological fumble and structure</t>
  </si>
  <si>
    <t>موارد مائية</t>
  </si>
  <si>
    <t xml:space="preserve">Water resources </t>
  </si>
  <si>
    <t>الفلك</t>
  </si>
  <si>
    <t>Astronomy</t>
  </si>
  <si>
    <t>Genetics</t>
  </si>
  <si>
    <t>Industrial</t>
  </si>
  <si>
    <t>Physical chemistry</t>
  </si>
  <si>
    <t>الليزر والبصريات</t>
  </si>
  <si>
    <t>Laser and optics</t>
  </si>
  <si>
    <t>الصلبة والمواد</t>
  </si>
  <si>
    <t>Solid and materials</t>
  </si>
  <si>
    <t>تطبيقي</t>
  </si>
  <si>
    <t>Applicable</t>
  </si>
  <si>
    <t>Mathematics</t>
  </si>
  <si>
    <t>صرف</t>
  </si>
  <si>
    <t>بحوث العمليات</t>
  </si>
  <si>
    <t>البلديات</t>
  </si>
  <si>
    <t>Municipalities</t>
  </si>
  <si>
    <t>التخطيط الستراتيجي</t>
  </si>
  <si>
    <t>Strategic line</t>
  </si>
  <si>
    <t>ادارة محلية</t>
  </si>
  <si>
    <t xml:space="preserve">الادارة الصناعية </t>
  </si>
  <si>
    <t>Industrial management</t>
  </si>
  <si>
    <t>Education for human sciences/ Ibn Rushd</t>
  </si>
  <si>
    <t>الادب الانكليزي</t>
  </si>
  <si>
    <t>English literature</t>
  </si>
  <si>
    <t>Old history</t>
  </si>
  <si>
    <t>Physical  geography</t>
  </si>
  <si>
    <t xml:space="preserve">العلوم التربوية والنفسية </t>
  </si>
  <si>
    <t>القياس والتقويم</t>
  </si>
  <si>
    <t>Measurment and assessment</t>
  </si>
  <si>
    <t>علم النفس النمو</t>
  </si>
  <si>
    <t>Psychology and growth</t>
  </si>
  <si>
    <t>الارشادالنفسي والتوجه التربوي</t>
  </si>
  <si>
    <t xml:space="preserve">Psychological guidanceand educational orientation </t>
  </si>
  <si>
    <t>الادارة التربوية</t>
  </si>
  <si>
    <t>Educational management</t>
  </si>
  <si>
    <t xml:space="preserve">مناهج وطرق التدريس </t>
  </si>
  <si>
    <t>Curriculum and methods of teaching</t>
  </si>
  <si>
    <t>اصول التربية</t>
  </si>
  <si>
    <t>Education basics</t>
  </si>
  <si>
    <t>طرائق تدريس اللغة العربية</t>
  </si>
  <si>
    <t>Methods of teaching Arabic language</t>
  </si>
  <si>
    <t>طرائق تدريس اللغة الانكليزية</t>
  </si>
  <si>
    <t>طرائق تدريس الجغرافية</t>
  </si>
  <si>
    <t>طرائق تدريس القران والتربية الاسلامية</t>
  </si>
  <si>
    <t>Methods of teaching Holly Quraan and islamic education</t>
  </si>
  <si>
    <t xml:space="preserve">التربية للعلوم الصرفة/ابن الهيثم </t>
  </si>
  <si>
    <t>Education college  for sciences/ Ibn AL-Haithem</t>
  </si>
  <si>
    <t>Arabic languege</t>
  </si>
  <si>
    <t xml:space="preserve">علوم القران </t>
  </si>
  <si>
    <t>Sciences of Holly Quraan</t>
  </si>
  <si>
    <t>اصول الدين</t>
  </si>
  <si>
    <t>Religion basics</t>
  </si>
  <si>
    <t>الفقه واصوله</t>
  </si>
  <si>
    <t>رياض الاطفال</t>
  </si>
  <si>
    <t>kindergarten</t>
  </si>
  <si>
    <t>الاقتصاد المنزلي</t>
  </si>
  <si>
    <t>Domestic  economic</t>
  </si>
  <si>
    <t xml:space="preserve">الخدمة الاجتماعية </t>
  </si>
  <si>
    <t>Social service</t>
  </si>
  <si>
    <t>Englih language</t>
  </si>
  <si>
    <t>الاجتماع</t>
  </si>
  <si>
    <t>Sociology</t>
  </si>
  <si>
    <t>علم النفس</t>
  </si>
  <si>
    <t>Psycology</t>
  </si>
  <si>
    <t>Phylosophy</t>
  </si>
  <si>
    <t>الاثار</t>
  </si>
  <si>
    <t>Archeology</t>
  </si>
  <si>
    <t xml:space="preserve">الاعلام </t>
  </si>
  <si>
    <t xml:space="preserve">الصحافة </t>
  </si>
  <si>
    <t>Press</t>
  </si>
  <si>
    <t xml:space="preserve">الصحافة الاذاعية والتلفزيونية </t>
  </si>
  <si>
    <t>Broadcast and television press</t>
  </si>
  <si>
    <t xml:space="preserve">العلاقات العامة </t>
  </si>
  <si>
    <t>Public relations</t>
  </si>
  <si>
    <t xml:space="preserve">القانون الخاص </t>
  </si>
  <si>
    <t>Personal law</t>
  </si>
  <si>
    <t>القانون الجنائي</t>
  </si>
  <si>
    <t xml:space="preserve"> criminal law</t>
  </si>
  <si>
    <t>القانون الدولي</t>
  </si>
  <si>
    <t>International law</t>
  </si>
  <si>
    <t>الفكر السياسي</t>
  </si>
  <si>
    <t>Political thinking</t>
  </si>
  <si>
    <t>Politics</t>
  </si>
  <si>
    <t>النظم السياسية</t>
  </si>
  <si>
    <t>Political systems</t>
  </si>
  <si>
    <t>الدراسات الدولية</t>
  </si>
  <si>
    <t>International studies</t>
  </si>
  <si>
    <t>الحكومات المحلية</t>
  </si>
  <si>
    <t>Local government</t>
  </si>
  <si>
    <t>التربية البدنية  وعلوم الرياضة</t>
  </si>
  <si>
    <t>التربية البدنية  وعلوم الرياضة للبنات</t>
  </si>
  <si>
    <t xml:space="preserve">الرسم </t>
  </si>
  <si>
    <t>Plastic art</t>
  </si>
  <si>
    <t>الخزف</t>
  </si>
  <si>
    <t>Ceramics</t>
  </si>
  <si>
    <t>التصميم</t>
  </si>
  <si>
    <t>التصميم الداخلي</t>
  </si>
  <si>
    <t>Internal design</t>
  </si>
  <si>
    <t>Design</t>
  </si>
  <si>
    <t>التصميم الطباعي</t>
  </si>
  <si>
    <t>Printing design</t>
  </si>
  <si>
    <t>التصميم الصناعي</t>
  </si>
  <si>
    <t>Industrial design</t>
  </si>
  <si>
    <t>تصميم الاقمشة</t>
  </si>
  <si>
    <t>Cloth design</t>
  </si>
  <si>
    <t>التمثيل</t>
  </si>
  <si>
    <t>الاخراج المسرحي</t>
  </si>
  <si>
    <t>Theater direction</t>
  </si>
  <si>
    <t>التقنيات المسرحية</t>
  </si>
  <si>
    <t>Theater teqniques</t>
  </si>
  <si>
    <t xml:space="preserve">السمعية والمرئية </t>
  </si>
  <si>
    <t>السينما</t>
  </si>
  <si>
    <t>Cinema</t>
  </si>
  <si>
    <t>Audiovisual</t>
  </si>
  <si>
    <t>التلفزيون</t>
  </si>
  <si>
    <t>Television</t>
  </si>
  <si>
    <t xml:space="preserve">التربية الفنية </t>
  </si>
  <si>
    <t>Art education</t>
  </si>
  <si>
    <t>فنون موسيقية</t>
  </si>
  <si>
    <t>musical arts</t>
  </si>
  <si>
    <t xml:space="preserve">العلوم الاسلامية </t>
  </si>
  <si>
    <t>الشريعة  والقانون</t>
  </si>
  <si>
    <t>Legislation</t>
  </si>
  <si>
    <t>العقيدة والفكر الاسلامي</t>
  </si>
  <si>
    <t>Lslamic thouoyhtse belief</t>
  </si>
  <si>
    <t xml:space="preserve">المعهد العالي للتخطيط الحضري والاقليمي </t>
  </si>
  <si>
    <t xml:space="preserve">Higher institute of urban and regional planning </t>
  </si>
  <si>
    <t>تطبيقات طبية وبايلوجية</t>
  </si>
  <si>
    <t>Medical and biological applications</t>
  </si>
  <si>
    <t>Laser Institute for high studies</t>
  </si>
  <si>
    <t>نسائية وتوليد</t>
  </si>
  <si>
    <t xml:space="preserve">جلدية </t>
  </si>
  <si>
    <t>تطبيقات هندسية وصناعية</t>
  </si>
  <si>
    <t>هندسة الميكانيك</t>
  </si>
  <si>
    <t>Engineering and industrial applications</t>
  </si>
  <si>
    <t>هندسة الالكترونيك</t>
  </si>
  <si>
    <t>Electronic engineering</t>
  </si>
  <si>
    <t xml:space="preserve">مجموع المعهد </t>
  </si>
  <si>
    <t>Institute total</t>
  </si>
  <si>
    <t xml:space="preserve">معهد الهندسة الوراثية والتقنيات الاحيائية </t>
  </si>
  <si>
    <t xml:space="preserve">Genetic engineering and biological techniques </t>
  </si>
  <si>
    <t>مجموع المعهد</t>
  </si>
  <si>
    <t>Institutes total</t>
  </si>
  <si>
    <t>Table (9)</t>
  </si>
  <si>
    <t xml:space="preserve">دكتوراه </t>
  </si>
  <si>
    <t xml:space="preserve">Medicin of </t>
  </si>
  <si>
    <t>الهندسة - الخوارزمي</t>
  </si>
  <si>
    <t>التربية للبنات</t>
  </si>
  <si>
    <t>تابع جدول (9)</t>
  </si>
  <si>
    <t>التربية البدنية وعلوم الرياضة للبنات</t>
  </si>
  <si>
    <t>Islamic Sciences</t>
  </si>
  <si>
    <t>معهد الليزر للدراسات العليا</t>
  </si>
  <si>
    <t>المعهد العالي للدراسات المحاسبية والمالية</t>
  </si>
  <si>
    <t>اداب</t>
  </si>
  <si>
    <t>Clinical Biochemistry</t>
  </si>
  <si>
    <t>physiology</t>
  </si>
  <si>
    <t>الفيزياء الطبية</t>
  </si>
  <si>
    <t>تابع جدول (11)</t>
  </si>
  <si>
    <t xml:space="preserve">. Table (11) con  </t>
  </si>
  <si>
    <t>نسيج مرضي</t>
  </si>
  <si>
    <t xml:space="preserve">طب  الاسرة والمجتمع </t>
  </si>
  <si>
    <t xml:space="preserve"> Clinical education </t>
  </si>
  <si>
    <t>Dental orthopedics</t>
  </si>
  <si>
    <t>Preventive  pediatric dentistry</t>
  </si>
  <si>
    <t>Oral dignosis</t>
  </si>
  <si>
    <t xml:space="preserve">امراض الفم </t>
  </si>
  <si>
    <t>Oral diseases</t>
  </si>
  <si>
    <t xml:space="preserve">  Basic Sciences</t>
  </si>
  <si>
    <t xml:space="preserve">Psycological and mental health </t>
  </si>
  <si>
    <t xml:space="preserve">تمريض صحة المجتمع </t>
  </si>
  <si>
    <t>تمريض البالغين</t>
  </si>
  <si>
    <t>القسم ( الفرع)</t>
  </si>
  <si>
    <t xml:space="preserve">Civil engineering </t>
  </si>
  <si>
    <t>Road and communication engineering</t>
  </si>
  <si>
    <t>هندسة المواد الانشائية</t>
  </si>
  <si>
    <t xml:space="preserve">هندسة صحية </t>
  </si>
  <si>
    <t>Architecture engineering</t>
  </si>
  <si>
    <t>Manufacturing and industry</t>
  </si>
  <si>
    <t>القدرة</t>
  </si>
  <si>
    <t>Application mechanics</t>
  </si>
  <si>
    <t>Electrical engineering</t>
  </si>
  <si>
    <t>هندسة السيطرة والحاسوب</t>
  </si>
  <si>
    <t>هندسة المساحة</t>
  </si>
  <si>
    <t>الهندسة البيئية</t>
  </si>
  <si>
    <t xml:space="preserve">هندسة الموارد المائية </t>
  </si>
  <si>
    <t>computer science</t>
  </si>
  <si>
    <t>Mechatronics engineering</t>
  </si>
  <si>
    <t>Engineering- Khawarizmi</t>
  </si>
  <si>
    <t xml:space="preserve">هندسة  الكيمياء الاحيائية </t>
  </si>
  <si>
    <t>الكيمياء الاحيائية</t>
  </si>
  <si>
    <t xml:space="preserve">college total </t>
  </si>
  <si>
    <t xml:space="preserve">الاقتصاد الزراعي </t>
  </si>
  <si>
    <t>Agricultural economy</t>
  </si>
  <si>
    <t>علوم الاغذائية</t>
  </si>
  <si>
    <t xml:space="preserve">الصحة العامة </t>
  </si>
  <si>
    <t>الصحة العامة البيطرية</t>
  </si>
  <si>
    <t>الجراحة والتوليد البيطري</t>
  </si>
  <si>
    <t xml:space="preserve">الفسلجة البيطرية </t>
  </si>
  <si>
    <t xml:space="preserve">الامراض وامراض الدواجن </t>
  </si>
  <si>
    <t xml:space="preserve">امراض الدواجن </t>
  </si>
  <si>
    <t>تحسس نائي ومعالجة صور</t>
  </si>
  <si>
    <t>نووية وبيئية</t>
  </si>
  <si>
    <t>جيولوجيا هندسة</t>
  </si>
  <si>
    <t>Lithology and mineralogy</t>
  </si>
  <si>
    <t xml:space="preserve">تركيبية وتحسس وجيوموفولوجي </t>
  </si>
  <si>
    <t>Water resources</t>
  </si>
  <si>
    <t>Sciences college for women</t>
  </si>
  <si>
    <t>الوراثة</t>
  </si>
  <si>
    <t>Organic chemistry</t>
  </si>
  <si>
    <t>Inorganic chemistry</t>
  </si>
  <si>
    <t>Analytical</t>
  </si>
  <si>
    <t>Biological</t>
  </si>
  <si>
    <t>فيزياء</t>
  </si>
  <si>
    <t>Pure</t>
  </si>
  <si>
    <t>Process researches</t>
  </si>
  <si>
    <t>تخطيط ستراتيجي</t>
  </si>
  <si>
    <t xml:space="preserve">التربية للعلوم الانسانية/ابن رشد </t>
  </si>
  <si>
    <t>الارشاد النفسي والتوجه التربوي</t>
  </si>
  <si>
    <t xml:space="preserve">Psychological guidance and educational orientation </t>
  </si>
  <si>
    <t xml:space="preserve">التربية للعلوم الصرفة /ابن الهيثم </t>
  </si>
  <si>
    <t xml:space="preserve">التربية البنات </t>
  </si>
  <si>
    <t>Education college for women</t>
  </si>
  <si>
    <t>علوم القران الكريم</t>
  </si>
  <si>
    <t>Islamic legislation and its basics</t>
  </si>
  <si>
    <t>Kindergarten</t>
  </si>
  <si>
    <t>الخدمة الاجتماعية</t>
  </si>
  <si>
    <t>sociology</t>
  </si>
  <si>
    <t>psychology</t>
  </si>
  <si>
    <t xml:space="preserve">Archeology </t>
  </si>
  <si>
    <t>اللغة الفرنسية</t>
  </si>
  <si>
    <t>French language</t>
  </si>
  <si>
    <t>الصحافة</t>
  </si>
  <si>
    <t>الحكومات السياسية</t>
  </si>
  <si>
    <t xml:space="preserve">  Politica  goverments</t>
  </si>
  <si>
    <t>plastic art</t>
  </si>
  <si>
    <t xml:space="preserve">الفنون الموسيقية </t>
  </si>
  <si>
    <t>Music</t>
  </si>
  <si>
    <t>Islamic Legislation</t>
  </si>
  <si>
    <t xml:space="preserve">colleges total </t>
  </si>
  <si>
    <t>High institute of urban and regional planning</t>
  </si>
  <si>
    <t>Laser institute of high studies</t>
  </si>
  <si>
    <t xml:space="preserve"> تطبيقات هندسية وصناعية</t>
  </si>
  <si>
    <t>Engineering and industry applications</t>
  </si>
  <si>
    <t>هندسة الالكترونك</t>
  </si>
  <si>
    <t>Elictronics engineering</t>
  </si>
  <si>
    <t>Table (13)</t>
  </si>
  <si>
    <t>Medicne</t>
  </si>
  <si>
    <t xml:space="preserve">طب الاسنان </t>
  </si>
  <si>
    <t>العلوم السياحية</t>
  </si>
  <si>
    <t>Tourism sciences</t>
  </si>
  <si>
    <t xml:space="preserve">التربية الاساسية </t>
  </si>
  <si>
    <t>Elementary education</t>
  </si>
  <si>
    <t xml:space="preserve">القانون </t>
  </si>
  <si>
    <t>Political science</t>
  </si>
  <si>
    <t>Table (15)</t>
  </si>
  <si>
    <t>التشريح والانسجة والاجنة</t>
  </si>
  <si>
    <t>الادوية(الفارماكولوجي)</t>
  </si>
  <si>
    <t>Household medicine</t>
  </si>
  <si>
    <t xml:space="preserve">معالجة الاسنان </t>
  </si>
  <si>
    <t>Clinical laboratory sciences</t>
  </si>
  <si>
    <t>القوى</t>
  </si>
  <si>
    <t>Powers</t>
  </si>
  <si>
    <t>Applicable mechanics</t>
  </si>
  <si>
    <t>هندسة الالكترونك والاتصالات</t>
  </si>
  <si>
    <t>القدرة والمكائن الكهربائية</t>
  </si>
  <si>
    <t>هندسة الطرق والنقل</t>
  </si>
  <si>
    <t>المواصلات</t>
  </si>
  <si>
    <t>Road engineering</t>
  </si>
  <si>
    <t>هندسة البيئة</t>
  </si>
  <si>
    <t>Environment engineering</t>
  </si>
  <si>
    <t>computer engineering</t>
  </si>
  <si>
    <t>علوم الجو</t>
  </si>
  <si>
    <t>Computer</t>
  </si>
  <si>
    <t>ادارة مكتب</t>
  </si>
  <si>
    <t>Office management</t>
  </si>
  <si>
    <t>ادارة استراتيجية</t>
  </si>
  <si>
    <t>Strategic administration</t>
  </si>
  <si>
    <t xml:space="preserve">طرائق تدريس القران </t>
  </si>
  <si>
    <t>علوم القران</t>
  </si>
  <si>
    <t>Quran methods of teaching</t>
  </si>
  <si>
    <t>الارشاد النفسي</t>
  </si>
  <si>
    <t xml:space="preserve">الارشاد </t>
  </si>
  <si>
    <t>Guidance</t>
  </si>
  <si>
    <t>Psychological guidance</t>
  </si>
  <si>
    <t xml:space="preserve">التاريخ </t>
  </si>
  <si>
    <t>التربية الاسلامية</t>
  </si>
  <si>
    <t>Islamic education</t>
  </si>
  <si>
    <t xml:space="preserve">التربية الخاصة </t>
  </si>
  <si>
    <t>Special education</t>
  </si>
  <si>
    <t>طرائق تدريس الرياضيات</t>
  </si>
  <si>
    <t>طرائق تدريس العلوم</t>
  </si>
  <si>
    <t>طرائق تدريس الفنية</t>
  </si>
  <si>
    <t>Methods of  teaching artistry</t>
  </si>
  <si>
    <t>علم النفس العام</t>
  </si>
  <si>
    <t>General psychology</t>
  </si>
  <si>
    <t>Psychology</t>
  </si>
  <si>
    <t xml:space="preserve">الفلسفة </t>
  </si>
  <si>
    <t>اللغة الفرنسية وادابها</t>
  </si>
  <si>
    <t>French language and its literature</t>
  </si>
  <si>
    <t>الانثروبولوجي</t>
  </si>
  <si>
    <t>Anthropology</t>
  </si>
  <si>
    <t>العلاقات الدولية</t>
  </si>
  <si>
    <t>العلاقات الدولية والسياسة الخارجية</t>
  </si>
  <si>
    <t>International relation and foreign policy</t>
  </si>
  <si>
    <t>International relations</t>
  </si>
  <si>
    <t>Political sciences</t>
  </si>
  <si>
    <t>النظم السياسية والسياسات العامة</t>
  </si>
  <si>
    <t>Political systems and general policies</t>
  </si>
  <si>
    <t>جدول(17)</t>
  </si>
  <si>
    <t>Table (17)</t>
  </si>
  <si>
    <t xml:space="preserve"> Education</t>
  </si>
  <si>
    <t>جدول(19)</t>
  </si>
  <si>
    <t>Table (19)</t>
  </si>
  <si>
    <t>Anatomy and Histology &amp; embryology</t>
  </si>
  <si>
    <t>فيزياء طبية</t>
  </si>
  <si>
    <t>physic medical</t>
  </si>
  <si>
    <t>ميكانيك تطبيقي</t>
  </si>
  <si>
    <t>Electronic and communication engineering</t>
  </si>
  <si>
    <t>Electrical engineeri</t>
  </si>
  <si>
    <t>Electrical power and machines</t>
  </si>
  <si>
    <t>Communication</t>
  </si>
  <si>
    <t>Science</t>
  </si>
  <si>
    <t>احصاء حياتي</t>
  </si>
  <si>
    <t>strategic management</t>
  </si>
  <si>
    <t>طرائق تدريس القران</t>
  </si>
  <si>
    <t xml:space="preserve">Methods of teaching Holly Quraan </t>
  </si>
  <si>
    <t xml:space="preserve">Arabic </t>
  </si>
  <si>
    <t xml:space="preserve">Basic education </t>
  </si>
  <si>
    <t>Psychological  and educational guidance</t>
  </si>
  <si>
    <t>Maths methods of teaching</t>
  </si>
  <si>
    <t>Arabic language teaching methods</t>
  </si>
  <si>
    <t>English language teaching methods</t>
  </si>
  <si>
    <t>Science teaching methods</t>
  </si>
  <si>
    <t>Arts teaching methods</t>
  </si>
  <si>
    <t xml:space="preserve">المكتبات والمعلومات </t>
  </si>
  <si>
    <t>Efrench language and its literature</t>
  </si>
  <si>
    <t>Table (21)</t>
  </si>
  <si>
    <t>القسم</t>
  </si>
  <si>
    <t>هندسة البناء والانشاءات</t>
  </si>
  <si>
    <t>Building and construction engineering</t>
  </si>
  <si>
    <t>هندسة الليزر والالكترونيات البصرية</t>
  </si>
  <si>
    <t xml:space="preserve">Laser and optical electronics engineering </t>
  </si>
  <si>
    <t>السيطرة والنظم</t>
  </si>
  <si>
    <t>Predominance &amp; systematic</t>
  </si>
  <si>
    <t>الهندسة الكهروميكانيكية</t>
  </si>
  <si>
    <t>Electro-mechnics engineering</t>
  </si>
  <si>
    <t xml:space="preserve">هندسة الانتاج والمعادن </t>
  </si>
  <si>
    <t>Production and mineral engineering</t>
  </si>
  <si>
    <t>العلوم التطبيقية</t>
  </si>
  <si>
    <t>Applications sciences</t>
  </si>
  <si>
    <t>تكنولوجيا النفط</t>
  </si>
  <si>
    <t xml:space="preserve">Oil technological </t>
  </si>
  <si>
    <t>Table (23)</t>
  </si>
  <si>
    <t xml:space="preserve">القسم </t>
  </si>
  <si>
    <t>الفرع</t>
  </si>
  <si>
    <t xml:space="preserve">     جدول  رقم   (        )</t>
  </si>
  <si>
    <t>construction engineering</t>
  </si>
  <si>
    <t>البناء وادارة المشاريع</t>
  </si>
  <si>
    <t>ادارة المشاريع</t>
  </si>
  <si>
    <t>Project management</t>
  </si>
  <si>
    <t>Building and project management</t>
  </si>
  <si>
    <t>مواد البناء</t>
  </si>
  <si>
    <t>Building materials</t>
  </si>
  <si>
    <t>هندسة الطرق والجسور</t>
  </si>
  <si>
    <t>جيوتكنيك</t>
  </si>
  <si>
    <t>Geotechnique</t>
  </si>
  <si>
    <t>Road and bridge engineering</t>
  </si>
  <si>
    <t>Road and transport engineering</t>
  </si>
  <si>
    <t xml:space="preserve">الهندسة الصحية والبئيية </t>
  </si>
  <si>
    <t>Health and environment engineering</t>
  </si>
  <si>
    <t>geometrics</t>
  </si>
  <si>
    <t>هندسة المياه والسدود</t>
  </si>
  <si>
    <t>الموارد المائية</t>
  </si>
  <si>
    <t>Water and dam engineering</t>
  </si>
  <si>
    <t>هندسة الجيوماتك</t>
  </si>
  <si>
    <t>Geometrics engineering</t>
  </si>
  <si>
    <t>هندسةالتصميم الحضري</t>
  </si>
  <si>
    <t>Urban design engineering</t>
  </si>
  <si>
    <t>هندسةالتصميم المعماري</t>
  </si>
  <si>
    <t>Architecture design engineering</t>
  </si>
  <si>
    <t>فلسفة في الهندسة المعمارية</t>
  </si>
  <si>
    <t>Phylosophy in architecture engineering</t>
  </si>
  <si>
    <t>تكنلوجيا العمارة</t>
  </si>
  <si>
    <t>architecture technology</t>
  </si>
  <si>
    <t>التبريد والتجميد</t>
  </si>
  <si>
    <t>التكييف والتجميد</t>
  </si>
  <si>
    <t>air conditioning and freezing</t>
  </si>
  <si>
    <t>Cooling and freezing</t>
  </si>
  <si>
    <t>Practical mechanics</t>
  </si>
  <si>
    <t>Thermal</t>
  </si>
  <si>
    <t xml:space="preserve">Thermal </t>
  </si>
  <si>
    <t>القدرة الحرارية</t>
  </si>
  <si>
    <t>هندسة القدرة الكهربائية</t>
  </si>
  <si>
    <t>هندسة الاتصالات</t>
  </si>
  <si>
    <t>Communication engineering</t>
  </si>
  <si>
    <t>الهندسة الالكترونية</t>
  </si>
  <si>
    <t>الهندسة الالكترونية والاتصالات</t>
  </si>
  <si>
    <t>Telecommunication engineering</t>
  </si>
  <si>
    <t>Electoptics &amp; laser technical</t>
  </si>
  <si>
    <t xml:space="preserve">  Laser and electronic opticals engineering</t>
  </si>
  <si>
    <t>الليزر</t>
  </si>
  <si>
    <t>Laser</t>
  </si>
  <si>
    <t>البصريات الالكترونية</t>
  </si>
  <si>
    <t>Electronic opticals</t>
  </si>
  <si>
    <t>هندسة السيطرة والنظم</t>
  </si>
  <si>
    <t xml:space="preserve">هندسة السيطرة </t>
  </si>
  <si>
    <t>Predominance engineering</t>
  </si>
  <si>
    <t>Predominance &amp; systematic engineering</t>
  </si>
  <si>
    <t>هندسة الميكاترونكس</t>
  </si>
  <si>
    <t>Micatronicas engineering</t>
  </si>
  <si>
    <t>هندسة الحاسبات</t>
  </si>
  <si>
    <t xml:space="preserve">هندسة تكرير النفط والغاز </t>
  </si>
  <si>
    <t>Engineering of petrol refining and petrochemical industries</t>
  </si>
  <si>
    <t>Chemical processes engineering</t>
  </si>
  <si>
    <t>هندسة العمليات الكيمياوية</t>
  </si>
  <si>
    <t>Electromechanical engineering</t>
  </si>
  <si>
    <t>هندسة النظم الكهروميكانيكية</t>
  </si>
  <si>
    <t>Engineering of electromechanical systems</t>
  </si>
  <si>
    <t>هندسةالانتاج</t>
  </si>
  <si>
    <t>Production engineering</t>
  </si>
  <si>
    <t>Mineral and production engineering</t>
  </si>
  <si>
    <t xml:space="preserve">هندسة المعادن </t>
  </si>
  <si>
    <t>Mineral engineering</t>
  </si>
  <si>
    <t>الهندسة الصناعية</t>
  </si>
  <si>
    <t>Industrial engineering</t>
  </si>
  <si>
    <t>برامجيات النظم</t>
  </si>
  <si>
    <t>System software</t>
  </si>
  <si>
    <t>نظم المعلومات</t>
  </si>
  <si>
    <t>Information systems</t>
  </si>
  <si>
    <t>artificial intelligence</t>
  </si>
  <si>
    <t>امنية الحاسبات</t>
  </si>
  <si>
    <t>computer security</t>
  </si>
  <si>
    <t>تقنات الليزر والكهروبصريات</t>
  </si>
  <si>
    <t>Applicatory sciences</t>
  </si>
  <si>
    <t>فيزياء الليزر</t>
  </si>
  <si>
    <t>Laser physics</t>
  </si>
  <si>
    <t>علم المواد</t>
  </si>
  <si>
    <t>Material science</t>
  </si>
  <si>
    <t>تقانات المواد</t>
  </si>
  <si>
    <t>Material accuracy</t>
  </si>
  <si>
    <t>تقنيات احيائية</t>
  </si>
  <si>
    <t>Material technics</t>
  </si>
  <si>
    <t>الفيزياء التطبيقية</t>
  </si>
  <si>
    <t>physics applicatory</t>
  </si>
  <si>
    <t>الكيمياء التطبيقية</t>
  </si>
  <si>
    <t>Chemistry applicatory</t>
  </si>
  <si>
    <t>هندسة نفط</t>
  </si>
  <si>
    <t>Table (25)</t>
  </si>
  <si>
    <t xml:space="preserve">هندسة الحاسوب </t>
  </si>
  <si>
    <t>Control and system engineering</t>
  </si>
  <si>
    <t>هندسة الانتاج والمعادن</t>
  </si>
  <si>
    <t>Table (27)</t>
  </si>
  <si>
    <t>الهندسة الصحية البيئية</t>
  </si>
  <si>
    <t>Geometrics</t>
  </si>
  <si>
    <t>ادارة وتقنيات المياه والسدود</t>
  </si>
  <si>
    <t>management and techniques of water and dams</t>
  </si>
  <si>
    <t>هندسة التصميم الحضري</t>
  </si>
  <si>
    <t>هندسة التصميم المعماري</t>
  </si>
  <si>
    <t>تكنولوجيا العمارة</t>
  </si>
  <si>
    <t xml:space="preserve">الهندسة الكهربائية </t>
  </si>
  <si>
    <t>هندسة السيطرة</t>
  </si>
  <si>
    <t>Control engineering</t>
  </si>
  <si>
    <t>Mech-atronics engineering</t>
  </si>
  <si>
    <t xml:space="preserve">هندسة تكريرالنفط والغاز </t>
  </si>
  <si>
    <t xml:space="preserve">Engineering of Oil and gas refining </t>
  </si>
  <si>
    <t>هندسةالعمليات الكيمياوية</t>
  </si>
  <si>
    <t>Energy engineering</t>
  </si>
  <si>
    <t>electromechanical ngineering</t>
  </si>
  <si>
    <t>electromechanical system engineering</t>
  </si>
  <si>
    <t xml:space="preserve">هندسة الانتاج </t>
  </si>
  <si>
    <t>Production and minerals engineering</t>
  </si>
  <si>
    <t>هندسة المعادن</t>
  </si>
  <si>
    <t>تقنيات الليزر والكهروبصريات</t>
  </si>
  <si>
    <t>Physics of laser</t>
  </si>
  <si>
    <t>Applied science</t>
  </si>
  <si>
    <t>الفيزياءالتطبيقية</t>
  </si>
  <si>
    <t>Application physics</t>
  </si>
  <si>
    <t>Material  science</t>
  </si>
  <si>
    <t>Material technique</t>
  </si>
  <si>
    <t xml:space="preserve">Medicine </t>
  </si>
  <si>
    <t>pharmaceutics</t>
  </si>
  <si>
    <t>Computer &amp; technological information</t>
  </si>
  <si>
    <t xml:space="preserve">الفقه </t>
  </si>
  <si>
    <t>Islamic legislation</t>
  </si>
  <si>
    <t>Table (45)</t>
  </si>
  <si>
    <t>تداخل قسطاري</t>
  </si>
  <si>
    <t>الادوية والعلاجيات</t>
  </si>
  <si>
    <t>طب الاطفال</t>
  </si>
  <si>
    <t>Pediatrics</t>
  </si>
  <si>
    <t>Genycology and obstetrics</t>
  </si>
  <si>
    <t>علم الاجنة السريري</t>
  </si>
  <si>
    <t>Embryology Clinical</t>
  </si>
  <si>
    <t>الفسلجة الطبية</t>
  </si>
  <si>
    <t>Clinical physiology</t>
  </si>
  <si>
    <t>علوم الصيدلة</t>
  </si>
  <si>
    <t>pharmaceutics sciences</t>
  </si>
  <si>
    <t xml:space="preserve">التمريض </t>
  </si>
  <si>
    <t xml:space="preserve">طرق ومطارات </t>
  </si>
  <si>
    <t>materials engineering</t>
  </si>
  <si>
    <t>ميكانيك</t>
  </si>
  <si>
    <t>علوم الاغذية</t>
  </si>
  <si>
    <t>علوم الرياضيات</t>
  </si>
  <si>
    <t>الادارة واقتصاد</t>
  </si>
  <si>
    <t xml:space="preserve">ادارة الاعمال </t>
  </si>
  <si>
    <t>ادارة المستشفيات</t>
  </si>
  <si>
    <t>Hospital management</t>
  </si>
  <si>
    <t>التخطيط الاستراتيجي</t>
  </si>
  <si>
    <t>Projects evaluation</t>
  </si>
  <si>
    <t>ادارة مصارف</t>
  </si>
  <si>
    <t>Banking &amp; finanicial sciences</t>
  </si>
  <si>
    <t xml:space="preserve">History </t>
  </si>
  <si>
    <t>الخاص</t>
  </si>
  <si>
    <t>Specific</t>
  </si>
  <si>
    <t>علوم القرآن الكريم</t>
  </si>
  <si>
    <t>Table (47)</t>
  </si>
  <si>
    <t>Table (49)</t>
  </si>
  <si>
    <t>الجراحة</t>
  </si>
  <si>
    <t xml:space="preserve">جراحة العيون </t>
  </si>
  <si>
    <t>Eye surgery</t>
  </si>
  <si>
    <t>علوم المالية والمصرفية</t>
  </si>
  <si>
    <t>Table (51)</t>
  </si>
  <si>
    <t xml:space="preserve">Agricultre </t>
  </si>
  <si>
    <t>الحقوق</t>
  </si>
  <si>
    <t>Univesity total</t>
  </si>
  <si>
    <t>Medcine</t>
  </si>
  <si>
    <t>Gynecology and obstetric</t>
  </si>
  <si>
    <t xml:space="preserve">طب المجتمع </t>
  </si>
  <si>
    <t>الجلدية</t>
  </si>
  <si>
    <t>Dermatology</t>
  </si>
  <si>
    <t>Civil medicine</t>
  </si>
  <si>
    <t xml:space="preserve">الهندسة الكيمياوية </t>
  </si>
  <si>
    <t>الاقتصاد والارشاد الزراعي</t>
  </si>
  <si>
    <t>Economy and agricultural guidance</t>
  </si>
  <si>
    <t>Horticultre and garden engineering</t>
  </si>
  <si>
    <t>Soil sciences and water resources</t>
  </si>
  <si>
    <t>علوم الحاسوب وتكنلوجيا المعلومات</t>
  </si>
  <si>
    <t xml:space="preserve">محاسبة </t>
  </si>
  <si>
    <t xml:space="preserve">الطبيعية </t>
  </si>
  <si>
    <t>Physical</t>
  </si>
  <si>
    <t>البشرية</t>
  </si>
  <si>
    <t>Human</t>
  </si>
  <si>
    <t>Educational and psycological sciences</t>
  </si>
  <si>
    <t xml:space="preserve">Methods of teaching </t>
  </si>
  <si>
    <t>Quraan Sciences</t>
  </si>
  <si>
    <t>philology basics</t>
  </si>
  <si>
    <t>Arbic literature</t>
  </si>
  <si>
    <t>Psycology and Educational</t>
  </si>
  <si>
    <t xml:space="preserve">اللغة </t>
  </si>
  <si>
    <t>Linguistics</t>
  </si>
  <si>
    <t>الادب</t>
  </si>
  <si>
    <t xml:space="preserve">القانون العام </t>
  </si>
  <si>
    <t>التربية البدنية وعلوم  الرياضة</t>
  </si>
  <si>
    <t>Philology and its basics</t>
  </si>
  <si>
    <t>علوم الحاسبات وتكنولوجيا المعلومات</t>
  </si>
  <si>
    <t>pediatrics</t>
  </si>
  <si>
    <t>Economy and agriculture guidance</t>
  </si>
  <si>
    <t>Organic</t>
  </si>
  <si>
    <t>Non-organic</t>
  </si>
  <si>
    <t>Mangement and economy</t>
  </si>
  <si>
    <t>محاسبة</t>
  </si>
  <si>
    <t>التايخ الحديث</t>
  </si>
  <si>
    <t>الطبيعية</t>
  </si>
  <si>
    <t>فقه واصوله</t>
  </si>
  <si>
    <t>اللغة</t>
  </si>
  <si>
    <t xml:space="preserve"> language</t>
  </si>
  <si>
    <t>االتربية البدنية وعلوم الرياضة</t>
  </si>
  <si>
    <t>Table (55)</t>
  </si>
  <si>
    <t>Table (56)</t>
  </si>
  <si>
    <t xml:space="preserve">الاداب العربية </t>
  </si>
  <si>
    <t xml:space="preserve"> history</t>
  </si>
  <si>
    <t>Basics of religion</t>
  </si>
  <si>
    <t>العقيدة واصول الدين</t>
  </si>
  <si>
    <t xml:space="preserve">الشريعة </t>
  </si>
  <si>
    <t xml:space="preserve">Education </t>
  </si>
  <si>
    <t>Univesity Total</t>
  </si>
  <si>
    <t>Clinical microbology</t>
  </si>
  <si>
    <t>التربية والموارد المائية</t>
  </si>
  <si>
    <t>Soil and water resources</t>
  </si>
  <si>
    <t>Sciences of computer and maths</t>
  </si>
  <si>
    <t xml:space="preserve">الاحصاء </t>
  </si>
  <si>
    <t xml:space="preserve">المالية والمصرفية </t>
  </si>
  <si>
    <t>Arabic languge</t>
  </si>
  <si>
    <t>English languge</t>
  </si>
  <si>
    <t>اللغة والادب</t>
  </si>
  <si>
    <t>Table (63)</t>
  </si>
  <si>
    <t xml:space="preserve">الادارة والاقتصاد الرمادي </t>
  </si>
  <si>
    <t>AL-Ramadi management and economy</t>
  </si>
  <si>
    <t>التربية بنات</t>
  </si>
  <si>
    <t xml:space="preserve">القانون والعلوم السياسية </t>
  </si>
  <si>
    <t xml:space="preserve">العلوم الاسلامية الرمادي </t>
  </si>
  <si>
    <t>AL-Ramadi Islamic sciences</t>
  </si>
  <si>
    <t>Table (64)</t>
  </si>
  <si>
    <t xml:space="preserve">هندسة انشائية </t>
  </si>
  <si>
    <t>الادارة والاقتصاد الرمادي</t>
  </si>
  <si>
    <t xml:space="preserve">الاقتصاد </t>
  </si>
  <si>
    <t>AL-Rumady management and economy</t>
  </si>
  <si>
    <t>Religious basics</t>
  </si>
  <si>
    <t>القانون والعلوم السياسية</t>
  </si>
  <si>
    <t>العلوم الاسلامية الرمادي</t>
  </si>
  <si>
    <t>Legislation and its basics</t>
  </si>
  <si>
    <t>AL-Rumady Islamic sciences</t>
  </si>
  <si>
    <t>Table (65)</t>
  </si>
  <si>
    <t>Table (66)</t>
  </si>
  <si>
    <t>Soil secience and water resources</t>
  </si>
  <si>
    <t>Computer and maths</t>
  </si>
  <si>
    <t>AL-Ramadi Management and economy</t>
  </si>
  <si>
    <t>Education for Man sciences</t>
  </si>
  <si>
    <t>Qura'an sciences</t>
  </si>
  <si>
    <t>Methods of teachingQura'an and islamic education</t>
  </si>
  <si>
    <t>Morphology for  education</t>
  </si>
  <si>
    <t>Law and political sciences</t>
  </si>
  <si>
    <t>Table (67)</t>
  </si>
  <si>
    <t>خاص</t>
  </si>
  <si>
    <t>Private</t>
  </si>
  <si>
    <t>طب اسنان</t>
  </si>
  <si>
    <t>Information technology</t>
  </si>
  <si>
    <t>الدراسات القرانية</t>
  </si>
  <si>
    <t>Qura'an studies</t>
  </si>
  <si>
    <t>Table (72)</t>
  </si>
  <si>
    <t>x Ray</t>
  </si>
  <si>
    <t xml:space="preserve">الفسلجة </t>
  </si>
  <si>
    <t>الفسلجة والفيزياء الطبية</t>
  </si>
  <si>
    <t>Physiology and medical pysics</t>
  </si>
  <si>
    <t>drug and venom</t>
  </si>
  <si>
    <t xml:space="preserve">drug </t>
  </si>
  <si>
    <t>الباطنية</t>
  </si>
  <si>
    <t>طب الطوارئ</t>
  </si>
  <si>
    <t xml:space="preserve">الايكو </t>
  </si>
  <si>
    <t xml:space="preserve">احياء مجهرية فموية طبية </t>
  </si>
  <si>
    <t>dentistry</t>
  </si>
  <si>
    <t>العلوم التمريضية</t>
  </si>
  <si>
    <t>Nursing sciences</t>
  </si>
  <si>
    <t xml:space="preserve">الهندسة المدنية </t>
  </si>
  <si>
    <t>Building and construction</t>
  </si>
  <si>
    <t>Construction material engineering</t>
  </si>
  <si>
    <t>Applicable engineering</t>
  </si>
  <si>
    <t>Power</t>
  </si>
  <si>
    <t>الالكترونك والاتصالات</t>
  </si>
  <si>
    <t>الهندسة الكهركيمياوية</t>
  </si>
  <si>
    <t>كهروكيمياوي</t>
  </si>
  <si>
    <t>Electro-chemical</t>
  </si>
  <si>
    <t>Electo-chemical engineering</t>
  </si>
  <si>
    <t>بيئة</t>
  </si>
  <si>
    <t>enviroment</t>
  </si>
  <si>
    <t>enviromental engineering</t>
  </si>
  <si>
    <t>هندسة المواد المعدنية</t>
  </si>
  <si>
    <t>المعادن</t>
  </si>
  <si>
    <t>Minerals</t>
  </si>
  <si>
    <t>Mineral material engineering</t>
  </si>
  <si>
    <t>هندسة المواداللامعدنية</t>
  </si>
  <si>
    <t>البوليمر</t>
  </si>
  <si>
    <t>polymer</t>
  </si>
  <si>
    <t>Non-mineral material engineering</t>
  </si>
  <si>
    <t>Cyramic</t>
  </si>
  <si>
    <t>البرامجيات</t>
  </si>
  <si>
    <t>حاسبات</t>
  </si>
  <si>
    <t>Software</t>
  </si>
  <si>
    <t>الشبكات</t>
  </si>
  <si>
    <t>networks</t>
  </si>
  <si>
    <t>علم الارض التطبيقي</t>
  </si>
  <si>
    <t>Applied Geoscience</t>
  </si>
  <si>
    <t>science for women</t>
  </si>
  <si>
    <t>الادارة الصناعية</t>
  </si>
  <si>
    <t xml:space="preserve">تقييم مشاريع ودراسات الجدوى </t>
  </si>
  <si>
    <t>علم اللغة</t>
  </si>
  <si>
    <t>Lingustics</t>
  </si>
  <si>
    <t>human geography</t>
  </si>
  <si>
    <t>Social sciences teaching methods</t>
  </si>
  <si>
    <t>الرياضيات العامة</t>
  </si>
  <si>
    <t>General maths</t>
  </si>
  <si>
    <t>طرائق تدريس العلوم الاجتماعية</t>
  </si>
  <si>
    <t xml:space="preserve">طرائق تدريس العلوم </t>
  </si>
  <si>
    <t>Sciences teaching methods</t>
  </si>
  <si>
    <t>english language teaching methods</t>
  </si>
  <si>
    <t>علم الاجتماع</t>
  </si>
  <si>
    <t xml:space="preserve">القانون الجنائي </t>
  </si>
  <si>
    <t>الفنون التشكيلية</t>
  </si>
  <si>
    <t>Painting</t>
  </si>
  <si>
    <t>ceramics</t>
  </si>
  <si>
    <t>الفنون المسرحية</t>
  </si>
  <si>
    <t>التربية المسرحية</t>
  </si>
  <si>
    <t>التربية الفنية</t>
  </si>
  <si>
    <t>التربية التشكيلية</t>
  </si>
  <si>
    <t>plastic education</t>
  </si>
  <si>
    <t>الدراسات القرآنية</t>
  </si>
  <si>
    <t>علوم القرآن</t>
  </si>
  <si>
    <t>Quran sciences</t>
  </si>
  <si>
    <t>Quran studies</t>
  </si>
  <si>
    <t>لغة القرآن واعجازه</t>
  </si>
  <si>
    <t xml:space="preserve">Quran language </t>
  </si>
  <si>
    <t>Table (74)</t>
  </si>
  <si>
    <t>Dignostic rays</t>
  </si>
  <si>
    <t>Pharmology</t>
  </si>
  <si>
    <t xml:space="preserve">الاحياء المجهرية الطبية </t>
  </si>
  <si>
    <t>Emergency Medicine</t>
  </si>
  <si>
    <t>الهندسة البيئية والصحية</t>
  </si>
  <si>
    <t>environment and health engineering</t>
  </si>
  <si>
    <t>هندسة الكهرباء</t>
  </si>
  <si>
    <t>Electrone and communication</t>
  </si>
  <si>
    <t>الكهروكيماوي</t>
  </si>
  <si>
    <t>هندسة المواد المعدنيه</t>
  </si>
  <si>
    <t>Polymer</t>
  </si>
  <si>
    <t>Non-mineral engineering</t>
  </si>
  <si>
    <t xml:space="preserve">علوم الحياة  </t>
  </si>
  <si>
    <t>Computer sciences</t>
  </si>
  <si>
    <t xml:space="preserve">الفيزياء </t>
  </si>
  <si>
    <t xml:space="preserve">علم اللغة </t>
  </si>
  <si>
    <t>الجغرافية العامة</t>
  </si>
  <si>
    <t>Educational psycology</t>
  </si>
  <si>
    <t>College university</t>
  </si>
  <si>
    <t>طرائق تدريس العلوم العامة</t>
  </si>
  <si>
    <t>General sciences teaching methods</t>
  </si>
  <si>
    <t>Theater education</t>
  </si>
  <si>
    <t>Plastic eduction</t>
  </si>
  <si>
    <t>لغة القران واعجازه</t>
  </si>
  <si>
    <t xml:space="preserve">  </t>
  </si>
  <si>
    <t>Table (75)</t>
  </si>
  <si>
    <t>Veterinary medicine</t>
  </si>
  <si>
    <t>Table (76)</t>
  </si>
  <si>
    <t xml:space="preserve">التربة والموارد المالية </t>
  </si>
  <si>
    <t>Agricultre</t>
  </si>
  <si>
    <t xml:space="preserve">المحاصيل  الحقلية </t>
  </si>
  <si>
    <t xml:space="preserve">البستنة وهندسة الحدائق </t>
  </si>
  <si>
    <t xml:space="preserve">الفسلجة والادوية </t>
  </si>
  <si>
    <t xml:space="preserve">الفسلجة الطبية </t>
  </si>
  <si>
    <t>الانسجة والتشريح</t>
  </si>
  <si>
    <t>Table (77)</t>
  </si>
  <si>
    <t>Table (78)</t>
  </si>
  <si>
    <t>Table (79)</t>
  </si>
  <si>
    <t xml:space="preserve">College </t>
  </si>
  <si>
    <t>household and community medicine</t>
  </si>
  <si>
    <t>general surgy</t>
  </si>
  <si>
    <t>surgy</t>
  </si>
  <si>
    <t>Micropology</t>
  </si>
  <si>
    <t>engineering</t>
  </si>
  <si>
    <t>البستنه وهندسه الحدائق</t>
  </si>
  <si>
    <t>الثروه الحيوانية</t>
  </si>
  <si>
    <t>microbology veterinary</t>
  </si>
  <si>
    <t>فيزياء الحالة الصلبة</t>
  </si>
  <si>
    <t>Solid status physics</t>
  </si>
  <si>
    <t>علوم الكيمياء</t>
  </si>
  <si>
    <t>biology</t>
  </si>
  <si>
    <t>الحاسوب</t>
  </si>
  <si>
    <t xml:space="preserve">Computer </t>
  </si>
  <si>
    <t xml:space="preserve"> geography</t>
  </si>
  <si>
    <t>psycological and educational guidance</t>
  </si>
  <si>
    <t>history teaching methods</t>
  </si>
  <si>
    <t>طرق تدريس اللغة العربية</t>
  </si>
  <si>
    <t>Linguistics and grammar</t>
  </si>
  <si>
    <t>طرق تدريس التاريخ</t>
  </si>
  <si>
    <t>history</t>
  </si>
  <si>
    <t>حقوق الانسان والحريات العامة</t>
  </si>
  <si>
    <t>Human rights and public freedoms</t>
  </si>
  <si>
    <t>polotical sciences</t>
  </si>
  <si>
    <t>Table (81)</t>
  </si>
  <si>
    <t xml:space="preserve">pediatric </t>
  </si>
  <si>
    <t>pediatric medicine</t>
  </si>
  <si>
    <t>Table (29)</t>
  </si>
  <si>
    <t>Information and communication engineering</t>
  </si>
  <si>
    <t>Applied biotechnologies</t>
  </si>
  <si>
    <t>اقتصاديات الاعمال</t>
  </si>
  <si>
    <t>Business echonomy</t>
  </si>
  <si>
    <t>المعهد العالي لتشخيص العقم والتقنيات المساعدة على الانجاب</t>
  </si>
  <si>
    <t>High institute for diagnosing infertility and technique assisting reproduction</t>
  </si>
  <si>
    <t>anatomy</t>
  </si>
  <si>
    <t>التشريح البشري</t>
  </si>
  <si>
    <t>Human anatomy</t>
  </si>
  <si>
    <t>الانسجة والاجنة</t>
  </si>
  <si>
    <t>Histology and embryology</t>
  </si>
  <si>
    <t xml:space="preserve">مجموع القسم </t>
  </si>
  <si>
    <t>الكيمياء السريرية</t>
  </si>
  <si>
    <t>Clinical chemistry</t>
  </si>
  <si>
    <t>الكيمياء الطبية</t>
  </si>
  <si>
    <t>Medical chemistry</t>
  </si>
  <si>
    <t>علم الامراض النسيجي (الهستوباثولوجي)</t>
  </si>
  <si>
    <t>Histopathology</t>
  </si>
  <si>
    <t>Diseases</t>
  </si>
  <si>
    <t>علم الدم(هيماثولوجي)</t>
  </si>
  <si>
    <t>Hymathology</t>
  </si>
  <si>
    <t xml:space="preserve">الاشعة التشخيصية </t>
  </si>
  <si>
    <t>X-Ray</t>
  </si>
  <si>
    <t>Mechani</t>
  </si>
  <si>
    <t xml:space="preserve">هندسة الالكترونيك والاتصالات </t>
  </si>
  <si>
    <t>Medical equipment engineering</t>
  </si>
  <si>
    <t xml:space="preserve">هندسة الليزر والالكترونيات البصرية </t>
  </si>
  <si>
    <t>Laser engineering</t>
  </si>
  <si>
    <t xml:space="preserve">الهندسة  الكيمياوية </t>
  </si>
  <si>
    <t>هندسة المعلومات والاتصالات</t>
  </si>
  <si>
    <t>هندسة الشبكات</t>
  </si>
  <si>
    <t>Net engineering</t>
  </si>
  <si>
    <t xml:space="preserve">الرياضيات وتطبيقات الحاسوب </t>
  </si>
  <si>
    <t>Maths and computer applications</t>
  </si>
  <si>
    <t xml:space="preserve">الحاسوب </t>
  </si>
  <si>
    <t xml:space="preserve">اقتصاديات الاعمال </t>
  </si>
  <si>
    <t xml:space="preserve">ادارة الصيرفة والتمويل </t>
  </si>
  <si>
    <t>Rtment of banking &amp; finance</t>
  </si>
  <si>
    <t>Genera law</t>
  </si>
  <si>
    <t>الاستراتيجية</t>
  </si>
  <si>
    <t>Strategy</t>
  </si>
  <si>
    <t>العلاقات الاقتصادية الدولية</t>
  </si>
  <si>
    <t>Economic and international relations</t>
  </si>
  <si>
    <t xml:space="preserve">السياسة الدولية </t>
  </si>
  <si>
    <t>International policy</t>
  </si>
  <si>
    <t>Political systems and public policies</t>
  </si>
  <si>
    <t>علم الاجنة التطبيقي</t>
  </si>
  <si>
    <t xml:space="preserve">Embryology </t>
  </si>
  <si>
    <t>فسلجة التناسل السريري</t>
  </si>
  <si>
    <t>التقنيات المختبرية المساعدة على الانجاب</t>
  </si>
  <si>
    <t>Laboratory teqniques assisting reproduction</t>
  </si>
  <si>
    <t>Clinical reproduction physiology</t>
  </si>
  <si>
    <t>Business economy</t>
  </si>
  <si>
    <t>Mechanic engineering</t>
  </si>
  <si>
    <t>communication</t>
  </si>
  <si>
    <t>Electrone and communication engineering</t>
  </si>
  <si>
    <t>Laser and optical electrone engineering</t>
  </si>
  <si>
    <t>Administration and economy</t>
  </si>
  <si>
    <t xml:space="preserve">التربية للعلوم الانسانية/ الطارمية </t>
  </si>
  <si>
    <t>Education for human sciences/ Al-Tarmiya</t>
  </si>
  <si>
    <t>Financial and banking and sciences</t>
  </si>
  <si>
    <t>العقيدة الاسلامية</t>
  </si>
  <si>
    <t>Islamic belief</t>
  </si>
  <si>
    <t>الحديث وعلومه</t>
  </si>
  <si>
    <t>Hadith and its sciences</t>
  </si>
  <si>
    <t xml:space="preserve">معهد المعلوماتية للدراسات العليا </t>
  </si>
  <si>
    <t>Informatin technology institute for high studies</t>
  </si>
  <si>
    <t>معهد المعلوماتية للدراسات العليا</t>
  </si>
  <si>
    <t>هندسة البرامجيات</t>
  </si>
  <si>
    <t>دكتوراه (البورد العراقي)</t>
  </si>
  <si>
    <t>Doctorate (Iraqi board)</t>
  </si>
  <si>
    <t>المجلس العراقي للاختصاصات الطبية</t>
  </si>
  <si>
    <t xml:space="preserve">Iraqi board for medical specialization </t>
  </si>
  <si>
    <t>المجلس</t>
  </si>
  <si>
    <t>Board</t>
  </si>
  <si>
    <t>Doctorate (Iraqi Board)</t>
  </si>
  <si>
    <t>المجلس العراقي لعلم الامراض</t>
  </si>
  <si>
    <t>علم الامراض/امراض الدم</t>
  </si>
  <si>
    <t>Pathology/blood diseases</t>
  </si>
  <si>
    <t>Iraqi board of pathology</t>
  </si>
  <si>
    <t>علم الامراض/النسيج المرضي</t>
  </si>
  <si>
    <t>Geology/clinical chemistry</t>
  </si>
  <si>
    <t>علم الارض/الاحياء المجهرية</t>
  </si>
  <si>
    <t>Geology/mcropic living organisms</t>
  </si>
  <si>
    <t>المجلس العراقي للجراحة البولية</t>
  </si>
  <si>
    <t>امراض الكلى بالغين</t>
  </si>
  <si>
    <t>Kidney disease for adults</t>
  </si>
  <si>
    <t>Iraqi board of urinary surgery</t>
  </si>
  <si>
    <t>المجلس العراقي لجراحة الجهازالهضمي</t>
  </si>
  <si>
    <t>امراض الجهاز الهضمي</t>
  </si>
  <si>
    <t>digestive system diseases</t>
  </si>
  <si>
    <t>Iraqi board of digestive system</t>
  </si>
  <si>
    <t>المجلس العراقي للطب الباطني</t>
  </si>
  <si>
    <t>امراض الجهاز التنفسي</t>
  </si>
  <si>
    <t xml:space="preserve">Breathing system diseases </t>
  </si>
  <si>
    <t>Iraqi board for internal medicine</t>
  </si>
  <si>
    <t>امراض المفاصل/مسار واحد</t>
  </si>
  <si>
    <t>Podagra/one path</t>
  </si>
  <si>
    <t>امراض المفاصل/اختصاص دقيق</t>
  </si>
  <si>
    <t>Podagra/specialization</t>
  </si>
  <si>
    <t>امراض الدم السريري اطفال</t>
  </si>
  <si>
    <t>Child clinical blood diseases</t>
  </si>
  <si>
    <t>امراض الدم السريري بالغين/مسار واحد</t>
  </si>
  <si>
    <t>Clinical blood diseases for adults/one path</t>
  </si>
  <si>
    <t>امراض الغدد الصماء والسكري للاطفال</t>
  </si>
  <si>
    <t>Endocrine disease and juvenile diabetes</t>
  </si>
  <si>
    <t>امراض الغدد الصماء والسكري للبالغين</t>
  </si>
  <si>
    <t>Endocrine disease and diabetes for adults</t>
  </si>
  <si>
    <t>المجلس العراقي للامراض الجلدية والزهرية</t>
  </si>
  <si>
    <t>الامراض الجلدية والزهرية</t>
  </si>
  <si>
    <t>Dermatosis diseass</t>
  </si>
  <si>
    <t xml:space="preserve">Iraqi board of dermatosis and syphilis
 </t>
  </si>
  <si>
    <t>المجلس العراقي لطب الاطفال</t>
  </si>
  <si>
    <t xml:space="preserve">Iraqi board for pediatrics </t>
  </si>
  <si>
    <t>Iraqi board of pediatrics surgery</t>
  </si>
  <si>
    <t>المجلس العراقي لطب الاسرة والمجتمع</t>
  </si>
  <si>
    <t>community medicine</t>
  </si>
  <si>
    <t>Iraqi board for household and community medicine</t>
  </si>
  <si>
    <t>المجلس العراقي لطب وجراحة العيون</t>
  </si>
  <si>
    <t>طب وجراحة العيون</t>
  </si>
  <si>
    <t>Eye medicine and surgey</t>
  </si>
  <si>
    <t>Iraqi board of eye medicine and surgey</t>
  </si>
  <si>
    <t xml:space="preserve">المجلس العراقي لطب الجملة العصبية </t>
  </si>
  <si>
    <t>طب الجملة العصبية</t>
  </si>
  <si>
    <t>Nerve medicine</t>
  </si>
  <si>
    <t>Iraqi board of nerve surgery</t>
  </si>
  <si>
    <t>Iraqi board for pathology</t>
  </si>
  <si>
    <t>المجلس العراقي للطب النفسي</t>
  </si>
  <si>
    <t>الطب النفسي</t>
  </si>
  <si>
    <t>psychiatry</t>
  </si>
  <si>
    <t>Iraqi board for psychiatry</t>
  </si>
  <si>
    <t>المجلس العراقي للجراحة العامة</t>
  </si>
  <si>
    <t>طب الاورام</t>
  </si>
  <si>
    <t>Oncology</t>
  </si>
  <si>
    <t xml:space="preserve">Iraqi board for general surgery </t>
  </si>
  <si>
    <t>surgery</t>
  </si>
  <si>
    <t>المجلس العراقي لجراحة الانف والاذن والحنجرة</t>
  </si>
  <si>
    <t>جراحةالانف والاذن والحنجرة</t>
  </si>
  <si>
    <t xml:space="preserve"> noze, ear and throat surgery</t>
  </si>
  <si>
    <t>Iraqi board for noze, ear and throat surgery</t>
  </si>
  <si>
    <t>المجلس العراقي لجراحة الوجه والفكين</t>
  </si>
  <si>
    <t xml:space="preserve">Iraqi board forMaxillofacial surgery </t>
  </si>
  <si>
    <t>المجلس العراقي لجراحة العظام والكسور</t>
  </si>
  <si>
    <t xml:space="preserve"> Bone surgery</t>
  </si>
  <si>
    <t>Iraqi board forbone surgery</t>
  </si>
  <si>
    <t xml:space="preserve">المجلس العراقي للجراحة التقويمية                </t>
  </si>
  <si>
    <t>الجراحة التقويمية</t>
  </si>
  <si>
    <t>Bone correction surgery</t>
  </si>
  <si>
    <t xml:space="preserve">Iraqi board for bone correction </t>
  </si>
  <si>
    <t>الجراحة البولية</t>
  </si>
  <si>
    <t>Urinary surgery</t>
  </si>
  <si>
    <t>Iraqi board for urinary surgery</t>
  </si>
  <si>
    <t>جراحة الجملة العصبية</t>
  </si>
  <si>
    <t>Nerve surgery</t>
  </si>
  <si>
    <t>raqi board fo nerve medicine</t>
  </si>
  <si>
    <t>جراحة الجهاز الهضمي</t>
  </si>
  <si>
    <t>digestive system surgery</t>
  </si>
  <si>
    <t>Iraqi board for digestive system surgery</t>
  </si>
  <si>
    <t>المجلس العراقي لجراحة الاطفال</t>
  </si>
  <si>
    <t>جراحة الاطفال</t>
  </si>
  <si>
    <t>pediatrics surgery</t>
  </si>
  <si>
    <t>Iraqi board for pediatrics surgery</t>
  </si>
  <si>
    <t>المجلس العراقي لجراحة الصدر والقلب والاوعية</t>
  </si>
  <si>
    <t>جراحة الصدر والقلب والاوعية الدموية</t>
  </si>
  <si>
    <t>Chest, heart and blood vessels surgery</t>
  </si>
  <si>
    <t>Iraqi board for chest, heart and blood vessels surgery</t>
  </si>
  <si>
    <t>المجلس العراقي للنسائية والتوليد</t>
  </si>
  <si>
    <t>Iraqi board for Gynecology and obstetrics</t>
  </si>
  <si>
    <t>المجلس العراقي للاشعة التشخيصية</t>
  </si>
  <si>
    <t>Diagnostic x-ray</t>
  </si>
  <si>
    <t>Iraqi board for diagnostic x-ray</t>
  </si>
  <si>
    <t>المجلس العراقي للتخدير</t>
  </si>
  <si>
    <t>Iraqi board for anesthesia</t>
  </si>
  <si>
    <t>صيدلة سرير ية</t>
  </si>
  <si>
    <t>Iraqi board for general surgery</t>
  </si>
  <si>
    <t>عوق عصبي اطفال</t>
  </si>
  <si>
    <t>Children nervous disability</t>
  </si>
  <si>
    <t>Child nervous disability</t>
  </si>
  <si>
    <t>الفسلجه العصبيه</t>
  </si>
  <si>
    <t>علم الامراض/طب العدلي</t>
  </si>
  <si>
    <t>المجلس العراقي لامراض القلب</t>
  </si>
  <si>
    <t>امراض القلب اطفال</t>
  </si>
  <si>
    <t>امراض القلب بالغين</t>
  </si>
  <si>
    <t>امراض الدم السريري بالغين/اختصاص دقيق</t>
  </si>
  <si>
    <t>جزيئي</t>
  </si>
  <si>
    <t>هندسة الطب الحياتي</t>
  </si>
  <si>
    <t>هندسة العمارة</t>
  </si>
  <si>
    <t>الاتصالات الحديثة</t>
  </si>
  <si>
    <t>مقارنة الاديان</t>
  </si>
  <si>
    <t>اللغة وادابها</t>
  </si>
  <si>
    <t>طرائق تدريس القران الكريم</t>
  </si>
  <si>
    <t>Pathology/pathological  tissue</t>
  </si>
  <si>
    <t>الفلك والفضاء</t>
  </si>
  <si>
    <t>Astronomy and Space</t>
  </si>
  <si>
    <t>Machanical engineering</t>
  </si>
  <si>
    <t>Table (31)</t>
  </si>
  <si>
    <t>Table (33)</t>
  </si>
  <si>
    <t>forensic medicine</t>
  </si>
  <si>
    <t>molecuiar</t>
  </si>
  <si>
    <t>engineering of life medicine</t>
  </si>
  <si>
    <t>Table (44) con.</t>
  </si>
  <si>
    <t>Table (46)</t>
  </si>
  <si>
    <t xml:space="preserve">Management and economy/ AL-Ramadi </t>
  </si>
  <si>
    <t xml:space="preserve"> Islamic sciences/AL-Ramadi</t>
  </si>
  <si>
    <t xml:space="preserve"> Management and economy</t>
  </si>
  <si>
    <t>تكنولوجيا المعلومات</t>
  </si>
  <si>
    <t>Physical education and sport sciences</t>
  </si>
  <si>
    <t>Catheterization</t>
  </si>
  <si>
    <t>applicative</t>
  </si>
  <si>
    <t>Animal Production</t>
  </si>
  <si>
    <t>Local administration</t>
  </si>
  <si>
    <t>Banking and Financial Sciences</t>
  </si>
  <si>
    <t>Roads and Airports</t>
  </si>
  <si>
    <t>Veterinary Medicinery</t>
  </si>
  <si>
    <t>projects Evaluation</t>
  </si>
  <si>
    <t>Creed and the fundamentals of religion</t>
  </si>
  <si>
    <t>Community Medicine</t>
  </si>
  <si>
    <t>household Medicine</t>
  </si>
  <si>
    <t>Structural Engineering</t>
  </si>
  <si>
    <t>Education for  human sciences</t>
  </si>
  <si>
    <t xml:space="preserve">Law </t>
  </si>
  <si>
    <t>Medical oral microscopy</t>
  </si>
  <si>
    <t>Histology Medicine</t>
  </si>
  <si>
    <t>Medical physiology</t>
  </si>
  <si>
    <t>Physiology and drugs</t>
  </si>
  <si>
    <t>Architecture  engineering</t>
  </si>
  <si>
    <t>language and literature</t>
  </si>
  <si>
    <t>Quran science islamic education</t>
  </si>
  <si>
    <t>Quran science</t>
  </si>
  <si>
    <t>Methods of teaching the holy quran</t>
  </si>
  <si>
    <t>religion comparison</t>
  </si>
  <si>
    <t xml:space="preserve">Heart disease for children </t>
  </si>
  <si>
    <t>Heart disease for adults</t>
  </si>
  <si>
    <t xml:space="preserve">Clinical Hematology for Adult </t>
  </si>
  <si>
    <t>pathology/forensic medicine</t>
  </si>
  <si>
    <t>الهيئة العراقية للحاسبات والمعلوماتية</t>
  </si>
  <si>
    <t>Iraqi computer and informatics authority</t>
  </si>
  <si>
    <t xml:space="preserve">المجلس </t>
  </si>
  <si>
    <t>Table (48)</t>
  </si>
  <si>
    <t>الموصل</t>
  </si>
  <si>
    <t>نينوى</t>
  </si>
  <si>
    <t xml:space="preserve"> project management</t>
  </si>
  <si>
    <t>القسم الأول– جداول تجميعية</t>
  </si>
  <si>
    <t>جامعـــــــــــــــة  بغــــــــــــداد</t>
  </si>
  <si>
    <t>الجامعــــــــــــة المستنصـــرية</t>
  </si>
  <si>
    <t>الجامعــــــــــــة التكنولوجيـــــة</t>
  </si>
  <si>
    <t>جامعـــــــــــــــة النهــــــــرين</t>
  </si>
  <si>
    <t>الجامعـــــــــــــــة العراقية</t>
  </si>
  <si>
    <t>الهيئة العراقية  للإتصالات والمعلوماتية</t>
  </si>
  <si>
    <t>جامعـــــــــــــــة  البصــــــــــرة</t>
  </si>
  <si>
    <t>جامعـــــــــــــــة الكوفــــــــــــة</t>
  </si>
  <si>
    <t>جامعـــــــــــــــة  تكــــريـــــــت</t>
  </si>
  <si>
    <t>جامعـــــــــــــــة  سامراء</t>
  </si>
  <si>
    <t>جامعـــــــــــــــة  القادســــــــية</t>
  </si>
  <si>
    <t>جامعـــــــــــــــة  الانبـــــــــــار</t>
  </si>
  <si>
    <t>جامعـــــــــــــــة  الفلوجة</t>
  </si>
  <si>
    <t>جامعـــــــــــــــة  بـــابــــــــــــل</t>
  </si>
  <si>
    <t>جامعـــــــــــــــة  ديــــالــــــــى</t>
  </si>
  <si>
    <t>جامعـــــــــــــــة كربـــــــــــلاء</t>
  </si>
  <si>
    <t>موصل</t>
  </si>
  <si>
    <t>امراض حيوانات صغيرة</t>
  </si>
  <si>
    <t>دبلوم الامن الوطني</t>
  </si>
  <si>
    <t>التشخص الفمي</t>
  </si>
  <si>
    <t>عيون</t>
  </si>
  <si>
    <t>وراثة</t>
  </si>
  <si>
    <t>هندسة عمليات التصنيع المؤتمت</t>
  </si>
  <si>
    <t>علوم صيدلة</t>
  </si>
  <si>
    <t>علم الامراض والطب العدلي</t>
  </si>
  <si>
    <t>هندسة حماية القدرة الكهربائية</t>
  </si>
  <si>
    <t>personal Iaw</t>
  </si>
  <si>
    <t>تاريخ حديث ومعاصر</t>
  </si>
  <si>
    <t>التربية الاسلامية والدراسات القرانية</t>
  </si>
  <si>
    <t>علوم سياسية</t>
  </si>
  <si>
    <t>الفسلجة العصبية</t>
  </si>
  <si>
    <t>التخدير والعناية المركزة</t>
  </si>
  <si>
    <t>الزراعة والغابات</t>
  </si>
  <si>
    <t>كلية البيئة</t>
  </si>
  <si>
    <t>الحاسبات والرياضيات</t>
  </si>
  <si>
    <t>Computer &amp; Math</t>
  </si>
  <si>
    <t>جراحة الفم والوجه والفكين</t>
  </si>
  <si>
    <t>الاحياء المجهرية الفموية</t>
  </si>
  <si>
    <t>الادوية الفموية</t>
  </si>
  <si>
    <t>الخضراوات</t>
  </si>
  <si>
    <t>الفاكهة</t>
  </si>
  <si>
    <t>زراعة الانسجة</t>
  </si>
  <si>
    <t>فيزياء التربة</t>
  </si>
  <si>
    <t>الالبان</t>
  </si>
  <si>
    <t>امراض النبات</t>
  </si>
  <si>
    <t>الحشرات</t>
  </si>
  <si>
    <t>مكافحة الادغال</t>
  </si>
  <si>
    <t>علوم الغابات</t>
  </si>
  <si>
    <t>تنمية الغابات</t>
  </si>
  <si>
    <t>الطفيليات البيطرية</t>
  </si>
  <si>
    <t>الجراحة البيطرية</t>
  </si>
  <si>
    <t>التوليد البيطري</t>
  </si>
  <si>
    <t>الامراض البيطرية</t>
  </si>
  <si>
    <t xml:space="preserve">العضوية </t>
  </si>
  <si>
    <t xml:space="preserve">اللاعضوية </t>
  </si>
  <si>
    <t>الصناعية</t>
  </si>
  <si>
    <t>الحالة الصلبة</t>
  </si>
  <si>
    <t>الجيو كيمياء</t>
  </si>
  <si>
    <t>تركيبية</t>
  </si>
  <si>
    <t>الرسوبيات</t>
  </si>
  <si>
    <t>علوم البيئة</t>
  </si>
  <si>
    <t>البحتة</t>
  </si>
  <si>
    <t>الاحصاء والمعلوماتية</t>
  </si>
  <si>
    <t>نظم المعلومات الادارية</t>
  </si>
  <si>
    <t>علم اللغة وتدريس اللغة الانكليزية</t>
  </si>
  <si>
    <t xml:space="preserve">طرائق تدريس </t>
  </si>
  <si>
    <t>العلوم الرياضية</t>
  </si>
  <si>
    <t>طرائق تدريس عامة</t>
  </si>
  <si>
    <t>النقوش واللغات العراقية القديمة</t>
  </si>
  <si>
    <t>حقوق الانسان</t>
  </si>
  <si>
    <t>السياسة العامة والعلاقات الدولية</t>
  </si>
  <si>
    <t>فسلجة التدريب الرياضي</t>
  </si>
  <si>
    <t>ادارة وتنظيم التربية الرياضية</t>
  </si>
  <si>
    <t>التدريب الرياضي</t>
  </si>
  <si>
    <t>التعلم الحركي</t>
  </si>
  <si>
    <t>البايوميكانيك</t>
  </si>
  <si>
    <t>علوم الحاسوب والرياضيات</t>
  </si>
  <si>
    <t>العمارة</t>
  </si>
  <si>
    <t>هندسة السدود والموارد المائية</t>
  </si>
  <si>
    <t>الارشاد الزراعي</t>
  </si>
  <si>
    <t>علوم البستنة</t>
  </si>
  <si>
    <t>فسلجة الحيوان</t>
  </si>
  <si>
    <t>الطب الباطني البيطري</t>
  </si>
  <si>
    <t>الادوية البيطرية</t>
  </si>
  <si>
    <t>هيدروجيولوجي</t>
  </si>
  <si>
    <t>متحجرات</t>
  </si>
  <si>
    <t xml:space="preserve">التربية للعلوم الصرفة </t>
  </si>
  <si>
    <t>الادب العربية</t>
  </si>
  <si>
    <t>طفيليات</t>
  </si>
  <si>
    <t>التخطيط العمراني</t>
  </si>
  <si>
    <t>جراحة بولية</t>
  </si>
  <si>
    <t>امراض حيوان</t>
  </si>
  <si>
    <t>الفقه</t>
  </si>
  <si>
    <t xml:space="preserve"> Islamic sciences</t>
  </si>
  <si>
    <t xml:space="preserve">الجراحة والتوليد </t>
  </si>
  <si>
    <t>تناسل حيوان</t>
  </si>
  <si>
    <t>الشريعة</t>
  </si>
  <si>
    <t>الاتصالات</t>
  </si>
  <si>
    <t>الالكترونيك</t>
  </si>
  <si>
    <t>الكترونيك صناعي</t>
  </si>
  <si>
    <t>تخطيط استراتيجي امن</t>
  </si>
  <si>
    <t>فيزياء المواد وتطبيقاتها</t>
  </si>
  <si>
    <t>العلوم التمريضيه</t>
  </si>
  <si>
    <t>الجيوتكنيك</t>
  </si>
  <si>
    <t>المنشات الهيدروليكية</t>
  </si>
  <si>
    <t>اتصالات</t>
  </si>
  <si>
    <t>الكترونيك</t>
  </si>
  <si>
    <t>physics</t>
  </si>
  <si>
    <t>تخطيط استراتيجي امني</t>
  </si>
  <si>
    <t>تلوث بيئي</t>
  </si>
  <si>
    <t>طب باطني</t>
  </si>
  <si>
    <t>احياء مجهرية</t>
  </si>
  <si>
    <t>محاصيل</t>
  </si>
  <si>
    <t>علوم</t>
  </si>
  <si>
    <t>علوم التربة</t>
  </si>
  <si>
    <t>Table (14)</t>
  </si>
  <si>
    <t>Table (16)</t>
  </si>
  <si>
    <t>Table (30)</t>
  </si>
  <si>
    <t>Table (53)</t>
  </si>
  <si>
    <t>Nenavah</t>
  </si>
  <si>
    <t>Al- Mosul</t>
  </si>
  <si>
    <t xml:space="preserve">Community   medicine   and family </t>
  </si>
  <si>
    <t>Oral diagnosis</t>
  </si>
  <si>
    <t>امراض الدم</t>
  </si>
  <si>
    <t xml:space="preserve">communication </t>
  </si>
  <si>
    <t xml:space="preserve"> methods of teaching</t>
  </si>
  <si>
    <t xml:space="preserve">التشريح البشري
</t>
  </si>
  <si>
    <t>Methods of teaching</t>
  </si>
  <si>
    <t>material</t>
  </si>
  <si>
    <t xml:space="preserve"> literature</t>
  </si>
  <si>
    <t>teaching methods</t>
  </si>
  <si>
    <t>social  ienvironment</t>
  </si>
  <si>
    <t xml:space="preserve"> social Environment</t>
  </si>
  <si>
    <t>Electronic</t>
  </si>
  <si>
    <t>computer</t>
  </si>
  <si>
    <t>Principals of religious</t>
  </si>
  <si>
    <t xml:space="preserve"> diseases</t>
  </si>
  <si>
    <t>Maths and Computer</t>
  </si>
  <si>
    <t xml:space="preserve">            </t>
  </si>
  <si>
    <t>Application Maths</t>
  </si>
  <si>
    <t>هندسة الالكترونيات</t>
  </si>
  <si>
    <t>Electronic  engineering</t>
  </si>
  <si>
    <t>جامعة المــــــوصــــــل</t>
  </si>
  <si>
    <t xml:space="preserve">جامعـــــــــــــــة  نينــــــــــوى </t>
  </si>
  <si>
    <t>هندسة الحاسوب والمعلوماتية</t>
  </si>
  <si>
    <t xml:space="preserve"> Social Environment</t>
  </si>
  <si>
    <t>Small animals diseases</t>
  </si>
  <si>
    <t>National Security Diploma</t>
  </si>
  <si>
    <t>Small animals disease</t>
  </si>
  <si>
    <t xml:space="preserve">Anesthesia and intensive care
</t>
  </si>
  <si>
    <t>Treatment of interstitial pain</t>
  </si>
  <si>
    <t>pure</t>
  </si>
  <si>
    <t>Management</t>
  </si>
  <si>
    <t>Collage  total</t>
  </si>
  <si>
    <t>Arabic languag</t>
  </si>
  <si>
    <t>Education for Human Sciences</t>
  </si>
  <si>
    <t>Geographically</t>
  </si>
  <si>
    <t>Methods of Teaching Quran and Islamic Education</t>
  </si>
  <si>
    <t>General teaching methods</t>
  </si>
  <si>
    <t>Special Education</t>
  </si>
  <si>
    <t>Modren history</t>
  </si>
  <si>
    <t>Archaeology</t>
  </si>
  <si>
    <t>Old Iraqi inscriptions and languages</t>
  </si>
  <si>
    <t>human rights</t>
  </si>
  <si>
    <t>Public Law</t>
  </si>
  <si>
    <t>private law</t>
  </si>
  <si>
    <t>Physical education and sports sciences</t>
  </si>
  <si>
    <t>Management and organization of physical education</t>
  </si>
  <si>
    <t>Sports Training</t>
  </si>
  <si>
    <t>Motor learning</t>
  </si>
  <si>
    <t xml:space="preserve"> University total</t>
  </si>
  <si>
    <t>Anatomy and tissue</t>
  </si>
  <si>
    <t>pharmaceutical</t>
  </si>
  <si>
    <t>family Medicine</t>
  </si>
  <si>
    <t>Microbiolog</t>
  </si>
  <si>
    <t>Dental Industry</t>
  </si>
  <si>
    <t>Oral and maxillofacial surgery</t>
  </si>
  <si>
    <t>Dental treatment and conservative treatment</t>
  </si>
  <si>
    <t>Basic Sciences</t>
  </si>
  <si>
    <t>Oral microbiology</t>
  </si>
  <si>
    <t>Oral medications</t>
  </si>
  <si>
    <t>civil engineering</t>
  </si>
  <si>
    <t>Construction and Construction Engineering</t>
  </si>
  <si>
    <t>Soil mechanics and foundation engineering</t>
  </si>
  <si>
    <t>Architecture</t>
  </si>
  <si>
    <t>Fluids and refractories</t>
  </si>
  <si>
    <t>electrical engineering</t>
  </si>
  <si>
    <t>solid state</t>
  </si>
  <si>
    <t>Computer Engineering</t>
  </si>
  <si>
    <t>Engineering of dams and water resources</t>
  </si>
  <si>
    <t>Agricultural and Forestry</t>
  </si>
  <si>
    <t>Agricultural Extension</t>
  </si>
  <si>
    <t>Agricultural Economics</t>
  </si>
  <si>
    <t>Horticulture &amp; Garden Engineering</t>
  </si>
  <si>
    <t>Horticulture Science</t>
  </si>
  <si>
    <t>Vegetables</t>
  </si>
  <si>
    <t>the fruit</t>
  </si>
  <si>
    <t>Tissue Culture</t>
  </si>
  <si>
    <t>Soil physics</t>
  </si>
  <si>
    <t>Animal formula</t>
  </si>
  <si>
    <t>Dairy</t>
  </si>
  <si>
    <t>Plant Protection</t>
  </si>
  <si>
    <t>Plant Diseases</t>
  </si>
  <si>
    <t>Insects</t>
  </si>
  <si>
    <t>Machinery and agricultural machinery</t>
  </si>
  <si>
    <t>Field Crops</t>
  </si>
  <si>
    <t>Fighting the bushes</t>
  </si>
  <si>
    <t>Forest development</t>
  </si>
  <si>
    <t>Forest science</t>
  </si>
  <si>
    <t xml:space="preserve">Veterinary </t>
  </si>
  <si>
    <t>Veterinary Internal Medicine</t>
  </si>
  <si>
    <t>Veterinary parasites</t>
  </si>
  <si>
    <t>Veterinary public health</t>
  </si>
  <si>
    <t>Veterinary surgery</t>
  </si>
  <si>
    <t>Veterinary obstetrics</t>
  </si>
  <si>
    <t>Veterinary physiology</t>
  </si>
  <si>
    <t>Veterinary diseases</t>
  </si>
  <si>
    <t>Poultry Diseases</t>
  </si>
  <si>
    <t>science</t>
  </si>
  <si>
    <t>Life science</t>
  </si>
  <si>
    <t>  Botany</t>
  </si>
  <si>
    <t>organic</t>
  </si>
  <si>
    <t>Inorganic</t>
  </si>
  <si>
    <t>Analytical analysis</t>
  </si>
  <si>
    <t>Life</t>
  </si>
  <si>
    <t>geology</t>
  </si>
  <si>
    <t>Geochemistry</t>
  </si>
  <si>
    <t>Geophysics</t>
  </si>
  <si>
    <t>Synthetic</t>
  </si>
  <si>
    <t>Sediments</t>
  </si>
  <si>
    <t>Hydrography</t>
  </si>
  <si>
    <t>Fossils</t>
  </si>
  <si>
    <t>Environment science</t>
  </si>
  <si>
    <t>Computer  and Mathematics Science</t>
  </si>
  <si>
    <t>Computer Science</t>
  </si>
  <si>
    <t>Statistics and Informatics</t>
  </si>
  <si>
    <t>Software Engineering</t>
  </si>
  <si>
    <t>Administrative information system</t>
  </si>
  <si>
    <t>Business Management</t>
  </si>
  <si>
    <t>Industrial Management</t>
  </si>
  <si>
    <t>Banking and Finance</t>
  </si>
  <si>
    <t xml:space="preserve">Education for Pure </t>
  </si>
  <si>
    <t>Biotechnologies</t>
  </si>
  <si>
    <t xml:space="preserve"> Physics</t>
  </si>
  <si>
    <t>Arabic Language</t>
  </si>
  <si>
    <t>Education for Human</t>
  </si>
  <si>
    <t>Linguistics and English Language Teaching</t>
  </si>
  <si>
    <t>english Language</t>
  </si>
  <si>
    <t>the modern history</t>
  </si>
  <si>
    <t>Education and Psychology</t>
  </si>
  <si>
    <t>Teaching Methods</t>
  </si>
  <si>
    <t>Basic Education</t>
  </si>
  <si>
    <t>English</t>
  </si>
  <si>
    <t>Mathematical Sciences</t>
  </si>
  <si>
    <t>Education for girls</t>
  </si>
  <si>
    <t>English Language</t>
  </si>
  <si>
    <t>Eenglish Language</t>
  </si>
  <si>
    <t xml:space="preserve"> History</t>
  </si>
  <si>
    <t>Libraries and Information</t>
  </si>
  <si>
    <t>law</t>
  </si>
  <si>
    <t>Industrial electronic</t>
  </si>
  <si>
    <t>احياء مجهرية فموية</t>
  </si>
  <si>
    <t>ieys</t>
  </si>
  <si>
    <t>طب الاسرة  المجتمع</t>
  </si>
  <si>
    <t>Family community medicine</t>
  </si>
  <si>
    <t>Pathology and neutrophilic medicime</t>
  </si>
  <si>
    <t>الاحصاء الحياتي</t>
  </si>
  <si>
    <t xml:space="preserve">Alive Statistics </t>
  </si>
  <si>
    <t xml:space="preserve">طب المجتمع والاسرة </t>
  </si>
  <si>
    <t>طب المجتمع والاسرة</t>
  </si>
  <si>
    <t>الانثروبولوجي وعلم الاجتماع</t>
  </si>
  <si>
    <t>Anthropology and sociology</t>
  </si>
  <si>
    <t>جدول (32)</t>
  </si>
  <si>
    <t>جدول (58)</t>
  </si>
  <si>
    <t>جدول (65)</t>
  </si>
  <si>
    <t>Animal reproduction</t>
  </si>
  <si>
    <t>Physiology of sports training</t>
  </si>
  <si>
    <t>Measurement and Evaluation</t>
  </si>
  <si>
    <t>Biomechanics</t>
  </si>
  <si>
    <t>parasites</t>
  </si>
  <si>
    <t>environment Science</t>
  </si>
  <si>
    <t>Urban planning</t>
  </si>
  <si>
    <t xml:space="preserve"> Animal diseases</t>
  </si>
  <si>
    <t xml:space="preserve">موارد مائية </t>
  </si>
  <si>
    <t xml:space="preserve">Water and dam </t>
  </si>
  <si>
    <t>Hydraulic establishment</t>
  </si>
  <si>
    <t>environmental pollution</t>
  </si>
  <si>
    <t xml:space="preserve">هندسة  العمارة </t>
  </si>
  <si>
    <t>الهندسة الصحية والبئيية</t>
  </si>
  <si>
    <t xml:space="preserve"> تقييم الاثر البيئي</t>
  </si>
  <si>
    <t>ادارة تقنيات المياه والسدود</t>
  </si>
  <si>
    <t xml:space="preserve">الفرع </t>
  </si>
  <si>
    <t>Maths applicatory</t>
  </si>
  <si>
    <t>تكنولوجيا  النفط</t>
  </si>
  <si>
    <t xml:space="preserve">هندسة العمارة </t>
  </si>
  <si>
    <t>ذكاء الاصطناعي</t>
  </si>
  <si>
    <t>التقنات الاحيائية</t>
  </si>
  <si>
    <t>الرياضيات وتطبيق الحاسوب</t>
  </si>
  <si>
    <t>قسم تكنولوجيا النفط</t>
  </si>
  <si>
    <t xml:space="preserve">دراسات دولية </t>
  </si>
  <si>
    <t>تفسير</t>
  </si>
  <si>
    <t xml:space="preserve">interpretation </t>
  </si>
  <si>
    <t xml:space="preserve">علم الارض/كيمياء مرضية </t>
  </si>
  <si>
    <t>علم الارض/كيمياء مرضية</t>
  </si>
  <si>
    <t>امراض الدم السريري اطفال/ مسار واحد</t>
  </si>
  <si>
    <t>امراض الدم السريري اطفال/دقيق</t>
  </si>
  <si>
    <t xml:space="preserve">الهيئة </t>
  </si>
  <si>
    <t>commission</t>
  </si>
  <si>
    <t xml:space="preserve">الهيئة  </t>
  </si>
  <si>
    <t xml:space="preserve">مجموع الهيئة  </t>
  </si>
  <si>
    <t xml:space="preserve"> Total commission</t>
  </si>
  <si>
    <t xml:space="preserve"> علوم الحاسوب</t>
  </si>
  <si>
    <t xml:space="preserve"> Computer  sciences</t>
  </si>
  <si>
    <t xml:space="preserve">هندسة اتصالات </t>
  </si>
  <si>
    <t xml:space="preserve">اقتصادية الاستثمار </t>
  </si>
  <si>
    <t>Investment economy</t>
  </si>
  <si>
    <t xml:space="preserve">التقنيات الحيائية </t>
  </si>
  <si>
    <t xml:space="preserve">ااقتصادية الاستثمار  </t>
  </si>
  <si>
    <t xml:space="preserve">اقتصاد ادارة المصارف </t>
  </si>
  <si>
    <t>Baning management</t>
  </si>
  <si>
    <t xml:space="preserve">العلاقات الاقتصادية الدولية </t>
  </si>
  <si>
    <t>السياسة الدولية</t>
  </si>
  <si>
    <t xml:space="preserve">Political international </t>
  </si>
  <si>
    <t xml:space="preserve">الحديثة </t>
  </si>
  <si>
    <t>Modren</t>
  </si>
  <si>
    <t xml:space="preserve">الاحياء المجهرية  الطبية </t>
  </si>
  <si>
    <t>Microbiology medicine</t>
  </si>
  <si>
    <t xml:space="preserve">college Total </t>
  </si>
  <si>
    <t xml:space="preserve">الامراض الطب العدلي </t>
  </si>
  <si>
    <t>Pathology and Neutrophilic medicine</t>
  </si>
  <si>
    <t xml:space="preserve">علوم مالية ومصرفية </t>
  </si>
  <si>
    <t xml:space="preserve">Banking &amp; finanicial </t>
  </si>
  <si>
    <t xml:space="preserve">الامراض والطب العدلي </t>
  </si>
  <si>
    <t>علوم الحاسوب وتكنولوحيا المعلومات</t>
  </si>
  <si>
    <t>طب اسرة مهني</t>
  </si>
  <si>
    <t>امراض دم</t>
  </si>
  <si>
    <t>هندسة ادارة المشاريع</t>
  </si>
  <si>
    <t xml:space="preserve">هندسة البناء </t>
  </si>
  <si>
    <t xml:space="preserve"> project management engineering </t>
  </si>
  <si>
    <t xml:space="preserve">Building engineering </t>
  </si>
  <si>
    <t>علم النبات</t>
  </si>
  <si>
    <t>الفيزياء العام</t>
  </si>
  <si>
    <t>الليزر والكهروبصريات</t>
  </si>
  <si>
    <t>احصاء اكتواري</t>
  </si>
  <si>
    <t>علوم الحياة عام</t>
  </si>
  <si>
    <t>طرائق تدريس علوم الحياة</t>
  </si>
  <si>
    <t>الكيمياء عام</t>
  </si>
  <si>
    <t>طرائق تدريس الكيمياء</t>
  </si>
  <si>
    <t>الفيزياء عام</t>
  </si>
  <si>
    <t>طرائق تدريس الفيزياء</t>
  </si>
  <si>
    <t>الرياضيات عام</t>
  </si>
  <si>
    <t>اللغة الفارسية</t>
  </si>
  <si>
    <t>اللغة العبرية</t>
  </si>
  <si>
    <t xml:space="preserve">اللغة الروسية </t>
  </si>
  <si>
    <t>اللغة الاسبانية</t>
  </si>
  <si>
    <t>اللغة السريانية</t>
  </si>
  <si>
    <t>الدعايه والحرب النفسيه</t>
  </si>
  <si>
    <t>دبلوم خاص</t>
  </si>
  <si>
    <t>ادارة صراعات</t>
  </si>
  <si>
    <t>جراحة تقويمية</t>
  </si>
  <si>
    <t>علوم فيزياء</t>
  </si>
  <si>
    <t>الدراسات المالية</t>
  </si>
  <si>
    <t>المصارف</t>
  </si>
  <si>
    <t>الضرائب</t>
  </si>
  <si>
    <t>التأمين</t>
  </si>
  <si>
    <t xml:space="preserve">الدراسات المحاسبية </t>
  </si>
  <si>
    <t>المحاسبة القانونية</t>
  </si>
  <si>
    <t xml:space="preserve"> الكلف الادارية</t>
  </si>
  <si>
    <t>نسائية</t>
  </si>
  <si>
    <t>طب الاسرة المهني</t>
  </si>
  <si>
    <t>خدمات نقل الدم</t>
  </si>
  <si>
    <t xml:space="preserve"> project management  engineering</t>
  </si>
  <si>
    <t xml:space="preserve">الادوية </t>
  </si>
  <si>
    <t>تخطيط نقل</t>
  </si>
  <si>
    <t>طرائق تدريس الرياضة</t>
  </si>
  <si>
    <t>طرائق تدريس التربية الرياضية</t>
  </si>
  <si>
    <t>الرقابة المحاسبية والمالية</t>
  </si>
  <si>
    <t>محاسبة الاعمال</t>
  </si>
  <si>
    <t>اللغة العربية وآدابها</t>
  </si>
  <si>
    <t>امراض الجهاز الهضمي/اطفال</t>
  </si>
  <si>
    <t>التشريح والاجنة السريري</t>
  </si>
  <si>
    <t>الطب الفيزيائي والتاهيل الطبي</t>
  </si>
  <si>
    <t>الزمالة التخصصية في علاج الالم التداخلي</t>
  </si>
  <si>
    <t>الزمالة التخصصية في جراحة السمنة المفرطة</t>
  </si>
  <si>
    <t>الزمالة التخصصية في الطب النفسي للاطفال والمراهقين</t>
  </si>
  <si>
    <t>امراض الجهاز الهضمي /اطفال</t>
  </si>
  <si>
    <t>امراض الجهاز الهضمي والكبد</t>
  </si>
  <si>
    <t>الزمالة التخصصية في العناية المركزة</t>
  </si>
  <si>
    <t>الزمالة التخصصية في تخدير عمليات القلب</t>
  </si>
  <si>
    <t>علوم البيئة وتقاناتها</t>
  </si>
  <si>
    <t>معالجة اسنان والعلاج التحفظي</t>
  </si>
  <si>
    <t>علوم طب الاسنان الاساسية</t>
  </si>
  <si>
    <t>فلسفة علوم طب الاسنان</t>
  </si>
  <si>
    <t xml:space="preserve">العلوم الاساسية </t>
  </si>
  <si>
    <t>علوم في التمريض</t>
  </si>
  <si>
    <t>التربة وهندسة الاسس</t>
  </si>
  <si>
    <t xml:space="preserve">هندسة السدود والموارد المائية </t>
  </si>
  <si>
    <t>المتحجرات</t>
  </si>
  <si>
    <t>اللغة وعلم اللغه</t>
  </si>
  <si>
    <t>الآثار القديمة</t>
  </si>
  <si>
    <t>اغذية</t>
  </si>
  <si>
    <t>Food</t>
  </si>
  <si>
    <t>العقيدة والفكر الاسلامية</t>
  </si>
  <si>
    <t>التربية قرنة</t>
  </si>
  <si>
    <t>الطفيليات</t>
  </si>
  <si>
    <t>ادوية</t>
  </si>
  <si>
    <t>ادارة اعمال</t>
  </si>
  <si>
    <t>التربية /القرنة</t>
  </si>
  <si>
    <t>طب اسرة</t>
  </si>
  <si>
    <t>Obstetrics</t>
  </si>
  <si>
    <t>الفسلجة والادوية</t>
  </si>
  <si>
    <t xml:space="preserve"> physiology </t>
  </si>
  <si>
    <t>Histology</t>
  </si>
  <si>
    <t>انسجة</t>
  </si>
  <si>
    <t xml:space="preserve">امراض </t>
  </si>
  <si>
    <t>diseases</t>
  </si>
  <si>
    <t>جيوتكتيك</t>
  </si>
  <si>
    <t>تخطيط حضري مهني</t>
  </si>
  <si>
    <t>تربة ومياه</t>
  </si>
  <si>
    <t>فسلجة وادارة الحيوانات المختبرية</t>
  </si>
  <si>
    <t>فسلجة حيوان</t>
  </si>
  <si>
    <t>مناهج عامة</t>
  </si>
  <si>
    <t>تشخيصات مرضية</t>
  </si>
  <si>
    <t xml:space="preserve">عدد الطلبة العراقيين المقبولين في الدراسات العليا موزعين حسب الكلية والقسم والاختصاص والشهادة والجنس في جامعة القادسية  للعام الدراسي 2018 / 2019 </t>
  </si>
  <si>
    <t xml:space="preserve">Number of Iraqi students admitted to high studies distributed by college, department, specialization, certificate and sex in AL-Qadisia university for 2018/2019 </t>
  </si>
  <si>
    <t>السدود والموارد المائية</t>
  </si>
  <si>
    <t>english language</t>
  </si>
  <si>
    <t xml:space="preserve"> maths</t>
  </si>
  <si>
    <t>دراسات دولية</t>
  </si>
  <si>
    <t>English Literature</t>
  </si>
  <si>
    <t>علم الامرض</t>
  </si>
  <si>
    <t>الالكترونيك والاتصالات</t>
  </si>
  <si>
    <t>Electronic &amp; Communication</t>
  </si>
  <si>
    <t>التقانات الاحيائية</t>
  </si>
  <si>
    <t>تكنولوجيا الالبان</t>
  </si>
  <si>
    <t>عدد الطلبة العراقيين الموجودين في الدراسات العليا موزعين حسب الكلية والشهادة والجنس في جامعة ديالى  للعام الدراسي 2018 / 2019</t>
  </si>
  <si>
    <t xml:space="preserve">Number of Iraqi students enrolled in high studies distributed by college, certificate and sex in Diyala university for 2018/2019 </t>
  </si>
  <si>
    <t>طب اطفال</t>
  </si>
  <si>
    <t>العلوم الطبية التطبيقية</t>
  </si>
  <si>
    <t>كيمياء سريرية</t>
  </si>
  <si>
    <t xml:space="preserve">احياء مجهرية </t>
  </si>
  <si>
    <t>احياء مجهرية طبية</t>
  </si>
  <si>
    <t>الاحياء المجهرية والطفيليات</t>
  </si>
  <si>
    <t>الطب الباطني والوقائي</t>
  </si>
  <si>
    <t xml:space="preserve">عدد الطلبة العراقيين الموجودين في الدراسات العليا موزعين حسب الكلية والقسم والاختصاص والشهادة والجنس في جامعة القادسية للعام الدراسي 2018 / 2019 </t>
  </si>
  <si>
    <t xml:space="preserve">Number of Iraqi students enrolled in high studies distributed by college, department, specialization, certificate and sex in AL-Qadisia university for 2018/2019 </t>
  </si>
  <si>
    <t>Table (8)</t>
  </si>
  <si>
    <t xml:space="preserve">(10)Table </t>
  </si>
  <si>
    <t>Table (18)</t>
  </si>
  <si>
    <t>Table (18) con.</t>
  </si>
  <si>
    <t>Table (20)</t>
  </si>
  <si>
    <t>Table (22) con.</t>
  </si>
  <si>
    <t>Table (24)</t>
  </si>
  <si>
    <t>Table (28)</t>
  </si>
  <si>
    <t>تابع جدول (28 )</t>
  </si>
  <si>
    <t>Table (28) con.</t>
  </si>
  <si>
    <t>جدول (34)</t>
  </si>
  <si>
    <t>Table (35)</t>
  </si>
  <si>
    <t>جدول (36)</t>
  </si>
  <si>
    <t>Table (36)</t>
  </si>
  <si>
    <t>Table (37)</t>
  </si>
  <si>
    <t>Table (39)</t>
  </si>
  <si>
    <t>Table (40)</t>
  </si>
  <si>
    <t>جدول (  41  )</t>
  </si>
  <si>
    <t>Table (41)</t>
  </si>
  <si>
    <t>جدول (  42  )</t>
  </si>
  <si>
    <t>Table (42)</t>
  </si>
  <si>
    <t>Table (43)</t>
  </si>
  <si>
    <t>Table (44)</t>
  </si>
  <si>
    <t>Table (61)</t>
  </si>
  <si>
    <t>Table (68)</t>
  </si>
  <si>
    <t>Table (70)</t>
  </si>
  <si>
    <t>Table (92) con.</t>
  </si>
  <si>
    <t>تابع جدول ( 94)</t>
  </si>
  <si>
    <t>Table (94) con.</t>
  </si>
  <si>
    <t>تطبيقية</t>
  </si>
  <si>
    <t>صرفة</t>
  </si>
  <si>
    <t>علم الامراض/امراض الدم السريري</t>
  </si>
  <si>
    <t>امراض المفاصل والتأهيل الطبي/مسار واحد</t>
  </si>
  <si>
    <t>اقتصاد الطاقة</t>
  </si>
  <si>
    <t>Economic energy</t>
  </si>
  <si>
    <t>Mor  Laser and electronic opticals engineeringphology</t>
  </si>
  <si>
    <t>genral manegment</t>
  </si>
  <si>
    <t>general chemisry</t>
  </si>
  <si>
    <t>Methods of teaching chemistry</t>
  </si>
  <si>
    <t>general physics</t>
  </si>
  <si>
    <t>Methods of teaching physics</t>
  </si>
  <si>
    <t>general maths</t>
  </si>
  <si>
    <t>Methods of teaching maths</t>
  </si>
  <si>
    <t>praivet dploma</t>
  </si>
  <si>
    <t>genral biology</t>
  </si>
  <si>
    <t>Methods of teaching biology</t>
  </si>
  <si>
    <t>logal menegment</t>
  </si>
  <si>
    <t>Methods of teaching art</t>
  </si>
  <si>
    <t>Methods of teaching physical</t>
  </si>
  <si>
    <t>priavet</t>
  </si>
  <si>
    <t>Old Iraqi inscriptions</t>
  </si>
  <si>
    <t>Education Qurna</t>
  </si>
  <si>
    <t>Education art</t>
  </si>
  <si>
    <t>Soil science and water</t>
  </si>
  <si>
    <t>islamic education</t>
  </si>
  <si>
    <t>microbology</t>
  </si>
  <si>
    <t>political sciences</t>
  </si>
  <si>
    <t>computer sience</t>
  </si>
  <si>
    <t>sciences</t>
  </si>
  <si>
    <t>جـــــــامعة قاسم الخضراء</t>
  </si>
  <si>
    <t>genaral</t>
  </si>
  <si>
    <t xml:space="preserve"> الحديث</t>
  </si>
  <si>
    <t>Hadith</t>
  </si>
  <si>
    <t>جدول (31)</t>
  </si>
  <si>
    <t>Table (32)</t>
  </si>
  <si>
    <t>جدول (35)</t>
  </si>
  <si>
    <t>جدول (38)</t>
  </si>
  <si>
    <t>جدول (  47  )</t>
  </si>
  <si>
    <t>Table (50)</t>
  </si>
  <si>
    <t>Table (50) con.</t>
  </si>
  <si>
    <t>جدول (54)</t>
  </si>
  <si>
    <t>جدول (57)</t>
  </si>
  <si>
    <t>Table (58)</t>
  </si>
  <si>
    <t>جدول (60)</t>
  </si>
  <si>
    <t>Table(62)</t>
  </si>
  <si>
    <t>Table (71)</t>
  </si>
  <si>
    <t>جدول  (93)</t>
  </si>
  <si>
    <t>جدول ( 96)</t>
  </si>
  <si>
    <t>blood transfer sevise</t>
  </si>
  <si>
    <t>pardlel statistic</t>
  </si>
  <si>
    <t>fersian language</t>
  </si>
  <si>
    <t>hebrew language</t>
  </si>
  <si>
    <t>french language</t>
  </si>
  <si>
    <t>russian language</t>
  </si>
  <si>
    <t>spanish language</t>
  </si>
  <si>
    <t>syriac language</t>
  </si>
  <si>
    <t>propngay&amp;rsycholgical war</t>
  </si>
  <si>
    <t>privet dbloma</t>
  </si>
  <si>
    <t>confliet mangment</t>
  </si>
  <si>
    <t>Accounting &amp;finances education high institute</t>
  </si>
  <si>
    <t xml:space="preserve">banks </t>
  </si>
  <si>
    <t>taxes</t>
  </si>
  <si>
    <t>insurance</t>
  </si>
  <si>
    <t>accounting low</t>
  </si>
  <si>
    <t>cost management</t>
  </si>
  <si>
    <t>accounting education</t>
  </si>
  <si>
    <t>finances education</t>
  </si>
  <si>
    <t>Gynecology</t>
  </si>
  <si>
    <t>transport planning</t>
  </si>
  <si>
    <t>financial super vition</t>
  </si>
  <si>
    <t>businese accounting</t>
  </si>
  <si>
    <t>explanention</t>
  </si>
  <si>
    <t>sharia</t>
  </si>
  <si>
    <t>digestive system diseases/children</t>
  </si>
  <si>
    <t>isiamic creed dentistry</t>
  </si>
  <si>
    <t>nursing scipnil</t>
  </si>
  <si>
    <t>businese manegment</t>
  </si>
  <si>
    <t>Geotactic</t>
  </si>
  <si>
    <t>profeshinal planning</t>
  </si>
  <si>
    <t>electricity engineering</t>
  </si>
  <si>
    <t>method of studies</t>
  </si>
  <si>
    <t>Mohuments</t>
  </si>
  <si>
    <t>Food sciences</t>
  </si>
  <si>
    <t xml:space="preserve">Biolgical technologies </t>
  </si>
  <si>
    <t>dairy</t>
  </si>
  <si>
    <t>Medical practicalscience</t>
  </si>
  <si>
    <t>pathological &amp; anlalyses</t>
  </si>
  <si>
    <t>anatomy &amp;fetus clinical</t>
  </si>
  <si>
    <t>physical medicen &amp; medicen enabling</t>
  </si>
  <si>
    <t>spacialism bord in fat surgery</t>
  </si>
  <si>
    <t>spacialism bord in psychic medical for kids&amp; adolescent</t>
  </si>
  <si>
    <t>spacialism bord in intensive care</t>
  </si>
  <si>
    <t>spacialism bord in Anesthesia</t>
  </si>
  <si>
    <t>Physical methods</t>
  </si>
  <si>
    <t xml:space="preserve">Statistics </t>
  </si>
  <si>
    <t>Veterinary  medicine</t>
  </si>
  <si>
    <t>Veterinary  physioloical</t>
  </si>
  <si>
    <t>Roods and bridges engineeing</t>
  </si>
  <si>
    <t>عدد الطلبة المقبولين  في الدراسات العليا  في الجامعات العراقية موزعين حسب الجامعة  والشهادة والجنس للعام الدراسي 2019 / 2020</t>
  </si>
  <si>
    <t>Number of students admitted to high studies in Iraqi universities distributed by university, certificate and sex for academic year 2019/2020</t>
  </si>
  <si>
    <t>عدد الطلبة المقبولين في الدراسات العليا  في الجامعات العراقية موزعين حسب الجامعة  والجنسية والجنس للعام الدراسي 2019 / 2020</t>
  </si>
  <si>
    <t xml:space="preserve">Number of students enrolled to high studies in Iraqi universities distributed by university, nationality  and sex for academic year 2020/2019 </t>
  </si>
  <si>
    <t>عدد الطلبة الموجودين  في الدراسات العليا  في الجامعات  العراقية موزعين حسب الجامعة  والشهادة  والجنس للعام الدراسي 2019 / 2020</t>
  </si>
  <si>
    <t xml:space="preserve">Number of students enrolled to high studies in Iraqi universities distributed by university, certificate and sex for academicl year 2020/2019 </t>
  </si>
  <si>
    <t xml:space="preserve">Number of students  enrolled to high studies in Iraqi universities distributed by universityto ,nationality and sex for academic   year 2020/2019 </t>
  </si>
  <si>
    <t xml:space="preserve">عدد الطلبة العراقيين المقبولين في الدراسات العليا  موزعين حسب الكلية والشهادة والجنس في جامعة بغداد للعام الدراسي 2019 / 2020 </t>
  </si>
  <si>
    <t>Number of students admitted to high studies distributed by university, certificate and sex in Baghdad University for academicl  year 2019/2020</t>
  </si>
  <si>
    <t xml:space="preserve">عدد الطلبة العرب المقبولين في الدراسات العليا  موزعين حسب الكلية والشهادة والجنس في جامعة بغداد للعام الدراسي 2019 / 2020 </t>
  </si>
  <si>
    <t xml:space="preserve">جدول (8) </t>
  </si>
  <si>
    <t>Number of Arab students admitted to high studies distributed by university, certificate and sex in Baghdad University for academicl  year 2019/2020</t>
  </si>
  <si>
    <t xml:space="preserve">جدول  (9) </t>
  </si>
  <si>
    <t xml:space="preserve">عدد الطلبة العراقيين المقبولين في الدراسات العليا موزعين حسب الكلية والقسم والاختصاص والشهادة والجنس في جامعة بغداد للعام الدراسي 2019 / 2020 </t>
  </si>
  <si>
    <t>Number of Iraqi students admitted to high studies distributed by college, department, specialization, certificate and sex in Baghdad University for academic year 2019/2020</t>
  </si>
  <si>
    <t xml:space="preserve">Community   medicine  </t>
  </si>
  <si>
    <t xml:space="preserve">.Table (9) con  </t>
  </si>
  <si>
    <t>المعلومات والاتصالات</t>
  </si>
  <si>
    <t>مكافحة التصحر</t>
  </si>
  <si>
    <t>تقييم الاثر البيئي</t>
  </si>
  <si>
    <t>التخطيط الاستراتيدجي الامني</t>
  </si>
  <si>
    <t>مؤسسات امنية</t>
  </si>
  <si>
    <t>دبلوم محاسبة وتدقيق</t>
  </si>
  <si>
    <t>طرائق تدريس اللفة العربية</t>
  </si>
  <si>
    <t>طرائق تدريس اللفة الانكليزية</t>
  </si>
  <si>
    <t>اللغة الكردية</t>
  </si>
  <si>
    <t>طرائق تدريس اللغة الكردية</t>
  </si>
  <si>
    <t>الدبلوم العالي المهني لمكافحة الفساد</t>
  </si>
  <si>
    <t xml:space="preserve">عدد الطلبة العراقيين الموجودين في الدراسات العليا موزعين حسب الكلية والشهادة والجنس في جامعة بغداد للعام الدراسي 2019 / 2020 </t>
  </si>
  <si>
    <t>Number of Iraqi students enrolled in high studies distributed by college, certificate and sex in Baghdad University for academic  year 2019/2020</t>
  </si>
  <si>
    <t xml:space="preserve">عدد الطلبة العرب الموجودين في الدراسات العليا موزعين حسب الكلية والشهادة والجنس في جامعة بغداد للعام الدراسي 2019 / 2020 </t>
  </si>
  <si>
    <t>Number of ِArab students enrolled in high studies distributed by college, certificate and sex in Baghdad University for academic  year 2019/2020</t>
  </si>
  <si>
    <t xml:space="preserve">عدد الطلبة العراقيين الموجودين في الدراسات العليا موزعين حسب الكلية والقسم والاختصاص والشهادة والجنس في جامعة بغداد للعام الدراسي 2019 / 2020 </t>
  </si>
  <si>
    <t>Number of Iraqi students enrolled in high studies distributed by college, department, specialization , certificate and sex in Baghdad University for academic  year 2019/2020</t>
  </si>
  <si>
    <t>جدول (12)</t>
  </si>
  <si>
    <t xml:space="preserve">جدول  ( 13 ) </t>
  </si>
  <si>
    <t>المعلومات والاتصاات</t>
  </si>
  <si>
    <t>تخطيط ستراتيجي امني</t>
  </si>
  <si>
    <t>ادارة بلديات</t>
  </si>
  <si>
    <t xml:space="preserve">طرائق تدريس اللغة الكردية </t>
  </si>
  <si>
    <t>انف وا\ن وحنجرة</t>
  </si>
  <si>
    <t>جلدية</t>
  </si>
  <si>
    <t xml:space="preserve">عدد الطلبة العرب الموجودين في الدراسات العليا موزعين حسب الكلية والقسم والاختصاص والشهادة والجنس في جامعة بغداد للعام الدراسي 2019 / 2020 </t>
  </si>
  <si>
    <t>Number of Arab students enrolled in high studies distributed by college, department, specialization , certificate and sex in Baghdad University for academic  year 2019/2020</t>
  </si>
  <si>
    <t xml:space="preserve">العلوم للبنات </t>
  </si>
  <si>
    <t xml:space="preserve">عدد الطلبة العراقيين المقبولين في الدراسات العليا موزعين حسب الكلية والشهادة والجنس في الجامعة المستنصرية للعام الدراسي 2019 / 2020 </t>
  </si>
  <si>
    <t>Number of Iraqi students admitted to high studies distributed by college, certificate and sex in AL-Mustansiria University for academic year 2019/2020</t>
  </si>
  <si>
    <t xml:space="preserve">عدد الطلبة العراقيين المقبولين في الدراسات العليا موزعين حسب الكلية والقسم والاختصاص والشهادة والجنس في الجامعة  المستنصرية للعام الدراسي 2019 / 2020  </t>
  </si>
  <si>
    <t>Number of Iraqi students admitted to high studies distributed by college, department, certificate and sex in AL-Mustansiria University for academic year 2019/2020</t>
  </si>
  <si>
    <t>جدول (10)</t>
  </si>
  <si>
    <t>تابع جدول (13)</t>
  </si>
  <si>
    <t xml:space="preserve">. Table (13) con  </t>
  </si>
  <si>
    <t xml:space="preserve">جدول  ( 14 ) </t>
  </si>
  <si>
    <t xml:space="preserve">هندسة الالكترونك </t>
  </si>
  <si>
    <t>جدول (16)</t>
  </si>
  <si>
    <t>جدول (15)</t>
  </si>
  <si>
    <t>. Table (16) con</t>
  </si>
  <si>
    <t xml:space="preserve"> تابع جدول (16)</t>
  </si>
  <si>
    <t>صحة نفسية</t>
  </si>
  <si>
    <t xml:space="preserve"> عدد الطلبة االعراقيين الموجودين في الدراسات العليا موزعين حسب الكلية والشهادة والجنس في الجامعة المستنصرية للعام الدراسي 2019 / 2020</t>
  </si>
  <si>
    <t>Number of Iraqi students enrolled in high studies distributed by college, certificate and sex in AL-Mustansiria University for academic year 2019/2020</t>
  </si>
  <si>
    <t>جدول(18)</t>
  </si>
  <si>
    <t xml:space="preserve">عدد الطلبة العراقيين الموجودين في الدراسات العليا موزعين حسب الكلية والقسم والاختصاص والشهادة والجنس في الجامعة المستنصرية للعام الدراسي 2019 / 2020 </t>
  </si>
  <si>
    <t>Number of Iraqi students enrolled in high studies distributed by college, department, certificate and sex in AL-Mustansiria University for academic year 2019/2020</t>
  </si>
  <si>
    <t>تابع جدول (18)</t>
  </si>
  <si>
    <t>عدد الطلبة العراقيين المقبولين في الدراسات العليا  موزعين حسب القسم والشهادة والجنس في الجامعة التكنولوجية للعام الدراسي 2019 / 2020</t>
  </si>
  <si>
    <t>Number of Iraqi students admitted to high studies distributed by department, certificate and sex in the University of Technology for academic year 2019/2020</t>
  </si>
  <si>
    <t xml:space="preserve">عدد الطلبة العراقيين المقبولين في الدراسات العليا موزعين حسب القسم  والفرع والاختصاص والشهادة  والجنس في الجامعة التكنولوجية للعام الدراسي 2019 / 2020 </t>
  </si>
  <si>
    <t>Number of Iraqi students admitted to high studies distributed by college, department, specialisation, certificate and sex in the University of Technology for academic year 2019/2020</t>
  </si>
  <si>
    <t xml:space="preserve">عدد الطلبة العراقيين الموجودين في الدراسات العليا موزعين حسب القسم والشهادة والجنس في الجامعة التكنولوجية للعام الدراسي 2019 / 2020 </t>
  </si>
  <si>
    <t>Number of Iraqi students enrolled in high studies distributed by college, certificate and sex in the University of  Technology for academic year 2019/2020</t>
  </si>
  <si>
    <t xml:space="preserve">عدد الطلبة العراقيين الموجودين في الدراسات العليا موزعين حسب  القسم  والفرع  والاختصاص والشهادة والجنس في الجامعة التكنولوجية للعام الدراسي 2019 / 2020 </t>
  </si>
  <si>
    <t>Number of Iraqi students enrolled high studies distributed by college, department, specification, certificate,  and sex in the University of  Technology for academic year 2019/2020</t>
  </si>
  <si>
    <t>تابع جدول(22)</t>
  </si>
  <si>
    <t>عدد الطلبة العراقيين المقبولين في الدراسات العليا موزعين حسب الكلية والشهادة والجنس في جامعة النهرين للعام الدراسي 2020/2019</t>
  </si>
  <si>
    <t>Number of Iraqi students admitted to high studies distributed by college, certificate, and sex in AL-Nahrein University for school year 2019/2020</t>
  </si>
  <si>
    <t>عدد الطلبة العراقيين الموجودين في الدراسات العليا موزعين حسب الكلية والقسم  والاختصاص والشهادة والجنس في جامعة  النهرين للعام الدراسي 2019 / 2020</t>
  </si>
  <si>
    <t>Number of Iraqi students enrolled in high studies distributed by college, certificate, and sex in AL-Nahrein University for school year 2019/2020</t>
  </si>
  <si>
    <t>عدد الطلبة العراقيين الموجودين في الدراسات العليا موزعين حسب الكلية والشهادة والجنس في جامعة النهرين للعام الدراسي 2020/2019</t>
  </si>
  <si>
    <t>Number of Iraqi students enrolled  to high studies distributed by college, certificate, and sex in AL-Nahrein University for school year 20192020</t>
  </si>
  <si>
    <t xml:space="preserve">تقنيات المواد </t>
  </si>
  <si>
    <t>عدد الطلبة العرب الموجودين في الدراسات العليا موزعين حسب الكلية والشهادة والجنس في الجامعة التكنولوجية للعام الدراسي 2018 / 2019</t>
  </si>
  <si>
    <t xml:space="preserve">Number of Arap students enrolled in high studies distributed by college, certificate and sex in the University of  Technology for academic year 2018/2019 </t>
  </si>
  <si>
    <t xml:space="preserve">عدد الطلبة العرب الموجودين في الدراسات العليا موزعين حسب الكلية والقسم والاختصاص والشهادة والجنس في الجامعة التكنولوجية للعام الدراسي 2018 / 2019  </t>
  </si>
  <si>
    <t xml:space="preserve">Number of Arab students enrolled in high studies distributed by college, department, specialization, certificate and sex in the University of  Technology  for academic year 2018/2019 </t>
  </si>
  <si>
    <t xml:space="preserve">عدد الطلبة العرب المقبولين في الدراسات العليا  موزعين حسب الكلية والشهادة والجنس في الجامعة التكنولوجية  للعام الدراسي 2019 / 2020 </t>
  </si>
  <si>
    <t>Number of Arab students admitted to high studies distributed by college, department, specialisation, certificate and sex in the University of Technology for academic year 2019/2020</t>
  </si>
  <si>
    <t>Number of Arab students admitted to high studies distributed by college, department, specialization, certificate and sex in Baghdad University for academic year 2019/2020</t>
  </si>
  <si>
    <t>Number of Arab students admitted to high studies distributed by university, certificate and sex in the University of Technology  for academicl  year 2019/2020</t>
  </si>
  <si>
    <t>جدول (21)</t>
  </si>
  <si>
    <t xml:space="preserve">جدول (20) </t>
  </si>
  <si>
    <t>The disease</t>
  </si>
  <si>
    <t>عدد الطلبة العراقيين المقبولين في الدراسات العليا موزعين حسب الكلية والشهادة والجنس في الجامعة العراقية للعام الدراسي 2019 / 2020</t>
  </si>
  <si>
    <t>Number of Iraqi students admitted to high studies distributed by college, certificate, and sex in AL-Iraqia University for school year 2019/2020</t>
  </si>
  <si>
    <t xml:space="preserve">عدد الطلبة العراقيين المقبولين في الدراسات العليا موزعين حسب الكلية والقسم والاختصاص والشهادة والجنس في الجامعة العراقية للعام الدراسي 2019 / 2020 </t>
  </si>
  <si>
    <t>Number of Iraqi students admitted to high studies distributed by college, department, specialization, certificate, and sex in AL-Iraqia University for school year 2019/2020</t>
  </si>
  <si>
    <t>العلاقات العامة</t>
  </si>
  <si>
    <t>public relations</t>
  </si>
  <si>
    <t>االادب العربي</t>
  </si>
  <si>
    <t>عدد الطلبة العراقيين المقبولين في الدراسات العليا  موزعين حسب المجلس والقسم والشهادة والجنس في المجلس العراقي للاختصاصات الطبية للعام الدراسي 2019 / 2020</t>
  </si>
  <si>
    <t>Number of Iraqi students admitted to high studies distributed by Board, department, certificate, and sex in Iraqi board for medical specialization for school year 2019/2020</t>
  </si>
  <si>
    <t>عدد الطلبة العراقيين المقبولين في الدراسات العليا موزعين حسب المجلس والقسم والاختصاص  والشهادة والجنس في المجلس العراقي للاختصاصات الطبية للعام الدراسي 2019 / 2020</t>
  </si>
  <si>
    <t>Number of Iraqi students admitted to high studies distributed by Board, department, certificate, and sex in Iraqi board for medical specializations for school year 2019/2020</t>
  </si>
  <si>
    <t>الزمالة التخصصية في تخديرعمليات  القلب</t>
  </si>
  <si>
    <t>الزمالة التخصصية في تخدير الاطفال</t>
  </si>
  <si>
    <t>الزمالة التخصصية في الاورام النسائية</t>
  </si>
  <si>
    <t>الزمالة التخصصية في العلاج المعرفي السلوكي</t>
  </si>
  <si>
    <t>الزمالة التخصصية في االعقم واطفال الانابيب</t>
  </si>
  <si>
    <t>الزمالة التخصصية في المعالجة الناظورية لحصى الكلة</t>
  </si>
  <si>
    <t>الزمالة التخصصية في جراحة الاورام للبالغين</t>
  </si>
  <si>
    <t>الزمالة التخصصية في كهرو فسلجة القلب</t>
  </si>
  <si>
    <t xml:space="preserve">عدد الطلبة العراقيين الموجودين في الدراسات العليا موزعين حسب المجلس والشهادة والجنس في المجلس العراقي للاختصاصات الطبية للعام الدراسي 2019 / 2020 </t>
  </si>
  <si>
    <t>Number of Iraqi students attended high studies distributed by Board, certificate, and sex in Iraqi board for medical specialization for school year 2019/2020</t>
  </si>
  <si>
    <t>عدد الطلبة العراقيين الموجودين في الدراسات العليا موزعين حسب المجلس والفرع والاختصاص والجنس في المجلس العراقي للاختصاصات الطبية للعام الدراسي 2019 / 2020</t>
  </si>
  <si>
    <t>Number of Iraqi students  enrolled  to high studies distributed by Board, department, certificate, and sex in Iraqi board for medical specializations for school year 2019/2020</t>
  </si>
  <si>
    <t xml:space="preserve">      عدد الطلبة العراقيين المقبولين في الدراسات العليا موزعين حسب الهيئة والشهادة والجنس في الهيئة العراقية للحاسبات والمعلوماتية للعام الدراسي 2019 / 2020 </t>
  </si>
  <si>
    <t>Number of Iraqi students admitted to high studies distributed by college, certificate, and sex in Iraqi commission for information technology &amp; computer for school year 2019/2020</t>
  </si>
  <si>
    <t xml:space="preserve">      عدد الطلبة العرب المقبولين في الدراسات العليا موزعين حسب الهيئة والشهادة والجنس في الهيئة العراقية للحاسبات والمعلوماتية للعام الدراسي 2019 / 2020 </t>
  </si>
  <si>
    <t>Number of Arab students admitted to high studies distributed by college, certificate, and sex in Iraqi commission for information technology &amp; computer for school year 2019/2020</t>
  </si>
  <si>
    <t xml:space="preserve">عدد الطلبة العراقيين المقبولين في الدراسات العليا موزعين حسب الهيئة  والقسم والاختصاص والشهادة والجنس في الهيئة العراقية للحاسبات والمعلوماتية للعام الدراسي 2019 / 2020 </t>
  </si>
  <si>
    <t>Number of Iraqi students admitted to high studies distributed by college, department, specialization, certificate, and sex in  Iraqi commission for information technology &amp; computer for school year 2019/2020</t>
  </si>
  <si>
    <t xml:space="preserve">عدد الطلبة العرب المقبولين في الدراسات العليا موزعين حسب الهيئة  والقسم والاختصاص والشهادة والجنس في الهيئة العراقية للحاسبات والمعلوماتية للعام الدراسي 2019 / 2020 </t>
  </si>
  <si>
    <t>Number of Arab students admitted to high studies distributed by college, department, specialization, certificate, and sex in  Iraqi commission for information technology &amp; computer for school year 2019/2020</t>
  </si>
  <si>
    <t xml:space="preserve">      عدد الطلبة العراقيين الموجودين في الدراسات العليا موزعين حسب الهيئة والشهادة والجنس في الهيئة العراقية للحاسبات والمعلوماتية للعام الدراسي 2019 / 2020 </t>
  </si>
  <si>
    <t>Number of Iraqi students enrolled in high studies distributed by college, certificate, and sex in  Iraqi commission for information technology &amp; computer  for school year 2019/2020</t>
  </si>
  <si>
    <t xml:space="preserve">      عدد الطلبة العرب الموجودين في الدراسات العليا موزعين حسب الهيئة والشهادة والجنس في الهيئة العراقية للحاسبات والمعلوماتية للعام الدراسي 2019 / 2020 </t>
  </si>
  <si>
    <t>Number of Arab students enrolled in high studies distributed by college, certificate, and sex in  Iraqi commission for information technology &amp; computer  for school year 2019/2020</t>
  </si>
  <si>
    <t xml:space="preserve">                           عددالطلبة العراقيين الموجودين في الدراسات العليا موزعين حسب الهيئة  والقسم والاختصاص والشهادة والجنس في الهيئة العراقية للحاسبات والمعلوماتية للعام الدراسي 2019 / 2020 </t>
  </si>
  <si>
    <t>Number of Iraqi students attended high studies distributed by college, certificate, and sex in  Iraqi commission for information technology &amp; computer  for school year 2019/2020</t>
  </si>
  <si>
    <t xml:space="preserve">                           عددالطلبة العرب الموجودين في الدراسات العليا موزعين حسب الهيئة  والقسم والاختصاص والشهادة والجنس في الهيئة العراقية للحاسبات والمعلوماتية للعام الدراسي 2019 / 2020 </t>
  </si>
  <si>
    <t>Number of Arab students attended high studies distributed by college, certificate, and sex in  Iraqi commission for information technology &amp; computer  for school year 2019/2020</t>
  </si>
  <si>
    <t>مفاصل وتاهيل طبي</t>
  </si>
  <si>
    <t xml:space="preserve">      عدد الطلبة العراقيين المقبولين في الدراسات العليا موزعين حسب الكلية والشهادة والجنس في جامعة الموصل للعام الدراسي 2019 / 2020 </t>
  </si>
  <si>
    <t>Number of Iraqi students  admitted in high studies distributed by college, certificate, and sex In the  Al- Mosul University of Technology  for school year 2019/2020</t>
  </si>
  <si>
    <t xml:space="preserve">عدد الطلبة العراقيين المقبولين في الدراسات العليا موزعين حسب الكلية والقسم  والاختصاص والشهادة والجنس في جامعة الموصل للعام الدراسي 2019 / 2020 </t>
  </si>
  <si>
    <t>Number of Iraqi students admitted to high studies distributed by college, department, specialization, certificate, and sex in  Al- Mosul  university for  2019/2020</t>
  </si>
  <si>
    <t>جراحة الفم والاسنان</t>
  </si>
  <si>
    <t>السدود والموارد</t>
  </si>
  <si>
    <t>ري وبزل</t>
  </si>
  <si>
    <t>هيدرولوجي</t>
  </si>
  <si>
    <t>هيدروليك</t>
  </si>
  <si>
    <t>الطب الوقائي</t>
  </si>
  <si>
    <t>التشخيصات المرضية</t>
  </si>
  <si>
    <t>الادوية والسموم البيطرية</t>
  </si>
  <si>
    <t>الصحة العامة</t>
  </si>
  <si>
    <t>هندسة برامجيات</t>
  </si>
  <si>
    <t>ادارة الجودة</t>
  </si>
  <si>
    <t>ادارة التسويق</t>
  </si>
  <si>
    <t>التربية البدنية وعلوم الر ياضة</t>
  </si>
  <si>
    <t>الادارة والتنظيم</t>
  </si>
  <si>
    <t>تمثيل</t>
  </si>
  <si>
    <t xml:space="preserve">      عدد الطلبة العراقيين الموجودين في الدراسات العليا موزعين حسب الكلية والشهادة والجنس في جامعة الموصل للعام الدراسي 2019 / 2020 </t>
  </si>
  <si>
    <t>Number of Iraqi students enrolled in high studies distributed by college, certificate, and sex In Al- Mosul  university for  2019/2020</t>
  </si>
  <si>
    <t xml:space="preserve">عدد الطلبة العراقيين الموجودين في الدراسات العليا موزعين حسب الكلية والقسم  والاختصاص والشهادة والجنس في جامعة الموصل للعام الدراسي 2019 / 2020 </t>
  </si>
  <si>
    <t>Number of Iraqi students enrolled to high studies distributed by college, department, specialization, certificate, and sex Al- Mosul  university for  2019/2020</t>
  </si>
  <si>
    <t>الصيدلية</t>
  </si>
  <si>
    <t>الصيدلية عام</t>
  </si>
  <si>
    <t>Marketing Management</t>
  </si>
  <si>
    <t>Physical education and Sports Sciences</t>
  </si>
  <si>
    <t>Performing arts</t>
  </si>
  <si>
    <t>represntation</t>
  </si>
  <si>
    <t xml:space="preserve">      عدد الطلبة العراقيين المقبولين في الدراسات العليا موزعين حسب الكلية والشهادة والجنس في جامعة نينوى للعام الدراسي 2019 / 2020 </t>
  </si>
  <si>
    <t>Number of Iraqi studentsadmitted in high studies distributed by college, certificate, and sex In Nenavah university  for  2019/2020</t>
  </si>
  <si>
    <t>Dams and resources</t>
  </si>
  <si>
    <t>Irrigation and puncture</t>
  </si>
  <si>
    <t>Hydrologist</t>
  </si>
  <si>
    <t>Hydraulic</t>
  </si>
  <si>
    <t>Internal and preventive medicine</t>
  </si>
  <si>
    <t xml:space="preserve">عدد الطلبة العراقيين المقبولين  في الدراسات العليا موزعين  حسب الكلية والقسم والشهادة والجنس في جامعة نينوى للعام الدراسي 2019 / 2020 </t>
  </si>
  <si>
    <t>Number of Iraqi students admitted to high studies distributed by college, department, specialization, certificate, and sex Nenavah university  2019/2020</t>
  </si>
  <si>
    <t>Number of Iraqi students enrolled in high studies distributed by college, certificate, and sex In Nenavah university  for  2019/2020</t>
  </si>
  <si>
    <t xml:space="preserve">      عدد الطلبة العراقيين الموجودين في الدراسات العليا موزعين حسب الكلية والشهادة والجنس في جامعة نينوى للعام الدراسي 2019 / 2020 </t>
  </si>
  <si>
    <t xml:space="preserve">عدد الطلبة العراقيين الموجودين  في الدراسات العليا موزعين  حسب الكلية والقسم والشهادة والجنس في جامعة نينوى للعام الدراسي 2019 / 2020 </t>
  </si>
  <si>
    <t>Number of Iraqi students enrolled to high studies distributed by college, department, specialization, certificate, and sex Nenavah university  2019/2020</t>
  </si>
  <si>
    <t xml:space="preserve">Computer Science and Information Technology </t>
  </si>
  <si>
    <t xml:space="preserve">عدد الطلبة العراقيين المقبولين في الدراسات العليا موزعين حسب الكلية والشهادة والجنس في جامعة البصرة للعام الدراسي 2019 / 2020 </t>
  </si>
  <si>
    <t xml:space="preserve">Number of Iraqi students admitted to high studies distributed by college, certificate and sex in Basrah university for  2019/2020 </t>
  </si>
  <si>
    <t xml:space="preserve">عدد الطلبة العراقيين المقبولين في الدراسات العليا موزعين حسب الكلية والقسم والاختصاص والشهادة والجنس في جامعة  البصرة للعام الدراسي 2019 / 2020 </t>
  </si>
  <si>
    <t xml:space="preserve">Number of Iraqi students admitted to high studies distributed by college, department, certificate and sex in Basrah university for 2019/2020 </t>
  </si>
  <si>
    <t>Physiognomy</t>
  </si>
  <si>
    <t>Information Systems</t>
  </si>
  <si>
    <t xml:space="preserve">عدد الطلبة العراقيين الموجودين في الدراسات العليا موزعين حسب الكلية والشهادة والجنس في جامعة البصرة للعام الدراسي 2019 / 2020 </t>
  </si>
  <si>
    <t xml:space="preserve">Number of Iraqi students enrolled in high studies distributed by college, certificate and sex in Basrah university for 2019/2020 </t>
  </si>
  <si>
    <t xml:space="preserve">عدد الطلبة العراقيين الموجودين في الدراسات العليا موزعين حسب الكلية والقسم والاختصاص والشهادة والجنس في جامعة البصرة  للعام الدراسي 2019 / 2020 </t>
  </si>
  <si>
    <t>Number of Iraqi students enrolled in high studies distributed by college, department, certificate and sex in Basrah university for 2019/2020</t>
  </si>
  <si>
    <t>علوم  الحاسوب</t>
  </si>
  <si>
    <t>نظم المعلومات الحاسوبية</t>
  </si>
  <si>
    <t>Computer information systems</t>
  </si>
  <si>
    <t>Quality Management</t>
  </si>
  <si>
    <t>عدد الطلبة العراقيين المقبولين في  الدراسات العليا  موزعين حسب الكلية والشهادة والجنس في جامعة الكوفة للعام الدراسي 2019 / 2020</t>
  </si>
  <si>
    <t xml:space="preserve">Number of Iraqi students admitted to high studies distributed by college, certificate and sex in Kufa university for academic year 2019/2020 </t>
  </si>
  <si>
    <t xml:space="preserve">عدد الطلبة العراقيين المقبولين في الدراسات العليا موزعين حسب الكلية والقسم  والاختصاص والشهادة والجنس في جامعة الكوفة  للعام الدراسي 2019 / 2020 </t>
  </si>
  <si>
    <t xml:space="preserve">Number of Iraqi students admitted to high studies distributed by college, department, certificate and sex in Kufa university for academic year 2020/2019 </t>
  </si>
  <si>
    <t>عدد الطلبة العراقيين الموجودين في الدراسات العليا موزعين حسب الكلية والشهادة والجنس في جامعة الكوفة للعام الدراسي 2019 / 2020</t>
  </si>
  <si>
    <t xml:space="preserve">Number of Iraqi students enrolled in high studies distributed by college, certificate and sex in Kufa university for academic year 2019/2020 </t>
  </si>
  <si>
    <t>جراحة العيون</t>
  </si>
  <si>
    <t xml:space="preserve">ادارة مؤسسات امنية </t>
  </si>
  <si>
    <t>تقويم مشروعات ودراسة الجدوى</t>
  </si>
  <si>
    <t xml:space="preserve">عدد الطلبة العراقيين الموجودين في الدراسات العليا موزعين حسب الكلية والقسم والاختصاص والشهادة والجنس في جامعة  الكوفة للعام الدراسي 2019 / 2020  </t>
  </si>
  <si>
    <t xml:space="preserve">Number of Iraqi students enrolled in high studies distributed by college, department, specialization, certificate and sex in Kufa university for academic year 2019/2020 </t>
  </si>
  <si>
    <t>ادارة مؤسسات امنية</t>
  </si>
  <si>
    <t xml:space="preserve">عدد الطلبة العراقيين المقبولين في الدراسات العليا  موزعين حسب الكلية والشهادة والجنس في جامعة تكريت للعام الدراسي 2019 / 2020 </t>
  </si>
  <si>
    <t xml:space="preserve">Number of Iraqi students admitted to high studies distributed by college, certificate and sex in Tikreet university for 2019/2020 </t>
  </si>
  <si>
    <t xml:space="preserve">عدد الطلبة العراقيين المقبولين في الدراسات العليا موزعين حسب الكلية والقسم والاختصاص والشهادة والجنس في جامعة تكريت  للعام الدراسي 2019 / 2020 </t>
  </si>
  <si>
    <t xml:space="preserve">Number of Iraqi students admitted in high studies distributed by college, department, specialization, certificate and sex in Tikreet university for 2019/2020 </t>
  </si>
  <si>
    <t xml:space="preserve">عدد الطلبة العرب المقبولين في الدراسات العليا  موزعين حسب الكلية والشهادة والجنس في جامعة تكريت للعام الدراسي 2019 / 2020 </t>
  </si>
  <si>
    <t>Number of Arab students admitted to high studies distributed by university, certificate and sex in Tikreet University for academicl  year 2019/2020</t>
  </si>
  <si>
    <t>القانون الانساني وخدمة المجتمع</t>
  </si>
  <si>
    <t xml:space="preserve">عدد الطلبة العرب المقبولين في الدراسات العليا موزعين حسب الكلية والقسم والاختصاص والشهادة والجنس في جامعة  تكريت للعام الدراسي 2019 / 2020  </t>
  </si>
  <si>
    <t xml:space="preserve">Number of Arab students admitted in high studies distributed by college, department, specialization, certificate and sex in Tikreet university for academic year 2019/2020 </t>
  </si>
  <si>
    <t xml:space="preserve">عدد الطلبة العرب الموجودين في الدراسات العليا  موزعين حسب الكلية والشهادة والجنس في جامعة تكريت للعام الدراسي 2019 / 2020 </t>
  </si>
  <si>
    <t>Number of Arab students enrolled  to high studies distributed by university, certificate and sex in Tikreet University for academicl  year 2019/2020</t>
  </si>
  <si>
    <t xml:space="preserve">عدد الطلبة العراقيين الموجودين في الدراسات العليا موزعين حسب الكلية والقسم والاختصاص والشهادة والجنس في جامعة تكريت  للعام الدراسي 2019 / 2020 </t>
  </si>
  <si>
    <t xml:space="preserve">Number of Iraqi students enrolled to high studies distributed by college, department, certificate and sex in Tikreet university for 2019/2020 </t>
  </si>
  <si>
    <t>الاذاعة والتلفزيون</t>
  </si>
  <si>
    <t xml:space="preserve">عدد الطلبة العرب الموجودين في الدراسات العليا موزعين حسب الكلية والقسم والاختصاص والشهادة والجنس في جامعة  تكريت للعام الدراسي 2019 / 2020  </t>
  </si>
  <si>
    <t xml:space="preserve">Number of Arab students  enrolled in high studies distributed by college, department, specialization, certificate and sex in Tikreet university for academic year 2019/2020 </t>
  </si>
  <si>
    <t xml:space="preserve">عدد الطلبة العراقيين المقبولين في الدراسات العليا موزعين حسب الكلية والقسم والاختصاص والشهادة والجنس في جامعة سامراء  للعام الدراسي 2019 / 2020 </t>
  </si>
  <si>
    <t>Number of Iraqi students admitted to high studies distributed by college, department, specialization, certificate and sex in Samaraa university for 2019/2020</t>
  </si>
  <si>
    <t>عدد الطلبة العراقيين المقبولين في الدراسات العليا موزعين حسب الكلية والشهادة والجنس في جامعة سامراء للعام الدراسي 2019 / 2020</t>
  </si>
  <si>
    <t>Number of Iraqi students admitted to high studies distributed by college, certificate and sex in Samara university for 2019/2020</t>
  </si>
  <si>
    <t>عدد الطلبة العراقيين المقبولين في الدراسات العليا  موزعين حسب الكلية والشهادة والجنس في جامعة القادسية  للعام الدراسي 2019 / 2020</t>
  </si>
  <si>
    <t xml:space="preserve">Number of Iraqi students admitted to high studies distributed by college, certificate and sex in AL-Qadisia university for 2019/2020 </t>
  </si>
  <si>
    <t xml:space="preserve">عدد الطلبة العراقيين الموجودين في الدراسات العليا موزعين حسب الكلية والشهادة والجنس في جامعة القادسية للعام الدراسي 2019 / 2020 </t>
  </si>
  <si>
    <t xml:space="preserve">Number of Iraqi students enrolled in high studies distributed by college, certificate and sex in AL-Qadisia university for 2019/2020 </t>
  </si>
  <si>
    <t>طب مهني</t>
  </si>
  <si>
    <t>كيمياء</t>
  </si>
  <si>
    <t>كيمياء طبية</t>
  </si>
  <si>
    <t>الطرق والنقل</t>
  </si>
  <si>
    <t>الامراض وامراض الدواجن</t>
  </si>
  <si>
    <t>فسلجة بيطرية</t>
  </si>
  <si>
    <t>توليد بيطري</t>
  </si>
  <si>
    <t>جراحة بيطرية</t>
  </si>
  <si>
    <t xml:space="preserve">كيمياء </t>
  </si>
  <si>
    <t>الانشاءات</t>
  </si>
  <si>
    <t>الحرارية والموائع</t>
  </si>
  <si>
    <t>السدود</t>
  </si>
  <si>
    <t>التفسير</t>
  </si>
  <si>
    <t xml:space="preserve">عدد الطلبة العراقيين المقبولين في الدراسات العليا موزعين حسب الكلية والقسم والاختصاص والشهادة والجنس في جامعة الانبار  للعام الدراسي 2019 / 2020 </t>
  </si>
  <si>
    <t xml:space="preserve">Number of Iraqi students admitted to high studies distributed by college, department, specialization, certificate and sex in AL-Anbar university for 2019/2020 </t>
  </si>
  <si>
    <t xml:space="preserve"> عدد  الطلبة العراقيين الموجودين في الدراسات العليا موزعين حسب الكلية والقسم والاختصاص والشهادة والجنس في جامعة الانبار للعام الدراسي 2019 / 2020  </t>
  </si>
  <si>
    <t>Number of Iraqi students enrolled in high studies distributed by college, department, specialization, certificate and sex in AL-Anbar university for 2019/2020</t>
  </si>
  <si>
    <t>عدد الطلبة العراقيين المقبولين في الدراسات العليا موزعين حسب الكلية والشهادة والجنس في جامعة الفلوجة للعام الدراسي 2019 / 2020</t>
  </si>
  <si>
    <t xml:space="preserve">Number of Iraqi students admitted to high studies distributed by college, certificate and sex in AL-Falloja university for 2019/2020 </t>
  </si>
  <si>
    <t xml:space="preserve">عدد الطلبة العراقيين المقبولين في الدراسات العليا موزعين حسب الكلية والقسم والاختصاص والشهادة والجنس في جامعة الفلوجة  للعام الدراسي 2019 / 2020 </t>
  </si>
  <si>
    <t xml:space="preserve">Number of Iraqi students admitted to high studies distributed by college, department, specialization, certificate and sex in AL-Falloja university for 2019/2020 </t>
  </si>
  <si>
    <t>عدد الطلبة العراقيين الموجودين في الدراسات العليا موزعين حسب الكلية والشهادة والجنس في جامعة الفلوجة للعام الدراسي 2019 / 2020</t>
  </si>
  <si>
    <t>Number of Iraqi students enrolled in high studies distributed by college, certificate and sex in AL-Falloja university for 2019/2020</t>
  </si>
  <si>
    <t xml:space="preserve"> عدد  الطلبة العراقيين الموجودين في الدراسات العليا موزعين حسب الكلية والقسم والاختصاص والشهادة والجنس في جامعة الفلوجة للعام الدراسي 2019 / 2020  </t>
  </si>
  <si>
    <t>Number of Iraqi students enrolled in high studies distributed by college, department, specialization, certificate and sex in AL-Falloja university for 2019/2020</t>
  </si>
  <si>
    <t>عدد  الطلبة العراقيين المقبولين في الدراسات العليا موزعين حسب الكلية والشهادة والجنس في جامعة بابل  للعام الدراسي 2019 / 2020</t>
  </si>
  <si>
    <t xml:space="preserve">Number of Iraqi students admitted to high studies distributed by college, certificate and sex in Babylon university for 2019/2020 </t>
  </si>
  <si>
    <t xml:space="preserve">عدد الطلبة العراقيين المقبولين في الدراسات العليا موزعين حسب الكلية والقسم والاختصاص والشهادة والجنس في جامعة بابل للعام الدراسي 2019 / 2020 </t>
  </si>
  <si>
    <t>Number of Iraqi students admitted to high studies distributed by college, department, specialization, certificate and sex in Babylon university for 2019/2020</t>
  </si>
  <si>
    <t>عدد  الطلبة العراقيين الموجودين في الدراسات العليا موزعين حسب الكلية والشهادة والجنس في جامعة بابل  للعام الدراسي 2019 / 2020</t>
  </si>
  <si>
    <t xml:space="preserve">Number of Iraqi students enrolled in high studies distributed by college, certificate and sex in Babylon university for 2019/2020 </t>
  </si>
  <si>
    <t xml:space="preserve">عدد الطلبة العراقيين الموجودين في الدراسات العليا موزعين حسب الكلية والقسم والاختصاص والشهادة والجنس في جامعة بابل للعام الدراسي 2019 / 2020 </t>
  </si>
  <si>
    <t xml:space="preserve">Number of Iraqi students enrolled in high studies distributed by college, department, specialization, certificate and sex in Babylon university for 2019/2020 </t>
  </si>
  <si>
    <t>عدد الطلبة العراقيين المقبولين في الدراسات العليا موزعين حسب الكلية والشهادة والجنس في جامعة  قاسم الخضراء للعام الدراسي 2019 / 2020</t>
  </si>
  <si>
    <t>Number of Iraqi students admitted to high studies distributed by college, certificate and sex in Qasim AL-Khadhraa university for 2019/2020</t>
  </si>
  <si>
    <t xml:space="preserve">عدد الطلبة العراقيين المقبولين في الدراسات العليا موزعين حسب الكلية والقسم والاختصاص والشهادة والجنس في جامعة  قاسم  الخضراء  للعام الدراسي 2019 / 2020 </t>
  </si>
  <si>
    <t xml:space="preserve">Number of Iraqi students admitted to high studies distributed by college, department, specialization, certificate and sex in AL-Qasim AL-Khadhraa university for 2019/2020 </t>
  </si>
  <si>
    <t xml:space="preserve">عدد الطلبة العراقيين الموجودين في الدراسات العليا موزعين حسب الكلية والقسم والاختصاص والشهادة والجنس في جامعة قاسم  الخضراء  للعام الدراسي 2019 / 2020 </t>
  </si>
  <si>
    <t xml:space="preserve">Number of Iraqi student  enrolled in high studies distributed by college, department, specialization, certificate and sex in Qasim AL-Kadhraa university for 2019/2020 </t>
  </si>
  <si>
    <t>عدد الطلبة العراقيين الموجودين في الدراسات العليا موزعين حسب الكلية والشهادة والجنس في جامعة  قاسم  الخضراء للعام الدراسي 2019 / 2020</t>
  </si>
  <si>
    <t>Number of Iraqi students  enrolled in high studies distributed by college, certificate and sex in AL-Qasim AL-Khadhraa university for 2019/2020</t>
  </si>
  <si>
    <t>عدد الطلبة العراقيين المقبولين في الدراسات العليا موزعين حسب الكلية والشهادة والجنس في جامعة ديالى  للعام الدراسي 2019 / 2020</t>
  </si>
  <si>
    <t xml:space="preserve">Number of Iraqi students admitted to high studies distributed by college, certificate and sex in Diyala university for 2019/2020 </t>
  </si>
  <si>
    <t xml:space="preserve">عدد الطلبة العراقيين المقبولين في الدراسات العليا موزعين حسب الكلية والقسم والاختصاص  والشهادة والجنس في جامعة ديالى  للعام الدراسي 2019 / 2020 </t>
  </si>
  <si>
    <t xml:space="preserve">Number of Iraqi students admitted to high studies distributed by college, department, specialization, certificate and sex in Diyala university for 2019/2020 </t>
  </si>
  <si>
    <t xml:space="preserve">عدد الطلبة العراقيين الموجودين في الدراسات العليا موزعين حسب الكلية والقسم والاختصاص  والشهادة والجنس في جامعة ديالى  للعام الدراسي 2019 / 2020 </t>
  </si>
  <si>
    <t>Number of Iraqi students admitted to high studies distributed by college, department, specialization, certificate and sex in Diyala university for 2019/2020</t>
  </si>
  <si>
    <t>طب الاسرة مهني</t>
  </si>
  <si>
    <t>طب الاسرة (سنتان تقويميتان)</t>
  </si>
  <si>
    <t>Gis</t>
  </si>
  <si>
    <t>علوم الادلة الجنائية</t>
  </si>
  <si>
    <t>عدد الطلبة العراقيين الموجودين في الدراسات العليا موزعين حسب الكلية والقسم والاختصاص والشهادة والجنس في جامعة كربلاء  للعام الدراسي 2020/2019</t>
  </si>
  <si>
    <t>Number of Iraqi students enrolled in high studies distributed by college, department, specialization, certificate and sex in Kerbala university for 2019/2020</t>
  </si>
  <si>
    <t>عدد الطلبة العراقيين المقبولين في الدراسات العليا موزعين حسب الكلية والشهادة والجنس في جامعة كربلاء للعام الدراسي 2020/2019</t>
  </si>
  <si>
    <t>Number of Iraqi students admitted to high studies distributed by college, certificate and sex in Kerbala university for 2019/2020</t>
  </si>
  <si>
    <t>عدد الطلبة العراقيين المقبولين في الدراسات العليا موزعين حسب الكلية والقسم والاختصاص والشهادة والجنس في جامعة كربلاء  للعام الدراسي 2020/2019</t>
  </si>
  <si>
    <t>Number of Iraqi students admitted to high studies distributed by college, department, specialization, certificate and sex in Kerbala university for 2019/2020</t>
  </si>
  <si>
    <t>عدد الطلبة االعراقيين الموجودين في الدراسات العليا موزعين حسب الكلية والشهادة والجنس في جامعة كربلاء للعام الدراسي 2020/2019</t>
  </si>
  <si>
    <t>Number of Iraqi students enrolled in high studies distributed by college, certificate and sex in Kerbala university for 2019/2020</t>
  </si>
  <si>
    <t>Security stategic planning</t>
  </si>
  <si>
    <t>Diploma in Accounting and Auditing</t>
  </si>
  <si>
    <t>Methods of teaching the Arabic language</t>
  </si>
  <si>
    <t>Methods of teaching theEnglish language</t>
  </si>
  <si>
    <t>Methods of teaching geography</t>
  </si>
  <si>
    <t xml:space="preserve">Education for the Humanities /hbn Rushd   </t>
  </si>
  <si>
    <t>Methods of teaching the Qur,an and Islamic eaducation</t>
  </si>
  <si>
    <t>Kurdish language</t>
  </si>
  <si>
    <t>Methods of teaching the Kurdish language</t>
  </si>
  <si>
    <t>Higher Professional Diploma in Combating Corruption</t>
  </si>
  <si>
    <t>Physical Education and Sports Science</t>
  </si>
  <si>
    <t>علوم الاغّذية</t>
  </si>
  <si>
    <t>Environmental Impact Assessment</t>
  </si>
  <si>
    <t>Security strategic planning</t>
  </si>
  <si>
    <t>Municipalities administration</t>
  </si>
  <si>
    <t>Methods of teaching the English language</t>
  </si>
  <si>
    <t>Dentist</t>
  </si>
  <si>
    <t>General Surgery</t>
  </si>
  <si>
    <t>Oral and Maxillofacial Surgry</t>
  </si>
  <si>
    <t>Eyes</t>
  </si>
  <si>
    <t>Gynecologyand Infertility</t>
  </si>
  <si>
    <t>Ear,Nose and Throat</t>
  </si>
  <si>
    <t>Leather</t>
  </si>
  <si>
    <t>انف واّّن وحنجرة</t>
  </si>
  <si>
    <t xml:space="preserve">       </t>
  </si>
  <si>
    <t>Physical Education and Sports Science for Girls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</si>
  <si>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</si>
  <si>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Fellowship in intensive care</t>
  </si>
  <si>
    <t>Fellowship in Cardiac Oprations Anesthesia</t>
  </si>
  <si>
    <t xml:space="preserve">Fellowship in Pediatric anesthesia </t>
  </si>
  <si>
    <t>Fellowship in gynecological oncology</t>
  </si>
  <si>
    <t xml:space="preserve">Fellowship inCognitive Behavioral Therapy </t>
  </si>
  <si>
    <t xml:space="preserve">Fellowship in Infertility and IVF  </t>
  </si>
  <si>
    <t xml:space="preserve">Fellowship in the Neuroscience of Kidney Stones   </t>
  </si>
  <si>
    <t>Fellowship in adult oncological surgery</t>
  </si>
  <si>
    <t xml:space="preserve">Fellowship in Electrophysiology of the Heart </t>
  </si>
  <si>
    <t>Oral and dental surgery</t>
  </si>
  <si>
    <t>Pathological diagnoses</t>
  </si>
  <si>
    <t>Veterinary Parasites</t>
  </si>
  <si>
    <t>Public Health</t>
  </si>
  <si>
    <t>Softwara engineering</t>
  </si>
  <si>
    <t>Hospital Management</t>
  </si>
  <si>
    <t>Management and Orgaiztion</t>
  </si>
  <si>
    <t>representation</t>
  </si>
  <si>
    <t>Obststrics and Gynecology</t>
  </si>
  <si>
    <t>General Pharmacy</t>
  </si>
  <si>
    <t>Irrigation and Punture</t>
  </si>
  <si>
    <t>Soil Sciences</t>
  </si>
  <si>
    <t>علم النفس الرياضي</t>
  </si>
  <si>
    <t>Sports psychology</t>
  </si>
  <si>
    <t>الفقه ةاصوله</t>
  </si>
  <si>
    <t>Jurisprudence and its origins</t>
  </si>
  <si>
    <t>Psychology and Teaching Methods</t>
  </si>
  <si>
    <t>Sugery</t>
  </si>
  <si>
    <t>Clinical Embryology</t>
  </si>
  <si>
    <t>The Pharmacy</t>
  </si>
  <si>
    <t>Pharmaceutical</t>
  </si>
  <si>
    <t>Public</t>
  </si>
  <si>
    <t>Construction</t>
  </si>
  <si>
    <t>Ability</t>
  </si>
  <si>
    <t>Electronic and Communications Engineering</t>
  </si>
  <si>
    <t xml:space="preserve">Electronic and Communications </t>
  </si>
  <si>
    <t>Urban and professional planning</t>
  </si>
  <si>
    <t>So,the cell is an animal</t>
  </si>
  <si>
    <t>Pathological analyzes</t>
  </si>
  <si>
    <t>Security institutions management</t>
  </si>
  <si>
    <t xml:space="preserve">Project evaluation and feasibility study </t>
  </si>
  <si>
    <t>the modren history</t>
  </si>
  <si>
    <t>Physical education and Sports Science</t>
  </si>
  <si>
    <t>عدد الطلبة العرب الموجودين في الدراسات العليا موزعين حسب الكلية والشهادة والجنس في جامعة الكوفة للعام الدراسي 2019 / 2020</t>
  </si>
  <si>
    <t xml:space="preserve">Number of Arap students enrolled in high studies distributed by college, certificate and sex in Kufa university for academic year 2019/2020 </t>
  </si>
  <si>
    <t xml:space="preserve">عدد الطلبة العرب الموجودين في الدراسات العليا موزعين حسب الكلية والقسم والاختصاص والشهادة والجنس في جامعة  الكوفة للعام الدراسي 2019 / 2020  </t>
  </si>
  <si>
    <t xml:space="preserve">Number of Arab students enrolled in high studies distributed by college, department, specialization, certificate and sex in Kufa university for academic year 2019/2020 </t>
  </si>
  <si>
    <t>عدد الطلبة العراقيين الموجودين في الدراسات العليا موزعين حسب الكلية والشهادة والجنس في جامعة تكريت للعام الدراسي 2019 / 2020</t>
  </si>
  <si>
    <t>Number of Iraqi students enrolled in high studies distributed by college, department, certificate and sex in Tikreet university for 2019/2020</t>
  </si>
  <si>
    <t>عدد الطلبة العراقيين الموجودين في الدراسات العليا موزعين حسب الكلية والشهادة والجنس في جامعة سامراء للعام الدراسي 2019 / 2020</t>
  </si>
  <si>
    <t>Number of Iraqi students enrolled in high studies distributed by college, certificate and sex in Samaraa university for 2019/2020</t>
  </si>
  <si>
    <t xml:space="preserve">عدد الطلبة العراقيين الموجودين في الدراسات العليا موزعين حسب الكلية والقسم والاختصاص والشهادة والجنس في جامعة سامراء  للعام الدراسي 2019 / 2020 </t>
  </si>
  <si>
    <t xml:space="preserve">Number of Iraqi students enrolled  to high studies distributed by college, department, specialization, certificate and sex in Samaraa university for 2019/2020 </t>
  </si>
  <si>
    <t>عدد الطلبة العراقيين المقبولين في الدراسات العليا موزعين حسب الكلية والشهادة والجنس في جامعة الانبار للعام الدراسي 2020/2019</t>
  </si>
  <si>
    <t xml:space="preserve">Number of Iraqi students admitted to high studies distributed by college, certificate and sex in Anbar university for 2019/2020 </t>
  </si>
  <si>
    <t>عدد الطلبة العراقيين الموجودين في الدراسات العليا موزعين حسب الكلية والشهادة والجنس في جامعة الانبار للعام الدراسي 2019 / 2020</t>
  </si>
  <si>
    <t>Number of Iraqi students enrolled in high studies distributed by college, certificate and sex in AL-Anbar university for 2019/2020</t>
  </si>
  <si>
    <t>علم الادلة الجنائية</t>
  </si>
  <si>
    <t>strategic planning</t>
  </si>
  <si>
    <t>General curriculun</t>
  </si>
  <si>
    <t>Radio and Television</t>
  </si>
  <si>
    <t>Jurnalism</t>
  </si>
  <si>
    <t>Humanitarian law and community service</t>
  </si>
  <si>
    <t xml:space="preserve"> sharia</t>
  </si>
  <si>
    <t>fammily medicine</t>
  </si>
  <si>
    <t>occupational medicine</t>
  </si>
  <si>
    <t xml:space="preserve">medicinal chemistry </t>
  </si>
  <si>
    <t>rods and transportation</t>
  </si>
  <si>
    <t>diseases and poultry diseases</t>
  </si>
  <si>
    <t>veterinary surgery</t>
  </si>
  <si>
    <t>Computers science</t>
  </si>
  <si>
    <t>Accountiong</t>
  </si>
  <si>
    <t>thermal and fluid</t>
  </si>
  <si>
    <t>Iiterature</t>
  </si>
  <si>
    <t>Physical Education and Sports Sciences</t>
  </si>
  <si>
    <t>Dermatophytes</t>
  </si>
  <si>
    <t>modren history</t>
  </si>
  <si>
    <t xml:space="preserve"> dams</t>
  </si>
  <si>
    <t>Dams and water resources</t>
  </si>
  <si>
    <t xml:space="preserve"> Applied Geology</t>
  </si>
  <si>
    <t>Civil</t>
  </si>
  <si>
    <t>Language and Iiterature</t>
  </si>
  <si>
    <t>Genral</t>
  </si>
  <si>
    <t>explanation</t>
  </si>
  <si>
    <t>water resources</t>
  </si>
  <si>
    <t>Iiterature Arabic</t>
  </si>
  <si>
    <t>Evaluating projects and feasibility studies</t>
  </si>
  <si>
    <t>internest and preventive medicine</t>
  </si>
  <si>
    <t>Quran Sciences</t>
  </si>
  <si>
    <t xml:space="preserve"> occupational medicine</t>
  </si>
  <si>
    <t>Forensic science</t>
  </si>
  <si>
    <t>Patholoical analyzes</t>
  </si>
  <si>
    <t>Family medicine is a professional</t>
  </si>
  <si>
    <t>Mechanical engieering</t>
  </si>
  <si>
    <t>Information and communication</t>
  </si>
  <si>
    <t>Engineering  AL-Khawarizmi</t>
  </si>
  <si>
    <t>Combat Desertification</t>
  </si>
  <si>
    <t>مكائن الالات الزراعية</t>
  </si>
  <si>
    <t>Agricultural machinery machines</t>
  </si>
  <si>
    <t xml:space="preserve">Sciences </t>
  </si>
  <si>
    <t xml:space="preserve">جدول  ( 11 ) </t>
  </si>
  <si>
    <t>Table (11)</t>
  </si>
  <si>
    <t>Physical Education and Sports Sciences for Girls</t>
  </si>
  <si>
    <t xml:space="preserve">   Table (10)   </t>
  </si>
  <si>
    <t>Combat</t>
  </si>
  <si>
    <t>Diploma in Accountiong and Auiting</t>
  </si>
  <si>
    <t xml:space="preserve">Educational psychology </t>
  </si>
  <si>
    <t>Psychological Health</t>
  </si>
  <si>
    <t xml:space="preserve">Methods of  teaching </t>
  </si>
  <si>
    <t xml:space="preserve">عدد الطلبة العرب المقبولين في الدراسات العليا موزعين حسب الكلية والقسم و الاختصاص والشهادة والجنس في جامعة بغداد للعام الدراسي 2019 / 2020 </t>
  </si>
  <si>
    <t>تابع جدول(21)</t>
  </si>
  <si>
    <t>Table (21) con.</t>
  </si>
  <si>
    <t>جدول (22)</t>
  </si>
  <si>
    <t xml:space="preserve">(22)Table </t>
  </si>
  <si>
    <t>جدول(23)</t>
  </si>
  <si>
    <t>جدول(24)</t>
  </si>
  <si>
    <t>جدول(25)</t>
  </si>
  <si>
    <t>تابع جدول(25)</t>
  </si>
  <si>
    <t>Table (25) con.</t>
  </si>
  <si>
    <t>جدول (26)</t>
  </si>
  <si>
    <t>Table (26)</t>
  </si>
  <si>
    <t>جدول ( 27 )</t>
  </si>
  <si>
    <t>عدد الطلبة العراقيين المقبولين في الدراسات العليا موزعين حسب الكلية والقسم و الاختصاص والشهادة والجنس في جامعة  النهرين للعام الدراسي 2019 / 2020</t>
  </si>
  <si>
    <t>جدول ( 28)</t>
  </si>
  <si>
    <t>جدول ( 29 )</t>
  </si>
  <si>
    <t>جدول  ( 30 )</t>
  </si>
  <si>
    <t>تابع جدول (30 )</t>
  </si>
  <si>
    <t>Table (30) con.</t>
  </si>
  <si>
    <t>تابع جدول (32 )</t>
  </si>
  <si>
    <t>Table (32) con.</t>
  </si>
  <si>
    <t>جدول (33)</t>
  </si>
  <si>
    <t>عدد الطلبة العراقيين الموجودين في الدراسات العليا  موزعين حسب الكلية والشهادة والجنس في الجامعة العراقية للعام الدراسي 2019 / 2020</t>
  </si>
  <si>
    <t>Number of Iraqi students enrolled in high studies distributed by college, certificate, and sex in AL-Iraqia University for school year 2019/2020</t>
  </si>
  <si>
    <t>Table (34)</t>
  </si>
  <si>
    <t>عدد الطلبة العرب الموجودين في الدراسات العليا  موزعين حسب الكلية والشهادة والجنس في الجامعة العراقية للعام الدراسي 2019 / 2020</t>
  </si>
  <si>
    <t>تابع جدول  (35 )</t>
  </si>
  <si>
    <t>Table (35) con.</t>
  </si>
  <si>
    <t xml:space="preserve">عدد الطلبة العراقيين الموجودين في الدراسات العليا موزعين حسب الكلية والقسم والاختصاص والشهادة والجنس في الجامعة العراقية للعام الدراسي 2019 / 2020 </t>
  </si>
  <si>
    <t>Number of Iraqi students enrolled  to high studies distributed by college, department, specialization, certificate, and sex in AL-Iraqia University for school year 2019/2020</t>
  </si>
  <si>
    <t xml:space="preserve">عدد الطلبة العرب الموجودين في الدراسات العليا موزعين حسب الكلية والقسم والاختصاص والشهادة والجنس في الجامعة العراقية للعام الدراسي 2019 / 2020 </t>
  </si>
  <si>
    <t xml:space="preserve">جدول  (37)      </t>
  </si>
  <si>
    <t>Table ( 38)</t>
  </si>
  <si>
    <t>تابع جدول (38 )</t>
  </si>
  <si>
    <t>Table (38) con.</t>
  </si>
  <si>
    <t>Iraqi Board of Medical Specializations</t>
  </si>
  <si>
    <t>جدول (39)</t>
  </si>
  <si>
    <t>جدول (40)</t>
  </si>
  <si>
    <t>تابع جدول (40 )</t>
  </si>
  <si>
    <t>Table (40) con.</t>
  </si>
  <si>
    <t>جدول (43)</t>
  </si>
  <si>
    <t>جدول (44)</t>
  </si>
  <si>
    <t>جدول ( 45  )</t>
  </si>
  <si>
    <t>جدول (  46  )</t>
  </si>
  <si>
    <t>جدول (  48  )</t>
  </si>
  <si>
    <t>جدول (  49  )</t>
  </si>
  <si>
    <t>جدول (  50  )</t>
  </si>
  <si>
    <t>تابع جدول (  50  )</t>
  </si>
  <si>
    <t>جدول (  51  )</t>
  </si>
  <si>
    <t>جدول (  52  )</t>
  </si>
  <si>
    <t>Table (52)</t>
  </si>
  <si>
    <t>تابع جدول (  52  )</t>
  </si>
  <si>
    <t>Table (52) con.</t>
  </si>
  <si>
    <t>تابع جدول ( 52  )</t>
  </si>
  <si>
    <t>Soil and foundations engineering</t>
  </si>
  <si>
    <t>Language and science</t>
  </si>
  <si>
    <t>Public policy and international relations</t>
  </si>
  <si>
    <t>جدول (  53  )</t>
  </si>
  <si>
    <t>Table (54)</t>
  </si>
  <si>
    <t>جدول (  55  )</t>
  </si>
  <si>
    <t>جدول (56)</t>
  </si>
  <si>
    <t>جدول (59)</t>
  </si>
  <si>
    <t>Table  (60)</t>
  </si>
  <si>
    <t>تابع جدول (60)</t>
  </si>
  <si>
    <t>Table  (60) con.</t>
  </si>
  <si>
    <t>تابع جدول (58 )</t>
  </si>
  <si>
    <t>Table (58) con.</t>
  </si>
  <si>
    <t>جدول(61)</t>
  </si>
  <si>
    <t>جدول (62)</t>
  </si>
  <si>
    <t>تابع جدول (62)</t>
  </si>
  <si>
    <t>Table (62) con.</t>
  </si>
  <si>
    <t>جدول(63)</t>
  </si>
  <si>
    <t>جدول(64)</t>
  </si>
  <si>
    <t>تابع جدول  (65)</t>
  </si>
  <si>
    <t>Table  (65) con.</t>
  </si>
  <si>
    <t>جدول (66)</t>
  </si>
  <si>
    <t>جدول  (67 )</t>
  </si>
  <si>
    <t xml:space="preserve">جدول (68) </t>
  </si>
  <si>
    <t>جدول (69)</t>
  </si>
  <si>
    <t>Table(69)</t>
  </si>
  <si>
    <t>تابع جدول  (69)</t>
  </si>
  <si>
    <t>Table (69) con.</t>
  </si>
  <si>
    <t>جدول (70)</t>
  </si>
  <si>
    <t>جدول ( 71)</t>
  </si>
  <si>
    <t xml:space="preserve">جدول (72) </t>
  </si>
  <si>
    <t>جدول  (73)</t>
  </si>
  <si>
    <t>Table(73)</t>
  </si>
  <si>
    <t xml:space="preserve">تابع جدول(73) </t>
  </si>
  <si>
    <t>Table(73) con.</t>
  </si>
  <si>
    <t>جدول (74)</t>
  </si>
  <si>
    <t>جدول (75)</t>
  </si>
  <si>
    <t>جدول ( 76)</t>
  </si>
  <si>
    <t>جدول (77)</t>
  </si>
  <si>
    <t>جدول  (78)</t>
  </si>
  <si>
    <t>جدول (79)</t>
  </si>
  <si>
    <t>جدول (80 )</t>
  </si>
  <si>
    <t>Table (80)</t>
  </si>
  <si>
    <t>تابع جدول  ( 80)</t>
  </si>
  <si>
    <t>Table (80) con.</t>
  </si>
  <si>
    <t>جدول  ( 81)</t>
  </si>
  <si>
    <t xml:space="preserve">جدول  (82) </t>
  </si>
  <si>
    <t>Table (82)</t>
  </si>
  <si>
    <t>تابع جدول (82 )</t>
  </si>
  <si>
    <t>Table (82) con.</t>
  </si>
  <si>
    <t xml:space="preserve">جدول  (83 ) </t>
  </si>
  <si>
    <t>جدول ( 84)</t>
  </si>
  <si>
    <t>Table (84)</t>
  </si>
  <si>
    <t>تابع جدول ( 84)</t>
  </si>
  <si>
    <t>Table ( 84) con.</t>
  </si>
  <si>
    <t>جدول  (85 )</t>
  </si>
  <si>
    <t xml:space="preserve">جدول (86 ) </t>
  </si>
  <si>
    <t>Table (86)</t>
  </si>
  <si>
    <t>تابع جدول (86 )</t>
  </si>
  <si>
    <t>Table (86) con.</t>
  </si>
  <si>
    <t xml:space="preserve">جدول  (87 ) </t>
  </si>
  <si>
    <t>جدول  ( 88)</t>
  </si>
  <si>
    <t>جدول  (89)</t>
  </si>
  <si>
    <t xml:space="preserve">جدول  (90 ) </t>
  </si>
  <si>
    <t xml:space="preserve">جدول  (91 ) </t>
  </si>
  <si>
    <t>جدول (92 )</t>
  </si>
  <si>
    <t xml:space="preserve">تابع جدول (92 ) </t>
  </si>
  <si>
    <t>جدول(94)</t>
  </si>
  <si>
    <t>تابع جدول (94)</t>
  </si>
  <si>
    <t>جدول (95)</t>
  </si>
  <si>
    <t>جدول (  97)</t>
  </si>
  <si>
    <t>جدول ( 98)</t>
  </si>
  <si>
    <t>جدول  (99)</t>
  </si>
  <si>
    <t>Table (99)</t>
  </si>
  <si>
    <t xml:space="preserve">جدول (100) </t>
  </si>
  <si>
    <t>Table (100)</t>
  </si>
  <si>
    <t>تابع جدول  ( 100)</t>
  </si>
  <si>
    <t>Table (100) con.</t>
  </si>
  <si>
    <t>جدول  (101)</t>
  </si>
  <si>
    <t>Table (101)</t>
  </si>
  <si>
    <t xml:space="preserve">جدول (102) </t>
  </si>
  <si>
    <t>Table (102)</t>
  </si>
  <si>
    <t>تابع جدول ( 102)</t>
  </si>
  <si>
    <t>Table (102) con.</t>
  </si>
  <si>
    <t>جدول (103 )</t>
  </si>
  <si>
    <t>Table (103)</t>
  </si>
  <si>
    <t>جدول ( 104)</t>
  </si>
  <si>
    <t>Table (104)</t>
  </si>
  <si>
    <t>تابع جدول ( 104)</t>
  </si>
  <si>
    <t>Table (104) con.</t>
  </si>
  <si>
    <t>جدول (105 )</t>
  </si>
  <si>
    <t>Table (105)</t>
  </si>
  <si>
    <t>عدد الطلبة الموجودين في الدراسات العليا في الجامعات العراقية موزعين حسب الجامعة والجنسية والجنس للعام الدراسي 2019 / 2020</t>
  </si>
  <si>
    <t>التربية للعلوم الانسانية/ابن رشد</t>
  </si>
  <si>
    <t>التربية للعلوم الصرفة/ابن الهيثم</t>
  </si>
  <si>
    <t>جدول( 106)</t>
  </si>
  <si>
    <t>Table (106)</t>
  </si>
  <si>
    <t>تابع جدول(106)</t>
  </si>
  <si>
    <t>Table (106) con.</t>
  </si>
  <si>
    <t>إناث</t>
  </si>
  <si>
    <t xml:space="preserve">عدد الطلبة العرب المقبولين في الدراسات العليا موزعين حسب القسم والفرع والاختصاص والشهادة والجنس في  الجامعة التكنولوجية للعام الدراسي 2019 / 2020 </t>
  </si>
  <si>
    <t>جامعـــــــــــــــة  ذي قــــــــــار</t>
  </si>
  <si>
    <t>عدد الطلبة العراقيين المقبولين في الدراسات العليا موزعين حسب الكلية والشهادة والجنس في جامعة ذي قار للعام الدراسي 2019 / 2020</t>
  </si>
  <si>
    <t xml:space="preserve">Number of Iraqi students admitted to high studies distributed by college, certificate and sex in Thi-Qar university for 2019/2020 </t>
  </si>
  <si>
    <t>جدول ( 107)</t>
  </si>
  <si>
    <t>Table (107)</t>
  </si>
  <si>
    <t xml:space="preserve">علوم الحاسوب وتكنولوجية المعلومات </t>
  </si>
  <si>
    <t xml:space="preserve">عدد الطلبة العراقيين المقبولين في الدراسات العليا موزعين حسب الكلية والقسم والاختصاص والشهادة والجنس في جامعة ذي قار للعام الدراسي 2019 / 2020 </t>
  </si>
  <si>
    <t>Number of Iraqi students admitted to high studies distributed by  college,department,speciaization, certificate and sex in Thi-Qar university for 2019/2020</t>
  </si>
  <si>
    <t>جدول ( 108 )</t>
  </si>
  <si>
    <t>Table (108)</t>
  </si>
  <si>
    <t>الزراعة والاهوار</t>
  </si>
  <si>
    <t>البستنه وهندسة الحدائق</t>
  </si>
  <si>
    <t>livestock</t>
  </si>
  <si>
    <t>تحليلات مرضية</t>
  </si>
  <si>
    <t>bathological&amp; anlayses</t>
  </si>
  <si>
    <t>تابع جدول(108 )</t>
  </si>
  <si>
    <t>Table (108) con.</t>
  </si>
  <si>
    <t>جغرافية عامه</t>
  </si>
  <si>
    <t>عدد الطلبة العراقيين الموجودين في الدراسات العليا موزعين حسب الكلية والشهادة والجنس في جامعة ذي قار للعام الدراسي 2019 / 2020</t>
  </si>
  <si>
    <t xml:space="preserve">Number of Iraqi students enrolled in high studies distributed by college, certificate and sex in Thi-Qar university for 2019/2020 </t>
  </si>
  <si>
    <t>جدول ( 109 )</t>
  </si>
  <si>
    <t>Table (109)</t>
  </si>
  <si>
    <t>التربية الصرفة</t>
  </si>
  <si>
    <t xml:space="preserve">عدد الطلبة العراقيين الموجودين في الدراسات العليا موزعين حسب الكلية والقسم والاختصاص والشهادة والجنس في جامعة ذي قار للعام الدراسي 2019 / 2020 </t>
  </si>
  <si>
    <t xml:space="preserve">Number of Iraqi students enrolled in high studies distributed by college,department,speciaization, certificate and sex in Thi-Qar university for 2019/2020 </t>
  </si>
  <si>
    <t>جدول (110 )</t>
  </si>
  <si>
    <t>Table (110)</t>
  </si>
  <si>
    <t>Medicine of household and community</t>
  </si>
  <si>
    <t>علوم الحاسوب وتكنولوجية  المعلومات</t>
  </si>
  <si>
    <t>تابع جدول (110)</t>
  </si>
  <si>
    <t>Table (110) con.</t>
  </si>
  <si>
    <t>التااريخ الاسلامي</t>
  </si>
  <si>
    <t>Physical geography</t>
  </si>
  <si>
    <t>جامعـــــــــــــــة  سومر</t>
  </si>
  <si>
    <t>عدد الطلبة العراقيين المقبولين في الدراسات العليا  موزعين حسب الكلية والشهادة والجنس في جامعة سومر للعام الدراسي 2019 / 2020</t>
  </si>
  <si>
    <t xml:space="preserve">Number of Iraqi students admitted to high studies distributed by college, certificate and sex inSumer university for 2019/2020 </t>
  </si>
  <si>
    <t>جدول ( 111)</t>
  </si>
  <si>
    <t>Table (111)</t>
  </si>
  <si>
    <t xml:space="preserve">عدد الطلبة العراقيين المقبولين في الدراسات العليا موزعين حسب الكلية والقسم والاختصاص والشهادة والجنس في جامعة سومر للعام الدراسي 2019 / 2020 </t>
  </si>
  <si>
    <t>Number of Iraqi students admitted to high studies distributed by college,department,speciaization, certificate and sex inSumer university for 2019/2020</t>
  </si>
  <si>
    <t>جدول (112 )</t>
  </si>
  <si>
    <t>Table (112)</t>
  </si>
  <si>
    <t>عدد الطلبة العراقيين الموجودين في الدراسات العليا  موزعين حسب الكلية والشهادة والجنس في جامعة سومر للعام الدراسي 2019 / 2020</t>
  </si>
  <si>
    <t>جدول ( 113)</t>
  </si>
  <si>
    <t>Table (113)</t>
  </si>
  <si>
    <t xml:space="preserve">عدد الطلبة العراقيين الموجودين في الدراسات العليا موزعين حسب الكلية والقسم والاختصاص والشهادة والجنس في جامعة سومر للعام الدراسي 2019 / 2020 </t>
  </si>
  <si>
    <t>جدول (114 )</t>
  </si>
  <si>
    <t>Table (114)</t>
  </si>
  <si>
    <t>جامعـــــــــــــــة واســــــــــــط</t>
  </si>
  <si>
    <t>عدد الطلبة العراقيين المقبولين في الدراسات العليا  موزعين حسب الكلية والشهادة والجنس في جامعة واسط للعام الدراسي 2019 / 2020</t>
  </si>
  <si>
    <t xml:space="preserve">Number of Iraqi students admitted to high studies distributed by college, certificate and sex in Wasit university for 2019/2020 </t>
  </si>
  <si>
    <t>جدول ( 115)</t>
  </si>
  <si>
    <t>Table (115)</t>
  </si>
  <si>
    <t>الهندسه</t>
  </si>
  <si>
    <t xml:space="preserve">عدد الطلبة العراقيين المقبولين في الدراسات العليا موزعين حسب الكلية والقسم والاختصاص والشهادة والجنس في جامعة واسط للعام الدراسي 2019 / 2020 </t>
  </si>
  <si>
    <t xml:space="preserve">Number of Iraqi students admitted to high studies distributed by college,department,speciaization, certificate and sex in Wasit university for 2019/2020 </t>
  </si>
  <si>
    <t>جدول (116 )</t>
  </si>
  <si>
    <t>Table (116)</t>
  </si>
  <si>
    <t>General sergury</t>
  </si>
  <si>
    <t>الميكانيك</t>
  </si>
  <si>
    <t>توليد الطاقه</t>
  </si>
  <si>
    <t>Power generation</t>
  </si>
  <si>
    <t>تكييف وتثليج</t>
  </si>
  <si>
    <t>cooling &amp; freezing</t>
  </si>
  <si>
    <t>المياه والبيئة</t>
  </si>
  <si>
    <t>Water and environment</t>
  </si>
  <si>
    <t>الكهرباء</t>
  </si>
  <si>
    <t xml:space="preserve">Electrical </t>
  </si>
  <si>
    <t>تربة وموارد مائية</t>
  </si>
  <si>
    <t xml:space="preserve">  water resources</t>
  </si>
  <si>
    <t>Soil science</t>
  </si>
  <si>
    <t>علم الحيوان</t>
  </si>
  <si>
    <t>zoology</t>
  </si>
  <si>
    <t>اقتصاد دراسة جدوى</t>
  </si>
  <si>
    <t>Economy and feasibility of studying it</t>
  </si>
  <si>
    <t>تابع جدول(116)</t>
  </si>
  <si>
    <t>Table (116) con.</t>
  </si>
  <si>
    <t>ادب</t>
  </si>
  <si>
    <t>Ancient history</t>
  </si>
  <si>
    <t xml:space="preserve">الجغرافية العامة </t>
  </si>
  <si>
    <t>Qura'an sciences and Islamic education</t>
  </si>
  <si>
    <t>التربية للعلوم الصرفه</t>
  </si>
  <si>
    <t>maths</t>
  </si>
  <si>
    <t>Philosophy</t>
  </si>
  <si>
    <t>تربية بدنية وعلوم الرياضة</t>
  </si>
  <si>
    <t>عدد الطلبة العراقيين الموجودين في الدراسات العليا  موزعين حسب الكلية والشهادة والجنس في جامعة واسط للعام الدراسي 2019 / 2020</t>
  </si>
  <si>
    <t xml:space="preserve">Number of Iraqi students  enrolled  in high studies distributed by college, certificate and sex in Wasit university for 2019/2020 </t>
  </si>
  <si>
    <t>جدول  ( 117)</t>
  </si>
  <si>
    <t>Table (117)</t>
  </si>
  <si>
    <t xml:space="preserve">عدد الطلبة العراقيين الموجودين في الدراسات العليا موزعين حسب الكلية والقسم والاختصاص والشهادة والجنس في جامعة واسط للعام الدراسي 2019 / 2020 </t>
  </si>
  <si>
    <t>Number of Iraqi students enrolled in high studies distributed by college,department,speciaization, certificate and sex in Wasit university for 2019/2020</t>
  </si>
  <si>
    <t>جدول (118)</t>
  </si>
  <si>
    <t>Table (118)</t>
  </si>
  <si>
    <t>microbiology</t>
  </si>
  <si>
    <t>تابع جدول(118)</t>
  </si>
  <si>
    <t>Table (118) con.</t>
  </si>
  <si>
    <t>language</t>
  </si>
  <si>
    <t>علوم الحيوان</t>
  </si>
  <si>
    <t>جامعـــــــــــــــة  كــــركـــــــوك</t>
  </si>
  <si>
    <t xml:space="preserve">عدد الطلبة العراقيين المقبولين في الدراسات العليا موزعين حسب الكلية والشهادة والجنس في جامعة كركوك للعام الدراسي 2019 / 2020 </t>
  </si>
  <si>
    <t>Number of Iraqi students admitted to high studies distributed by college, certificate and sex in Kirkuk university for 2019/2020</t>
  </si>
  <si>
    <t>جدول (119)</t>
  </si>
  <si>
    <t>Table (119)</t>
  </si>
  <si>
    <t xml:space="preserve">عدد الطلبة العراقيين المقبولين في الدراسات العليا موزعين حسب الكلية والقسم والاختصاص والشهادة والجنس في جامعة كركوك للعام الدراسي 2019 / 2020 </t>
  </si>
  <si>
    <t>Number of Iraqi students admitted to high studies distributed by college,department,speciaization, certificate and sex in Kirkuk university for 2019/2020</t>
  </si>
  <si>
    <t>جدول (120)</t>
  </si>
  <si>
    <t>Table (120)</t>
  </si>
  <si>
    <t>Applied geology</t>
  </si>
  <si>
    <t>احصاء تطبيقي</t>
  </si>
  <si>
    <t>applicable statistic</t>
  </si>
  <si>
    <t>statistic</t>
  </si>
  <si>
    <t>فيزياء مواد</t>
  </si>
  <si>
    <t xml:space="preserve"> Physics Material</t>
  </si>
  <si>
    <t>اصول الفقه</t>
  </si>
  <si>
    <t>jurisprudence and its origins</t>
  </si>
  <si>
    <t xml:space="preserve">المحاصيل الحلقية </t>
  </si>
  <si>
    <t>general law</t>
  </si>
  <si>
    <t>prievet law</t>
  </si>
  <si>
    <t>السياسية الدولية</t>
  </si>
  <si>
    <t>international policies</t>
  </si>
  <si>
    <t>قانون الدولي لحقوق الانسان</t>
  </si>
  <si>
    <t>International human rights law</t>
  </si>
  <si>
    <t xml:space="preserve">Total university </t>
  </si>
  <si>
    <t xml:space="preserve">       عدد الطلبة العراقيين الموجودين في الدراسات العليا موزعين حسب الكلية والشهادة والجنس في جامعة كركوك للعام الدراسي 2019 / 2020 </t>
  </si>
  <si>
    <t>Number of Iraqi students enrolled in high studies distributed by college, certificate and sex in Kirkuk university for 2019/2020</t>
  </si>
  <si>
    <t>جدول ( 121 )</t>
  </si>
  <si>
    <t>Table (121)</t>
  </si>
  <si>
    <t xml:space="preserve">عدد الطلبة العراقيين الموجودين في الدراسات العليا موزعين حسب الكلية والقسم والاختصاص والشهادة والجنس في جامعة كركوك للعام الدراسي 2019 / 2020 </t>
  </si>
  <si>
    <t xml:space="preserve">Number of Iraqi students enrolled in high studies distributed by college,department,speciaization, certificate and sex in Kirkuk university for 2019/2020 </t>
  </si>
  <si>
    <t>جدول ( 122)</t>
  </si>
  <si>
    <t>Table (122)</t>
  </si>
  <si>
    <t>الاحياء المجهرية/الطفيليات</t>
  </si>
  <si>
    <t>صخور ومعادن/جيولوجيا بيئة</t>
  </si>
  <si>
    <t>جامعة ميســـــان</t>
  </si>
  <si>
    <t>عدد الطلبة العراقيين المقبولين في الدراسات العليا موزعين حسب الكلية والشهادة والجنس في جامعة ميسان للعام الدراسي 2019 / 2020</t>
  </si>
  <si>
    <t>Number of Iraqi students admitted to high studies distributed by college, certificate and sex in Misan university for 2019/2020</t>
  </si>
  <si>
    <t>جدول( 123 )</t>
  </si>
  <si>
    <t>Table (123)</t>
  </si>
  <si>
    <t xml:space="preserve">عدد الطلبة العراقيين المقبولين في الدراسات العليا موزعين حسب الكلية والقسم والاختصاص والشهادة والجنس في جامعة ميسان للعام الدراسي 2019 / 2020 </t>
  </si>
  <si>
    <t>Number of Iraqi students admitted to high studies distributed by college, department, specialization, certificate and sex in Misan university for 2019/2020</t>
  </si>
  <si>
    <t>جدول ( 124)</t>
  </si>
  <si>
    <t>Table (124)</t>
  </si>
  <si>
    <t>المدنية</t>
  </si>
  <si>
    <t>Material</t>
  </si>
  <si>
    <t>علوم الكيبمياء</t>
  </si>
  <si>
    <t>Chemistry sciences</t>
  </si>
  <si>
    <t>اللغة الانكليزي</t>
  </si>
  <si>
    <t>حديث</t>
  </si>
  <si>
    <t>بشرية</t>
  </si>
  <si>
    <t>humanitarian</t>
  </si>
  <si>
    <t>معلم صف اول</t>
  </si>
  <si>
    <t xml:space="preserve"> teaching methods</t>
  </si>
  <si>
    <t>First grade teacher</t>
  </si>
  <si>
    <t>عدد الطلبة العراقيين الموجودين في الدراسات العليا موزعين حسب الكلية والشهادة والجنس في جامعة ميسان للعام الدراسي 2019 / 2020</t>
  </si>
  <si>
    <t>Number of Iraqi students enrolled in high studies distributed by college, certificate and sex in Misan university for 2018/2019</t>
  </si>
  <si>
    <t>جدول ( 125 )</t>
  </si>
  <si>
    <t>Table (125)</t>
  </si>
  <si>
    <t xml:space="preserve">عدد الطلبة العراقيين الموجودين في الدراسات العليا موزعين حسب الكلية والقسم والاختصاص والشهادة والجنس في جامعة ميسان للعام الدراسي 2019 / 2020 </t>
  </si>
  <si>
    <t xml:space="preserve">Number of Iraqi students enrolled in high studies distributed by college, department, specialization, certificate and sex in Misan university for 2019/2020 </t>
  </si>
  <si>
    <t>جدول ( 126 )</t>
  </si>
  <si>
    <t>Table (126)</t>
  </si>
  <si>
    <t>جامعـــــــــة  المــثنــــــى</t>
  </si>
  <si>
    <t>عدد الطلبة العراقيين المقبولين في الدراسات العليا موزعين حسب الكلية والشهادة والجنس في جامعة المثنى للعام الدراسي 2019 / 2020</t>
  </si>
  <si>
    <t>Number of Iraqi students admitted to high studies distributed by college, certificate and sex in Muthanna university for 2019/2020</t>
  </si>
  <si>
    <t>جدول (127)</t>
  </si>
  <si>
    <t>Table (127)</t>
  </si>
  <si>
    <t xml:space="preserve">عدد الطلبة العراقيين المقبولين في الدراسات العليا موزعين حسب الكلية والقسم والاختصاص والشهادة والجنس في جامعة المثنى للعام الدراسي 2019 / 2020 </t>
  </si>
  <si>
    <t xml:space="preserve">Number of Iraqi students admitted to high studies distributed by college, department, specialization, certificate and sex in AL-Muthanna university for 2019/2020 </t>
  </si>
  <si>
    <t>جدول ( 128)</t>
  </si>
  <si>
    <t>Table (128)</t>
  </si>
  <si>
    <t>الانتاج النباتي</t>
  </si>
  <si>
    <t>Vegetable production</t>
  </si>
  <si>
    <t>علوم مالية مصرفية</t>
  </si>
  <si>
    <t>Financial and bank sciences</t>
  </si>
  <si>
    <t>الحديث المعاصر</t>
  </si>
  <si>
    <t>l</t>
  </si>
  <si>
    <t>عدد الطلبة العراقيين الموجودين في الدراسات العليا موزعين حسب الكلية والشهادة والجنس في جامعة المثنى للعام الدراسي 2019 / 2020</t>
  </si>
  <si>
    <t>Number of Iraqi students enrolled in high studies distributed by college, certificate and sex in Muthanna university for 2019/2020</t>
  </si>
  <si>
    <t>جدول (129)</t>
  </si>
  <si>
    <t>Table (129)</t>
  </si>
  <si>
    <t xml:space="preserve">عدد الطلبة العراقيين الموجودين في الدراسات العليا موزعين حسب الكلية والقسم والاختصاص والشهادة والجنس في جامعة المثنى للعام الدراسي 2019 / 2020 </t>
  </si>
  <si>
    <t>Number of Iraqi students enrolled in high studies distributed by college, department, specialization, certificate and sex in AL-Muthanna university for 2019/2020</t>
  </si>
  <si>
    <t>جدول ( 130)</t>
  </si>
  <si>
    <t>Table (130)</t>
  </si>
  <si>
    <t>الحديث والمعاصر</t>
  </si>
  <si>
    <t xml:space="preserve">الجامعة التقنية _ المنطقة الشمالية </t>
  </si>
  <si>
    <t>عدد الطلبة العراقيين المقبولين في الدراسات العليا موزعين حسب الكلية والشهادة والجنس في الجامعة التقنية في المنطقة الشمالية للعام الدراسي 2019 / 2020</t>
  </si>
  <si>
    <t xml:space="preserve">Number of Iraqi students admitted to high studies distributed by college, certificate and sex in Technical College/ in North region  for 2019/2020 </t>
  </si>
  <si>
    <t>جدول (131 )</t>
  </si>
  <si>
    <t>Table (131)</t>
  </si>
  <si>
    <t>التقنية الهندسية الموصل</t>
  </si>
  <si>
    <t>Musil  engineering Technology</t>
  </si>
  <si>
    <t>التقنية الادارية الموصل</t>
  </si>
  <si>
    <t>Mousal management technology</t>
  </si>
  <si>
    <t>التقنية كركوك</t>
  </si>
  <si>
    <t xml:space="preserve">Kirkuk Technology 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</si>
  <si>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المنطقة الشمالية للعام الدراسي 2019 / 2020 </t>
  </si>
  <si>
    <t>Number of Iraqi students admitted to high studies distributed by college, department, specialization, certificate and sex in Technical College/  in North region  for 2019/2020</t>
  </si>
  <si>
    <t>جدول (132)</t>
  </si>
  <si>
    <t>Table (132)</t>
  </si>
  <si>
    <t>هندسة تقنيات المواد الانشائية</t>
  </si>
  <si>
    <t>Computer technique material</t>
  </si>
  <si>
    <t>Computer technique construction</t>
  </si>
  <si>
    <t>هندسة تقنيات الحاسوب</t>
  </si>
  <si>
    <t>Computer technique engineering</t>
  </si>
  <si>
    <t>تقنيات القدرة الكهربائية</t>
  </si>
  <si>
    <t>Electric Power Technologies</t>
  </si>
  <si>
    <t>تقنيات ادارة الاعمال</t>
  </si>
  <si>
    <t>Business management techniques</t>
  </si>
  <si>
    <t>التبريد والتبريد</t>
  </si>
  <si>
    <t>Thermo</t>
  </si>
  <si>
    <t>air conditioning</t>
  </si>
  <si>
    <t>عدد الطلبة العراقيين الموجودين في الدراسات العليا موزعين حسب الكلية والشهادة والجنس في الجامعة التقنية في المنطقة الشمالية للعام الدراسي 2019 / 2020</t>
  </si>
  <si>
    <t xml:space="preserve">Number of Iraqi students enrolled to high studies distributed by college, certificate and sex in Technical Colleges in North region  for 2019/2020 </t>
  </si>
  <si>
    <t>جدول (133)</t>
  </si>
  <si>
    <t>Table (133)</t>
  </si>
  <si>
    <t xml:space="preserve">عدد الطلبة العراقيين الموجودين في الدراسات العليا موزعين حسب الكلية والقسم والاختصاص والشهادة والجنس في الجامعة التقنية في المنطقة الشمالية للعام الدراسي 2019 / 2020 </t>
  </si>
  <si>
    <t>Number of Iraqi students enrolled to high studies distributed by college, department, specialization, certificate and sex in Technical College in North region  for 2019/2020</t>
  </si>
  <si>
    <t>جدول  (134)</t>
  </si>
  <si>
    <t>Table (134)</t>
  </si>
  <si>
    <t>الجامعة التقنية _ المنطقة الوسطى</t>
  </si>
  <si>
    <t>عدد الطلبة العراقيين المقبولين في الدراسات العليا موزعين حسب الكلية والشهادة والجنس في الجامعة التقنية في المنطقة الوسطى للعام الدراسي 2019 / 2020</t>
  </si>
  <si>
    <t xml:space="preserve">Number of Iraqi students admitted to high studies distributed by college, certificate and sex in Technical College in Technical College in middle region  for 2019/2020 </t>
  </si>
  <si>
    <t>جدول  (135 )</t>
  </si>
  <si>
    <t>Table (135)</t>
  </si>
  <si>
    <t>التقنية الهندسية بغداد</t>
  </si>
  <si>
    <t>Baghdad  engineering Technology</t>
  </si>
  <si>
    <t>التقنيات الطبية والصحية بغداد</t>
  </si>
  <si>
    <t>Clinical and health technology</t>
  </si>
  <si>
    <t>التقنيات الهندسية الكهربائية والالكترونية</t>
  </si>
  <si>
    <t>Electrical and electronic technology</t>
  </si>
  <si>
    <t xml:space="preserve">التقنية الادارية بغداد                   </t>
  </si>
  <si>
    <t xml:space="preserve">Baghdad Administrative Technology </t>
  </si>
  <si>
    <t>الفنون التطبيقية</t>
  </si>
  <si>
    <t>Applied arts</t>
  </si>
  <si>
    <t xml:space="preserve">مجموع الكليات التقنية </t>
  </si>
  <si>
    <t>Technical colleges total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</si>
  <si>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المنطقة الوسطى للعام الدراسي 2019 / 2020 </t>
  </si>
  <si>
    <t>Number of Iraqi students admitted to high studies distributed by college, department, specialization, certificate and sex in Technical College in middle region  for 2019/2020</t>
  </si>
  <si>
    <t>جدول (136)</t>
  </si>
  <si>
    <t>Table (136)</t>
  </si>
  <si>
    <t>هندسة تقنيات المواد</t>
  </si>
  <si>
    <t>Material technique engineering</t>
  </si>
  <si>
    <t>هندسة تقنيات القوالب والعدد</t>
  </si>
  <si>
    <t>Frame and equipment material engineering</t>
  </si>
  <si>
    <t>اللحام</t>
  </si>
  <si>
    <t>welding</t>
  </si>
  <si>
    <t>هندسة تقنيات التبريد والتكييف</t>
  </si>
  <si>
    <t>هندسة الحراريات</t>
  </si>
  <si>
    <t>air conditioning technique engineering</t>
  </si>
  <si>
    <t>تقنيات المساحه</t>
  </si>
  <si>
    <t>المساحه</t>
  </si>
  <si>
    <t>Space</t>
  </si>
  <si>
    <t>Space technologies</t>
  </si>
  <si>
    <t>تقنيات صحة المجتمع</t>
  </si>
  <si>
    <t>Community health technique</t>
  </si>
  <si>
    <t>Pathologic analyses</t>
  </si>
  <si>
    <t>تقنية الاشعة</t>
  </si>
  <si>
    <t>تصوير شعاعي</t>
  </si>
  <si>
    <t>Radiography</t>
  </si>
  <si>
    <t>X-ray technology</t>
  </si>
  <si>
    <t>تابع جدول (136)</t>
  </si>
  <si>
    <t>Table (136) con.</t>
  </si>
  <si>
    <t xml:space="preserve">هندسة القدرة الكهربائية </t>
  </si>
  <si>
    <t xml:space="preserve">تقنيات هندسة القدرة الكهربائية </t>
  </si>
  <si>
    <t>هندسة الاجهزة الطبية</t>
  </si>
  <si>
    <t>Medical Device Engineering</t>
  </si>
  <si>
    <t>تقنيات ادارة العمليات</t>
  </si>
  <si>
    <t>Operation technique</t>
  </si>
  <si>
    <t>ادارة الجودة الشاملة</t>
  </si>
  <si>
    <t>Comprehensive quality management</t>
  </si>
  <si>
    <t>تقنيات المعلوماتية</t>
  </si>
  <si>
    <t>Informatin  technique</t>
  </si>
  <si>
    <t>تقنيات المالية والمحاسبية</t>
  </si>
  <si>
    <t>Financial and banking technique</t>
  </si>
  <si>
    <t>تقنيات الاعلان</t>
  </si>
  <si>
    <t>Advertisment technology</t>
  </si>
  <si>
    <t>تقنيات تصميم داخلي</t>
  </si>
  <si>
    <t>Interior design techniques</t>
  </si>
  <si>
    <t>مجموع الكليات التقنية</t>
  </si>
  <si>
    <t>عدد الطلبة العراقيين الموجودين في الدراسات العليا موزعين حسب الكلية والشهادة والجنس في الجامعة التقنية في المنطقة الوسطى للعام الدراسي 2019 / 2020</t>
  </si>
  <si>
    <t>Number of Iraqi students enrolled to high studies distributed by college, certificate and sex in Technical College in middle region  for 2019/2020</t>
  </si>
  <si>
    <t>جدول (137 )</t>
  </si>
  <si>
    <t>Table (137)</t>
  </si>
  <si>
    <t xml:space="preserve">عدد الطلبة العراقيين الموجودين في الدراسات العليا موزعين حسب الكلية والقسم والاختصاص والشهادة والجنس في الجامعة التقنية في المنطقة الوسطى للعام الدراسي 2019 / 2020 </t>
  </si>
  <si>
    <t>Number of Iraqi students enrolled to high studies distributed by college, department, specialization, certificate and sex in Technical College in middle region  for 2019/2020</t>
  </si>
  <si>
    <t>جدول (138)</t>
  </si>
  <si>
    <t>Table (138)</t>
  </si>
  <si>
    <t xml:space="preserve">Baghdad Technology </t>
  </si>
  <si>
    <t>المساحة</t>
  </si>
  <si>
    <t>land survey</t>
  </si>
  <si>
    <t>Dentition manufacturing</t>
  </si>
  <si>
    <t>تقنيات المختبرات الطبية</t>
  </si>
  <si>
    <t>Medical Iaboratory techologies</t>
  </si>
  <si>
    <t>تابع جدول(138)</t>
  </si>
  <si>
    <t>Table (138) con.</t>
  </si>
  <si>
    <t>تقنيات التصميم الداخلي</t>
  </si>
  <si>
    <t>الجامعة التقنية _الفرات الاوسط</t>
  </si>
  <si>
    <t>عدد الطلبة العراقيين المقبولين في الدراسات العليا موزعين حسب الكلية والشهادة والجنس في الجامعة التقنية في الفرات الاوسط للعام الدراسي 2019 / 2020</t>
  </si>
  <si>
    <t>Number of Iraqi students admitted to high studies distributed by college, certificate and sex in Technical College in middle region  for 2019/2020</t>
  </si>
  <si>
    <t>جدول (139)</t>
  </si>
  <si>
    <t>Table (139)</t>
  </si>
  <si>
    <t>التقنية المسيب</t>
  </si>
  <si>
    <t>Museib Technology</t>
  </si>
  <si>
    <t>التقنية الطبية والصحية الكوفة</t>
  </si>
  <si>
    <t>التقنية الادارية الكوفة</t>
  </si>
  <si>
    <t xml:space="preserve">AL-Kufa Administrative Technology </t>
  </si>
  <si>
    <t>الكلية التقنية الهندسية  النجف</t>
  </si>
  <si>
    <t>Najaf  engineering Technology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</si>
  <si>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الفرات الاوسط للعام الدراسي 2019 / 2020 </t>
  </si>
  <si>
    <t>جدول (140)</t>
  </si>
  <si>
    <t>Table (140)</t>
  </si>
  <si>
    <t xml:space="preserve">التقنية المسيب </t>
  </si>
  <si>
    <t xml:space="preserve">الانتاج النباتي </t>
  </si>
  <si>
    <t>اكثار وتحسين النبات</t>
  </si>
  <si>
    <t xml:space="preserve">Vegetable growing and improving </t>
  </si>
  <si>
    <t>Vegetarian production</t>
  </si>
  <si>
    <t xml:space="preserve">المقاومة الاحيائية </t>
  </si>
  <si>
    <t>Biological resistance</t>
  </si>
  <si>
    <t>اكثار وتحسين الحيوان</t>
  </si>
  <si>
    <t>Livestock growning and improving</t>
  </si>
  <si>
    <t>Livestock production</t>
  </si>
  <si>
    <t>تقنيات تربة ومياه</t>
  </si>
  <si>
    <t>Soil and water technologies</t>
  </si>
  <si>
    <t>التقنيات الطبية والصحية الكوفة</t>
  </si>
  <si>
    <t>التقنيات المالية والمحاسبية</t>
  </si>
  <si>
    <t>Financial and accounting technique</t>
  </si>
  <si>
    <t>تقنية ادارة الاعمال</t>
  </si>
  <si>
    <t>ميكانيك القوى</t>
  </si>
  <si>
    <t xml:space="preserve">air conditioning technique </t>
  </si>
  <si>
    <t>عدد الطلبة العراقيين الموجودين في الدراسات العليا موزعين حسب الكلية والشهادة والجنس في الجامعة التقنية في الفرات الاوسط للعام الدراسي 2019 / 2020</t>
  </si>
  <si>
    <t xml:space="preserve">Number of Iraqi students  enrolled in high studies distributed by college, certificate and sex in Technical Colleges/ Thechnical Education Commission for 2019/2020 </t>
  </si>
  <si>
    <t>جدول (141 )</t>
  </si>
  <si>
    <t>Table (141)</t>
  </si>
  <si>
    <t>التقني الطبية والصحية الكوفة</t>
  </si>
  <si>
    <t>التقنيةالادارية الكوفة</t>
  </si>
  <si>
    <t xml:space="preserve">عدد الطلبة العراقيين الموجودين في الدراسات العليا موزعين حسب الكلية والقسم والاختصاص والشهادة والجنس في الجامعة التقنية في الفرات الاوسط للعام الدراسي 2019 / 2020 </t>
  </si>
  <si>
    <t>Number of Iraqi students  enrolled to high studies distributed by college, department, specialization, certificate and sex in Technical College in middle region  for 2019/2020</t>
  </si>
  <si>
    <t>جدول  (142)</t>
  </si>
  <si>
    <t>Table (142)</t>
  </si>
  <si>
    <t xml:space="preserve">تقنيات الانتاج النباتي </t>
  </si>
  <si>
    <t>Biological resistence</t>
  </si>
  <si>
    <t>تقنيات الانتاج الحيواني</t>
  </si>
  <si>
    <t>الجامعة التقنية _ المنطقة الجنوبية</t>
  </si>
  <si>
    <t>عدد الطلبة العراقيين المقبولين في الدراسات العليا موزعين حسب الكلية والشهادة والجنس في الجامعة التقنية في المنطقة الجنوبية للعام الدراسي 2019 / 2020</t>
  </si>
  <si>
    <t>Number of Iraqi students admitted to high studies distributed by college, certificate and sex in Technical College in southern region  for 2019/2020</t>
  </si>
  <si>
    <t>جدول (143 )</t>
  </si>
  <si>
    <t>Table (143)</t>
  </si>
  <si>
    <t>التقنية الطبية والصحية</t>
  </si>
  <si>
    <t>الكلية التقنية الهندسية البصرة</t>
  </si>
  <si>
    <t>Basrah Technology  engineering</t>
  </si>
  <si>
    <t>التقنية الادارية البصرة</t>
  </si>
  <si>
    <t xml:space="preserve">Basrah Administrative Technology 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</si>
  <si>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المنطقة الجنوبية للعام الدراسي 2019 / 2020 </t>
  </si>
  <si>
    <t>Number of Iraqi students admitted to high studies distributed by college, department, specialization, certificate and sex in Technical College in southern region  for 2019/2020</t>
  </si>
  <si>
    <t>جدول (144)</t>
  </si>
  <si>
    <t>Table (144)</t>
  </si>
  <si>
    <t>التقنية الصحية والطبية</t>
  </si>
  <si>
    <t>علوم تقنية التحليلات المرضية</t>
  </si>
  <si>
    <t>pathological analysis technology sciences</t>
  </si>
  <si>
    <t>medical laboratries techniges</t>
  </si>
  <si>
    <t>علوم تقنية صحه المجتمع</t>
  </si>
  <si>
    <t>technology sciences /community health</t>
  </si>
  <si>
    <t>community helth techniques</t>
  </si>
  <si>
    <t>التقنية الهندسية البصرة</t>
  </si>
  <si>
    <t>تقنيات الحراريات</t>
  </si>
  <si>
    <t>Thermal techniques</t>
  </si>
  <si>
    <t>electricity techniques</t>
  </si>
  <si>
    <t>ادارة العمليات</t>
  </si>
  <si>
    <t>Operations management</t>
  </si>
  <si>
    <t>تقنيات المحاسبة</t>
  </si>
  <si>
    <t>accounting techniques</t>
  </si>
  <si>
    <t>عدد الطلبة العراقيين الموجودين  في الدراسات العليا موزعين حسب الكلية والشهادة والجنس في الجامعة التقنية في المنطقة الجنوبية للعام الدراسي 2019 / 2020</t>
  </si>
  <si>
    <t>Number of Iraqi students  enrolled to high studies distributed by college, certificate and sex in Technical College in southern region  for 2019/2020</t>
  </si>
  <si>
    <t>جدول (145 )</t>
  </si>
  <si>
    <t>Table (145)</t>
  </si>
  <si>
    <t xml:space="preserve">عدد الطلبة العراقيين الموجودين  في الدراسات العليا موزعين حسب الكلية والقسم والاختصاص والشهادة والجنس في الجامعة التقنية في المنطقة الجنوبية للعام الدراسي 2019 / 2020 </t>
  </si>
  <si>
    <t>Number of Iraqi students enrolled to high studies distributed by college, department, specialization, certificate and sex in Technical College in southern region  for 2019/2020</t>
  </si>
  <si>
    <t>جدول (146)</t>
  </si>
  <si>
    <t>Table (146)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</si>
</sst>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د.ع.‏&quot;\ * #,##0.00_-;_-&quot;د.ع.‏&quot;\ * #,##0.00\-;_-&quot;د.ع.‏&quot;\ * &quot;-&quot;??_-;_-@_-"/>
  </numFmts>
  <fonts count="32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abic Transparent"/>
      <charset val="178"/>
    </font>
    <font>
      <b/>
      <sz val="10"/>
      <name val="Cambria"/>
      <family val="1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2"/>
      <name val="Times New Roman"/>
      <family val="1"/>
    </font>
    <font>
      <b/>
      <sz val="10"/>
      <name val="Arabic Transparent"/>
      <charset val="178"/>
    </font>
    <font>
      <sz val="48"/>
      <name val="Arial"/>
      <family val="2"/>
    </font>
    <font>
      <b/>
      <sz val="4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u/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tted">
        <color auto="1"/>
      </bottom>
      <diagonal/>
    </border>
    <border>
      <left/>
      <right/>
      <top style="dotted">
        <color indexed="64"/>
      </top>
      <bottom style="dashed">
        <color auto="1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auto="1"/>
      </right>
      <top style="medium">
        <color auto="1"/>
      </top>
      <bottom style="double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ouble">
        <color auto="1"/>
      </bottom>
      <diagonal/>
    </border>
    <border>
      <left style="dashed">
        <color auto="1"/>
      </left>
      <right/>
      <top style="medium">
        <color auto="1"/>
      </top>
      <bottom style="double">
        <color auto="1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9" fillId="0" borderId="0"/>
    <xf numFmtId="0" fontId="8" fillId="0" borderId="0"/>
    <xf numFmtId="16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08">
    <xf numFmtId="0" fontId="0" fillId="0" borderId="0" xfId="0"/>
    <xf numFmtId="0" fontId="0" fillId="0" borderId="0" xfId="0" applyAlignment="1">
      <alignment readingOrder="2"/>
    </xf>
    <xf numFmtId="0" fontId="3" fillId="0" borderId="6" xfId="0" applyFont="1" applyFill="1" applyBorder="1" applyAlignment="1">
      <alignment horizontal="right" vertical="center" readingOrder="2"/>
    </xf>
    <xf numFmtId="0" fontId="3" fillId="0" borderId="6" xfId="0" applyFont="1" applyFill="1" applyBorder="1" applyAlignment="1">
      <alignment horizontal="right" vertical="center" indent="1"/>
    </xf>
    <xf numFmtId="0" fontId="0" fillId="0" borderId="0" xfId="0" applyBorder="1" applyAlignment="1">
      <alignment readingOrder="2"/>
    </xf>
    <xf numFmtId="0" fontId="3" fillId="0" borderId="8" xfId="0" applyFont="1" applyFill="1" applyBorder="1" applyAlignment="1">
      <alignment horizontal="right" vertical="center" readingOrder="2"/>
    </xf>
    <xf numFmtId="0" fontId="0" fillId="0" borderId="0" xfId="0" applyBorder="1"/>
    <xf numFmtId="0" fontId="3" fillId="0" borderId="0" xfId="0" applyFont="1" applyFill="1" applyBorder="1" applyAlignment="1">
      <alignment horizontal="right" vertical="center" indent="1"/>
    </xf>
    <xf numFmtId="0" fontId="3" fillId="0" borderId="0" xfId="0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right" vertical="center" readingOrder="2"/>
    </xf>
    <xf numFmtId="0" fontId="3" fillId="0" borderId="14" xfId="0" applyFont="1" applyFill="1" applyBorder="1" applyAlignment="1">
      <alignment horizontal="right" vertical="center" readingOrder="2"/>
    </xf>
    <xf numFmtId="0" fontId="3" fillId="0" borderId="5" xfId="0" applyFont="1" applyFill="1" applyBorder="1" applyAlignment="1">
      <alignment horizontal="right" vertical="center"/>
    </xf>
    <xf numFmtId="0" fontId="3" fillId="0" borderId="0" xfId="7" applyFont="1" applyFill="1" applyBorder="1" applyAlignment="1">
      <alignment readingOrder="2"/>
    </xf>
    <xf numFmtId="0" fontId="2" fillId="0" borderId="1" xfId="7" applyFont="1" applyFill="1" applyBorder="1" applyAlignment="1">
      <alignment vertical="center" readingOrder="2"/>
    </xf>
    <xf numFmtId="0" fontId="3" fillId="0" borderId="0" xfId="7" applyFont="1" applyFill="1" applyBorder="1" applyAlignment="1">
      <alignment horizontal="right" vertical="center" readingOrder="2"/>
    </xf>
    <xf numFmtId="0" fontId="7" fillId="0" borderId="3" xfId="7" applyFont="1" applyBorder="1" applyAlignment="1">
      <alignment horizontal="center" vertical="center" wrapText="1" readingOrder="2"/>
    </xf>
    <xf numFmtId="0" fontId="3" fillId="0" borderId="4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0" xfId="7" applyFont="1" applyAlignment="1">
      <alignment horizontal="center" vertical="center" wrapText="1" readingOrder="2"/>
    </xf>
    <xf numFmtId="0" fontId="3" fillId="0" borderId="0" xfId="7" applyFont="1" applyFill="1" applyBorder="1" applyAlignment="1">
      <alignment vertical="center" readingOrder="2"/>
    </xf>
    <xf numFmtId="0" fontId="3" fillId="0" borderId="0" xfId="7" applyFont="1" applyFill="1" applyBorder="1" applyAlignment="1">
      <alignment horizontal="left" vertical="center" wrapText="1" readingOrder="1"/>
    </xf>
    <xf numFmtId="0" fontId="1" fillId="0" borderId="0" xfId="7" applyAlignment="1">
      <alignment readingOrder="2"/>
    </xf>
    <xf numFmtId="0" fontId="3" fillId="0" borderId="0" xfId="7" applyFont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vertical="center" readingOrder="2"/>
    </xf>
    <xf numFmtId="0" fontId="1" fillId="0" borderId="0" xfId="7" applyFill="1" applyAlignment="1">
      <alignment readingOrder="2"/>
    </xf>
    <xf numFmtId="0" fontId="1" fillId="2" borderId="0" xfId="7" applyFill="1" applyAlignment="1">
      <alignment readingOrder="2"/>
    </xf>
    <xf numFmtId="0" fontId="1" fillId="0" borderId="0" xfId="7" applyFill="1" applyBorder="1" applyAlignment="1">
      <alignment readingOrder="2"/>
    </xf>
    <xf numFmtId="0" fontId="2" fillId="0" borderId="0" xfId="7" applyFont="1" applyFill="1" applyBorder="1" applyAlignment="1">
      <alignment readingOrder="2"/>
    </xf>
    <xf numFmtId="0" fontId="2" fillId="0" borderId="5" xfId="7" applyFont="1" applyFill="1" applyBorder="1" applyAlignment="1">
      <alignment horizontal="center" vertical="center" readingOrder="2"/>
    </xf>
    <xf numFmtId="0" fontId="2" fillId="0" borderId="1" xfId="7" applyFont="1" applyBorder="1" applyAlignment="1">
      <alignment vertical="center" readingOrder="2"/>
    </xf>
    <xf numFmtId="0" fontId="3" fillId="0" borderId="0" xfId="7" applyFont="1" applyFill="1" applyAlignment="1">
      <alignment horizontal="left" vertical="center" wrapText="1" readingOrder="1"/>
    </xf>
    <xf numFmtId="0" fontId="2" fillId="0" borderId="0" xfId="7" applyFont="1" applyAlignment="1">
      <alignment readingOrder="2"/>
    </xf>
    <xf numFmtId="0" fontId="1" fillId="0" borderId="0" xfId="7" applyAlignment="1">
      <alignment horizontal="right" vertical="center" indent="1" readingOrder="2"/>
    </xf>
    <xf numFmtId="0" fontId="1" fillId="0" borderId="0" xfId="7" applyFill="1" applyAlignment="1">
      <alignment horizontal="right" vertical="center" indent="1" readingOrder="2"/>
    </xf>
    <xf numFmtId="0" fontId="3" fillId="0" borderId="9" xfId="7" applyFont="1" applyFill="1" applyBorder="1" applyAlignment="1">
      <alignment vertical="center" readingOrder="2"/>
    </xf>
    <xf numFmtId="0" fontId="3" fillId="0" borderId="2" xfId="7" applyFont="1" applyFill="1" applyBorder="1" applyAlignment="1">
      <alignment vertical="center" readingOrder="2"/>
    </xf>
    <xf numFmtId="0" fontId="12" fillId="0" borderId="0" xfId="7" applyFont="1" applyAlignment="1">
      <alignment readingOrder="2"/>
    </xf>
    <xf numFmtId="0" fontId="2" fillId="0" borderId="1" xfId="7" applyFont="1" applyBorder="1" applyAlignment="1">
      <alignment wrapText="1" readingOrder="1"/>
    </xf>
    <xf numFmtId="0" fontId="12" fillId="0" borderId="0" xfId="7" applyFont="1" applyAlignment="1">
      <alignment horizontal="right" readingOrder="2"/>
    </xf>
    <xf numFmtId="0" fontId="13" fillId="0" borderId="0" xfId="7" applyFont="1" applyAlignment="1">
      <alignment readingOrder="2"/>
    </xf>
    <xf numFmtId="0" fontId="7" fillId="0" borderId="0" xfId="7" applyFont="1" applyAlignment="1">
      <alignment readingOrder="2"/>
    </xf>
    <xf numFmtId="0" fontId="3" fillId="3" borderId="5" xfId="7" applyFont="1" applyFill="1" applyBorder="1" applyAlignment="1">
      <alignment vertical="center" readingOrder="2"/>
    </xf>
    <xf numFmtId="0" fontId="12" fillId="0" borderId="0" xfId="7" applyFont="1" applyAlignment="1">
      <alignment horizontal="left" readingOrder="2"/>
    </xf>
    <xf numFmtId="0" fontId="12" fillId="4" borderId="0" xfId="7" applyFont="1" applyFill="1" applyAlignment="1">
      <alignment horizontal="right" readingOrder="2"/>
    </xf>
    <xf numFmtId="0" fontId="3" fillId="0" borderId="0" xfId="7" applyFont="1" applyFill="1" applyBorder="1" applyAlignment="1">
      <alignment vertical="center"/>
    </xf>
    <xf numFmtId="0" fontId="12" fillId="0" borderId="0" xfId="7" applyFont="1" applyBorder="1" applyAlignment="1">
      <alignment horizontal="right" readingOrder="2"/>
    </xf>
    <xf numFmtId="0" fontId="12" fillId="0" borderId="0" xfId="7" applyFont="1" applyFill="1" applyAlignment="1">
      <alignment readingOrder="2"/>
    </xf>
    <xf numFmtId="0" fontId="12" fillId="2" borderId="0" xfId="7" applyFont="1" applyFill="1" applyAlignment="1">
      <alignment readingOrder="2"/>
    </xf>
    <xf numFmtId="0" fontId="2" fillId="0" borderId="0" xfId="7" applyFont="1" applyBorder="1" applyAlignment="1">
      <alignment shrinkToFit="1" readingOrder="2"/>
    </xf>
    <xf numFmtId="0" fontId="3" fillId="0" borderId="1" xfId="7" applyFont="1" applyBorder="1" applyAlignment="1">
      <alignment readingOrder="2"/>
    </xf>
    <xf numFmtId="0" fontId="1" fillId="0" borderId="0" xfId="7" applyBorder="1" applyAlignment="1">
      <alignment readingOrder="2"/>
    </xf>
    <xf numFmtId="0" fontId="3" fillId="3" borderId="5" xfId="7" applyFont="1" applyFill="1" applyBorder="1" applyAlignment="1">
      <alignment horizontal="left" vertical="center" wrapText="1" readingOrder="1"/>
    </xf>
    <xf numFmtId="0" fontId="3" fillId="3" borderId="0" xfId="7" applyFont="1" applyFill="1" applyAlignment="1">
      <alignment horizontal="left" vertical="center" wrapText="1" readingOrder="1"/>
    </xf>
    <xf numFmtId="0" fontId="3" fillId="3" borderId="9" xfId="7" applyFont="1" applyFill="1" applyBorder="1" applyAlignment="1">
      <alignment horizontal="left" vertical="center" wrapText="1" readingOrder="1"/>
    </xf>
    <xf numFmtId="0" fontId="11" fillId="0" borderId="0" xfId="7" applyFont="1" applyAlignment="1">
      <alignment readingOrder="2"/>
    </xf>
    <xf numFmtId="0" fontId="11" fillId="0" borderId="0" xfId="7" applyFont="1" applyFill="1" applyAlignment="1">
      <alignment readingOrder="2"/>
    </xf>
    <xf numFmtId="0" fontId="3" fillId="0" borderId="0" xfId="7" applyFont="1" applyFill="1" applyBorder="1" applyAlignment="1">
      <alignment vertical="center" wrapText="1" readingOrder="2"/>
    </xf>
    <xf numFmtId="0" fontId="1" fillId="0" borderId="0" xfId="7" applyFill="1" applyBorder="1"/>
    <xf numFmtId="0" fontId="2" fillId="0" borderId="0" xfId="7" applyFont="1" applyFill="1" applyBorder="1" applyAlignment="1">
      <alignment shrinkToFit="1" readingOrder="2"/>
    </xf>
    <xf numFmtId="0" fontId="3" fillId="0" borderId="13" xfId="7" applyFont="1" applyFill="1" applyBorder="1" applyAlignment="1">
      <alignment horizontal="right" vertical="center" readingOrder="2"/>
    </xf>
    <xf numFmtId="0" fontId="3" fillId="0" borderId="3" xfId="7" applyFont="1" applyFill="1" applyBorder="1" applyAlignment="1">
      <alignment horizontal="right" vertical="center" readingOrder="2"/>
    </xf>
    <xf numFmtId="0" fontId="3" fillId="0" borderId="7" xfId="7" applyFont="1" applyFill="1" applyBorder="1" applyAlignment="1">
      <alignment horizontal="left" vertical="center" wrapText="1" readingOrder="1"/>
    </xf>
    <xf numFmtId="0" fontId="2" fillId="0" borderId="0" xfId="7" applyFont="1" applyFill="1" applyBorder="1"/>
    <xf numFmtId="0" fontId="2" fillId="0" borderId="0" xfId="7" applyFont="1" applyFill="1" applyBorder="1" applyAlignment="1">
      <alignment horizontal="left" vertical="center" wrapText="1"/>
    </xf>
    <xf numFmtId="0" fontId="1" fillId="0" borderId="0" xfId="7" applyFill="1" applyBorder="1" applyAlignment="1">
      <alignment horizontal="right"/>
    </xf>
    <xf numFmtId="0" fontId="3" fillId="0" borderId="7" xfId="7" applyFont="1" applyFill="1" applyBorder="1" applyAlignment="1">
      <alignment horizontal="right" vertical="center" readingOrder="2"/>
    </xf>
    <xf numFmtId="0" fontId="2" fillId="0" borderId="0" xfId="7" applyFont="1" applyFill="1" applyBorder="1" applyAlignment="1">
      <alignment horizontal="center" readingOrder="2"/>
    </xf>
    <xf numFmtId="0" fontId="5" fillId="0" borderId="0" xfId="7" applyFont="1" applyFill="1" applyBorder="1" applyAlignment="1">
      <alignment readingOrder="2"/>
    </xf>
    <xf numFmtId="0" fontId="1" fillId="0" borderId="0" xfId="7" applyFont="1" applyFill="1" applyBorder="1" applyAlignment="1">
      <alignment readingOrder="2"/>
    </xf>
    <xf numFmtId="0" fontId="3" fillId="0" borderId="8" xfId="7" applyFont="1" applyFill="1" applyBorder="1" applyAlignment="1">
      <alignment vertical="center" readingOrder="2"/>
    </xf>
    <xf numFmtId="0" fontId="3" fillId="0" borderId="13" xfId="7" applyFont="1" applyBorder="1" applyAlignment="1">
      <alignment vertical="center" wrapText="1" readingOrder="2"/>
    </xf>
    <xf numFmtId="0" fontId="3" fillId="0" borderId="5" xfId="7" applyFont="1" applyBorder="1" applyAlignment="1">
      <alignment vertical="center" wrapText="1" readingOrder="2"/>
    </xf>
    <xf numFmtId="0" fontId="3" fillId="0" borderId="5" xfId="7" applyFont="1" applyFill="1" applyBorder="1" applyAlignment="1">
      <alignment horizontal="right" vertical="center"/>
    </xf>
    <xf numFmtId="0" fontId="2" fillId="0" borderId="1" xfId="7" applyFont="1" applyFill="1" applyBorder="1" applyAlignment="1">
      <alignment vertical="center" readingOrder="1"/>
    </xf>
    <xf numFmtId="0" fontId="3" fillId="0" borderId="0" xfId="7" applyFont="1" applyFill="1" applyBorder="1" applyAlignment="1">
      <alignment horizontal="right" vertical="center"/>
    </xf>
    <xf numFmtId="0" fontId="3" fillId="3" borderId="1" xfId="7" applyFont="1" applyFill="1" applyBorder="1" applyAlignment="1">
      <alignment horizontal="right" vertical="center" indent="1"/>
    </xf>
    <xf numFmtId="0" fontId="2" fillId="3" borderId="1" xfId="7" applyFont="1" applyFill="1" applyBorder="1" applyAlignment="1">
      <alignment horizontal="center" vertical="center" readingOrder="2"/>
    </xf>
    <xf numFmtId="0" fontId="7" fillId="0" borderId="3" xfId="0" applyFont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right" vertical="center" indent="1"/>
    </xf>
    <xf numFmtId="0" fontId="1" fillId="0" borderId="0" xfId="8" applyAlignment="1">
      <alignment readingOrder="2"/>
    </xf>
    <xf numFmtId="0" fontId="3" fillId="0" borderId="4" xfId="0" applyFont="1" applyFill="1" applyBorder="1" applyAlignment="1">
      <alignment horizontal="right" vertical="center" wrapText="1" readingOrder="2"/>
    </xf>
    <xf numFmtId="0" fontId="5" fillId="0" borderId="0" xfId="8" applyFont="1" applyAlignment="1">
      <alignment readingOrder="2"/>
    </xf>
    <xf numFmtId="0" fontId="2" fillId="0" borderId="0" xfId="8" applyFont="1" applyAlignment="1">
      <alignment horizontal="right" readingOrder="2"/>
    </xf>
    <xf numFmtId="0" fontId="3" fillId="0" borderId="4" xfId="8" applyFont="1" applyBorder="1" applyAlignment="1">
      <alignment horizontal="left" vertical="center" wrapText="1" readingOrder="1"/>
    </xf>
    <xf numFmtId="0" fontId="5" fillId="0" borderId="0" xfId="8" applyFont="1" applyAlignment="1">
      <alignment horizontal="right" readingOrder="2"/>
    </xf>
    <xf numFmtId="0" fontId="2" fillId="0" borderId="0" xfId="8" applyFont="1" applyBorder="1" applyAlignment="1">
      <alignment vertical="center" readingOrder="2"/>
    </xf>
    <xf numFmtId="0" fontId="7" fillId="0" borderId="0" xfId="0" applyFont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vertical="center" readingOrder="2"/>
    </xf>
    <xf numFmtId="0" fontId="3" fillId="0" borderId="0" xfId="8" applyFont="1" applyAlignment="1">
      <alignment horizontal="left" vertical="center" wrapText="1" readingOrder="1"/>
    </xf>
    <xf numFmtId="0" fontId="3" fillId="0" borderId="6" xfId="8" applyFont="1" applyBorder="1" applyAlignment="1">
      <alignment horizontal="left" vertical="center" wrapText="1" readingOrder="1"/>
    </xf>
    <xf numFmtId="0" fontId="3" fillId="0" borderId="8" xfId="8" applyFont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vertical="center"/>
    </xf>
    <xf numFmtId="0" fontId="3" fillId="0" borderId="9" xfId="7" applyFont="1" applyFill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right" vertical="center"/>
    </xf>
    <xf numFmtId="0" fontId="6" fillId="0" borderId="5" xfId="8" applyFont="1" applyBorder="1" applyAlignment="1">
      <alignment horizontal="left" vertical="center" wrapText="1" readingOrder="1"/>
    </xf>
    <xf numFmtId="0" fontId="6" fillId="0" borderId="6" xfId="8" applyFont="1" applyBorder="1" applyAlignment="1">
      <alignment horizontal="left" vertical="center" wrapText="1" readingOrder="1"/>
    </xf>
    <xf numFmtId="0" fontId="3" fillId="0" borderId="13" xfId="8" applyFont="1" applyBorder="1" applyAlignment="1">
      <alignment horizontal="left"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right" vertical="center" readingOrder="2"/>
    </xf>
    <xf numFmtId="0" fontId="3" fillId="3" borderId="7" xfId="7" applyFont="1" applyFill="1" applyBorder="1" applyAlignment="1">
      <alignment horizontal="right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6" fillId="5" borderId="0" xfId="0" applyFont="1" applyFill="1" applyBorder="1" applyAlignment="1">
      <alignment horizontal="right" readingOrder="2"/>
    </xf>
    <xf numFmtId="0" fontId="6" fillId="5" borderId="0" xfId="0" applyFont="1" applyFill="1" applyBorder="1" applyAlignment="1">
      <alignment shrinkToFit="1" readingOrder="2"/>
    </xf>
    <xf numFmtId="0" fontId="7" fillId="0" borderId="0" xfId="7" applyFont="1" applyFill="1" applyBorder="1" applyAlignment="1">
      <alignment horizontal="left" vertical="center" wrapText="1" readingOrder="1"/>
    </xf>
    <xf numFmtId="0" fontId="3" fillId="0" borderId="7" xfId="7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horizontal="right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center" vertical="center" wrapText="1" readingOrder="2"/>
    </xf>
    <xf numFmtId="0" fontId="7" fillId="0" borderId="6" xfId="7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readingOrder="2"/>
    </xf>
    <xf numFmtId="0" fontId="2" fillId="0" borderId="1" xfId="0" applyFont="1" applyFill="1" applyBorder="1" applyAlignment="1">
      <alignment vertical="center" readingOrder="2"/>
    </xf>
    <xf numFmtId="0" fontId="2" fillId="0" borderId="1" xfId="0" applyFont="1" applyFill="1" applyBorder="1" applyAlignment="1">
      <alignment vertical="center" wrapText="1" readingOrder="1"/>
    </xf>
    <xf numFmtId="0" fontId="2" fillId="0" borderId="0" xfId="0" applyFont="1" applyAlignment="1">
      <alignment readingOrder="2"/>
    </xf>
    <xf numFmtId="0" fontId="7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left" vertical="center" wrapText="1" readingOrder="1"/>
    </xf>
    <xf numFmtId="0" fontId="3" fillId="0" borderId="5" xfId="0" applyFont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vertical="center" wrapText="1" readingOrder="1"/>
    </xf>
    <xf numFmtId="0" fontId="0" fillId="2" borderId="0" xfId="0" applyFill="1" applyAlignment="1">
      <alignment readingOrder="2"/>
    </xf>
    <xf numFmtId="0" fontId="6" fillId="0" borderId="0" xfId="0" applyFont="1" applyAlignment="1">
      <alignment readingOrder="2"/>
    </xf>
    <xf numFmtId="0" fontId="7" fillId="0" borderId="0" xfId="0" applyFont="1" applyFill="1" applyBorder="1"/>
    <xf numFmtId="0" fontId="6" fillId="3" borderId="0" xfId="0" applyFont="1" applyFill="1" applyAlignment="1">
      <alignment readingOrder="2"/>
    </xf>
    <xf numFmtId="0" fontId="6" fillId="3" borderId="0" xfId="0" applyFont="1" applyFill="1" applyBorder="1" applyAlignment="1">
      <alignment horizontal="right" readingOrder="2"/>
    </xf>
    <xf numFmtId="0" fontId="6" fillId="3" borderId="0" xfId="0" applyFont="1" applyFill="1" applyBorder="1"/>
    <xf numFmtId="0" fontId="6" fillId="2" borderId="0" xfId="0" applyFont="1" applyFill="1" applyAlignment="1">
      <alignment readingOrder="2"/>
    </xf>
    <xf numFmtId="0" fontId="7" fillId="3" borderId="0" xfId="0" applyFont="1" applyFill="1" applyBorder="1" applyAlignment="1">
      <alignment horizontal="right" readingOrder="2"/>
    </xf>
    <xf numFmtId="0" fontId="7" fillId="3" borderId="0" xfId="0" applyFont="1" applyFill="1" applyBorder="1"/>
    <xf numFmtId="0" fontId="6" fillId="3" borderId="0" xfId="0" applyFont="1" applyFill="1" applyBorder="1" applyAlignment="1">
      <alignment readingOrder="2"/>
    </xf>
    <xf numFmtId="0" fontId="6" fillId="0" borderId="0" xfId="0" applyFont="1" applyBorder="1" applyAlignment="1">
      <alignment horizontal="right" readingOrder="2"/>
    </xf>
    <xf numFmtId="0" fontId="6" fillId="0" borderId="0" xfId="0" applyFont="1" applyBorder="1" applyAlignment="1">
      <alignment horizontal="right" shrinkToFit="1" readingOrder="2"/>
    </xf>
    <xf numFmtId="0" fontId="7" fillId="0" borderId="0" xfId="0" applyFont="1" applyAlignment="1">
      <alignment horizontal="left" vertical="center" wrapText="1" readingOrder="1"/>
    </xf>
    <xf numFmtId="0" fontId="7" fillId="0" borderId="8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wrapText="1" readingOrder="1"/>
    </xf>
    <xf numFmtId="0" fontId="6" fillId="2" borderId="0" xfId="0" applyFont="1" applyFill="1" applyBorder="1" applyAlignment="1">
      <alignment horizontal="right" readingOrder="2"/>
    </xf>
    <xf numFmtId="0" fontId="7" fillId="0" borderId="5" xfId="0" applyFont="1" applyBorder="1" applyAlignment="1">
      <alignment horizontal="left" vertical="center" wrapText="1" readingOrder="1"/>
    </xf>
    <xf numFmtId="0" fontId="0" fillId="2" borderId="0" xfId="0" applyFill="1" applyBorder="1" applyAlignment="1">
      <alignment readingOrder="2"/>
    </xf>
    <xf numFmtId="0" fontId="7" fillId="0" borderId="6" xfId="0" applyFont="1" applyFill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horizontal="left" vertical="center" wrapText="1" readingOrder="1"/>
    </xf>
    <xf numFmtId="0" fontId="6" fillId="0" borderId="0" xfId="0" applyFont="1" applyBorder="1" applyAlignment="1">
      <alignment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shrinkToFit="1" readingOrder="2"/>
    </xf>
    <xf numFmtId="0" fontId="7" fillId="0" borderId="5" xfId="8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shrinkToFit="1" readingOrder="2"/>
    </xf>
    <xf numFmtId="0" fontId="1" fillId="0" borderId="5" xfId="0" applyFont="1" applyBorder="1" applyAlignment="1">
      <alignment horizontal="center" vertical="center" readingOrder="2"/>
    </xf>
    <xf numFmtId="0" fontId="1" fillId="0" borderId="5" xfId="0" applyFont="1" applyFill="1" applyBorder="1" applyAlignment="1">
      <alignment horizontal="center" vertical="center" readingOrder="2"/>
    </xf>
    <xf numFmtId="0" fontId="7" fillId="0" borderId="7" xfId="0" applyFont="1" applyFill="1" applyBorder="1" applyAlignment="1">
      <alignment vertical="center" wrapText="1" readingOrder="1"/>
    </xf>
    <xf numFmtId="0" fontId="7" fillId="0" borderId="5" xfId="7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/>
    </xf>
    <xf numFmtId="0" fontId="3" fillId="3" borderId="6" xfId="7" applyFont="1" applyFill="1" applyBorder="1" applyAlignment="1">
      <alignment horizontal="center" vertical="center" wrapText="1" shrinkToFit="1" readingOrder="2"/>
    </xf>
    <xf numFmtId="0" fontId="3" fillId="3" borderId="6" xfId="7" applyFont="1" applyFill="1" applyBorder="1" applyAlignment="1">
      <alignment horizontal="center" vertical="center" readingOrder="2"/>
    </xf>
    <xf numFmtId="0" fontId="7" fillId="0" borderId="5" xfId="7" applyFont="1" applyBorder="1" applyAlignment="1">
      <alignment horizontal="left" vertical="center" wrapText="1" readingOrder="2"/>
    </xf>
    <xf numFmtId="0" fontId="7" fillId="0" borderId="4" xfId="7" applyFont="1" applyBorder="1" applyAlignment="1">
      <alignment horizontal="left" vertical="center" wrapText="1" readingOrder="2"/>
    </xf>
    <xf numFmtId="0" fontId="3" fillId="3" borderId="0" xfId="7" applyFont="1" applyFill="1" applyBorder="1" applyAlignment="1">
      <alignment horizontal="left" vertical="center" wrapText="1" readingOrder="1"/>
    </xf>
    <xf numFmtId="0" fontId="7" fillId="3" borderId="4" xfId="7" applyFont="1" applyFill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right" vertical="center" readingOrder="2"/>
    </xf>
    <xf numFmtId="0" fontId="7" fillId="0" borderId="0" xfId="8" applyFont="1" applyAlignment="1">
      <alignment readingOrder="2"/>
    </xf>
    <xf numFmtId="0" fontId="7" fillId="0" borderId="0" xfId="8" applyFont="1" applyAlignment="1">
      <alignment wrapText="1" readingOrder="2"/>
    </xf>
    <xf numFmtId="0" fontId="2" fillId="0" borderId="0" xfId="8" applyFont="1" applyBorder="1" applyAlignment="1">
      <alignment wrapText="1" readingOrder="2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16" xfId="8" applyFont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vertical="center" wrapText="1" readingOrder="1"/>
    </xf>
    <xf numFmtId="0" fontId="3" fillId="3" borderId="5" xfId="8" applyFont="1" applyFill="1" applyBorder="1" applyAlignment="1">
      <alignment vertical="center"/>
    </xf>
    <xf numFmtId="0" fontId="3" fillId="3" borderId="6" xfId="8" applyFont="1" applyFill="1" applyBorder="1" applyAlignment="1">
      <alignment horizontal="right" vertical="center" readingOrder="2"/>
    </xf>
    <xf numFmtId="0" fontId="3" fillId="3" borderId="6" xfId="8" applyFont="1" applyFill="1" applyBorder="1" applyAlignment="1">
      <alignment vertical="center" wrapText="1" readingOrder="1"/>
    </xf>
    <xf numFmtId="0" fontId="3" fillId="3" borderId="0" xfId="8" applyFont="1" applyFill="1" applyBorder="1" applyAlignment="1">
      <alignment horizontal="right" vertical="center" readingOrder="2"/>
    </xf>
    <xf numFmtId="0" fontId="3" fillId="3" borderId="0" xfId="8" applyFont="1" applyFill="1" applyBorder="1" applyAlignment="1">
      <alignment horizontal="right" vertical="center"/>
    </xf>
    <xf numFmtId="0" fontId="3" fillId="3" borderId="0" xfId="8" applyFont="1" applyFill="1" applyBorder="1" applyAlignment="1">
      <alignment vertical="center" wrapText="1"/>
    </xf>
    <xf numFmtId="0" fontId="3" fillId="3" borderId="8" xfId="8" applyFont="1" applyFill="1" applyBorder="1" applyAlignment="1">
      <alignment horizontal="right" vertical="center" readingOrder="2"/>
    </xf>
    <xf numFmtId="0" fontId="3" fillId="3" borderId="8" xfId="8" applyFont="1" applyFill="1" applyBorder="1" applyAlignment="1">
      <alignment vertical="center" wrapText="1"/>
    </xf>
    <xf numFmtId="0" fontId="3" fillId="3" borderId="5" xfId="8" applyFont="1" applyFill="1" applyBorder="1" applyAlignment="1">
      <alignment vertical="center" wrapText="1"/>
    </xf>
    <xf numFmtId="0" fontId="3" fillId="3" borderId="14" xfId="8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left" vertical="center" wrapText="1"/>
    </xf>
    <xf numFmtId="0" fontId="1" fillId="0" borderId="0" xfId="8" applyAlignment="1">
      <alignment vertical="center" readingOrder="2"/>
    </xf>
    <xf numFmtId="0" fontId="2" fillId="0" borderId="0" xfId="8" applyFont="1" applyAlignment="1">
      <alignment horizontal="left" vertical="center" readingOrder="1"/>
    </xf>
    <xf numFmtId="0" fontId="3" fillId="0" borderId="3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right" vertical="center"/>
    </xf>
    <xf numFmtId="0" fontId="3" fillId="0" borderId="0" xfId="8" applyFont="1" applyFill="1" applyBorder="1" applyAlignment="1">
      <alignment vertical="center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vertical="center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vertical="center" readingOrder="2"/>
    </xf>
    <xf numFmtId="0" fontId="3" fillId="0" borderId="6" xfId="8" applyFont="1" applyFill="1" applyBorder="1" applyAlignment="1">
      <alignment vertical="center" readingOrder="2"/>
    </xf>
    <xf numFmtId="0" fontId="3" fillId="3" borderId="6" xfId="8" applyFont="1" applyFill="1" applyBorder="1" applyAlignment="1">
      <alignment vertical="center"/>
    </xf>
    <xf numFmtId="0" fontId="3" fillId="0" borderId="8" xfId="8" applyFont="1" applyFill="1" applyBorder="1" applyAlignment="1">
      <alignment vertical="center" readingOrder="2"/>
    </xf>
    <xf numFmtId="0" fontId="3" fillId="0" borderId="8" xfId="8" applyFont="1" applyFill="1" applyBorder="1" applyAlignment="1">
      <alignment vertical="center"/>
    </xf>
    <xf numFmtId="0" fontId="6" fillId="3" borderId="5" xfId="8" applyFont="1" applyFill="1" applyBorder="1" applyAlignment="1">
      <alignment horizontal="right" vertical="center" readingOrder="2"/>
    </xf>
    <xf numFmtId="0" fontId="3" fillId="0" borderId="7" xfId="8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center" vertical="center"/>
    </xf>
    <xf numFmtId="0" fontId="1" fillId="0" borderId="2" xfId="8" applyBorder="1" applyAlignment="1">
      <alignment readingOrder="2"/>
    </xf>
    <xf numFmtId="0" fontId="1" fillId="0" borderId="0" xfId="8" applyBorder="1" applyAlignment="1">
      <alignment readingOrder="2"/>
    </xf>
    <xf numFmtId="0" fontId="4" fillId="0" borderId="0" xfId="8" applyFont="1" applyAlignment="1">
      <alignment readingOrder="2"/>
    </xf>
    <xf numFmtId="0" fontId="2" fillId="0" borderId="1" xfId="8" applyFont="1" applyBorder="1" applyAlignment="1">
      <alignment readingOrder="2"/>
    </xf>
    <xf numFmtId="0" fontId="2" fillId="0" borderId="1" xfId="8" applyFont="1" applyBorder="1" applyAlignment="1">
      <alignment readingOrder="1"/>
    </xf>
    <xf numFmtId="0" fontId="3" fillId="0" borderId="5" xfId="8" applyFont="1" applyFill="1" applyBorder="1" applyAlignment="1">
      <alignment vertical="center" wrapText="1"/>
    </xf>
    <xf numFmtId="0" fontId="3" fillId="0" borderId="6" xfId="8" applyFont="1" applyFill="1" applyBorder="1" applyAlignment="1">
      <alignment horizontal="right" vertical="center" readingOrder="2"/>
    </xf>
    <xf numFmtId="0" fontId="3" fillId="0" borderId="6" xfId="8" applyFont="1" applyFill="1" applyBorder="1" applyAlignment="1">
      <alignment vertical="center"/>
    </xf>
    <xf numFmtId="0" fontId="3" fillId="0" borderId="8" xfId="8" applyFont="1" applyFill="1" applyBorder="1" applyAlignment="1">
      <alignment horizontal="right" vertical="center" readingOrder="2"/>
    </xf>
    <xf numFmtId="0" fontId="3" fillId="3" borderId="6" xfId="8" applyFont="1" applyFill="1" applyBorder="1" applyAlignment="1">
      <alignment vertical="center" wrapText="1"/>
    </xf>
    <xf numFmtId="0" fontId="10" fillId="0" borderId="0" xfId="8" applyFont="1" applyAlignment="1">
      <alignment readingOrder="2"/>
    </xf>
    <xf numFmtId="0" fontId="2" fillId="0" borderId="1" xfId="8" applyFont="1" applyBorder="1" applyAlignment="1">
      <alignment vertical="center" readingOrder="2"/>
    </xf>
    <xf numFmtId="0" fontId="2" fillId="0" borderId="1" xfId="8" applyFont="1" applyBorder="1" applyAlignment="1">
      <alignment vertical="center" readingOrder="1"/>
    </xf>
    <xf numFmtId="0" fontId="4" fillId="0" borderId="0" xfId="8" applyFont="1" applyAlignment="1">
      <alignment horizontal="right" readingOrder="2"/>
    </xf>
    <xf numFmtId="0" fontId="4" fillId="3" borderId="0" xfId="8" applyFont="1" applyFill="1" applyAlignment="1">
      <alignment readingOrder="2"/>
    </xf>
    <xf numFmtId="0" fontId="3" fillId="0" borderId="0" xfId="8" applyFont="1" applyBorder="1" applyAlignment="1">
      <alignment readingOrder="2"/>
    </xf>
    <xf numFmtId="0" fontId="4" fillId="0" borderId="0" xfId="8" applyFont="1" applyBorder="1" applyAlignment="1">
      <alignment readingOrder="2"/>
    </xf>
    <xf numFmtId="0" fontId="3" fillId="0" borderId="0" xfId="8" applyFont="1" applyFill="1" applyBorder="1" applyAlignment="1">
      <alignment horizontal="right" vertical="center" indent="1"/>
    </xf>
    <xf numFmtId="0" fontId="3" fillId="0" borderId="8" xfId="8" applyFont="1" applyFill="1" applyBorder="1" applyAlignment="1">
      <alignment vertical="center" wrapText="1"/>
    </xf>
    <xf numFmtId="0" fontId="3" fillId="0" borderId="7" xfId="8" applyFont="1" applyFill="1" applyBorder="1" applyAlignment="1">
      <alignment horizontal="left" vertical="center" readingOrder="2"/>
    </xf>
    <xf numFmtId="0" fontId="3" fillId="0" borderId="19" xfId="8" applyFont="1" applyFill="1" applyBorder="1" applyAlignment="1">
      <alignment horizontal="right" vertical="center" readingOrder="2"/>
    </xf>
    <xf numFmtId="0" fontId="1" fillId="0" borderId="0" xfId="8"/>
    <xf numFmtId="0" fontId="3" fillId="0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left" vertical="center" wrapText="1" readingOrder="2"/>
    </xf>
    <xf numFmtId="0" fontId="3" fillId="0" borderId="5" xfId="8" applyFont="1" applyFill="1" applyBorder="1" applyAlignment="1">
      <alignment horizontal="left" vertical="center" readingOrder="1"/>
    </xf>
    <xf numFmtId="0" fontId="3" fillId="0" borderId="6" xfId="8" applyFont="1" applyFill="1" applyBorder="1" applyAlignment="1">
      <alignment horizontal="left" vertical="center" wrapText="1" readingOrder="1"/>
    </xf>
    <xf numFmtId="0" fontId="3" fillId="0" borderId="4" xfId="8" applyFont="1" applyFill="1" applyBorder="1" applyAlignment="1">
      <alignment vertical="center"/>
    </xf>
    <xf numFmtId="0" fontId="3" fillId="3" borderId="5" xfId="8" applyFont="1" applyFill="1" applyBorder="1" applyAlignment="1">
      <alignment horizontal="left" vertical="center" wrapText="1" readingOrder="1"/>
    </xf>
    <xf numFmtId="0" fontId="3" fillId="0" borderId="21" xfId="8" applyFont="1" applyFill="1" applyBorder="1" applyAlignment="1">
      <alignment horizontal="right" vertical="center" readingOrder="2"/>
    </xf>
    <xf numFmtId="0" fontId="3" fillId="0" borderId="21" xfId="8" applyFont="1" applyFill="1" applyBorder="1" applyAlignment="1">
      <alignment horizontal="left" vertical="center" wrapText="1" readingOrder="1"/>
    </xf>
    <xf numFmtId="0" fontId="3" fillId="0" borderId="8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14" xfId="8" applyFont="1" applyFill="1" applyBorder="1" applyAlignment="1">
      <alignment horizontal="left" vertical="center" wrapText="1" readingOrder="1"/>
    </xf>
    <xf numFmtId="0" fontId="1" fillId="0" borderId="0" xfId="8" applyBorder="1"/>
    <xf numFmtId="0" fontId="1" fillId="0" borderId="8" xfId="8" applyBorder="1"/>
    <xf numFmtId="0" fontId="1" fillId="0" borderId="5" xfId="8" applyBorder="1"/>
    <xf numFmtId="0" fontId="5" fillId="0" borderId="0" xfId="8" applyFont="1" applyBorder="1" applyAlignment="1">
      <alignment readingOrder="2"/>
    </xf>
    <xf numFmtId="0" fontId="3" fillId="0" borderId="3" xfId="8" applyFont="1" applyBorder="1" applyAlignment="1">
      <alignment horizontal="right" vertical="center" wrapText="1" readingOrder="2"/>
    </xf>
    <xf numFmtId="0" fontId="7" fillId="0" borderId="8" xfId="8" applyFont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vertical="center" shrinkToFit="1" readingOrder="2"/>
    </xf>
    <xf numFmtId="0" fontId="7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vertical="center" shrinkToFit="1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7" fillId="0" borderId="5" xfId="8" applyFont="1" applyFill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vertical="center" shrinkToFit="1" readingOrder="2"/>
    </xf>
    <xf numFmtId="0" fontId="7" fillId="0" borderId="6" xfId="8" applyFont="1" applyFill="1" applyBorder="1" applyAlignment="1">
      <alignment horizontal="left" vertical="center" wrapText="1"/>
    </xf>
    <xf numFmtId="0" fontId="5" fillId="3" borderId="0" xfId="8" applyFont="1" applyFill="1" applyBorder="1" applyAlignment="1">
      <alignment readingOrder="2"/>
    </xf>
    <xf numFmtId="0" fontId="3" fillId="3" borderId="5" xfId="8" applyFont="1" applyFill="1" applyBorder="1" applyAlignment="1">
      <alignment vertical="center" readingOrder="2"/>
    </xf>
    <xf numFmtId="0" fontId="5" fillId="0" borderId="0" xfId="8" applyFont="1" applyBorder="1" applyAlignment="1">
      <alignment horizontal="right" readingOrder="2"/>
    </xf>
    <xf numFmtId="0" fontId="3" fillId="0" borderId="5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23" xfId="8" applyFont="1" applyFill="1" applyBorder="1" applyAlignment="1">
      <alignment horizontal="right" vertical="center"/>
    </xf>
    <xf numFmtId="0" fontId="3" fillId="0" borderId="26" xfId="8" applyFont="1" applyFill="1" applyBorder="1" applyAlignment="1">
      <alignment horizontal="right" vertical="center"/>
    </xf>
    <xf numFmtId="0" fontId="5" fillId="2" borderId="0" xfId="8" applyFont="1" applyFill="1" applyBorder="1" applyAlignment="1">
      <alignment horizontal="right" readingOrder="2"/>
    </xf>
    <xf numFmtId="0" fontId="5" fillId="2" borderId="0" xfId="8" applyFont="1" applyFill="1" applyAlignment="1">
      <alignment horizontal="right" readingOrder="2"/>
    </xf>
    <xf numFmtId="0" fontId="2" fillId="0" borderId="1" xfId="8" applyFont="1" applyBorder="1" applyAlignment="1">
      <alignment horizontal="left" readingOrder="2"/>
    </xf>
    <xf numFmtId="0" fontId="5" fillId="2" borderId="12" xfId="8" applyFont="1" applyFill="1" applyBorder="1" applyAlignment="1">
      <alignment horizontal="right" readingOrder="2"/>
    </xf>
    <xf numFmtId="0" fontId="7" fillId="0" borderId="0" xfId="8" applyFont="1" applyBorder="1" applyAlignment="1">
      <alignment horizontal="left" vertical="center" wrapText="1" readingOrder="1"/>
    </xf>
    <xf numFmtId="0" fontId="5" fillId="0" borderId="12" xfId="8" applyFont="1" applyBorder="1" applyAlignment="1">
      <alignment horizontal="right" readingOrder="2"/>
    </xf>
    <xf numFmtId="0" fontId="5" fillId="0" borderId="0" xfId="8" applyFont="1" applyBorder="1" applyAlignment="1">
      <alignment shrinkToFit="1" readingOrder="2"/>
    </xf>
    <xf numFmtId="0" fontId="5" fillId="0" borderId="0" xfId="8" applyFont="1" applyAlignment="1">
      <alignment shrinkToFit="1" readingOrder="2"/>
    </xf>
    <xf numFmtId="0" fontId="5" fillId="0" borderId="0" xfId="8" applyFont="1" applyFill="1" applyAlignment="1">
      <alignment horizontal="center" vertical="center" readingOrder="2"/>
    </xf>
    <xf numFmtId="0" fontId="5" fillId="0" borderId="0" xfId="8" applyFont="1" applyFill="1" applyBorder="1" applyAlignment="1">
      <alignment horizontal="center" vertical="center" readingOrder="2"/>
    </xf>
    <xf numFmtId="0" fontId="5" fillId="0" borderId="0" xfId="8" applyFont="1" applyFill="1" applyBorder="1" applyAlignment="1">
      <alignment readingOrder="2"/>
    </xf>
    <xf numFmtId="0" fontId="2" fillId="0" borderId="0" xfId="8" applyFont="1" applyBorder="1" applyAlignment="1">
      <alignment horizontal="left" vertical="center" wrapText="1" readingOrder="1"/>
    </xf>
    <xf numFmtId="0" fontId="6" fillId="0" borderId="0" xfId="8" applyFont="1" applyAlignment="1">
      <alignment horizontal="center" readingOrder="2"/>
    </xf>
    <xf numFmtId="0" fontId="3" fillId="0" borderId="13" xfId="8" applyFont="1" applyFill="1" applyBorder="1" applyAlignment="1">
      <alignment horizontal="right" vertical="center" readingOrder="2"/>
    </xf>
    <xf numFmtId="0" fontId="3" fillId="0" borderId="5" xfId="8" applyFont="1" applyBorder="1" applyAlignment="1">
      <alignment horizontal="left" vertical="center" readingOrder="2"/>
    </xf>
    <xf numFmtId="0" fontId="6" fillId="2" borderId="0" xfId="8" applyFont="1" applyFill="1" applyAlignment="1">
      <alignment horizontal="center" readingOrder="2"/>
    </xf>
    <xf numFmtId="0" fontId="3" fillId="0" borderId="0" xfId="7" applyFont="1" applyAlignment="1">
      <alignment horizontal="left" vertical="center" wrapText="1" readingOrder="2"/>
    </xf>
    <xf numFmtId="0" fontId="2" fillId="0" borderId="0" xfId="7" applyFont="1" applyFill="1" applyBorder="1" applyAlignment="1">
      <alignment vertical="center" readingOrder="2"/>
    </xf>
    <xf numFmtId="0" fontId="6" fillId="0" borderId="0" xfId="8" applyFont="1" applyBorder="1" applyAlignment="1">
      <alignment readingOrder="2"/>
    </xf>
    <xf numFmtId="0" fontId="6" fillId="0" borderId="0" xfId="8" applyFont="1" applyAlignment="1">
      <alignment readingOrder="2"/>
    </xf>
    <xf numFmtId="0" fontId="3" fillId="0" borderId="0" xfId="8" applyFont="1" applyFill="1" applyBorder="1" applyAlignment="1">
      <alignment vertical="center" readingOrder="2"/>
    </xf>
    <xf numFmtId="0" fontId="7" fillId="0" borderId="3" xfId="8" applyFont="1" applyBorder="1" applyAlignment="1">
      <alignment horizontal="center" vertical="center" wrapText="1" readingOrder="2"/>
    </xf>
    <xf numFmtId="0" fontId="7" fillId="3" borderId="3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vertical="center"/>
    </xf>
    <xf numFmtId="0" fontId="3" fillId="3" borderId="0" xfId="8" applyFont="1" applyFill="1" applyBorder="1" applyAlignment="1">
      <alignment horizontal="center" vertical="center"/>
    </xf>
    <xf numFmtId="0" fontId="7" fillId="0" borderId="0" xfId="8" applyFont="1" applyAlignment="1">
      <alignment horizontal="center" vertical="center" wrapText="1" readingOrder="2"/>
    </xf>
    <xf numFmtId="0" fontId="3" fillId="3" borderId="0" xfId="8" applyFont="1" applyFill="1" applyBorder="1" applyAlignment="1">
      <alignment vertical="center" wrapText="1" readingOrder="1"/>
    </xf>
    <xf numFmtId="0" fontId="6" fillId="3" borderId="0" xfId="8" applyFont="1" applyFill="1" applyBorder="1" applyAlignment="1">
      <alignment readingOrder="2"/>
    </xf>
    <xf numFmtId="0" fontId="6" fillId="2" borderId="0" xfId="8" applyFont="1" applyFill="1" applyBorder="1" applyAlignment="1">
      <alignment readingOrder="2"/>
    </xf>
    <xf numFmtId="0" fontId="6" fillId="2" borderId="0" xfId="8" applyFont="1" applyFill="1" applyAlignment="1">
      <alignment readingOrder="2"/>
    </xf>
    <xf numFmtId="0" fontId="6" fillId="0" borderId="12" xfId="8" applyFont="1" applyBorder="1" applyAlignment="1">
      <alignment readingOrder="2"/>
    </xf>
    <xf numFmtId="0" fontId="6" fillId="0" borderId="0" xfId="8" applyFont="1" applyAlignment="1">
      <alignment horizontal="center" vertical="center" readingOrder="2"/>
    </xf>
    <xf numFmtId="0" fontId="6" fillId="0" borderId="0" xfId="8" applyFont="1" applyAlignment="1">
      <alignment horizontal="right" readingOrder="2"/>
    </xf>
    <xf numFmtId="0" fontId="6" fillId="3" borderId="0" xfId="8" applyFont="1" applyFill="1" applyAlignment="1">
      <alignment horizontal="right" readingOrder="2"/>
    </xf>
    <xf numFmtId="0" fontId="5" fillId="0" borderId="0" xfId="7" applyFont="1" applyAlignment="1">
      <alignment readingOrder="2"/>
    </xf>
    <xf numFmtId="0" fontId="7" fillId="0" borderId="0" xfId="7" applyFont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right" vertical="center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5" fillId="2" borderId="0" xfId="7" applyFont="1" applyFill="1" applyAlignment="1">
      <alignment readingOrder="2"/>
    </xf>
    <xf numFmtId="0" fontId="3" fillId="0" borderId="3" xfId="7" applyFont="1" applyBorder="1" applyAlignment="1">
      <alignment horizontal="center" vertical="center" wrapText="1" readingOrder="2"/>
    </xf>
    <xf numFmtId="0" fontId="3" fillId="0" borderId="5" xfId="7" applyFont="1" applyBorder="1" applyAlignment="1">
      <alignment vertical="center" wrapText="1" readingOrder="1"/>
    </xf>
    <xf numFmtId="0" fontId="1" fillId="0" borderId="0" xfId="7" applyAlignment="1">
      <alignment horizontal="right" readingOrder="2"/>
    </xf>
    <xf numFmtId="0" fontId="1" fillId="2" borderId="0" xfId="7" applyFill="1" applyAlignment="1">
      <alignment horizontal="right" readingOrder="2"/>
    </xf>
    <xf numFmtId="0" fontId="3" fillId="0" borderId="2" xfId="7" applyFont="1" applyFill="1" applyBorder="1" applyAlignment="1">
      <alignment horizontal="right" vertical="center" indent="1"/>
    </xf>
    <xf numFmtId="0" fontId="3" fillId="0" borderId="0" xfId="7" applyFont="1" applyBorder="1" applyAlignment="1">
      <alignment horizontal="center" vertical="center" wrapText="1" readingOrder="1"/>
    </xf>
    <xf numFmtId="0" fontId="1" fillId="2" borderId="0" xfId="7" applyFill="1" applyBorder="1" applyAlignment="1">
      <alignment horizontal="right" readingOrder="2"/>
    </xf>
    <xf numFmtId="0" fontId="3" fillId="0" borderId="2" xfId="7" applyFont="1" applyFill="1" applyBorder="1" applyAlignment="1">
      <alignment horizontal="left" vertical="center" wrapText="1" readingOrder="1"/>
    </xf>
    <xf numFmtId="0" fontId="11" fillId="2" borderId="0" xfId="7" applyFont="1" applyFill="1" applyAlignment="1">
      <alignment readingOrder="2"/>
    </xf>
    <xf numFmtId="0" fontId="3" fillId="0" borderId="0" xfId="7" applyFont="1" applyAlignment="1">
      <alignment readingOrder="2"/>
    </xf>
    <xf numFmtId="0" fontId="6" fillId="0" borderId="0" xfId="7" applyFont="1" applyAlignment="1">
      <alignment readingOrder="2"/>
    </xf>
    <xf numFmtId="0" fontId="7" fillId="0" borderId="0" xfId="7" applyFont="1" applyFill="1" applyAlignment="1">
      <alignment readingOrder="2"/>
    </xf>
    <xf numFmtId="0" fontId="6" fillId="2" borderId="0" xfId="7" applyFont="1" applyFill="1" applyAlignment="1">
      <alignment readingOrder="2"/>
    </xf>
    <xf numFmtId="0" fontId="6" fillId="0" borderId="0" xfId="7" applyFont="1" applyAlignment="1">
      <alignment horizontal="right" readingOrder="2"/>
    </xf>
    <xf numFmtId="0" fontId="6" fillId="2" borderId="0" xfId="7" applyFont="1" applyFill="1" applyAlignment="1">
      <alignment horizontal="right" readingOrder="2"/>
    </xf>
    <xf numFmtId="0" fontId="6" fillId="2" borderId="0" xfId="7" applyFont="1" applyFill="1" applyBorder="1" applyAlignment="1">
      <alignment horizontal="right" readingOrder="2"/>
    </xf>
    <xf numFmtId="0" fontId="6" fillId="7" borderId="0" xfId="7" applyFont="1" applyFill="1" applyBorder="1" applyAlignment="1">
      <alignment horizontal="right" readingOrder="2"/>
    </xf>
    <xf numFmtId="0" fontId="7" fillId="2" borderId="0" xfId="7" applyFont="1" applyFill="1" applyAlignment="1">
      <alignment readingOrder="2"/>
    </xf>
    <xf numFmtId="0" fontId="10" fillId="0" borderId="0" xfId="7" applyFont="1" applyAlignment="1">
      <alignment horizontal="right" readingOrder="2"/>
    </xf>
    <xf numFmtId="0" fontId="6" fillId="0" borderId="0" xfId="7" applyFont="1" applyFill="1" applyBorder="1" applyAlignment="1">
      <alignment horizontal="left" vertical="center" wrapText="1" readingOrder="1"/>
    </xf>
    <xf numFmtId="0" fontId="5" fillId="0" borderId="0" xfId="7" applyFont="1" applyAlignment="1">
      <alignment horizontal="right" readingOrder="2"/>
    </xf>
    <xf numFmtId="0" fontId="6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shrinkToFit="1" readingOrder="2"/>
    </xf>
    <xf numFmtId="0" fontId="3" fillId="0" borderId="0" xfId="7" applyFont="1" applyFill="1" applyBorder="1" applyAlignment="1">
      <alignment horizontal="right" vertical="center" shrinkToFit="1" readingOrder="2"/>
    </xf>
    <xf numFmtId="0" fontId="3" fillId="0" borderId="6" xfId="7" applyFont="1" applyFill="1" applyBorder="1" applyAlignment="1">
      <alignment horizontal="center" vertical="center" shrinkToFit="1" readingOrder="2"/>
    </xf>
    <xf numFmtId="0" fontId="3" fillId="0" borderId="13" xfId="7" applyFont="1" applyFill="1" applyBorder="1" applyAlignment="1">
      <alignment horizontal="right" vertical="center" shrinkToFit="1" readingOrder="2"/>
    </xf>
    <xf numFmtId="0" fontId="3" fillId="0" borderId="5" xfId="7" applyFont="1" applyBorder="1" applyAlignment="1">
      <alignment wrapText="1" readingOrder="1"/>
    </xf>
    <xf numFmtId="0" fontId="6" fillId="0" borderId="3" xfId="7" applyFont="1" applyFill="1" applyBorder="1" applyAlignment="1">
      <alignment horizontal="left" vertical="center" wrapText="1" readingOrder="1"/>
    </xf>
    <xf numFmtId="0" fontId="6" fillId="0" borderId="0" xfId="7" applyFont="1" applyFill="1" applyBorder="1" applyAlignment="1">
      <alignment readingOrder="2"/>
    </xf>
    <xf numFmtId="0" fontId="7" fillId="3" borderId="0" xfId="7" applyFont="1" applyFill="1" applyBorder="1" applyAlignment="1">
      <alignment readingOrder="2"/>
    </xf>
    <xf numFmtId="0" fontId="7" fillId="3" borderId="0" xfId="7" applyFont="1" applyFill="1" applyBorder="1"/>
    <xf numFmtId="0" fontId="7" fillId="2" borderId="0" xfId="7" applyFont="1" applyFill="1" applyBorder="1" applyAlignment="1">
      <alignment readingOrder="2"/>
    </xf>
    <xf numFmtId="0" fontId="6" fillId="8" borderId="0" xfId="7" applyFont="1" applyFill="1" applyAlignment="1">
      <alignment readingOrder="2"/>
    </xf>
    <xf numFmtId="0" fontId="7" fillId="3" borderId="0" xfId="7" applyFont="1" applyFill="1" applyAlignment="1">
      <alignment readingOrder="2"/>
    </xf>
    <xf numFmtId="0" fontId="6" fillId="3" borderId="0" xfId="7" applyFont="1" applyFill="1" applyBorder="1" applyAlignment="1">
      <alignment readingOrder="2"/>
    </xf>
    <xf numFmtId="0" fontId="6" fillId="3" borderId="12" xfId="7" applyFont="1" applyFill="1" applyBorder="1" applyAlignment="1">
      <alignment readingOrder="2"/>
    </xf>
    <xf numFmtId="0" fontId="7" fillId="4" borderId="0" xfId="7" applyFont="1" applyFill="1" applyAlignment="1">
      <alignment readingOrder="2"/>
    </xf>
    <xf numFmtId="0" fontId="3" fillId="0" borderId="4" xfId="8" applyFont="1" applyFill="1" applyBorder="1" applyAlignment="1">
      <alignment vertical="center" shrinkToFit="1" readingOrder="2"/>
    </xf>
    <xf numFmtId="0" fontId="7" fillId="0" borderId="4" xfId="8" applyFont="1" applyBorder="1" applyAlignment="1">
      <alignment horizontal="left" vertical="center" wrapText="1" readingOrder="1"/>
    </xf>
    <xf numFmtId="0" fontId="7" fillId="0" borderId="5" xfId="8" applyFont="1" applyFill="1" applyBorder="1" applyAlignment="1">
      <alignment vertical="center" wrapText="1" readingOrder="1"/>
    </xf>
    <xf numFmtId="0" fontId="7" fillId="0" borderId="5" xfId="8" applyFont="1" applyFill="1" applyBorder="1" applyAlignment="1">
      <alignment vertical="center" wrapText="1"/>
    </xf>
    <xf numFmtId="0" fontId="7" fillId="0" borderId="5" xfId="8" applyFont="1" applyFill="1" applyBorder="1" applyAlignment="1">
      <alignment horizontal="left" vertical="center"/>
    </xf>
    <xf numFmtId="0" fontId="7" fillId="0" borderId="23" xfId="8" applyFont="1" applyFill="1" applyBorder="1" applyAlignment="1">
      <alignment vertical="center" wrapText="1" readingOrder="1"/>
    </xf>
    <xf numFmtId="0" fontId="7" fillId="0" borderId="4" xfId="8" applyFont="1" applyFill="1" applyBorder="1" applyAlignment="1">
      <alignment vertical="center" shrinkToFit="1" readingOrder="2"/>
    </xf>
    <xf numFmtId="0" fontId="7" fillId="0" borderId="5" xfId="8" applyFont="1" applyBorder="1" applyAlignment="1">
      <alignment horizontal="center" vertical="center"/>
    </xf>
    <xf numFmtId="0" fontId="3" fillId="0" borderId="5" xfId="8" applyFont="1" applyFill="1" applyBorder="1" applyAlignment="1">
      <alignment horizontal="center" vertical="center" wrapText="1" readingOrder="2"/>
    </xf>
    <xf numFmtId="0" fontId="7" fillId="3" borderId="5" xfId="8" applyFont="1" applyFill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center" vertical="center" readingOrder="1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8" xfId="8" applyFont="1" applyFill="1" applyBorder="1" applyAlignment="1">
      <alignment horizontal="center" vertical="center" wrapText="1" readingOrder="2"/>
    </xf>
    <xf numFmtId="0" fontId="7" fillId="0" borderId="5" xfId="8" applyFont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7" fillId="0" borderId="23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textRotation="90" wrapText="1" shrinkToFit="1" readingOrder="2"/>
    </xf>
    <xf numFmtId="0" fontId="7" fillId="0" borderId="0" xfId="8" applyFont="1" applyFill="1" applyBorder="1" applyAlignment="1">
      <alignment horizontal="center" vertical="center" textRotation="90" wrapText="1" shrinkToFit="1" readingOrder="2"/>
    </xf>
    <xf numFmtId="0" fontId="7" fillId="0" borderId="0" xfId="8" applyFont="1" applyBorder="1" applyAlignment="1">
      <alignment horizontal="center" vertical="center" wrapText="1" readingOrder="2"/>
    </xf>
    <xf numFmtId="0" fontId="3" fillId="0" borderId="0" xfId="8" applyFont="1" applyBorder="1" applyAlignment="1">
      <alignment vertical="center" wrapText="1" readingOrder="2"/>
    </xf>
    <xf numFmtId="0" fontId="3" fillId="3" borderId="2" xfId="8" applyFont="1" applyFill="1" applyBorder="1" applyAlignment="1">
      <alignment horizontal="center" vertical="center" readingOrder="2"/>
    </xf>
    <xf numFmtId="0" fontId="7" fillId="0" borderId="6" xfId="8" applyFont="1" applyFill="1" applyBorder="1" applyAlignment="1">
      <alignment horizontal="center" vertical="center" wrapText="1"/>
    </xf>
    <xf numFmtId="0" fontId="7" fillId="2" borderId="0" xfId="8" applyFont="1" applyFill="1" applyBorder="1" applyAlignment="1">
      <alignment horizontal="center" vertical="center" wrapText="1" readingOrder="2"/>
    </xf>
    <xf numFmtId="0" fontId="7" fillId="0" borderId="6" xfId="8" applyFont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4" xfId="8" applyFont="1" applyFill="1" applyBorder="1" applyAlignment="1">
      <alignment horizontal="center" vertical="center" wrapText="1" readingOrder="2"/>
    </xf>
    <xf numFmtId="0" fontId="7" fillId="0" borderId="0" xfId="8" applyFont="1" applyBorder="1" applyAlignment="1">
      <alignment horizontal="center" vertical="center" readingOrder="2"/>
    </xf>
    <xf numFmtId="0" fontId="7" fillId="0" borderId="5" xfId="8" applyFont="1" applyBorder="1" applyAlignment="1">
      <alignment horizontal="center" vertical="center" readingOrder="2"/>
    </xf>
    <xf numFmtId="0" fontId="7" fillId="0" borderId="5" xfId="7" applyFont="1" applyBorder="1" applyAlignment="1">
      <alignment horizontal="center" vertical="center" wrapText="1" readingOrder="1"/>
    </xf>
    <xf numFmtId="0" fontId="7" fillId="0" borderId="6" xfId="7" applyFont="1" applyBorder="1" applyAlignment="1">
      <alignment horizontal="center" vertical="center" wrapText="1" readingOrder="1"/>
    </xf>
    <xf numFmtId="0" fontId="7" fillId="0" borderId="0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7" fillId="0" borderId="6" xfId="7" applyFont="1" applyFill="1" applyBorder="1" applyAlignment="1">
      <alignment horizontal="center" vertical="center" wrapText="1" readingOrder="1"/>
    </xf>
    <xf numFmtId="0" fontId="7" fillId="0" borderId="0" xfId="7" applyFont="1" applyBorder="1" applyAlignment="1">
      <alignment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7" fillId="2" borderId="0" xfId="7" applyFont="1" applyFill="1" applyBorder="1" applyAlignment="1">
      <alignment horizontal="center" vertical="center" wrapText="1" readingOrder="1"/>
    </xf>
    <xf numFmtId="0" fontId="7" fillId="0" borderId="4" xfId="7" applyFont="1" applyBorder="1" applyAlignment="1">
      <alignment horizontal="center" vertical="center" wrapText="1" readingOrder="1"/>
    </xf>
    <xf numFmtId="0" fontId="1" fillId="0" borderId="0" xfId="7" applyBorder="1" applyAlignment="1">
      <alignment horizontal="right" readingOrder="2"/>
    </xf>
    <xf numFmtId="0" fontId="1" fillId="0" borderId="0" xfId="7" applyBorder="1" applyAlignment="1">
      <alignment vertical="center" readingOrder="2"/>
    </xf>
    <xf numFmtId="0" fontId="6" fillId="0" borderId="7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shrinkToFit="1" readingOrder="2"/>
    </xf>
    <xf numFmtId="0" fontId="3" fillId="0" borderId="5" xfId="7" applyFont="1" applyFill="1" applyBorder="1" applyAlignment="1">
      <alignment horizontal="center" vertical="center" wrapText="1" shrinkToFit="1" readingOrder="2"/>
    </xf>
    <xf numFmtId="0" fontId="3" fillId="0" borderId="4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center" vertical="center" readingOrder="2"/>
    </xf>
    <xf numFmtId="0" fontId="3" fillId="0" borderId="0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7" fillId="0" borderId="5" xfId="8" applyFont="1" applyFill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7" fillId="0" borderId="4" xfId="8" applyFont="1" applyBorder="1" applyAlignment="1">
      <alignment horizontal="center" vertical="center" wrapText="1" readingOrder="1"/>
    </xf>
    <xf numFmtId="0" fontId="7" fillId="2" borderId="5" xfId="8" applyFont="1" applyFill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7" fillId="3" borderId="0" xfId="8" applyFont="1" applyFill="1" applyBorder="1" applyAlignment="1">
      <alignment horizontal="center" vertical="center" wrapText="1" readingOrder="2"/>
    </xf>
    <xf numFmtId="0" fontId="7" fillId="3" borderId="5" xfId="8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left" vertical="center" wrapText="1" readingOrder="2"/>
    </xf>
    <xf numFmtId="0" fontId="2" fillId="0" borderId="1" xfId="8" applyFont="1" applyBorder="1" applyAlignment="1">
      <alignment horizontal="right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6" xfId="8" applyFont="1" applyFill="1" applyBorder="1" applyAlignment="1">
      <alignment horizontal="center" vertical="center" wrapText="1" shrinkToFit="1" readingOrder="2"/>
    </xf>
    <xf numFmtId="0" fontId="7" fillId="0" borderId="5" xfId="7" applyFont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3" xfId="7" applyFont="1" applyFill="1" applyBorder="1" applyAlignment="1">
      <alignment horizontal="center" vertical="center" readingOrder="2"/>
    </xf>
    <xf numFmtId="0" fontId="7" fillId="0" borderId="3" xfId="7" applyFont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9" xfId="7" applyFont="1" applyFill="1" applyBorder="1" applyAlignment="1">
      <alignment horizontal="right" vertical="center" readingOrder="2"/>
    </xf>
    <xf numFmtId="0" fontId="3" fillId="0" borderId="3" xfId="8" applyFont="1" applyFill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2" fillId="0" borderId="0" xfId="7" applyFont="1" applyAlignment="1">
      <alignment horizontal="right" readingOrder="2"/>
    </xf>
    <xf numFmtId="0" fontId="3" fillId="3" borderId="13" xfId="7" applyFont="1" applyFill="1" applyBorder="1" applyAlignment="1">
      <alignment horizontal="right" vertical="center" readingOrder="2"/>
    </xf>
    <xf numFmtId="0" fontId="3" fillId="0" borderId="0" xfId="7" applyFont="1" applyAlignment="1">
      <alignment horizontal="left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3" fillId="0" borderId="5" xfId="7" applyFont="1" applyBorder="1" applyAlignment="1">
      <alignment horizontal="left" vertical="center" wrapText="1" readingOrder="1"/>
    </xf>
    <xf numFmtId="0" fontId="3" fillId="3" borderId="3" xfId="7" applyFont="1" applyFill="1" applyBorder="1" applyAlignment="1">
      <alignment horizontal="right" vertical="center" readingOrder="2"/>
    </xf>
    <xf numFmtId="0" fontId="3" fillId="3" borderId="0" xfId="7" applyFont="1" applyFill="1" applyBorder="1" applyAlignment="1">
      <alignment horizontal="right" vertical="center" indent="1" readingOrder="2"/>
    </xf>
    <xf numFmtId="0" fontId="3" fillId="3" borderId="1" xfId="7" applyFont="1" applyFill="1" applyBorder="1" applyAlignment="1">
      <alignment horizontal="right" vertical="center" readingOrder="2"/>
    </xf>
    <xf numFmtId="0" fontId="3" fillId="3" borderId="7" xfId="7" applyFont="1" applyFill="1" applyBorder="1" applyAlignment="1">
      <alignment horizontal="left" vertical="center" wrapText="1" readingOrder="1"/>
    </xf>
    <xf numFmtId="0" fontId="1" fillId="4" borderId="0" xfId="7" applyFill="1" applyAlignment="1">
      <alignment readingOrder="2"/>
    </xf>
    <xf numFmtId="0" fontId="2" fillId="3" borderId="1" xfId="7" applyFont="1" applyFill="1" applyBorder="1" applyAlignment="1">
      <alignment vertical="center" readingOrder="2"/>
    </xf>
    <xf numFmtId="0" fontId="2" fillId="3" borderId="1" xfId="7" applyFont="1" applyFill="1" applyBorder="1" applyAlignment="1">
      <alignment horizontal="left" vertical="center" readingOrder="1"/>
    </xf>
    <xf numFmtId="0" fontId="1" fillId="0" borderId="1" xfId="7" applyBorder="1" applyAlignment="1">
      <alignment horizontal="right" readingOrder="2"/>
    </xf>
    <xf numFmtId="0" fontId="3" fillId="3" borderId="0" xfId="7" applyFont="1" applyFill="1" applyBorder="1" applyAlignment="1">
      <alignment horizontal="center" readingOrder="2"/>
    </xf>
    <xf numFmtId="0" fontId="3" fillId="3" borderId="4" xfId="7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right" readingOrder="2"/>
    </xf>
    <xf numFmtId="0" fontId="5" fillId="0" borderId="0" xfId="7" applyFont="1" applyBorder="1" applyAlignment="1">
      <alignment horizontal="right" readingOrder="2"/>
    </xf>
    <xf numFmtId="0" fontId="5" fillId="0" borderId="6" xfId="7" applyFont="1" applyBorder="1" applyAlignment="1">
      <alignment horizontal="right" readingOrder="2"/>
    </xf>
    <xf numFmtId="0" fontId="3" fillId="3" borderId="5" xfId="7" applyFont="1" applyFill="1" applyBorder="1" applyAlignment="1">
      <alignment horizontal="center" vertical="center" shrinkToFit="1" readingOrder="2"/>
    </xf>
    <xf numFmtId="0" fontId="7" fillId="0" borderId="0" xfId="0" applyFont="1" applyBorder="1" applyAlignment="1">
      <alignment shrinkToFit="1" readingOrder="2"/>
    </xf>
    <xf numFmtId="0" fontId="7" fillId="0" borderId="0" xfId="0" applyFont="1" applyBorder="1" applyAlignment="1">
      <alignment readingOrder="2"/>
    </xf>
    <xf numFmtId="0" fontId="5" fillId="4" borderId="0" xfId="7" applyFont="1" applyFill="1" applyBorder="1" applyAlignment="1">
      <alignment horizontal="right" readingOrder="2"/>
    </xf>
    <xf numFmtId="0" fontId="3" fillId="3" borderId="1" xfId="7" applyFont="1" applyFill="1" applyBorder="1" applyAlignment="1">
      <alignment horizontal="center" vertical="center" readingOrder="2"/>
    </xf>
    <xf numFmtId="0" fontId="3" fillId="3" borderId="1" xfId="7" applyFont="1" applyFill="1" applyBorder="1" applyAlignment="1">
      <alignment horizontal="right" vertical="center" indent="1" readingOrder="2"/>
    </xf>
    <xf numFmtId="0" fontId="5" fillId="2" borderId="0" xfId="7" applyFont="1" applyFill="1" applyBorder="1" applyAlignment="1">
      <alignment horizontal="right" readingOrder="2"/>
    </xf>
    <xf numFmtId="0" fontId="5" fillId="2" borderId="0" xfId="7" applyFont="1" applyFill="1" applyAlignment="1">
      <alignment horizontal="right" readingOrder="2"/>
    </xf>
    <xf numFmtId="0" fontId="3" fillId="0" borderId="0" xfId="7" applyFont="1" applyFill="1" applyBorder="1" applyAlignment="1">
      <alignment horizontal="right" vertical="center" indent="1" readingOrder="2"/>
    </xf>
    <xf numFmtId="0" fontId="3" fillId="3" borderId="6" xfId="7" applyFont="1" applyFill="1" applyBorder="1" applyAlignment="1">
      <alignment horizontal="right" vertical="center" readingOrder="2"/>
    </xf>
    <xf numFmtId="0" fontId="3" fillId="3" borderId="0" xfId="7" applyFont="1" applyFill="1" applyBorder="1" applyAlignment="1">
      <alignment horizontal="right" vertical="center" readingOrder="2"/>
    </xf>
    <xf numFmtId="0" fontId="11" fillId="0" borderId="0" xfId="7" applyFont="1" applyAlignment="1">
      <alignment horizontal="center" readingOrder="2"/>
    </xf>
    <xf numFmtId="0" fontId="3" fillId="0" borderId="0" xfId="7" applyFont="1" applyBorder="1" applyAlignment="1">
      <alignment horizontal="left" vertical="center" wrapText="1" readingOrder="1"/>
    </xf>
    <xf numFmtId="0" fontId="1" fillId="0" borderId="0" xfId="7" applyAlignment="1">
      <alignment horizontal="center" readingOrder="2"/>
    </xf>
    <xf numFmtId="0" fontId="1" fillId="0" borderId="0" xfId="7" applyAlignment="1">
      <alignment horizontal="left" vertical="center" readingOrder="1"/>
    </xf>
    <xf numFmtId="0" fontId="2" fillId="0" borderId="1" xfId="7" applyFont="1" applyBorder="1" applyAlignment="1">
      <alignment readingOrder="2"/>
    </xf>
    <xf numFmtId="0" fontId="2" fillId="0" borderId="0" xfId="7" applyFont="1" applyBorder="1" applyAlignment="1">
      <alignment readingOrder="2"/>
    </xf>
    <xf numFmtId="0" fontId="2" fillId="0" borderId="2" xfId="7" applyFont="1" applyBorder="1" applyAlignment="1">
      <alignment readingOrder="2"/>
    </xf>
    <xf numFmtId="0" fontId="6" fillId="0" borderId="0" xfId="7" applyFont="1" applyBorder="1" applyAlignment="1">
      <alignment readingOrder="2"/>
    </xf>
    <xf numFmtId="0" fontId="3" fillId="3" borderId="0" xfId="7" applyFont="1" applyFill="1" applyBorder="1"/>
    <xf numFmtId="0" fontId="3" fillId="3" borderId="0" xfId="7" applyFont="1" applyFill="1" applyBorder="1" applyAlignment="1">
      <alignment horizontal="right" readingOrder="2"/>
    </xf>
    <xf numFmtId="0" fontId="2" fillId="0" borderId="0" xfId="7" applyFont="1" applyBorder="1" applyAlignment="1">
      <alignment horizontal="center" readingOrder="2"/>
    </xf>
    <xf numFmtId="0" fontId="2" fillId="0" borderId="1" xfId="7" applyFont="1" applyBorder="1" applyAlignment="1">
      <alignment horizontal="right" vertical="center" readingOrder="2"/>
    </xf>
    <xf numFmtId="0" fontId="2" fillId="0" borderId="1" xfId="7" applyFont="1" applyBorder="1" applyAlignment="1">
      <alignment horizontal="center" vertical="center" readingOrder="2"/>
    </xf>
    <xf numFmtId="0" fontId="2" fillId="3" borderId="1" xfId="7" applyFont="1" applyFill="1" applyBorder="1" applyAlignment="1">
      <alignment vertical="center"/>
    </xf>
    <xf numFmtId="0" fontId="7" fillId="0" borderId="4" xfId="7" applyFont="1" applyFill="1" applyBorder="1" applyAlignment="1">
      <alignment horizontal="left" vertical="center" wrapText="1" readingOrder="1"/>
    </xf>
    <xf numFmtId="0" fontId="7" fillId="0" borderId="4" xfId="7" applyFont="1" applyFill="1" applyBorder="1" applyAlignment="1">
      <alignment horizontal="left" vertical="center" readingOrder="1"/>
    </xf>
    <xf numFmtId="0" fontId="3" fillId="3" borderId="5" xfId="7" applyFont="1" applyFill="1" applyBorder="1" applyAlignment="1">
      <alignment horizontal="center" readingOrder="2"/>
    </xf>
    <xf numFmtId="0" fontId="7" fillId="0" borderId="5" xfId="7" applyFont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vertical="center" wrapText="1" readingOrder="1"/>
    </xf>
    <xf numFmtId="0" fontId="3" fillId="3" borderId="0" xfId="7" applyFont="1" applyFill="1" applyBorder="1" applyAlignment="1">
      <alignment horizontal="center" vertical="center" shrinkToFit="1" readingOrder="2"/>
    </xf>
    <xf numFmtId="0" fontId="3" fillId="3" borderId="0" xfId="7" applyFont="1" applyFill="1" applyBorder="1" applyAlignment="1">
      <alignment vertical="center"/>
    </xf>
    <xf numFmtId="0" fontId="3" fillId="3" borderId="8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readingOrder="2"/>
    </xf>
    <xf numFmtId="0" fontId="7" fillId="2" borderId="8" xfId="7" applyFont="1" applyFill="1" applyBorder="1" applyAlignment="1">
      <alignment horizontal="left" vertical="center" wrapText="1" readingOrder="1"/>
    </xf>
    <xf numFmtId="0" fontId="7" fillId="2" borderId="5" xfId="7" applyFont="1" applyFill="1" applyBorder="1" applyAlignment="1">
      <alignment horizontal="left" vertical="center" wrapText="1" readingOrder="1"/>
    </xf>
    <xf numFmtId="0" fontId="19" fillId="0" borderId="5" xfId="7" applyFont="1" applyFill="1" applyBorder="1" applyAlignment="1">
      <alignment vertical="center" wrapText="1" readingOrder="1"/>
    </xf>
    <xf numFmtId="0" fontId="7" fillId="0" borderId="5" xfId="7" applyFont="1" applyBorder="1" applyAlignment="1">
      <alignment vertical="center" wrapText="1" readingOrder="1"/>
    </xf>
    <xf numFmtId="0" fontId="7" fillId="0" borderId="5" xfId="7" applyFont="1" applyBorder="1" applyAlignment="1">
      <alignment horizontal="left" wrapText="1" readingOrder="1"/>
    </xf>
    <xf numFmtId="0" fontId="7" fillId="0" borderId="0" xfId="7" applyFont="1" applyAlignment="1">
      <alignment horizontal="center" readingOrder="2"/>
    </xf>
    <xf numFmtId="0" fontId="2" fillId="0" borderId="1" xfId="8" applyFont="1" applyBorder="1" applyAlignment="1">
      <alignment vertical="center" wrapText="1" readingOrder="2"/>
    </xf>
    <xf numFmtId="0" fontId="2" fillId="0" borderId="0" xfId="8" applyFont="1" applyAlignment="1">
      <alignment readingOrder="2"/>
    </xf>
    <xf numFmtId="0" fontId="1" fillId="0" borderId="0" xfId="8" applyAlignment="1">
      <alignment horizontal="right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3" xfId="8" applyFont="1" applyFill="1" applyBorder="1" applyAlignment="1">
      <alignment horizontal="right" vertical="center" readingOrder="2"/>
    </xf>
    <xf numFmtId="0" fontId="3" fillId="0" borderId="3" xfId="8" applyFont="1" applyBorder="1" applyAlignment="1">
      <alignment horizontal="left" vertical="center" wrapText="1" readingOrder="1"/>
    </xf>
    <xf numFmtId="0" fontId="11" fillId="0" borderId="0" xfId="8" applyFont="1" applyAlignment="1">
      <alignment readingOrder="2"/>
    </xf>
    <xf numFmtId="0" fontId="11" fillId="0" borderId="0" xfId="8" applyFont="1" applyAlignment="1">
      <alignment horizontal="right" vertical="center" readingOrder="2"/>
    </xf>
    <xf numFmtId="0" fontId="3" fillId="0" borderId="4" xfId="8" applyFont="1" applyFill="1" applyBorder="1" applyAlignment="1">
      <alignment horizontal="right" vertical="center" wrapText="1" readingOrder="2"/>
    </xf>
    <xf numFmtId="0" fontId="7" fillId="0" borderId="4" xfId="8" applyFont="1" applyBorder="1" applyAlignment="1">
      <alignment vertical="center" wrapText="1" readingOrder="1"/>
    </xf>
    <xf numFmtId="0" fontId="1" fillId="2" borderId="0" xfId="8" applyFill="1" applyAlignment="1">
      <alignment readingOrder="2"/>
    </xf>
    <xf numFmtId="0" fontId="7" fillId="0" borderId="36" xfId="8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vertical="center" wrapText="1" readingOrder="1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7" fillId="3" borderId="6" xfId="0" applyFont="1" applyFill="1" applyBorder="1" applyAlignment="1">
      <alignment horizontal="left" vertical="center" wrapText="1" readingOrder="1"/>
    </xf>
    <xf numFmtId="0" fontId="1" fillId="0" borderId="0" xfId="8" applyFont="1" applyAlignment="1">
      <alignment horizontal="right" readingOrder="2"/>
    </xf>
    <xf numFmtId="0" fontId="3" fillId="3" borderId="1" xfId="8" applyFont="1" applyFill="1" applyBorder="1" applyAlignment="1">
      <alignment horizontal="right" vertical="center" readingOrder="2"/>
    </xf>
    <xf numFmtId="0" fontId="3" fillId="3" borderId="1" xfId="8" applyFont="1" applyFill="1" applyBorder="1" applyAlignment="1">
      <alignment horizontal="right" vertical="center" indent="1"/>
    </xf>
    <xf numFmtId="0" fontId="1" fillId="3" borderId="0" xfId="8" applyFont="1" applyFill="1" applyBorder="1" applyAlignment="1">
      <alignment horizontal="right" readingOrder="2"/>
    </xf>
    <xf numFmtId="0" fontId="1" fillId="3" borderId="0" xfId="8" applyFill="1" applyBorder="1" applyAlignment="1">
      <alignment horizontal="right" readingOrder="2"/>
    </xf>
    <xf numFmtId="0" fontId="3" fillId="0" borderId="5" xfId="8" applyFont="1" applyFill="1" applyBorder="1" applyAlignment="1">
      <alignment vertical="center" wrapText="1" shrinkToFit="1" readingOrder="2"/>
    </xf>
    <xf numFmtId="0" fontId="3" fillId="0" borderId="5" xfId="8" applyFont="1" applyFill="1" applyBorder="1" applyAlignment="1">
      <alignment vertical="center" wrapText="1" readingOrder="2"/>
    </xf>
    <xf numFmtId="0" fontId="3" fillId="0" borderId="4" xfId="8" applyFont="1" applyFill="1" applyBorder="1" applyAlignment="1">
      <alignment vertical="center" wrapText="1" readingOrder="2"/>
    </xf>
    <xf numFmtId="0" fontId="1" fillId="2" borderId="0" xfId="8" applyFill="1" applyAlignment="1">
      <alignment horizontal="right" readingOrder="2"/>
    </xf>
    <xf numFmtId="0" fontId="3" fillId="3" borderId="5" xfId="8" applyFont="1" applyFill="1" applyBorder="1" applyAlignment="1">
      <alignment vertical="center" wrapText="1" readingOrder="2"/>
    </xf>
    <xf numFmtId="0" fontId="1" fillId="0" borderId="0" xfId="8" applyBorder="1" applyAlignment="1">
      <alignment horizontal="right" readingOrder="2"/>
    </xf>
    <xf numFmtId="0" fontId="3" fillId="3" borderId="4" xfId="8" applyFont="1" applyFill="1" applyBorder="1" applyAlignment="1">
      <alignment vertical="center" wrapText="1" readingOrder="2"/>
    </xf>
    <xf numFmtId="0" fontId="7" fillId="3" borderId="5" xfId="8" applyFont="1" applyFill="1" applyBorder="1" applyAlignment="1">
      <alignment vertical="center" readingOrder="2"/>
    </xf>
    <xf numFmtId="0" fontId="7" fillId="3" borderId="5" xfId="8" applyFont="1" applyFill="1" applyBorder="1" applyAlignment="1">
      <alignment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1" fillId="4" borderId="0" xfId="8" applyFill="1" applyAlignment="1">
      <alignment horizontal="right" readingOrder="2"/>
    </xf>
    <xf numFmtId="0" fontId="1" fillId="0" borderId="0" xfId="8" applyAlignment="1">
      <alignment horizontal="left" readingOrder="2"/>
    </xf>
    <xf numFmtId="0" fontId="2" fillId="0" borderId="0" xfId="8" applyFont="1" applyAlignment="1">
      <alignment vertical="center" wrapText="1" readingOrder="2"/>
    </xf>
    <xf numFmtId="0" fontId="2" fillId="2" borderId="0" xfId="8" applyFont="1" applyFill="1" applyAlignment="1">
      <alignment readingOrder="2"/>
    </xf>
    <xf numFmtId="0" fontId="1" fillId="0" borderId="0" xfId="8" applyAlignment="1">
      <alignment vertical="center" wrapText="1" readingOrder="2"/>
    </xf>
    <xf numFmtId="0" fontId="6" fillId="3" borderId="0" xfId="8" applyFont="1" applyFill="1" applyAlignment="1">
      <alignment readingOrder="2"/>
    </xf>
    <xf numFmtId="0" fontId="3" fillId="3" borderId="0" xfId="8" applyFont="1" applyFill="1" applyBorder="1" applyAlignment="1">
      <alignment horizontal="right" vertical="center" wrapText="1" readingOrder="2"/>
    </xf>
    <xf numFmtId="0" fontId="3" fillId="3" borderId="0" xfId="8" applyFont="1" applyFill="1" applyBorder="1" applyAlignment="1">
      <alignment horizontal="left" vertical="center" wrapText="1" readingOrder="1"/>
    </xf>
    <xf numFmtId="0" fontId="6" fillId="3" borderId="0" xfId="8" applyFont="1" applyFill="1" applyBorder="1" applyAlignment="1">
      <alignment horizontal="right" readingOrder="2"/>
    </xf>
    <xf numFmtId="0" fontId="7" fillId="3" borderId="0" xfId="8" applyFont="1" applyFill="1" applyAlignment="1">
      <alignment horizontal="right" readingOrder="2"/>
    </xf>
    <xf numFmtId="0" fontId="2" fillId="3" borderId="0" xfId="8" applyFont="1" applyFill="1" applyAlignment="1">
      <alignment horizontal="right" readingOrder="2"/>
    </xf>
    <xf numFmtId="0" fontId="7" fillId="2" borderId="0" xfId="8" applyFont="1" applyFill="1" applyAlignment="1">
      <alignment horizontal="right" readingOrder="2"/>
    </xf>
    <xf numFmtId="0" fontId="7" fillId="2" borderId="0" xfId="8" applyFont="1" applyFill="1" applyAlignment="1">
      <alignment readingOrder="2"/>
    </xf>
    <xf numFmtId="0" fontId="2" fillId="0" borderId="1" xfId="8" applyFont="1" applyBorder="1" applyAlignment="1">
      <alignment horizontal="center" vertical="center" wrapText="1" readingOrder="2"/>
    </xf>
    <xf numFmtId="0" fontId="2" fillId="0" borderId="1" xfId="8" applyFont="1" applyBorder="1" applyAlignment="1">
      <alignment horizontal="center" vertical="center" readingOrder="2"/>
    </xf>
    <xf numFmtId="0" fontId="6" fillId="0" borderId="0" xfId="8" applyFont="1" applyFill="1" applyAlignment="1">
      <alignment readingOrder="2"/>
    </xf>
    <xf numFmtId="0" fontId="2" fillId="2" borderId="1" xfId="8" applyFont="1" applyFill="1" applyBorder="1" applyAlignment="1">
      <alignment readingOrder="2"/>
    </xf>
    <xf numFmtId="0" fontId="7" fillId="0" borderId="1" xfId="8" applyFont="1" applyBorder="1" applyAlignment="1">
      <alignment horizontal="center" readingOrder="2"/>
    </xf>
    <xf numFmtId="0" fontId="3" fillId="3" borderId="5" xfId="8" applyFont="1" applyFill="1" applyBorder="1" applyAlignment="1">
      <alignment vertical="center" wrapText="1" shrinkToFit="1" readingOrder="2"/>
    </xf>
    <xf numFmtId="0" fontId="3" fillId="3" borderId="4" xfId="8" applyFont="1" applyFill="1" applyBorder="1" applyAlignment="1">
      <alignment vertical="center" wrapText="1" shrinkToFit="1" readingOrder="2"/>
    </xf>
    <xf numFmtId="0" fontId="3" fillId="3" borderId="6" xfId="8" applyFont="1" applyFill="1" applyBorder="1" applyAlignment="1">
      <alignment vertical="center" wrapText="1" readingOrder="2"/>
    </xf>
    <xf numFmtId="0" fontId="3" fillId="0" borderId="7" xfId="8" applyFont="1" applyFill="1" applyBorder="1" applyAlignment="1">
      <alignment horizontal="right" vertical="center" readingOrder="2"/>
    </xf>
    <xf numFmtId="0" fontId="7" fillId="3" borderId="0" xfId="8" applyFont="1" applyFill="1" applyBorder="1" applyAlignment="1">
      <alignment vertical="center"/>
    </xf>
    <xf numFmtId="0" fontId="7" fillId="0" borderId="0" xfId="8" applyFont="1" applyAlignment="1">
      <alignment vertical="center" readingOrder="2"/>
    </xf>
    <xf numFmtId="0" fontId="7" fillId="2" borderId="0" xfId="8" applyFont="1" applyFill="1" applyAlignment="1">
      <alignment vertical="center" readingOrder="2"/>
    </xf>
    <xf numFmtId="0" fontId="1" fillId="0" borderId="0" xfId="7" applyFont="1" applyFill="1" applyBorder="1" applyAlignment="1">
      <alignment horizontal="center"/>
    </xf>
    <xf numFmtId="0" fontId="1" fillId="0" borderId="0" xfId="7" applyFill="1" applyBorder="1" applyAlignment="1">
      <alignment horizontal="center" readingOrder="2"/>
    </xf>
    <xf numFmtId="0" fontId="1" fillId="0" borderId="0" xfId="7" applyFont="1" applyFill="1" applyBorder="1" applyAlignment="1">
      <alignment horizontal="center" readingOrder="2"/>
    </xf>
    <xf numFmtId="0" fontId="6" fillId="0" borderId="0" xfId="0" applyFont="1" applyFill="1" applyBorder="1" applyAlignment="1">
      <alignment readingOrder="2"/>
    </xf>
    <xf numFmtId="0" fontId="2" fillId="0" borderId="1" xfId="8" applyFont="1" applyBorder="1" applyAlignment="1">
      <alignment horizontal="right" readingOrder="2"/>
    </xf>
    <xf numFmtId="0" fontId="2" fillId="0" borderId="1" xfId="8" applyFont="1" applyBorder="1" applyAlignment="1">
      <alignment horizontal="center" readingOrder="2"/>
    </xf>
    <xf numFmtId="0" fontId="1" fillId="6" borderId="0" xfId="8" applyFill="1" applyAlignment="1">
      <alignment readingOrder="2"/>
    </xf>
    <xf numFmtId="0" fontId="3" fillId="0" borderId="0" xfId="8" applyFont="1" applyAlignment="1">
      <alignment horizontal="right" vertical="center" readingOrder="2"/>
    </xf>
    <xf numFmtId="0" fontId="3" fillId="4" borderId="0" xfId="8" applyFont="1" applyFill="1" applyAlignment="1">
      <alignment horizontal="right" vertical="center" readingOrder="2"/>
    </xf>
    <xf numFmtId="0" fontId="7" fillId="3" borderId="5" xfId="0" applyFont="1" applyFill="1" applyBorder="1" applyAlignment="1">
      <alignment horizontal="center" vertical="center" wrapText="1" readingOrder="1"/>
    </xf>
    <xf numFmtId="0" fontId="7" fillId="2" borderId="5" xfId="8" applyFont="1" applyFill="1" applyBorder="1" applyAlignment="1">
      <alignment horizontal="center" vertical="center" readingOrder="2"/>
    </xf>
    <xf numFmtId="0" fontId="3" fillId="2" borderId="0" xfId="8" applyFont="1" applyFill="1" applyAlignment="1">
      <alignment horizontal="right" vertical="center" readingOrder="2"/>
    </xf>
    <xf numFmtId="0" fontId="3" fillId="3" borderId="0" xfId="8" applyFont="1" applyFill="1" applyAlignment="1">
      <alignment horizontal="right" vertical="center" readingOrder="2"/>
    </xf>
    <xf numFmtId="0" fontId="7" fillId="2" borderId="6" xfId="8" applyFont="1" applyFill="1" applyBorder="1" applyAlignment="1">
      <alignment horizontal="center" vertical="center" readingOrder="2"/>
    </xf>
    <xf numFmtId="0" fontId="1" fillId="0" borderId="0" xfId="8" applyAlignment="1">
      <alignment horizontal="center" readingOrder="2"/>
    </xf>
    <xf numFmtId="0" fontId="2" fillId="0" borderId="0" xfId="8" applyFont="1" applyAlignment="1">
      <alignment horizontal="center" readingOrder="2"/>
    </xf>
    <xf numFmtId="0" fontId="3" fillId="3" borderId="13" xfId="8" applyFont="1" applyFill="1" applyBorder="1" applyAlignment="1">
      <alignment vertical="center" wrapText="1" readingOrder="2"/>
    </xf>
    <xf numFmtId="0" fontId="7" fillId="0" borderId="0" xfId="8" applyFont="1" applyBorder="1" applyAlignment="1">
      <alignment readingOrder="2"/>
    </xf>
    <xf numFmtId="0" fontId="6" fillId="0" borderId="0" xfId="0" applyFont="1" applyFill="1" applyBorder="1" applyAlignment="1">
      <alignment horizontal="right" readingOrder="2"/>
    </xf>
    <xf numFmtId="0" fontId="3" fillId="3" borderId="0" xfId="8" applyFont="1" applyFill="1" applyBorder="1" applyAlignment="1">
      <alignment vertical="center" wrapText="1" readingOrder="2"/>
    </xf>
    <xf numFmtId="0" fontId="1" fillId="0" borderId="0" xfId="8" applyFont="1" applyAlignment="1">
      <alignment readingOrder="2"/>
    </xf>
    <xf numFmtId="0" fontId="3" fillId="3" borderId="4" xfId="8" applyFont="1" applyFill="1" applyBorder="1" applyAlignment="1">
      <alignment horizontal="right" vertical="center" readingOrder="2"/>
    </xf>
    <xf numFmtId="0" fontId="3" fillId="3" borderId="4" xfId="8" applyFont="1" applyFill="1" applyBorder="1" applyAlignment="1">
      <alignment horizontal="right" vertical="center" wrapText="1" readingOrder="2"/>
    </xf>
    <xf numFmtId="0" fontId="3" fillId="0" borderId="0" xfId="8" applyFont="1" applyAlignment="1">
      <alignment readingOrder="2"/>
    </xf>
    <xf numFmtId="0" fontId="3" fillId="0" borderId="0" xfId="8" applyFont="1" applyAlignment="1">
      <alignment horizontal="right" readingOrder="2"/>
    </xf>
    <xf numFmtId="0" fontId="3" fillId="4" borderId="0" xfId="8" applyFont="1" applyFill="1" applyAlignment="1">
      <alignment horizontal="right" readingOrder="2"/>
    </xf>
    <xf numFmtId="0" fontId="3" fillId="0" borderId="0" xfId="8" applyFont="1" applyBorder="1" applyAlignment="1">
      <alignment vertical="center" readingOrder="2"/>
    </xf>
    <xf numFmtId="0" fontId="3" fillId="3" borderId="8" xfId="8" applyFont="1" applyFill="1" applyBorder="1" applyAlignment="1">
      <alignment horizontal="right" vertical="center" wrapText="1" readingOrder="2"/>
    </xf>
    <xf numFmtId="0" fontId="3" fillId="3" borderId="6" xfId="8" applyFont="1" applyFill="1" applyBorder="1" applyAlignment="1">
      <alignment horizontal="right" vertical="center" wrapText="1" shrinkToFit="1" readingOrder="2"/>
    </xf>
    <xf numFmtId="0" fontId="1" fillId="0" borderId="0" xfId="8" applyFill="1" applyAlignment="1">
      <alignment readingOrder="2"/>
    </xf>
    <xf numFmtId="0" fontId="1" fillId="4" borderId="0" xfId="8" applyFill="1" applyAlignment="1">
      <alignment readingOrder="2"/>
    </xf>
    <xf numFmtId="0" fontId="3" fillId="3" borderId="3" xfId="8" applyFont="1" applyFill="1" applyBorder="1" applyAlignment="1">
      <alignment horizontal="center" vertical="center" readingOrder="2"/>
    </xf>
    <xf numFmtId="0" fontId="2" fillId="0" borderId="8" xfId="8" applyFont="1" applyBorder="1" applyAlignment="1">
      <alignment horizontal="right" vertical="center" readingOrder="2"/>
    </xf>
    <xf numFmtId="0" fontId="3" fillId="0" borderId="8" xfId="8" applyFont="1" applyBorder="1" applyAlignment="1">
      <alignment horizontal="center" vertical="center" wrapText="1" readingOrder="2"/>
    </xf>
    <xf numFmtId="0" fontId="3" fillId="0" borderId="8" xfId="8" applyFont="1" applyBorder="1" applyAlignment="1">
      <alignment horizontal="center" wrapText="1" readingOrder="2"/>
    </xf>
    <xf numFmtId="0" fontId="3" fillId="0" borderId="8" xfId="8" applyFont="1" applyBorder="1" applyAlignment="1">
      <alignment readingOrder="2"/>
    </xf>
    <xf numFmtId="0" fontId="7" fillId="0" borderId="8" xfId="8" applyFont="1" applyBorder="1" applyAlignment="1">
      <alignment horizontal="center" wrapText="1" readingOrder="2"/>
    </xf>
    <xf numFmtId="0" fontId="1" fillId="2" borderId="0" xfId="8" applyFill="1" applyBorder="1" applyAlignment="1">
      <alignment readingOrder="2"/>
    </xf>
    <xf numFmtId="0" fontId="1" fillId="2" borderId="18" xfId="8" applyFill="1" applyBorder="1" applyAlignment="1">
      <alignment readingOrder="2"/>
    </xf>
    <xf numFmtId="0" fontId="1" fillId="2" borderId="12" xfId="8" applyFill="1" applyBorder="1" applyAlignment="1">
      <alignment readingOrder="2"/>
    </xf>
    <xf numFmtId="0" fontId="1" fillId="0" borderId="0" xfId="8" applyBorder="1" applyAlignment="1">
      <alignment wrapText="1" readingOrder="2"/>
    </xf>
    <xf numFmtId="0" fontId="1" fillId="0" borderId="0" xfId="8" applyAlignment="1">
      <alignment wrapText="1" readingOrder="2"/>
    </xf>
    <xf numFmtId="0" fontId="2" fillId="0" borderId="0" xfId="8" applyFont="1" applyAlignment="1">
      <alignment wrapText="1" readingOrder="2"/>
    </xf>
    <xf numFmtId="0" fontId="2" fillId="3" borderId="5" xfId="8" applyFont="1" applyFill="1" applyBorder="1" applyAlignment="1">
      <alignment vertical="center" wrapText="1" readingOrder="2"/>
    </xf>
    <xf numFmtId="0" fontId="3" fillId="3" borderId="5" xfId="8" applyFont="1" applyFill="1" applyBorder="1" applyAlignment="1">
      <alignment readingOrder="2"/>
    </xf>
    <xf numFmtId="0" fontId="3" fillId="0" borderId="1" xfId="8" applyFont="1" applyBorder="1" applyAlignment="1">
      <alignment horizontal="center" wrapText="1" readingOrder="2"/>
    </xf>
    <xf numFmtId="0" fontId="3" fillId="0" borderId="1" xfId="8" applyFont="1" applyBorder="1" applyAlignment="1">
      <alignment horizontal="right" vertical="center" readingOrder="2"/>
    </xf>
    <xf numFmtId="0" fontId="7" fillId="0" borderId="1" xfId="8" applyFont="1" applyBorder="1" applyAlignment="1">
      <alignment horizontal="right" vertical="center" readingOrder="2"/>
    </xf>
    <xf numFmtId="0" fontId="7" fillId="2" borderId="1" xfId="8" applyFont="1" applyFill="1" applyBorder="1" applyAlignment="1">
      <alignment horizontal="right" vertical="center" readingOrder="2"/>
    </xf>
    <xf numFmtId="0" fontId="3" fillId="0" borderId="1" xfId="8" applyFont="1" applyBorder="1" applyAlignment="1">
      <alignment readingOrder="2"/>
    </xf>
    <xf numFmtId="0" fontId="3" fillId="0" borderId="1" xfId="8" applyFont="1" applyBorder="1" applyAlignment="1">
      <alignment readingOrder="1"/>
    </xf>
    <xf numFmtId="0" fontId="7" fillId="3" borderId="5" xfId="8" applyFont="1" applyFill="1" applyBorder="1" applyAlignment="1">
      <alignment horizontal="left" vertical="center" readingOrder="2"/>
    </xf>
    <xf numFmtId="0" fontId="7" fillId="3" borderId="5" xfId="0" applyFont="1" applyFill="1" applyBorder="1" applyAlignment="1">
      <alignment vertical="center" wrapText="1" readingOrder="1"/>
    </xf>
    <xf numFmtId="0" fontId="7" fillId="2" borderId="5" xfId="8" applyFont="1" applyFill="1" applyBorder="1" applyAlignment="1">
      <alignment readingOrder="2"/>
    </xf>
    <xf numFmtId="0" fontId="7" fillId="3" borderId="5" xfId="0" applyFont="1" applyFill="1" applyBorder="1" applyAlignment="1">
      <alignment horizontal="left" vertical="center" readingOrder="2"/>
    </xf>
    <xf numFmtId="0" fontId="3" fillId="3" borderId="6" xfId="8" applyFont="1" applyFill="1" applyBorder="1" applyAlignment="1">
      <alignment horizontal="right" vertical="center" wrapText="1" readingOrder="2"/>
    </xf>
    <xf numFmtId="0" fontId="3" fillId="3" borderId="6" xfId="8" applyFont="1" applyFill="1" applyBorder="1" applyAlignment="1">
      <alignment readingOrder="2"/>
    </xf>
    <xf numFmtId="0" fontId="7" fillId="0" borderId="6" xfId="8" applyFont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readingOrder="2"/>
    </xf>
    <xf numFmtId="0" fontId="7" fillId="3" borderId="4" xfId="0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vertical="center" readingOrder="2"/>
    </xf>
    <xf numFmtId="0" fontId="7" fillId="3" borderId="5" xfId="8" applyFont="1" applyFill="1" applyBorder="1" applyAlignment="1">
      <alignment readingOrder="2"/>
    </xf>
    <xf numFmtId="0" fontId="2" fillId="3" borderId="5" xfId="8" applyFont="1" applyFill="1" applyBorder="1" applyAlignment="1">
      <alignment horizontal="right" vertical="center" wrapText="1" readingOrder="2"/>
    </xf>
    <xf numFmtId="0" fontId="7" fillId="3" borderId="5" xfId="8" applyFont="1" applyFill="1" applyBorder="1" applyAlignment="1">
      <alignment horizontal="right" vertical="center" readingOrder="2"/>
    </xf>
    <xf numFmtId="0" fontId="7" fillId="3" borderId="5" xfId="0" applyFont="1" applyFill="1" applyBorder="1" applyAlignment="1">
      <alignment horizontal="center" wrapText="1" readingOrder="1"/>
    </xf>
    <xf numFmtId="0" fontId="7" fillId="3" borderId="5" xfId="0" applyFont="1" applyFill="1" applyBorder="1" applyAlignment="1">
      <alignment readingOrder="2"/>
    </xf>
    <xf numFmtId="0" fontId="7" fillId="3" borderId="7" xfId="8" applyFont="1" applyFill="1" applyBorder="1" applyAlignment="1">
      <alignment horizontal="right" vertical="center" indent="1"/>
    </xf>
    <xf numFmtId="0" fontId="2" fillId="0" borderId="1" xfId="0" applyFont="1" applyBorder="1" applyAlignment="1">
      <alignment horizontal="right" vertical="center" readingOrder="2"/>
    </xf>
    <xf numFmtId="0" fontId="2" fillId="0" borderId="1" xfId="0" applyFont="1" applyBorder="1" applyAlignment="1">
      <alignment readingOrder="2"/>
    </xf>
    <xf numFmtId="0" fontId="3" fillId="0" borderId="3" xfId="0" applyFont="1" applyBorder="1" applyAlignment="1">
      <alignment horizontal="center" vertical="center" wrapText="1" readingOrder="2"/>
    </xf>
    <xf numFmtId="0" fontId="3" fillId="3" borderId="5" xfId="0" applyFont="1" applyFill="1" applyBorder="1" applyAlignment="1">
      <alignment vertical="center" readingOrder="2"/>
    </xf>
    <xf numFmtId="0" fontId="3" fillId="3" borderId="5" xfId="0" applyFont="1" applyFill="1" applyBorder="1" applyAlignment="1">
      <alignment horizontal="right" vertical="center" readingOrder="2"/>
    </xf>
    <xf numFmtId="0" fontId="3" fillId="3" borderId="7" xfId="0" applyFont="1" applyFill="1" applyBorder="1" applyAlignment="1">
      <alignment horizontal="right" vertical="center" readingOrder="2"/>
    </xf>
    <xf numFmtId="0" fontId="0" fillId="4" borderId="0" xfId="0" applyFill="1" applyAlignment="1">
      <alignment readingOrder="2"/>
    </xf>
    <xf numFmtId="0" fontId="2" fillId="0" borderId="1" xfId="0" applyFont="1" applyBorder="1" applyAlignment="1">
      <alignment vertical="center" readingOrder="2"/>
    </xf>
    <xf numFmtId="0" fontId="0" fillId="0" borderId="0" xfId="0" applyAlignment="1">
      <alignment horizontal="right" readingOrder="2"/>
    </xf>
    <xf numFmtId="0" fontId="0" fillId="3" borderId="0" xfId="0" applyFill="1" applyBorder="1" applyAlignment="1">
      <alignment readingOrder="2"/>
    </xf>
    <xf numFmtId="0" fontId="2" fillId="0" borderId="1" xfId="0" applyFont="1" applyBorder="1" applyAlignment="1">
      <alignment horizontal="left" vertical="center" readingOrder="1"/>
    </xf>
    <xf numFmtId="0" fontId="6" fillId="0" borderId="0" xfId="0" applyFont="1" applyAlignment="1">
      <alignment horizontal="right" readingOrder="2"/>
    </xf>
    <xf numFmtId="0" fontId="3" fillId="3" borderId="8" xfId="0" applyFont="1" applyFill="1" applyBorder="1" applyAlignment="1">
      <alignment horizontal="right" vertical="center" readingOrder="2"/>
    </xf>
    <xf numFmtId="0" fontId="7" fillId="0" borderId="0" xfId="0" applyFont="1" applyAlignment="1">
      <alignment readingOrder="2"/>
    </xf>
    <xf numFmtId="0" fontId="7" fillId="2" borderId="0" xfId="0" applyFont="1" applyFill="1" applyAlignment="1">
      <alignment readingOrder="2"/>
    </xf>
    <xf numFmtId="0" fontId="2" fillId="0" borderId="1" xfId="0" applyFont="1" applyBorder="1" applyAlignment="1">
      <alignment horizontal="center" vertical="center" readingOrder="2"/>
    </xf>
    <xf numFmtId="0" fontId="3" fillId="3" borderId="0" xfId="0" applyFont="1" applyFill="1" applyBorder="1" applyAlignment="1">
      <alignment vertical="center" wrapText="1" readingOrder="1"/>
    </xf>
    <xf numFmtId="0" fontId="3" fillId="3" borderId="5" xfId="0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shrinkToFit="1" readingOrder="2"/>
    </xf>
    <xf numFmtId="0" fontId="3" fillId="3" borderId="3" xfId="0" applyFont="1" applyFill="1" applyBorder="1" applyAlignment="1">
      <alignment horizontal="left" vertical="center" wrapText="1" readingOrder="1"/>
    </xf>
    <xf numFmtId="0" fontId="2" fillId="2" borderId="0" xfId="8" applyFont="1" applyFill="1" applyBorder="1" applyAlignment="1">
      <alignment readingOrder="2"/>
    </xf>
    <xf numFmtId="0" fontId="2" fillId="2" borderId="0" xfId="8" applyFont="1" applyFill="1" applyBorder="1" applyAlignment="1">
      <alignment horizontal="right" readingOrder="2"/>
    </xf>
    <xf numFmtId="0" fontId="2" fillId="2" borderId="0" xfId="8" applyFont="1" applyFill="1" applyBorder="1" applyAlignment="1">
      <alignment horizontal="right" shrinkToFit="1" readingOrder="2"/>
    </xf>
    <xf numFmtId="0" fontId="1" fillId="2" borderId="0" xfId="8" applyFill="1" applyBorder="1" applyAlignment="1">
      <alignment horizontal="right" readingOrder="2"/>
    </xf>
    <xf numFmtId="0" fontId="1" fillId="4" borderId="0" xfId="8" applyFill="1" applyBorder="1" applyAlignment="1">
      <alignment horizontal="right" readingOrder="2"/>
    </xf>
    <xf numFmtId="0" fontId="3" fillId="3" borderId="6" xfId="8" applyFont="1" applyFill="1" applyBorder="1" applyAlignment="1">
      <alignment vertical="center" readingOrder="2"/>
    </xf>
    <xf numFmtId="0" fontId="7" fillId="2" borderId="5" xfId="8" applyFont="1" applyFill="1" applyBorder="1" applyAlignment="1">
      <alignment horizontal="left" vertical="center" wrapText="1" readingOrder="1"/>
    </xf>
    <xf numFmtId="0" fontId="3" fillId="3" borderId="4" xfId="8" applyFont="1" applyFill="1" applyBorder="1" applyAlignment="1">
      <alignment vertical="center" readingOrder="2"/>
    </xf>
    <xf numFmtId="0" fontId="1" fillId="4" borderId="0" xfId="8" applyFill="1" applyBorder="1" applyAlignment="1">
      <alignment readingOrder="2"/>
    </xf>
    <xf numFmtId="0" fontId="3" fillId="0" borderId="0" xfId="8" applyFont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/>
    </xf>
    <xf numFmtId="0" fontId="1" fillId="3" borderId="0" xfId="8" applyFill="1" applyAlignment="1">
      <alignment readingOrder="2"/>
    </xf>
    <xf numFmtId="0" fontId="11" fillId="0" borderId="0" xfId="8" applyFont="1" applyAlignment="1">
      <alignment wrapText="1" readingOrder="2"/>
    </xf>
    <xf numFmtId="0" fontId="11" fillId="0" borderId="0" xfId="8" applyFont="1" applyAlignment="1">
      <alignment vertical="center" readingOrder="2"/>
    </xf>
    <xf numFmtId="0" fontId="3" fillId="0" borderId="0" xfId="8" applyFont="1" applyAlignment="1">
      <alignment wrapText="1" readingOrder="2"/>
    </xf>
    <xf numFmtId="0" fontId="3" fillId="0" borderId="0" xfId="8" applyFont="1" applyAlignment="1">
      <alignment vertical="center" readingOrder="2"/>
    </xf>
    <xf numFmtId="0" fontId="11" fillId="4" borderId="0" xfId="8" applyFont="1" applyFill="1" applyAlignment="1">
      <alignment readingOrder="2"/>
    </xf>
    <xf numFmtId="0" fontId="6" fillId="8" borderId="0" xfId="0" applyFont="1" applyFill="1" applyBorder="1" applyAlignment="1">
      <alignment horizontal="right" readingOrder="2"/>
    </xf>
    <xf numFmtId="0" fontId="3" fillId="3" borderId="8" xfId="0" applyFont="1" applyFill="1" applyBorder="1" applyAlignment="1">
      <alignment horizontal="left" vertical="center" wrapText="1" readingOrder="1"/>
    </xf>
    <xf numFmtId="0" fontId="6" fillId="8" borderId="0" xfId="0" applyFont="1" applyFill="1" applyBorder="1" applyAlignment="1">
      <alignment readingOrder="2"/>
    </xf>
    <xf numFmtId="0" fontId="3" fillId="3" borderId="30" xfId="0" applyFont="1" applyFill="1" applyBorder="1" applyAlignment="1">
      <alignment horizontal="left" vertical="center" wrapText="1" readingOrder="1"/>
    </xf>
    <xf numFmtId="0" fontId="4" fillId="0" borderId="0" xfId="8" applyFont="1" applyBorder="1" applyAlignment="1">
      <alignment horizontal="right" readingOrder="2"/>
    </xf>
    <xf numFmtId="0" fontId="1" fillId="2" borderId="0" xfId="8" applyFont="1" applyFill="1" applyAlignment="1">
      <alignment readingOrder="2"/>
    </xf>
    <xf numFmtId="0" fontId="7" fillId="3" borderId="4" xfId="0" applyFont="1" applyFill="1" applyBorder="1" applyAlignment="1">
      <alignment vertical="center" wrapText="1" readingOrder="1"/>
    </xf>
    <xf numFmtId="0" fontId="6" fillId="2" borderId="0" xfId="8" applyFont="1" applyFill="1" applyAlignment="1">
      <alignment horizontal="right" readingOrder="2"/>
    </xf>
    <xf numFmtId="0" fontId="7" fillId="2" borderId="5" xfId="8" applyFont="1" applyFill="1" applyBorder="1" applyAlignment="1">
      <alignment vertical="center" wrapText="1" readingOrder="1"/>
    </xf>
    <xf numFmtId="0" fontId="3" fillId="2" borderId="0" xfId="8" applyFont="1" applyFill="1" applyBorder="1" applyAlignment="1">
      <alignment vertical="center" wrapText="1" readingOrder="1"/>
    </xf>
    <xf numFmtId="0" fontId="3" fillId="0" borderId="0" xfId="8" applyFont="1" applyFill="1" applyBorder="1" applyAlignment="1">
      <alignment readingOrder="2"/>
    </xf>
    <xf numFmtId="0" fontId="7" fillId="2" borderId="6" xfId="8" applyFont="1" applyFill="1" applyBorder="1" applyAlignment="1">
      <alignment vertical="center" wrapText="1" readingOrder="1"/>
    </xf>
    <xf numFmtId="0" fontId="6" fillId="2" borderId="5" xfId="8" applyFont="1" applyFill="1" applyBorder="1" applyAlignment="1">
      <alignment horizontal="center" vertical="center" wrapText="1" readingOrder="2"/>
    </xf>
    <xf numFmtId="0" fontId="6" fillId="2" borderId="0" xfId="8" applyFont="1" applyFill="1" applyBorder="1" applyAlignment="1">
      <alignment horizontal="right" readingOrder="2"/>
    </xf>
    <xf numFmtId="0" fontId="6" fillId="2" borderId="12" xfId="8" applyFont="1" applyFill="1" applyBorder="1" applyAlignment="1">
      <alignment horizontal="right" readingOrder="2"/>
    </xf>
    <xf numFmtId="0" fontId="7" fillId="3" borderId="0" xfId="8" applyFont="1" applyFill="1" applyBorder="1" applyAlignment="1">
      <alignment readingOrder="2"/>
    </xf>
    <xf numFmtId="0" fontId="7" fillId="4" borderId="0" xfId="8" applyFont="1" applyFill="1" applyAlignment="1">
      <alignment readingOrder="2"/>
    </xf>
    <xf numFmtId="0" fontId="3" fillId="0" borderId="4" xfId="7" applyFont="1" applyFill="1" applyBorder="1" applyAlignment="1">
      <alignment vertical="center" readingOrder="2"/>
    </xf>
    <xf numFmtId="0" fontId="7" fillId="0" borderId="0" xfId="7" applyFont="1" applyFill="1" applyBorder="1" applyAlignment="1">
      <alignment vertical="center" wrapText="1" readingOrder="1"/>
    </xf>
    <xf numFmtId="0" fontId="3" fillId="0" borderId="0" xfId="7" applyFont="1" applyFill="1" applyBorder="1" applyAlignment="1">
      <alignment vertical="center" wrapText="1" readingOrder="1"/>
    </xf>
    <xf numFmtId="0" fontId="3" fillId="0" borderId="2" xfId="7" applyFont="1" applyFill="1" applyBorder="1" applyAlignment="1">
      <alignment vertical="center" wrapText="1" readingOrder="1"/>
    </xf>
    <xf numFmtId="0" fontId="2" fillId="3" borderId="5" xfId="8" applyFont="1" applyFill="1" applyBorder="1" applyAlignment="1">
      <alignment vertical="center" readingOrder="2"/>
    </xf>
    <xf numFmtId="0" fontId="7" fillId="3" borderId="8" xfId="8" applyFont="1" applyFill="1" applyBorder="1"/>
    <xf numFmtId="0" fontId="7" fillId="3" borderId="0" xfId="8" applyFont="1" applyFill="1" applyBorder="1"/>
    <xf numFmtId="0" fontId="7" fillId="2" borderId="5" xfId="8" applyFont="1" applyFill="1" applyBorder="1" applyAlignment="1">
      <alignment horizontal="left" vertical="center" readingOrder="1"/>
    </xf>
    <xf numFmtId="0" fontId="3" fillId="3" borderId="9" xfId="8" applyFont="1" applyFill="1" applyBorder="1" applyAlignment="1">
      <alignment horizontal="right" vertical="center" wrapText="1" readingOrder="2"/>
    </xf>
    <xf numFmtId="0" fontId="1" fillId="2" borderId="0" xfId="8" applyFill="1" applyAlignment="1">
      <alignment vertical="center" readingOrder="2"/>
    </xf>
    <xf numFmtId="0" fontId="2" fillId="0" borderId="0" xfId="8" applyFont="1" applyAlignment="1">
      <alignment vertical="center" readingOrder="2"/>
    </xf>
    <xf numFmtId="0" fontId="2" fillId="0" borderId="1" xfId="8" applyFont="1" applyBorder="1" applyAlignment="1">
      <alignment wrapText="1" readingOrder="2"/>
    </xf>
    <xf numFmtId="0" fontId="3" fillId="3" borderId="5" xfId="8" applyFont="1" applyFill="1" applyBorder="1" applyAlignment="1">
      <alignment horizontal="right" wrapText="1" readingOrder="2"/>
    </xf>
    <xf numFmtId="0" fontId="3" fillId="0" borderId="0" xfId="7" applyFont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wrapText="1" readingOrder="2"/>
    </xf>
    <xf numFmtId="0" fontId="3" fillId="3" borderId="0" xfId="8" applyFont="1" applyFill="1" applyBorder="1" applyAlignment="1">
      <alignment horizontal="center" wrapText="1" readingOrder="2"/>
    </xf>
    <xf numFmtId="0" fontId="7" fillId="2" borderId="5" xfId="0" applyFont="1" applyFill="1" applyBorder="1" applyAlignment="1">
      <alignment horizontal="left" vertical="center" wrapText="1" readingOrder="1"/>
    </xf>
    <xf numFmtId="0" fontId="3" fillId="3" borderId="9" xfId="8" applyFont="1" applyFill="1" applyBorder="1" applyAlignment="1">
      <alignment horizontal="right" vertical="center" wrapText="1" shrinkToFit="1" readingOrder="2"/>
    </xf>
    <xf numFmtId="0" fontId="3" fillId="3" borderId="9" xfId="8" applyFont="1" applyFill="1" applyBorder="1" applyAlignment="1">
      <alignment vertical="center" wrapText="1" readingOrder="2"/>
    </xf>
    <xf numFmtId="0" fontId="5" fillId="0" borderId="0" xfId="0" applyFont="1" applyFill="1" applyBorder="1" applyAlignment="1">
      <alignment readingOrder="2"/>
    </xf>
    <xf numFmtId="0" fontId="2" fillId="0" borderId="0" xfId="0" applyFont="1" applyFill="1" applyBorder="1" applyAlignment="1">
      <alignment horizontal="left" vertical="center" readingOrder="1"/>
    </xf>
    <xf numFmtId="0" fontId="2" fillId="0" borderId="0" xfId="0" applyFont="1" applyFill="1" applyBorder="1" applyAlignment="1">
      <alignment horizontal="right" readingOrder="2"/>
    </xf>
    <xf numFmtId="0" fontId="3" fillId="0" borderId="8" xfId="0" applyFont="1" applyFill="1" applyBorder="1" applyAlignment="1">
      <alignment horizontal="left" vertical="center" wrapText="1" readingOrder="1"/>
    </xf>
    <xf numFmtId="0" fontId="5" fillId="0" borderId="0" xfId="0" applyFont="1" applyFill="1" applyBorder="1" applyAlignment="1">
      <alignment horizontal="right" readingOrder="2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right" vertical="center" wrapText="1" shrinkToFit="1"/>
    </xf>
    <xf numFmtId="0" fontId="3" fillId="0" borderId="7" xfId="0" applyFont="1" applyFill="1" applyBorder="1" applyAlignment="1">
      <alignment horizontal="left" vertical="center" wrapText="1" readingOrder="1"/>
    </xf>
    <xf numFmtId="0" fontId="11" fillId="0" borderId="0" xfId="0" applyFont="1" applyFill="1" applyBorder="1" applyAlignment="1">
      <alignment readingOrder="2"/>
    </xf>
    <xf numFmtId="0" fontId="2" fillId="0" borderId="1" xfId="0" applyFont="1" applyFill="1" applyBorder="1" applyAlignment="1">
      <alignment readingOrder="2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right" readingOrder="2"/>
    </xf>
    <xf numFmtId="0" fontId="3" fillId="0" borderId="5" xfId="0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right" vertical="center" readingOrder="2"/>
    </xf>
    <xf numFmtId="0" fontId="3" fillId="0" borderId="7" xfId="0" applyFont="1" applyFill="1" applyBorder="1" applyAlignment="1">
      <alignment vertical="center" readingOrder="2"/>
    </xf>
    <xf numFmtId="0" fontId="3" fillId="0" borderId="0" xfId="0" applyFont="1" applyFill="1" applyBorder="1" applyAlignment="1">
      <alignment vertical="center" readingOrder="2"/>
    </xf>
    <xf numFmtId="0" fontId="3" fillId="0" borderId="0" xfId="0" applyFont="1" applyFill="1" applyBorder="1" applyAlignment="1">
      <alignment horizontal="right" readingOrder="2"/>
    </xf>
    <xf numFmtId="0" fontId="3" fillId="0" borderId="0" xfId="0" applyFont="1" applyFill="1" applyBorder="1" applyAlignment="1">
      <alignment horizontal="center" readingOrder="2"/>
    </xf>
    <xf numFmtId="0" fontId="3" fillId="0" borderId="0" xfId="0" applyFont="1" applyFill="1" applyBorder="1" applyAlignment="1">
      <alignment readingOrder="2"/>
    </xf>
    <xf numFmtId="0" fontId="3" fillId="0" borderId="0" xfId="0" applyFont="1" applyFill="1" applyBorder="1" applyAlignment="1">
      <alignment horizontal="left" vertical="center" wrapText="1" readingOrder="1"/>
    </xf>
    <xf numFmtId="0" fontId="2" fillId="0" borderId="0" xfId="0" applyFont="1" applyBorder="1" applyAlignment="1">
      <alignment vertical="center" wrapText="1" shrinkToFit="1" readingOrder="2"/>
    </xf>
    <xf numFmtId="0" fontId="3" fillId="0" borderId="0" xfId="0" applyFont="1" applyAlignment="1">
      <alignment vertical="center" wrapText="1" readingOrder="1"/>
    </xf>
    <xf numFmtId="0" fontId="2" fillId="0" borderId="0" xfId="0" applyFont="1" applyFill="1" applyAlignment="1">
      <alignment readingOrder="2"/>
    </xf>
    <xf numFmtId="0" fontId="2" fillId="0" borderId="0" xfId="0" applyFont="1" applyAlignment="1">
      <alignment horizontal="right" readingOrder="2"/>
    </xf>
    <xf numFmtId="0" fontId="3" fillId="0" borderId="5" xfId="0" applyFont="1" applyFill="1" applyBorder="1" applyAlignment="1">
      <alignment vertical="center" readingOrder="2"/>
    </xf>
    <xf numFmtId="0" fontId="3" fillId="0" borderId="5" xfId="0" applyFont="1" applyBorder="1" applyAlignment="1">
      <alignment horizontal="left" vertical="center" readingOrder="1"/>
    </xf>
    <xf numFmtId="0" fontId="3" fillId="0" borderId="0" xfId="0" applyFont="1" applyBorder="1" applyAlignment="1">
      <alignment horizontal="left" vertical="center" readingOrder="1"/>
    </xf>
    <xf numFmtId="0" fontId="0" fillId="0" borderId="0" xfId="0" applyFill="1" applyAlignment="1">
      <alignment horizontal="right" readingOrder="2"/>
    </xf>
    <xf numFmtId="0" fontId="0" fillId="0" borderId="0" xfId="0" applyFill="1" applyAlignment="1">
      <alignment readingOrder="2"/>
    </xf>
    <xf numFmtId="0" fontId="0" fillId="0" borderId="0" xfId="0" applyFill="1" applyBorder="1" applyAlignment="1">
      <alignment readingOrder="2"/>
    </xf>
    <xf numFmtId="0" fontId="0" fillId="0" borderId="0" xfId="0" applyFill="1" applyBorder="1" applyAlignment="1">
      <alignment horizontal="right" readingOrder="2"/>
    </xf>
    <xf numFmtId="0" fontId="2" fillId="0" borderId="0" xfId="0" applyFont="1" applyFill="1" applyBorder="1" applyAlignment="1">
      <alignment readingOrder="2"/>
    </xf>
    <xf numFmtId="0" fontId="3" fillId="0" borderId="1" xfId="0" applyFont="1" applyFill="1" applyBorder="1" applyAlignment="1">
      <alignment vertical="center" readingOrder="2"/>
    </xf>
    <xf numFmtId="0" fontId="6" fillId="0" borderId="0" xfId="8" applyFont="1"/>
    <xf numFmtId="0" fontId="3" fillId="3" borderId="3" xfId="8" applyFont="1" applyFill="1" applyBorder="1" applyAlignment="1">
      <alignment vertical="center" shrinkToFit="1" readingOrder="2"/>
    </xf>
    <xf numFmtId="0" fontId="3" fillId="3" borderId="3" xfId="8" applyFont="1" applyFill="1" applyBorder="1" applyAlignment="1">
      <alignment horizontal="left" vertical="center" wrapText="1" indent="1" readingOrder="1"/>
    </xf>
    <xf numFmtId="0" fontId="6" fillId="0" borderId="0" xfId="8" applyFont="1" applyAlignment="1">
      <alignment horizontal="right"/>
    </xf>
    <xf numFmtId="0" fontId="3" fillId="3" borderId="7" xfId="0" applyFont="1" applyFill="1" applyBorder="1" applyAlignment="1">
      <alignment horizontal="left" vertical="center" wrapText="1" readingOrder="1"/>
    </xf>
    <xf numFmtId="0" fontId="6" fillId="2" borderId="0" xfId="8" applyFont="1" applyFill="1" applyAlignment="1">
      <alignment horizontal="right"/>
    </xf>
    <xf numFmtId="0" fontId="14" fillId="0" borderId="0" xfId="8" applyFont="1" applyAlignment="1">
      <alignment shrinkToFit="1" readingOrder="2"/>
    </xf>
    <xf numFmtId="0" fontId="21" fillId="0" borderId="0" xfId="8" applyFont="1" applyAlignment="1">
      <alignment horizontal="right" readingOrder="2"/>
    </xf>
    <xf numFmtId="0" fontId="3" fillId="3" borderId="20" xfId="8" applyFont="1" applyFill="1" applyBorder="1" applyAlignment="1">
      <alignment vertical="center"/>
    </xf>
    <xf numFmtId="0" fontId="10" fillId="0" borderId="0" xfId="8" applyFont="1" applyAlignment="1">
      <alignment horizontal="center" shrinkToFit="1" readingOrder="2"/>
    </xf>
    <xf numFmtId="0" fontId="4" fillId="0" borderId="0" xfId="8" applyFont="1" applyAlignment="1">
      <alignment horizontal="right"/>
    </xf>
    <xf numFmtId="0" fontId="3" fillId="0" borderId="5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right" vertical="center" wrapText="1" readingOrder="2"/>
    </xf>
    <xf numFmtId="0" fontId="3" fillId="0" borderId="1" xfId="8" applyFont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2" fillId="3" borderId="0" xfId="8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right" vertical="center" wrapText="1"/>
    </xf>
    <xf numFmtId="0" fontId="23" fillId="3" borderId="0" xfId="8" applyFont="1" applyFill="1" applyBorder="1" applyAlignment="1">
      <alignment horizontal="center" vertical="center"/>
    </xf>
    <xf numFmtId="0" fontId="23" fillId="3" borderId="0" xfId="8" applyFont="1" applyFill="1" applyBorder="1" applyAlignment="1">
      <alignment horizontal="center" vertical="center" readingOrder="2"/>
    </xf>
    <xf numFmtId="0" fontId="24" fillId="0" borderId="0" xfId="8" applyFont="1" applyFill="1" applyBorder="1" applyAlignment="1"/>
    <xf numFmtId="0" fontId="4" fillId="0" borderId="0" xfId="8" applyFont="1" applyAlignment="1">
      <alignment vertical="center" readingOrder="2"/>
    </xf>
    <xf numFmtId="0" fontId="3" fillId="0" borderId="20" xfId="8" applyFont="1" applyFill="1" applyBorder="1" applyAlignment="1">
      <alignment vertical="center"/>
    </xf>
    <xf numFmtId="0" fontId="4" fillId="0" borderId="0" xfId="8" applyFont="1" applyAlignment="1">
      <alignment horizontal="right" vertical="center" readingOrder="2"/>
    </xf>
    <xf numFmtId="0" fontId="17" fillId="0" borderId="7" xfId="8" applyFont="1" applyFill="1" applyBorder="1" applyAlignment="1">
      <alignment horizontal="right" vertical="center"/>
    </xf>
    <xf numFmtId="0" fontId="3" fillId="0" borderId="7" xfId="8" applyFont="1" applyFill="1" applyBorder="1" applyAlignment="1">
      <alignment horizontal="left" vertical="center"/>
    </xf>
    <xf numFmtId="0" fontId="6" fillId="0" borderId="0" xfId="8" applyFont="1" applyAlignment="1">
      <alignment horizontal="center" shrinkToFit="1" readingOrder="2"/>
    </xf>
    <xf numFmtId="0" fontId="7" fillId="0" borderId="5" xfId="8" applyFont="1" applyFill="1" applyBorder="1" applyAlignment="1">
      <alignment horizontal="center" vertical="center" wrapText="1" readingOrder="1"/>
    </xf>
    <xf numFmtId="0" fontId="7" fillId="0" borderId="7" xfId="8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5" xfId="0" applyFont="1" applyFill="1" applyBorder="1" applyAlignment="1">
      <alignment horizontal="left" vertical="center" wrapText="1" readingOrder="2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right" vertical="center" wrapText="1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7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wrapText="1" readingOrder="2"/>
    </xf>
    <xf numFmtId="0" fontId="7" fillId="0" borderId="0" xfId="0" applyFont="1" applyBorder="1" applyAlignment="1">
      <alignment horizontal="right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vertical="center" wrapText="1" shrinkToFit="1" readingOrder="1"/>
    </xf>
    <xf numFmtId="0" fontId="6" fillId="8" borderId="0" xfId="0" applyFont="1" applyFill="1" applyBorder="1" applyAlignment="1">
      <alignment shrinkToFit="1" readingOrder="2"/>
    </xf>
    <xf numFmtId="0" fontId="3" fillId="0" borderId="0" xfId="0" applyFont="1" applyBorder="1" applyAlignment="1">
      <alignment horizontal="left" vertical="center" wrapText="1" readingOrder="2"/>
    </xf>
    <xf numFmtId="0" fontId="3" fillId="0" borderId="7" xfId="0" applyFont="1" applyFill="1" applyBorder="1" applyAlignment="1">
      <alignment vertical="center" readingOrder="1"/>
    </xf>
    <xf numFmtId="0" fontId="7" fillId="0" borderId="8" xfId="0" applyFont="1" applyFill="1" applyBorder="1" applyAlignment="1">
      <alignment horizontal="center" vertical="center" wrapText="1" readingOrder="1"/>
    </xf>
    <xf numFmtId="0" fontId="3" fillId="0" borderId="8" xfId="0" applyFont="1" applyFill="1" applyBorder="1" applyAlignment="1">
      <alignment horizontal="right" vertical="center" wrapText="1" readingOrder="2"/>
    </xf>
    <xf numFmtId="0" fontId="3" fillId="0" borderId="6" xfId="0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horizontal="right" vertical="center" wrapText="1" readingOrder="2"/>
    </xf>
    <xf numFmtId="0" fontId="7" fillId="0" borderId="4" xfId="0" applyFont="1" applyBorder="1" applyAlignment="1">
      <alignment horizontal="right" vertical="center" readingOrder="2"/>
    </xf>
    <xf numFmtId="0" fontId="7" fillId="0" borderId="5" xfId="0" applyFont="1" applyBorder="1" applyAlignment="1">
      <alignment horizontal="right" vertical="center" readingOrder="2"/>
    </xf>
    <xf numFmtId="0" fontId="7" fillId="0" borderId="0" xfId="0" applyFont="1" applyFill="1" applyBorder="1" applyAlignment="1">
      <alignment shrinkToFit="1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2" fillId="0" borderId="1" xfId="7" applyFont="1" applyFill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2" fillId="0" borderId="1" xfId="8" applyFont="1" applyBorder="1" applyAlignment="1">
      <alignment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7" fillId="0" borderId="5" xfId="7" applyFont="1" applyBorder="1" applyAlignment="1">
      <alignment horizontal="center" vertical="center" wrapText="1" readingOrder="1"/>
    </xf>
    <xf numFmtId="0" fontId="3" fillId="0" borderId="5" xfId="7" applyFont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0" borderId="5" xfId="8" applyFont="1" applyBorder="1" applyAlignment="1">
      <alignment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7" fillId="2" borderId="4" xfId="8" applyFont="1" applyFill="1" applyBorder="1" applyAlignment="1">
      <alignment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7" fillId="0" borderId="5" xfId="8" applyFont="1" applyBorder="1" applyAlignment="1">
      <alignment horizontal="center" vertical="center" wrapText="1" readingOrder="1"/>
    </xf>
    <xf numFmtId="0" fontId="7" fillId="0" borderId="4" xfId="8" applyFont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center" vertical="center" wrapText="1" readingOrder="1"/>
    </xf>
    <xf numFmtId="0" fontId="3" fillId="0" borderId="5" xfId="7" applyFont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center" vertical="center" readingOrder="2"/>
    </xf>
    <xf numFmtId="0" fontId="3" fillId="0" borderId="5" xfId="8" applyFont="1" applyBorder="1" applyAlignment="1">
      <alignment horizontal="left" vertical="center" wrapText="1" readingOrder="1"/>
    </xf>
    <xf numFmtId="0" fontId="2" fillId="3" borderId="0" xfId="7" applyFont="1" applyFill="1" applyBorder="1" applyAlignment="1">
      <alignment vertical="center" wrapText="1" readingOrder="1"/>
    </xf>
    <xf numFmtId="0" fontId="3" fillId="0" borderId="3" xfId="8" applyFont="1" applyBorder="1" applyAlignment="1">
      <alignment horizontal="left" vertical="center" wrapText="1" readingOrder="2"/>
    </xf>
    <xf numFmtId="0" fontId="7" fillId="3" borderId="5" xfId="0" applyFont="1" applyFill="1" applyBorder="1" applyAlignment="1">
      <alignment vertical="center" wrapText="1" readingOrder="1"/>
    </xf>
    <xf numFmtId="0" fontId="3" fillId="3" borderId="8" xfId="8" applyFont="1" applyFill="1" applyBorder="1" applyAlignment="1">
      <alignment horizontal="center" vertical="center" shrinkToFit="1" readingOrder="2"/>
    </xf>
    <xf numFmtId="0" fontId="7" fillId="3" borderId="5" xfId="7" applyFont="1" applyFill="1" applyBorder="1" applyAlignment="1">
      <alignment horizontal="left" vertical="center" wrapText="1" readingOrder="1"/>
    </xf>
    <xf numFmtId="0" fontId="3" fillId="3" borderId="8" xfId="8" applyFont="1" applyFill="1" applyBorder="1" applyAlignment="1">
      <alignment vertical="center" readingOrder="2"/>
    </xf>
    <xf numFmtId="0" fontId="3" fillId="0" borderId="6" xfId="7" applyFont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2" fillId="0" borderId="1" xfId="7" applyFont="1" applyFill="1" applyBorder="1" applyAlignment="1">
      <alignment horizontal="left" vertical="center" wrapText="1" readingOrder="1"/>
    </xf>
    <xf numFmtId="0" fontId="2" fillId="0" borderId="1" xfId="7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2" fillId="0" borderId="1" xfId="8" applyFont="1" applyBorder="1" applyAlignment="1">
      <alignment horizontal="left" vertical="center" readingOrder="1"/>
    </xf>
    <xf numFmtId="0" fontId="2" fillId="0" borderId="1" xfId="0" applyFont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wrapText="1" readingOrder="1"/>
    </xf>
    <xf numFmtId="0" fontId="2" fillId="3" borderId="1" xfId="7" applyFont="1" applyFill="1" applyBorder="1" applyAlignment="1">
      <alignment horizontal="right" vertical="center" readingOrder="2"/>
    </xf>
    <xf numFmtId="0" fontId="7" fillId="0" borderId="5" xfId="7" applyFont="1" applyBorder="1" applyAlignment="1">
      <alignment horizontal="center" vertical="center" wrapText="1" readingOrder="1"/>
    </xf>
    <xf numFmtId="0" fontId="7" fillId="2" borderId="5" xfId="7" applyFont="1" applyFill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center" vertical="center" wrapText="1" readingOrder="1"/>
    </xf>
    <xf numFmtId="0" fontId="6" fillId="0" borderId="0" xfId="7" applyFont="1" applyBorder="1" applyAlignment="1">
      <alignment horizontal="right" readingOrder="2"/>
    </xf>
    <xf numFmtId="0" fontId="7" fillId="0" borderId="0" xfId="8" applyFont="1" applyBorder="1" applyAlignment="1">
      <alignment vertical="center" wrapText="1" readingOrder="1"/>
    </xf>
    <xf numFmtId="0" fontId="0" fillId="0" borderId="0" xfId="0"/>
    <xf numFmtId="0" fontId="7" fillId="0" borderId="6" xfId="8" applyFont="1" applyBorder="1" applyAlignment="1">
      <alignment vertical="center" wrapText="1" readingOrder="1"/>
    </xf>
    <xf numFmtId="0" fontId="1" fillId="0" borderId="5" xfId="0" applyFont="1" applyFill="1" applyBorder="1" applyAlignment="1">
      <alignment horizontal="center" vertical="center" wrapText="1" readingOrder="1"/>
    </xf>
    <xf numFmtId="0" fontId="26" fillId="0" borderId="0" xfId="0" applyFont="1" applyAlignment="1">
      <alignment horizontal="center" readingOrder="2"/>
    </xf>
    <xf numFmtId="0" fontId="26" fillId="0" borderId="0" xfId="0" applyFont="1" applyAlignment="1">
      <alignment readingOrder="2"/>
    </xf>
    <xf numFmtId="0" fontId="7" fillId="0" borderId="5" xfId="7" applyFont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7" fillId="3" borderId="0" xfId="8" applyFont="1" applyFill="1" applyBorder="1" applyAlignment="1">
      <alignment horizontal="center" vertical="center" textRotation="90" wrapText="1" shrinkToFit="1" readingOrder="2"/>
    </xf>
    <xf numFmtId="0" fontId="3" fillId="3" borderId="0" xfId="7" applyFont="1" applyFill="1" applyBorder="1" applyAlignment="1">
      <alignment vertical="center" readingOrder="2"/>
    </xf>
    <xf numFmtId="0" fontId="7" fillId="0" borderId="0" xfId="7" applyFont="1" applyBorder="1" applyAlignment="1">
      <alignment horizontal="left" vertical="center" wrapText="1" readingOrder="1"/>
    </xf>
    <xf numFmtId="0" fontId="3" fillId="3" borderId="6" xfId="7" applyFont="1" applyFill="1" applyBorder="1" applyAlignment="1">
      <alignment horizontal="center" readingOrder="2"/>
    </xf>
    <xf numFmtId="0" fontId="7" fillId="0" borderId="6" xfId="7" applyFont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horizontal="right" vertical="center" wrapText="1" readingOrder="2"/>
    </xf>
    <xf numFmtId="0" fontId="3" fillId="3" borderId="7" xfId="8" applyFont="1" applyFill="1" applyBorder="1" applyAlignment="1">
      <alignment horizontal="left" vertical="center"/>
    </xf>
    <xf numFmtId="0" fontId="7" fillId="2" borderId="8" xfId="8" applyFont="1" applyFill="1" applyBorder="1" applyAlignment="1">
      <alignment vertical="center" wrapText="1" readingOrder="1"/>
    </xf>
    <xf numFmtId="0" fontId="3" fillId="3" borderId="7" xfId="7" applyFont="1" applyFill="1" applyBorder="1" applyAlignment="1">
      <alignment vertical="center" wrapText="1" readingOrder="1"/>
    </xf>
    <xf numFmtId="0" fontId="3" fillId="3" borderId="7" xfId="8" applyFont="1" applyFill="1" applyBorder="1" applyAlignment="1">
      <alignment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0" borderId="5" xfId="8" applyFont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center" vertical="center"/>
    </xf>
    <xf numFmtId="0" fontId="3" fillId="0" borderId="7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0" borderId="6" xfId="8" applyFont="1" applyFill="1" applyBorder="1" applyAlignment="1">
      <alignment vertical="center" wrapText="1" readingOrder="2"/>
    </xf>
    <xf numFmtId="0" fontId="7" fillId="0" borderId="6" xfId="8" applyFont="1" applyFill="1" applyBorder="1" applyAlignment="1">
      <alignment vertical="center" wrapText="1"/>
    </xf>
    <xf numFmtId="0" fontId="7" fillId="0" borderId="6" xfId="8" applyFont="1" applyFill="1" applyBorder="1" applyAlignment="1">
      <alignment vertical="center" wrapText="1" readingOrder="2"/>
    </xf>
    <xf numFmtId="0" fontId="7" fillId="0" borderId="0" xfId="8" applyFont="1" applyFill="1" applyBorder="1" applyAlignment="1">
      <alignment vertical="center" wrapText="1" readingOrder="1"/>
    </xf>
    <xf numFmtId="0" fontId="2" fillId="0" borderId="0" xfId="8" applyFont="1" applyFill="1" applyBorder="1" applyAlignment="1">
      <alignment vertical="center" wrapText="1" readingOrder="2"/>
    </xf>
    <xf numFmtId="0" fontId="3" fillId="0" borderId="0" xfId="8" applyFont="1" applyFill="1" applyBorder="1" applyAlignment="1">
      <alignment vertical="center" wrapText="1" readingOrder="2"/>
    </xf>
    <xf numFmtId="0" fontId="3" fillId="0" borderId="8" xfId="8" applyFont="1" applyFill="1" applyBorder="1" applyAlignment="1">
      <alignment vertical="center" wrapText="1" readingOrder="2"/>
    </xf>
    <xf numFmtId="0" fontId="3" fillId="0" borderId="5" xfId="8" applyFont="1" applyFill="1" applyBorder="1" applyAlignment="1">
      <alignment horizontal="right" vertical="center" wrapText="1"/>
    </xf>
    <xf numFmtId="0" fontId="7" fillId="0" borderId="5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readingOrder="2"/>
    </xf>
    <xf numFmtId="0" fontId="7" fillId="0" borderId="4" xfId="8" applyFont="1" applyFill="1" applyBorder="1" applyAlignment="1">
      <alignment horizontal="center" vertical="center" wrapText="1" readingOrder="1"/>
    </xf>
    <xf numFmtId="0" fontId="18" fillId="0" borderId="5" xfId="8" applyFont="1" applyBorder="1" applyAlignment="1">
      <alignment horizontal="center" vertical="center" wrapText="1" readingOrder="1"/>
    </xf>
    <xf numFmtId="0" fontId="7" fillId="3" borderId="5" xfId="8" applyFont="1" applyFill="1" applyBorder="1" applyAlignment="1">
      <alignment horizontal="center" vertical="center" wrapText="1" readingOrder="2"/>
    </xf>
    <xf numFmtId="0" fontId="7" fillId="0" borderId="5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7" fillId="0" borderId="0" xfId="8" applyFont="1" applyFill="1" applyBorder="1" applyAlignment="1">
      <alignment horizontal="center" vertical="center" wrapText="1" readingOrder="2"/>
    </xf>
    <xf numFmtId="0" fontId="7" fillId="3" borderId="5" xfId="8" applyFont="1" applyFill="1" applyBorder="1" applyAlignment="1">
      <alignment horizontal="center" vertical="center" wrapText="1" readingOrder="1"/>
    </xf>
    <xf numFmtId="0" fontId="7" fillId="0" borderId="0" xfId="8" applyFont="1" applyBorder="1" applyAlignment="1">
      <alignment horizontal="center" vertical="center" wrapText="1" readingOrder="1"/>
    </xf>
    <xf numFmtId="0" fontId="7" fillId="0" borderId="8" xfId="8" applyFont="1" applyBorder="1" applyAlignment="1">
      <alignment horizontal="center" vertical="center" wrapText="1" readingOrder="1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7" fillId="3" borderId="0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3" fillId="0" borderId="0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7" fillId="0" borderId="6" xfId="7" applyFont="1" applyBorder="1" applyAlignment="1">
      <alignment horizontal="center" vertical="center" wrapText="1" readingOrder="1"/>
    </xf>
    <xf numFmtId="0" fontId="7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7" fillId="0" borderId="5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7" fillId="2" borderId="6" xfId="7" applyFont="1" applyFill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center" vertical="center" wrapText="1" readingOrder="2"/>
    </xf>
    <xf numFmtId="0" fontId="7" fillId="2" borderId="0" xfId="7" applyFont="1" applyFill="1" applyBorder="1" applyAlignment="1">
      <alignment horizontal="center" vertical="center" wrapText="1" readingOrder="1"/>
    </xf>
    <xf numFmtId="0" fontId="7" fillId="0" borderId="4" xfId="7" applyFont="1" applyFill="1" applyBorder="1" applyAlignment="1">
      <alignment horizontal="center" vertical="center" wrapText="1" readingOrder="1"/>
    </xf>
    <xf numFmtId="0" fontId="7" fillId="0" borderId="3" xfId="7" applyFont="1" applyBorder="1" applyAlignment="1">
      <alignment horizontal="center" vertical="center" wrapText="1" readingOrder="2"/>
    </xf>
    <xf numFmtId="0" fontId="7" fillId="0" borderId="0" xfId="7" applyFont="1" applyFill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2"/>
    </xf>
    <xf numFmtId="0" fontId="7" fillId="0" borderId="6" xfId="8" applyFont="1" applyFill="1" applyBorder="1" applyAlignment="1">
      <alignment vertical="center" wrapText="1" readingOrder="1"/>
    </xf>
    <xf numFmtId="0" fontId="7" fillId="0" borderId="8" xfId="8" applyFont="1" applyBorder="1" applyAlignment="1">
      <alignment vertical="center" wrapText="1" readingOrder="1"/>
    </xf>
    <xf numFmtId="0" fontId="7" fillId="0" borderId="5" xfId="8" applyFont="1" applyFill="1" applyBorder="1" applyAlignment="1">
      <alignment vertical="center" wrapText="1" readingOrder="2"/>
    </xf>
    <xf numFmtId="0" fontId="3" fillId="0" borderId="6" xfId="8" applyFont="1" applyFill="1" applyBorder="1" applyAlignment="1">
      <alignment vertical="center" wrapText="1" shrinkToFit="1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7" fillId="0" borderId="5" xfId="7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7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0" xfId="7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vertical="center" wrapText="1" shrinkToFit="1" readingOrder="2"/>
    </xf>
    <xf numFmtId="0" fontId="7" fillId="3" borderId="0" xfId="8" applyFont="1" applyFill="1" applyBorder="1" applyAlignment="1">
      <alignment horizontal="center" vertical="center" wrapText="1"/>
    </xf>
    <xf numFmtId="0" fontId="3" fillId="0" borderId="13" xfId="7" applyFont="1" applyFill="1" applyBorder="1" applyAlignment="1">
      <alignment vertical="center" wrapText="1" readingOrder="2"/>
    </xf>
    <xf numFmtId="0" fontId="7" fillId="0" borderId="8" xfId="7" applyFont="1" applyBorder="1" applyAlignment="1">
      <alignment vertical="center" wrapText="1" readingOrder="1"/>
    </xf>
    <xf numFmtId="0" fontId="3" fillId="0" borderId="6" xfId="7" applyFont="1" applyFill="1" applyBorder="1" applyAlignment="1">
      <alignment vertical="center" wrapText="1" readingOrder="2"/>
    </xf>
    <xf numFmtId="0" fontId="7" fillId="0" borderId="6" xfId="7" applyFont="1" applyBorder="1" applyAlignment="1">
      <alignment vertical="center" wrapText="1" readingOrder="1"/>
    </xf>
    <xf numFmtId="0" fontId="7" fillId="2" borderId="13" xfId="7" applyFont="1" applyFill="1" applyBorder="1" applyAlignment="1">
      <alignment vertical="center" wrapText="1" readingOrder="1"/>
    </xf>
    <xf numFmtId="0" fontId="3" fillId="0" borderId="6" xfId="7" applyFont="1" applyFill="1" applyBorder="1" applyAlignment="1">
      <alignment vertical="center" readingOrder="2"/>
    </xf>
    <xf numFmtId="0" fontId="1" fillId="0" borderId="0" xfId="7" applyFill="1" applyBorder="1" applyAlignment="1">
      <alignment horizontal="right" readingOrder="2"/>
    </xf>
    <xf numFmtId="0" fontId="6" fillId="0" borderId="0" xfId="8" applyFont="1" applyBorder="1" applyAlignment="1">
      <alignment horizontal="right" shrinkToFit="1" readingOrder="2"/>
    </xf>
    <xf numFmtId="0" fontId="6" fillId="0" borderId="0" xfId="8" applyFont="1" applyBorder="1" applyAlignment="1">
      <alignment shrinkToFit="1" readingOrder="2"/>
    </xf>
    <xf numFmtId="0" fontId="7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0" fillId="0" borderId="0" xfId="0"/>
    <xf numFmtId="0" fontId="2" fillId="0" borderId="1" xfId="8" applyFont="1" applyBorder="1" applyAlignment="1">
      <alignment vertical="center" readingOrder="2"/>
    </xf>
    <xf numFmtId="0" fontId="0" fillId="0" borderId="0" xfId="0"/>
    <xf numFmtId="0" fontId="2" fillId="0" borderId="1" xfId="8" applyFont="1" applyBorder="1" applyAlignment="1">
      <alignment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 wrapText="1" readingOrder="1"/>
    </xf>
    <xf numFmtId="0" fontId="7" fillId="0" borderId="6" xfId="0" applyFont="1" applyBorder="1" applyAlignment="1">
      <alignment horizontal="center" vertical="center" wrapText="1" readingOrder="1"/>
    </xf>
    <xf numFmtId="0" fontId="0" fillId="0" borderId="0" xfId="0"/>
    <xf numFmtId="0" fontId="3" fillId="0" borderId="5" xfId="7" applyFont="1" applyFill="1" applyBorder="1" applyAlignment="1">
      <alignment horizontal="right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7" fillId="0" borderId="5" xfId="7" applyFont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 wrapText="1" readingOrder="1"/>
    </xf>
    <xf numFmtId="0" fontId="7" fillId="0" borderId="6" xfId="0" applyFont="1" applyBorder="1" applyAlignment="1">
      <alignment horizontal="center" vertical="center" wrapText="1" readingOrder="1"/>
    </xf>
    <xf numFmtId="0" fontId="0" fillId="0" borderId="5" xfId="0" applyBorder="1" applyAlignment="1">
      <alignment horizontal="center" vertical="center" wrapText="1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6" fillId="0" borderId="5" xfId="0" applyFont="1" applyFill="1" applyBorder="1" applyAlignment="1">
      <alignment horizontal="center" vertical="center" wrapText="1" shrinkToFit="1" readingOrder="2"/>
    </xf>
    <xf numFmtId="0" fontId="7" fillId="0" borderId="5" xfId="7" applyFont="1" applyBorder="1" applyAlignment="1">
      <alignment horizontal="center" vertical="center" wrapText="1" readingOrder="1"/>
    </xf>
    <xf numFmtId="0" fontId="2" fillId="0" borderId="1" xfId="7" applyFont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7" fillId="0" borderId="5" xfId="7" applyFont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3" fillId="3" borderId="6" xfId="7" applyFont="1" applyFill="1" applyBorder="1" applyAlignment="1">
      <alignment vertical="center" readingOrder="2"/>
    </xf>
    <xf numFmtId="0" fontId="3" fillId="3" borderId="8" xfId="7" applyFont="1" applyFill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7" fillId="0" borderId="5" xfId="8" applyFont="1" applyBorder="1" applyAlignment="1">
      <alignment horizontal="center" vertical="center" wrapText="1" readingOrder="1"/>
    </xf>
    <xf numFmtId="0" fontId="7" fillId="0" borderId="0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6" xfId="8" applyFont="1" applyFill="1" applyBorder="1" applyAlignment="1">
      <alignment horizontal="center" vertical="center" wrapText="1" readingOrder="1"/>
    </xf>
    <xf numFmtId="0" fontId="7" fillId="3" borderId="0" xfId="8" applyFont="1" applyFill="1" applyBorder="1" applyAlignment="1">
      <alignment horizontal="center" vertical="center" wrapText="1" readingOrder="1"/>
    </xf>
    <xf numFmtId="0" fontId="7" fillId="3" borderId="5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7" fillId="0" borderId="6" xfId="7" applyFont="1" applyBorder="1" applyAlignment="1">
      <alignment horizontal="center" vertical="center" wrapText="1" readingOrder="1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0" fillId="0" borderId="0" xfId="0"/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20" xfId="7" applyFont="1" applyFill="1" applyBorder="1" applyAlignment="1">
      <alignment horizontal="right" vertical="center" readingOrder="2"/>
    </xf>
    <xf numFmtId="0" fontId="3" fillId="3" borderId="9" xfId="7" applyFont="1" applyFill="1" applyBorder="1" applyAlignment="1">
      <alignment horizontal="right" vertical="center" readingOrder="2"/>
    </xf>
    <xf numFmtId="0" fontId="3" fillId="0" borderId="9" xfId="7" applyFont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2" xfId="8" applyFont="1" applyFill="1" applyBorder="1" applyAlignment="1">
      <alignment horizontal="center" vertical="center" readingOrder="2"/>
    </xf>
    <xf numFmtId="0" fontId="3" fillId="3" borderId="3" xfId="8" applyFont="1" applyFill="1" applyBorder="1" applyAlignment="1">
      <alignment horizontal="center" vertical="center" readingOrder="2"/>
    </xf>
    <xf numFmtId="0" fontId="7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right" vertical="center" wrapText="1" readingOrder="2"/>
    </xf>
    <xf numFmtId="0" fontId="7" fillId="3" borderId="6" xfId="8" applyFont="1" applyFill="1" applyBorder="1" applyAlignment="1">
      <alignment horizontal="left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7" fillId="2" borderId="5" xfId="8" applyFont="1" applyFill="1" applyBorder="1" applyAlignment="1">
      <alignment horizontal="center" vertical="center" wrapText="1" readingOrder="1"/>
    </xf>
    <xf numFmtId="0" fontId="7" fillId="0" borderId="1" xfId="8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left" vertical="center" wrapText="1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7" fillId="0" borderId="5" xfId="7" applyFont="1" applyBorder="1" applyAlignment="1">
      <alignment horizontal="center" vertical="center" wrapText="1" readingOrder="2"/>
    </xf>
    <xf numFmtId="0" fontId="7" fillId="0" borderId="4" xfId="7" applyFont="1" applyFill="1" applyBorder="1" applyAlignment="1">
      <alignment horizontal="center" vertical="center" wrapText="1" readingOrder="1"/>
    </xf>
    <xf numFmtId="0" fontId="3" fillId="0" borderId="3" xfId="7" applyFont="1" applyFill="1" applyBorder="1" applyAlignment="1">
      <alignment horizontal="center" vertical="center" readingOrder="2"/>
    </xf>
    <xf numFmtId="0" fontId="7" fillId="2" borderId="5" xfId="0" applyFont="1" applyFill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7" fillId="2" borderId="8" xfId="8" applyFont="1" applyFill="1" applyBorder="1" applyAlignment="1">
      <alignment vertical="center" wrapText="1" readingOrder="1"/>
    </xf>
    <xf numFmtId="0" fontId="3" fillId="3" borderId="6" xfId="8" applyFont="1" applyFill="1" applyBorder="1" applyAlignment="1">
      <alignment horizontal="center" vertical="center" shrinkToFit="1" readingOrder="2"/>
    </xf>
    <xf numFmtId="0" fontId="7" fillId="0" borderId="6" xfId="7" applyFont="1" applyFill="1" applyBorder="1" applyAlignment="1">
      <alignment horizontal="center" vertical="center" wrapText="1" readingOrder="2"/>
    </xf>
    <xf numFmtId="0" fontId="3" fillId="3" borderId="0" xfId="0" applyFont="1" applyFill="1" applyBorder="1" applyAlignment="1">
      <alignment horizontal="right" vertical="center" readingOrder="2"/>
    </xf>
    <xf numFmtId="0" fontId="3" fillId="3" borderId="8" xfId="0" applyFont="1" applyFill="1" applyBorder="1" applyAlignment="1">
      <alignment horizontal="center" vertical="center" readingOrder="2"/>
    </xf>
    <xf numFmtId="0" fontId="3" fillId="0" borderId="8" xfId="0" applyFont="1" applyBorder="1" applyAlignment="1">
      <alignment horizontal="center" vertical="center" wrapText="1" readingOrder="1"/>
    </xf>
    <xf numFmtId="0" fontId="3" fillId="3" borderId="6" xfId="0" applyFont="1" applyFill="1" applyBorder="1" applyAlignment="1">
      <alignment horizontal="right" vertical="center" readingOrder="2"/>
    </xf>
    <xf numFmtId="0" fontId="7" fillId="0" borderId="0" xfId="8" applyFont="1" applyAlignment="1">
      <alignment horizontal="left" vertical="center" wrapText="1" readingOrder="1"/>
    </xf>
    <xf numFmtId="0" fontId="7" fillId="3" borderId="8" xfId="0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2"/>
    </xf>
    <xf numFmtId="0" fontId="7" fillId="3" borderId="6" xfId="0" applyFont="1" applyFill="1" applyBorder="1" applyAlignment="1">
      <alignment vertical="center" wrapText="1" readingOrder="1"/>
    </xf>
    <xf numFmtId="0" fontId="7" fillId="3" borderId="8" xfId="8" applyFont="1" applyFill="1" applyBorder="1" applyAlignment="1">
      <alignment vertical="center" wrapText="1" readingOrder="1"/>
    </xf>
    <xf numFmtId="0" fontId="7" fillId="0" borderId="8" xfId="7" applyFont="1" applyFill="1" applyBorder="1" applyAlignment="1">
      <alignment horizontal="left" vertical="center" wrapText="1" readingOrder="1"/>
    </xf>
    <xf numFmtId="0" fontId="7" fillId="0" borderId="8" xfId="7" applyFont="1" applyFill="1" applyBorder="1" applyAlignment="1">
      <alignment vertical="center" wrapText="1" readingOrder="1"/>
    </xf>
    <xf numFmtId="0" fontId="7" fillId="0" borderId="5" xfId="7" applyFont="1" applyBorder="1" applyAlignment="1">
      <alignment vertical="center" wrapText="1" readingOrder="2"/>
    </xf>
    <xf numFmtId="0" fontId="7" fillId="0" borderId="6" xfId="7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left" vertical="center" wrapText="1" readingOrder="1"/>
    </xf>
    <xf numFmtId="0" fontId="2" fillId="0" borderId="0" xfId="0" applyFont="1" applyFill="1" applyBorder="1" applyAlignment="1">
      <alignment horizontal="right" vertical="center" readingOrder="2"/>
    </xf>
    <xf numFmtId="0" fontId="11" fillId="0" borderId="0" xfId="0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7" fillId="0" borderId="6" xfId="8" applyFont="1" applyFill="1" applyBorder="1" applyAlignment="1">
      <alignment horizontal="left" vertical="center" wrapText="1" readingOrder="1"/>
    </xf>
    <xf numFmtId="0" fontId="6" fillId="0" borderId="8" xfId="7" applyFont="1" applyFill="1" applyBorder="1" applyAlignment="1">
      <alignment horizontal="right" vertical="center" wrapText="1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7" fillId="0" borderId="3" xfId="7" applyFont="1" applyBorder="1" applyAlignment="1">
      <alignment horizontal="center" vertical="center" wrapText="1" readingOrder="2"/>
    </xf>
    <xf numFmtId="0" fontId="3" fillId="0" borderId="13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horizontal="right" vertical="center" readingOrder="2"/>
    </xf>
    <xf numFmtId="0" fontId="7" fillId="0" borderId="8" xfId="7" applyFont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7" fillId="0" borderId="4" xfId="8" applyFont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7" fillId="0" borderId="5" xfId="7" applyFont="1" applyFill="1" applyBorder="1" applyAlignment="1">
      <alignment horizontal="left" vertical="center" wrapText="1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4" xfId="8" applyFont="1" applyFill="1" applyBorder="1" applyAlignment="1">
      <alignment horizontal="right" vertical="center" shrinkToFit="1" readingOrder="2"/>
    </xf>
    <xf numFmtId="0" fontId="3" fillId="0" borderId="6" xfId="8" applyFont="1" applyFill="1" applyBorder="1" applyAlignment="1">
      <alignment horizontal="right" vertical="center" shrinkToFit="1" readingOrder="2"/>
    </xf>
    <xf numFmtId="0" fontId="7" fillId="0" borderId="5" xfId="8" applyFont="1" applyFill="1" applyBorder="1" applyAlignment="1">
      <alignment horizontal="left" vertical="center" wrapText="1" shrinkToFit="1" readingOrder="2"/>
    </xf>
    <xf numFmtId="0" fontId="7" fillId="3" borderId="0" xfId="8" applyFont="1" applyFill="1" applyBorder="1" applyAlignment="1">
      <alignment horizontal="left" vertical="center" wrapText="1" readingOrder="2"/>
    </xf>
    <xf numFmtId="0" fontId="3" fillId="3" borderId="6" xfId="8" applyFont="1" applyFill="1" applyBorder="1" applyAlignment="1">
      <alignment horizontal="center" vertical="center"/>
    </xf>
    <xf numFmtId="0" fontId="3" fillId="0" borderId="19" xfId="8" applyFont="1" applyFill="1" applyBorder="1" applyAlignment="1">
      <alignment horizontal="center" vertical="center"/>
    </xf>
    <xf numFmtId="0" fontId="7" fillId="0" borderId="5" xfId="8" applyFont="1" applyBorder="1" applyAlignment="1">
      <alignment horizontal="left" vertical="center" wrapText="1"/>
    </xf>
    <xf numFmtId="0" fontId="3" fillId="0" borderId="8" xfId="8" applyFont="1" applyFill="1" applyBorder="1" applyAlignment="1">
      <alignment horizontal="right" vertical="center" shrinkToFit="1" readingOrder="2"/>
    </xf>
    <xf numFmtId="0" fontId="7" fillId="0" borderId="8" xfId="8" applyFont="1" applyFill="1" applyBorder="1" applyAlignment="1">
      <alignment horizontal="left" vertical="center" wrapText="1" readingOrder="1"/>
    </xf>
    <xf numFmtId="0" fontId="3" fillId="0" borderId="8" xfId="8" applyFont="1" applyFill="1" applyBorder="1" applyAlignment="1">
      <alignment horizontal="right" vertical="center" wrapText="1" shrinkToFit="1" readingOrder="2"/>
    </xf>
    <xf numFmtId="0" fontId="7" fillId="0" borderId="5" xfId="8" applyFont="1" applyBorder="1" applyAlignment="1">
      <alignment horizontal="left" vertical="center" readingOrder="1"/>
    </xf>
    <xf numFmtId="0" fontId="7" fillId="0" borderId="28" xfId="8" applyFont="1" applyFill="1" applyBorder="1" applyAlignment="1">
      <alignment horizontal="left" vertical="center" wrapText="1" readingOrder="1"/>
    </xf>
    <xf numFmtId="0" fontId="7" fillId="0" borderId="13" xfId="8" applyFont="1" applyFill="1" applyBorder="1" applyAlignment="1">
      <alignment horizontal="left" vertical="center" wrapText="1" readingOrder="1"/>
    </xf>
    <xf numFmtId="0" fontId="6" fillId="0" borderId="5" xfId="8" applyFont="1" applyFill="1" applyBorder="1" applyAlignment="1">
      <alignment horizontal="right" vertical="center" readingOrder="2"/>
    </xf>
    <xf numFmtId="0" fontId="7" fillId="3" borderId="8" xfId="8" applyFont="1" applyFill="1" applyBorder="1" applyAlignment="1">
      <alignment horizontal="left" vertical="center" wrapText="1" readingOrder="1"/>
    </xf>
    <xf numFmtId="0" fontId="7" fillId="0" borderId="15" xfId="8" applyFont="1" applyFill="1" applyBorder="1" applyAlignment="1">
      <alignment horizontal="left" vertical="center" wrapText="1" readingOrder="1"/>
    </xf>
    <xf numFmtId="0" fontId="7" fillId="0" borderId="24" xfId="8" applyFont="1" applyFill="1" applyBorder="1" applyAlignment="1">
      <alignment horizontal="left" vertical="center" wrapText="1" readingOrder="1"/>
    </xf>
    <xf numFmtId="0" fontId="3" fillId="0" borderId="23" xfId="8" applyFont="1" applyFill="1" applyBorder="1" applyAlignment="1">
      <alignment horizontal="right" vertical="center" readingOrder="2"/>
    </xf>
    <xf numFmtId="0" fontId="7" fillId="3" borderId="23" xfId="8" applyFont="1" applyFill="1" applyBorder="1" applyAlignment="1">
      <alignment horizontal="left" vertical="center" wrapText="1" readingOrder="1"/>
    </xf>
    <xf numFmtId="0" fontId="3" fillId="0" borderId="14" xfId="8" applyFont="1" applyFill="1" applyBorder="1" applyAlignment="1">
      <alignment horizontal="right" vertical="center" readingOrder="2"/>
    </xf>
    <xf numFmtId="0" fontId="7" fillId="3" borderId="14" xfId="8" applyFont="1" applyFill="1" applyBorder="1" applyAlignment="1">
      <alignment horizontal="left" vertical="center" wrapText="1" readingOrder="1"/>
    </xf>
    <xf numFmtId="0" fontId="7" fillId="3" borderId="5" xfId="8" applyFont="1" applyFill="1" applyBorder="1" applyAlignment="1">
      <alignment horizontal="left" vertical="center"/>
    </xf>
    <xf numFmtId="0" fontId="3" fillId="0" borderId="8" xfId="8" applyFont="1" applyFill="1" applyBorder="1" applyAlignment="1">
      <alignment horizontal="right" vertical="center" wrapText="1" readingOrder="2"/>
    </xf>
    <xf numFmtId="0" fontId="7" fillId="3" borderId="5" xfId="8" applyFont="1" applyFill="1" applyBorder="1" applyAlignment="1">
      <alignment horizontal="left" vertical="center" wrapText="1" readingOrder="2"/>
    </xf>
    <xf numFmtId="0" fontId="7" fillId="3" borderId="5" xfId="8" applyFont="1" applyFill="1" applyBorder="1" applyAlignment="1">
      <alignment horizontal="left" vertical="center" wrapText="1"/>
    </xf>
    <xf numFmtId="0" fontId="3" fillId="0" borderId="0" xfId="8" applyFont="1" applyFill="1" applyBorder="1" applyAlignment="1">
      <alignment horizontal="right" vertical="center" wrapText="1" readingOrder="2"/>
    </xf>
    <xf numFmtId="0" fontId="3" fillId="0" borderId="14" xfId="8" applyFont="1" applyFill="1" applyBorder="1" applyAlignment="1">
      <alignment vertical="center" wrapText="1" shrinkToFit="1" readingOrder="2"/>
    </xf>
    <xf numFmtId="0" fontId="3" fillId="0" borderId="23" xfId="8" applyFont="1" applyFill="1" applyBorder="1" applyAlignment="1">
      <alignment vertical="center" wrapText="1" shrinkToFit="1" readingOrder="2"/>
    </xf>
    <xf numFmtId="0" fontId="3" fillId="0" borderId="15" xfId="8" applyFont="1" applyFill="1" applyBorder="1" applyAlignment="1">
      <alignment vertical="center" wrapText="1" shrinkToFit="1" readingOrder="2"/>
    </xf>
    <xf numFmtId="0" fontId="7" fillId="0" borderId="13" xfId="8" applyFont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shrinkToFit="1" readingOrder="1"/>
    </xf>
    <xf numFmtId="0" fontId="7" fillId="0" borderId="23" xfId="8" applyFont="1" applyFill="1" applyBorder="1" applyAlignment="1">
      <alignment horizontal="left" vertical="center" wrapText="1" readingOrder="1"/>
    </xf>
    <xf numFmtId="0" fontId="7" fillId="0" borderId="4" xfId="8" applyFont="1" applyBorder="1" applyAlignment="1">
      <alignment horizontal="left" vertical="center" wrapText="1" shrinkToFit="1" readingOrder="1"/>
    </xf>
    <xf numFmtId="0" fontId="7" fillId="2" borderId="0" xfId="8" applyFont="1" applyFill="1" applyBorder="1" applyAlignment="1">
      <alignment horizontal="left" vertical="center" wrapText="1" readingOrder="1"/>
    </xf>
    <xf numFmtId="0" fontId="7" fillId="0" borderId="4" xfId="8" applyFont="1" applyFill="1" applyBorder="1" applyAlignment="1">
      <alignment horizontal="left" vertical="center" wrapText="1" readingOrder="1"/>
    </xf>
    <xf numFmtId="0" fontId="3" fillId="0" borderId="25" xfId="8" applyFont="1" applyFill="1" applyBorder="1" applyAlignment="1">
      <alignment horizontal="center" vertical="center"/>
    </xf>
    <xf numFmtId="0" fontId="7" fillId="2" borderId="8" xfId="8" applyFont="1" applyFill="1" applyBorder="1" applyAlignment="1">
      <alignment horizontal="left" vertical="center" wrapText="1" readingOrder="1"/>
    </xf>
    <xf numFmtId="0" fontId="7" fillId="0" borderId="5" xfId="8" applyFont="1" applyFill="1" applyBorder="1" applyAlignment="1">
      <alignment horizontal="left" vertical="center" wrapText="1"/>
    </xf>
    <xf numFmtId="0" fontId="7" fillId="0" borderId="4" xfId="8" applyFont="1" applyFill="1" applyBorder="1" applyAlignment="1">
      <alignment horizontal="left" vertical="center" wrapText="1"/>
    </xf>
    <xf numFmtId="0" fontId="7" fillId="3" borderId="5" xfId="8" applyFont="1" applyFill="1" applyBorder="1" applyAlignment="1">
      <alignment vertical="center" wrapText="1"/>
    </xf>
    <xf numFmtId="0" fontId="18" fillId="0" borderId="5" xfId="8" applyFont="1" applyBorder="1" applyAlignment="1">
      <alignment horizontal="left" vertical="center" wrapText="1" readingOrder="2"/>
    </xf>
    <xf numFmtId="0" fontId="18" fillId="0" borderId="5" xfId="8" applyFont="1" applyFill="1" applyBorder="1" applyAlignment="1">
      <alignment horizontal="left" vertical="center" wrapText="1" readingOrder="1"/>
    </xf>
    <xf numFmtId="0" fontId="18" fillId="0" borderId="5" xfId="8" applyFont="1" applyBorder="1" applyAlignment="1">
      <alignment horizontal="left" vertical="center" wrapText="1" readingOrder="1"/>
    </xf>
    <xf numFmtId="0" fontId="18" fillId="0" borderId="6" xfId="8" applyFont="1" applyBorder="1" applyAlignment="1">
      <alignment horizontal="left" vertical="center" wrapText="1" readingOrder="1"/>
    </xf>
    <xf numFmtId="0" fontId="18" fillId="0" borderId="23" xfId="8" applyFont="1" applyFill="1" applyBorder="1" applyAlignment="1">
      <alignment horizontal="left" vertical="center" wrapText="1" readingOrder="1"/>
    </xf>
    <xf numFmtId="0" fontId="18" fillId="0" borderId="6" xfId="8" applyFont="1" applyFill="1" applyBorder="1" applyAlignment="1">
      <alignment horizontal="left" vertical="center" wrapText="1" shrinkToFit="1" readingOrder="2"/>
    </xf>
    <xf numFmtId="0" fontId="18" fillId="0" borderId="15" xfId="8" applyFont="1" applyFill="1" applyBorder="1" applyAlignment="1">
      <alignment horizontal="left" vertical="center" wrapText="1" readingOrder="1"/>
    </xf>
    <xf numFmtId="0" fontId="7" fillId="0" borderId="5" xfId="8" applyFont="1" applyFill="1" applyBorder="1" applyAlignment="1">
      <alignment horizontal="right" vertical="center" wrapText="1" readingOrder="2"/>
    </xf>
    <xf numFmtId="0" fontId="3" fillId="0" borderId="4" xfId="8" applyFont="1" applyFill="1" applyBorder="1" applyAlignment="1">
      <alignment horizontal="right" vertical="center" wrapText="1" shrinkToFit="1" readingOrder="2"/>
    </xf>
    <xf numFmtId="0" fontId="7" fillId="3" borderId="6" xfId="8" applyFont="1" applyFill="1" applyBorder="1" applyAlignment="1">
      <alignment horizontal="left" vertical="center" wrapText="1" readingOrder="2"/>
    </xf>
    <xf numFmtId="0" fontId="7" fillId="0" borderId="0" xfId="8" applyFont="1" applyBorder="1" applyAlignment="1">
      <alignment horizontal="left" vertical="center" wrapText="1" readingOrder="2"/>
    </xf>
    <xf numFmtId="0" fontId="3" fillId="3" borderId="14" xfId="8" applyFont="1" applyFill="1" applyBorder="1" applyAlignment="1">
      <alignment horizontal="right" vertical="center" wrapText="1" readingOrder="2"/>
    </xf>
    <xf numFmtId="0" fontId="3" fillId="3" borderId="8" xfId="8" applyFont="1" applyFill="1" applyBorder="1" applyAlignment="1">
      <alignment horizontal="right" vertical="center" wrapText="1" shrinkToFit="1" readingOrder="2"/>
    </xf>
    <xf numFmtId="0" fontId="6" fillId="0" borderId="5" xfId="8" applyFont="1" applyBorder="1" applyAlignment="1">
      <alignment horizontal="right" vertical="center" wrapText="1" readingOrder="1"/>
    </xf>
    <xf numFmtId="0" fontId="7" fillId="0" borderId="5" xfId="8" applyFont="1" applyBorder="1" applyAlignment="1">
      <alignment horizontal="left" vertical="center" wrapText="1" readingOrder="2"/>
    </xf>
    <xf numFmtId="0" fontId="7" fillId="0" borderId="0" xfId="8" applyFont="1" applyBorder="1" applyAlignment="1">
      <alignment horizontal="left" vertical="center" wrapText="1"/>
    </xf>
    <xf numFmtId="0" fontId="7" fillId="2" borderId="4" xfId="8" applyFont="1" applyFill="1" applyBorder="1" applyAlignment="1">
      <alignment horizontal="left" vertical="center" wrapText="1" readingOrder="1"/>
    </xf>
    <xf numFmtId="0" fontId="6" fillId="0" borderId="5" xfId="8" applyFont="1" applyBorder="1" applyAlignment="1">
      <alignment horizontal="right" vertical="center" wrapText="1" readingOrder="2"/>
    </xf>
    <xf numFmtId="0" fontId="3" fillId="3" borderId="0" xfId="8" applyFont="1" applyFill="1" applyBorder="1" applyAlignment="1">
      <alignment horizontal="center" vertical="center" wrapText="1" readingOrder="1"/>
    </xf>
    <xf numFmtId="0" fontId="2" fillId="0" borderId="8" xfId="7" applyFont="1" applyFill="1" applyBorder="1" applyAlignment="1">
      <alignment horizontal="right" vertical="center" wrapText="1" readingOrder="2"/>
    </xf>
    <xf numFmtId="0" fontId="7" fillId="3" borderId="6" xfId="7" applyFont="1" applyFill="1" applyBorder="1" applyAlignment="1">
      <alignment horizontal="left" vertical="center" wrapText="1" readingOrder="1"/>
    </xf>
    <xf numFmtId="0" fontId="3" fillId="0" borderId="8" xfId="7" applyFont="1" applyFill="1" applyBorder="1" applyAlignment="1">
      <alignment horizontal="center" vertical="center"/>
    </xf>
    <xf numFmtId="0" fontId="7" fillId="0" borderId="8" xfId="7" applyFont="1" applyFill="1" applyBorder="1" applyAlignment="1">
      <alignment horizontal="left" vertical="center" wrapText="1" readingOrder="2"/>
    </xf>
    <xf numFmtId="0" fontId="7" fillId="0" borderId="6" xfId="7" applyFont="1" applyFill="1" applyBorder="1" applyAlignment="1">
      <alignment horizontal="left" vertical="center" wrapText="1" readingOrder="2"/>
    </xf>
    <xf numFmtId="0" fontId="3" fillId="0" borderId="5" xfId="7" applyFont="1" applyFill="1" applyBorder="1" applyAlignment="1">
      <alignment vertical="center" wrapText="1" readingOrder="2"/>
    </xf>
    <xf numFmtId="0" fontId="3" fillId="0" borderId="4" xfId="7" applyFont="1" applyFill="1" applyBorder="1" applyAlignment="1">
      <alignment horizontal="right" vertical="center" wrapText="1" readingOrder="2"/>
    </xf>
    <xf numFmtId="0" fontId="6" fillId="0" borderId="5" xfId="7" applyFont="1" applyFill="1" applyBorder="1" applyAlignment="1">
      <alignment horizontal="right" vertical="center" wrapText="1" readingOrder="2"/>
    </xf>
    <xf numFmtId="0" fontId="7" fillId="0" borderId="4" xfId="7" applyFont="1" applyBorder="1" applyAlignment="1">
      <alignment horizontal="left" vertical="center" wrapText="1" readingOrder="1"/>
    </xf>
    <xf numFmtId="0" fontId="7" fillId="0" borderId="4" xfId="7" applyFont="1" applyFill="1" applyBorder="1" applyAlignment="1">
      <alignment horizontal="left" vertical="center" wrapText="1" shrinkToFit="1" readingOrder="1"/>
    </xf>
    <xf numFmtId="0" fontId="7" fillId="0" borderId="5" xfId="7" applyFont="1" applyFill="1" applyBorder="1" applyAlignment="1">
      <alignment horizontal="left" vertical="center" wrapText="1"/>
    </xf>
    <xf numFmtId="0" fontId="7" fillId="0" borderId="5" xfId="7" applyFont="1" applyFill="1" applyBorder="1" applyAlignment="1">
      <alignment horizontal="right" vertical="center" wrapText="1" readingOrder="2"/>
    </xf>
    <xf numFmtId="0" fontId="7" fillId="2" borderId="4" xfId="7" applyFont="1" applyFill="1" applyBorder="1" applyAlignment="1">
      <alignment horizontal="left" vertical="center" wrapText="1" readingOrder="1"/>
    </xf>
    <xf numFmtId="0" fontId="7" fillId="0" borderId="8" xfId="7" applyFont="1" applyFill="1" applyBorder="1" applyAlignment="1">
      <alignment horizontal="right" vertical="center" wrapText="1" readingOrder="2"/>
    </xf>
    <xf numFmtId="0" fontId="7" fillId="0" borderId="5" xfId="7" applyFont="1" applyFill="1" applyBorder="1" applyAlignment="1">
      <alignment horizontal="left" vertical="center" readingOrder="1"/>
    </xf>
    <xf numFmtId="0" fontId="7" fillId="0" borderId="5" xfId="7" applyFont="1" applyBorder="1" applyAlignment="1">
      <alignment horizontal="left" vertical="center" readingOrder="1"/>
    </xf>
    <xf numFmtId="0" fontId="3" fillId="0" borderId="4" xfId="7" applyFont="1" applyFill="1" applyBorder="1" applyAlignment="1">
      <alignment horizontal="right" vertical="center" wrapText="1" shrinkToFit="1" readingOrder="2"/>
    </xf>
    <xf numFmtId="0" fontId="3" fillId="0" borderId="5" xfId="7" applyFont="1" applyFill="1" applyBorder="1" applyAlignment="1">
      <alignment horizontal="right" vertical="center" wrapText="1" shrinkToFit="1" readingOrder="2"/>
    </xf>
    <xf numFmtId="0" fontId="3" fillId="0" borderId="4" xfId="7" applyFont="1" applyFill="1" applyBorder="1" applyAlignment="1">
      <alignment horizontal="right" vertical="center"/>
    </xf>
    <xf numFmtId="0" fontId="7" fillId="2" borderId="6" xfId="7" applyFont="1" applyFill="1" applyBorder="1" applyAlignment="1">
      <alignment horizontal="left" vertical="center" wrapText="1" readingOrder="1"/>
    </xf>
    <xf numFmtId="0" fontId="7" fillId="0" borderId="6" xfId="7" applyFont="1" applyFill="1" applyBorder="1" applyAlignment="1">
      <alignment horizontal="left" vertical="center" wrapText="1"/>
    </xf>
    <xf numFmtId="0" fontId="3" fillId="0" borderId="8" xfId="7" applyFont="1" applyFill="1" applyBorder="1" applyAlignment="1">
      <alignment horizontal="right" vertical="center" shrinkToFit="1" readingOrder="2"/>
    </xf>
    <xf numFmtId="0" fontId="3" fillId="0" borderId="4" xfId="7" applyFont="1" applyFill="1" applyBorder="1" applyAlignment="1">
      <alignment horizontal="right" vertical="center" shrinkToFit="1" readingOrder="2"/>
    </xf>
    <xf numFmtId="0" fontId="7" fillId="0" borderId="4" xfId="7" applyFont="1" applyFill="1" applyBorder="1" applyAlignment="1">
      <alignment vertical="center" wrapText="1" readingOrder="1"/>
    </xf>
    <xf numFmtId="0" fontId="3" fillId="0" borderId="6" xfId="7" applyFont="1" applyFill="1" applyBorder="1" applyAlignment="1">
      <alignment horizontal="right" vertical="center" shrinkToFit="1" readingOrder="2"/>
    </xf>
    <xf numFmtId="0" fontId="3" fillId="0" borderId="9" xfId="7" applyFont="1" applyFill="1" applyBorder="1" applyAlignment="1">
      <alignment horizontal="center" vertical="center"/>
    </xf>
    <xf numFmtId="0" fontId="3" fillId="0" borderId="3" xfId="7" applyFont="1" applyFill="1" applyBorder="1" applyAlignment="1">
      <alignment horizontal="center" vertical="center"/>
    </xf>
    <xf numFmtId="0" fontId="7" fillId="3" borderId="5" xfId="8" applyFont="1" applyFill="1" applyBorder="1" applyAlignment="1">
      <alignment horizontal="right" vertical="center" wrapText="1" shrinkToFit="1" readingOrder="2"/>
    </xf>
    <xf numFmtId="0" fontId="7" fillId="3" borderId="5" xfId="7" applyFont="1" applyFill="1" applyBorder="1" applyAlignment="1">
      <alignment vertical="center" wrapText="1" readingOrder="1"/>
    </xf>
    <xf numFmtId="0" fontId="3" fillId="0" borderId="8" xfId="7" applyFont="1" applyFill="1" applyBorder="1" applyAlignment="1">
      <alignment horizontal="right" vertical="center" wrapText="1" readingOrder="2"/>
    </xf>
    <xf numFmtId="0" fontId="3" fillId="0" borderId="6" xfId="7" applyFont="1" applyFill="1" applyBorder="1" applyAlignment="1">
      <alignment horizontal="right" vertical="center" wrapText="1" shrinkToFit="1" readingOrder="2"/>
    </xf>
    <xf numFmtId="0" fontId="3" fillId="0" borderId="5" xfId="0" applyFont="1" applyFill="1" applyBorder="1" applyAlignment="1">
      <alignment horizontal="right" vertical="center" wrapText="1" shrinkToFit="1" readingOrder="2"/>
    </xf>
    <xf numFmtId="0" fontId="7" fillId="0" borderId="4" xfId="0" applyFont="1" applyFill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vertical="center" wrapText="1" readingOrder="1"/>
    </xf>
    <xf numFmtId="0" fontId="11" fillId="0" borderId="5" xfId="0" applyFont="1" applyFill="1" applyBorder="1" applyAlignment="1">
      <alignment readingOrder="2"/>
    </xf>
    <xf numFmtId="0" fontId="7" fillId="0" borderId="13" xfId="0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2"/>
    </xf>
    <xf numFmtId="0" fontId="1" fillId="3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left" vertical="center" wrapText="1" readingOrder="1"/>
    </xf>
    <xf numFmtId="0" fontId="11" fillId="0" borderId="5" xfId="0" applyFont="1" applyFill="1" applyBorder="1" applyAlignment="1">
      <alignment horizontal="right" readingOrder="2"/>
    </xf>
    <xf numFmtId="0" fontId="3" fillId="0" borderId="4" xfId="0" applyFont="1" applyFill="1" applyBorder="1" applyAlignment="1">
      <alignment vertical="center" wrapText="1" readingOrder="2"/>
    </xf>
    <xf numFmtId="0" fontId="3" fillId="0" borderId="5" xfId="0" applyFont="1" applyFill="1" applyBorder="1" applyAlignment="1">
      <alignment vertical="center" wrapText="1" readingOrder="2"/>
    </xf>
    <xf numFmtId="0" fontId="7" fillId="0" borderId="8" xfId="0" applyFont="1" applyFill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wrapText="1" readingOrder="2"/>
    </xf>
    <xf numFmtId="0" fontId="3" fillId="0" borderId="20" xfId="8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vertical="center" wrapText="1" readingOrder="2"/>
    </xf>
    <xf numFmtId="0" fontId="3" fillId="0" borderId="8" xfId="0" applyFont="1" applyFill="1" applyBorder="1" applyAlignment="1">
      <alignment vertical="center" wrapText="1" readingOrder="2"/>
    </xf>
    <xf numFmtId="0" fontId="3" fillId="0" borderId="5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vertical="center" wrapText="1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3" fillId="0" borderId="5" xfId="7" applyFont="1" applyBorder="1" applyAlignment="1">
      <alignment horizontal="left" vertical="center" wrapText="1" readingOrder="2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7" fillId="0" borderId="4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 wrapText="1" readingOrder="1"/>
    </xf>
    <xf numFmtId="0" fontId="7" fillId="2" borderId="5" xfId="0" applyFont="1" applyFill="1" applyBorder="1" applyAlignment="1">
      <alignment horizontal="left" vertical="center" readingOrder="2"/>
    </xf>
    <xf numFmtId="0" fontId="3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left" vertical="center" readingOrder="2"/>
    </xf>
    <xf numFmtId="0" fontId="1" fillId="0" borderId="5" xfId="0" applyFont="1" applyFill="1" applyBorder="1" applyAlignment="1">
      <alignment horizontal="left" vertical="center" readingOrder="2"/>
    </xf>
    <xf numFmtId="0" fontId="3" fillId="0" borderId="8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 shrinkToFi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center" vertical="center"/>
    </xf>
    <xf numFmtId="0" fontId="3" fillId="3" borderId="7" xfId="8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7" fillId="3" borderId="5" xfId="0" applyFont="1" applyFill="1" applyBorder="1" applyAlignment="1">
      <alignment horizontal="left" vertical="center" wrapText="1" readingOrder="1"/>
    </xf>
    <xf numFmtId="0" fontId="3" fillId="0" borderId="9" xfId="7" applyFont="1" applyFill="1" applyBorder="1" applyAlignment="1">
      <alignment horizontal="center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7" fillId="0" borderId="5" xfId="8" applyFont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7" fillId="2" borderId="5" xfId="8" applyFont="1" applyFill="1" applyBorder="1" applyAlignment="1">
      <alignment vertical="center" wrapText="1" readingOrder="1"/>
    </xf>
    <xf numFmtId="0" fontId="7" fillId="3" borderId="5" xfId="0" applyFont="1" applyFill="1" applyBorder="1" applyAlignment="1">
      <alignment vertical="center" wrapText="1" readingOrder="1"/>
    </xf>
    <xf numFmtId="0" fontId="7" fillId="0" borderId="5" xfId="7" applyFont="1" applyFill="1" applyBorder="1" applyAlignment="1">
      <alignment horizontal="left" vertical="center" wrapText="1" readingOrder="2"/>
    </xf>
    <xf numFmtId="0" fontId="3" fillId="0" borderId="7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7" fillId="0" borderId="4" xfId="7" applyFont="1" applyFill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7" fillId="3" borderId="5" xfId="0" applyFont="1" applyFill="1" applyBorder="1" applyAlignment="1">
      <alignment horizontal="left" vertical="center" wrapText="1" readingOrder="1"/>
    </xf>
    <xf numFmtId="0" fontId="7" fillId="3" borderId="6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7" fillId="0" borderId="5" xfId="8" applyFont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7" fillId="3" borderId="5" xfId="0" applyFont="1" applyFill="1" applyBorder="1" applyAlignment="1">
      <alignment vertical="center" wrapText="1" readingOrder="1"/>
    </xf>
    <xf numFmtId="0" fontId="7" fillId="0" borderId="5" xfId="7" applyFont="1" applyFill="1" applyBorder="1" applyAlignment="1">
      <alignment horizontal="left" vertical="center" wrapText="1" readingOrder="2"/>
    </xf>
    <xf numFmtId="0" fontId="3" fillId="0" borderId="5" xfId="7" applyFont="1" applyFill="1" applyBorder="1" applyAlignment="1">
      <alignment horizontal="right" vertical="center" readingOrder="2"/>
    </xf>
    <xf numFmtId="0" fontId="6" fillId="0" borderId="5" xfId="0" applyFont="1" applyFill="1" applyBorder="1" applyAlignment="1">
      <alignment horizontal="right" vertical="center" wrapText="1" readingOrder="2"/>
    </xf>
    <xf numFmtId="0" fontId="7" fillId="3" borderId="5" xfId="7" applyFont="1" applyFill="1" applyBorder="1" applyAlignment="1">
      <alignment horizontal="left" vertical="center" wrapText="1" readingOrder="2"/>
    </xf>
    <xf numFmtId="0" fontId="7" fillId="0" borderId="5" xfId="0" applyFont="1" applyFill="1" applyBorder="1" applyAlignment="1">
      <alignment vertical="center" wrapText="1"/>
    </xf>
    <xf numFmtId="0" fontId="7" fillId="0" borderId="5" xfId="7" applyFont="1" applyFill="1" applyBorder="1" applyAlignment="1">
      <alignment horizontal="left" vertical="center"/>
    </xf>
    <xf numFmtId="0" fontId="3" fillId="0" borderId="5" xfId="7" applyFont="1" applyFill="1" applyBorder="1" applyAlignment="1" applyProtection="1">
      <alignment horizontal="center" vertical="center"/>
      <protection locked="0"/>
    </xf>
    <xf numFmtId="0" fontId="3" fillId="0" borderId="0" xfId="7" applyFont="1" applyFill="1" applyBorder="1" applyAlignment="1" applyProtection="1">
      <alignment horizontal="center" vertical="center"/>
      <protection locked="0"/>
    </xf>
    <xf numFmtId="0" fontId="7" fillId="3" borderId="8" xfId="0" applyFont="1" applyFill="1" applyBorder="1" applyAlignment="1">
      <alignment vertical="center" wrapText="1" readingOrder="1"/>
    </xf>
    <xf numFmtId="0" fontId="1" fillId="0" borderId="5" xfId="0" applyFont="1" applyBorder="1" applyAlignment="1">
      <alignment horizontal="left" wrapText="1"/>
    </xf>
    <xf numFmtId="0" fontId="3" fillId="3" borderId="4" xfId="8" applyFont="1" applyFill="1" applyBorder="1" applyAlignment="1">
      <alignment horizontal="right" vertical="center" wrapText="1" shrinkToFit="1" readingOrder="2"/>
    </xf>
    <xf numFmtId="0" fontId="3" fillId="0" borderId="5" xfId="0" applyFont="1" applyFill="1" applyBorder="1" applyAlignment="1">
      <alignment vertical="center" shrinkToFit="1" readingOrder="2"/>
    </xf>
    <xf numFmtId="0" fontId="7" fillId="0" borderId="5" xfId="8" applyFont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vertical="center" wrapText="1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vertical="center" wrapText="1" readingOrder="1"/>
    </xf>
    <xf numFmtId="0" fontId="7" fillId="0" borderId="6" xfId="7" applyFont="1" applyBorder="1" applyAlignment="1">
      <alignment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7" fillId="3" borderId="6" xfId="8" applyFont="1" applyFill="1" applyBorder="1" applyAlignment="1">
      <alignment horizontal="left" vertical="center" wrapText="1" readingOrder="1"/>
    </xf>
    <xf numFmtId="0" fontId="7" fillId="0" borderId="4" xfId="8" applyFont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7" fillId="0" borderId="5" xfId="8" applyFont="1" applyBorder="1" applyAlignment="1">
      <alignment vertical="center" wrapText="1" readingOrder="1"/>
    </xf>
    <xf numFmtId="0" fontId="3" fillId="3" borderId="13" xfId="7" applyFont="1" applyFill="1" applyBorder="1" applyAlignment="1">
      <alignment horizontal="center" vertical="center" readingOrder="2"/>
    </xf>
    <xf numFmtId="0" fontId="3" fillId="3" borderId="13" xfId="7" applyFont="1" applyFill="1" applyBorder="1" applyAlignment="1">
      <alignment horizontal="left" vertical="center" wrapText="1" readingOrder="1"/>
    </xf>
    <xf numFmtId="0" fontId="6" fillId="2" borderId="5" xfId="8" applyFont="1" applyFill="1" applyBorder="1" applyAlignment="1">
      <alignment horizontal="right" vertical="center" wrapText="1" readingOrder="2"/>
    </xf>
    <xf numFmtId="0" fontId="3" fillId="3" borderId="8" xfId="8" applyFont="1" applyFill="1" applyBorder="1" applyAlignment="1">
      <alignment vertical="center" wrapText="1" shrinkToFit="1" readingOrder="2"/>
    </xf>
    <xf numFmtId="0" fontId="7" fillId="3" borderId="3" xfId="0" applyFont="1" applyFill="1" applyBorder="1" applyAlignment="1">
      <alignment horizontal="left" vertical="center" wrapText="1" readingOrder="1"/>
    </xf>
    <xf numFmtId="0" fontId="7" fillId="0" borderId="5" xfId="0" applyFont="1" applyBorder="1" applyAlignment="1">
      <alignment vertical="center" wrapText="1" readingOrder="1"/>
    </xf>
    <xf numFmtId="0" fontId="7" fillId="3" borderId="3" xfId="0" applyFont="1" applyFill="1" applyBorder="1" applyAlignment="1">
      <alignment vertical="center" wrapText="1" readingOrder="1"/>
    </xf>
    <xf numFmtId="0" fontId="3" fillId="3" borderId="6" xfId="0" applyFont="1" applyFill="1" applyBorder="1" applyAlignment="1">
      <alignment vertical="center" readingOrder="2"/>
    </xf>
    <xf numFmtId="0" fontId="7" fillId="0" borderId="8" xfId="0" applyFont="1" applyBorder="1" applyAlignment="1">
      <alignment vertical="center" wrapText="1" readingOrder="1"/>
    </xf>
    <xf numFmtId="0" fontId="7" fillId="3" borderId="0" xfId="8" applyFont="1" applyFill="1" applyAlignment="1">
      <alignment vertical="center" wrapText="1" readingOrder="1"/>
    </xf>
    <xf numFmtId="0" fontId="3" fillId="3" borderId="4" xfId="8" applyFont="1" applyFill="1" applyBorder="1" applyAlignment="1">
      <alignment horizontal="right" readingOrder="2"/>
    </xf>
    <xf numFmtId="0" fontId="3" fillId="3" borderId="8" xfId="8" applyFont="1" applyFill="1" applyBorder="1" applyAlignment="1">
      <alignment horizontal="right" readingOrder="2"/>
    </xf>
    <xf numFmtId="0" fontId="7" fillId="0" borderId="5" xfId="8" applyFont="1" applyBorder="1" applyAlignment="1">
      <alignment horizontal="left" vertical="center" readingOrder="2"/>
    </xf>
    <xf numFmtId="0" fontId="3" fillId="0" borderId="9" xfId="8" applyFont="1" applyFill="1" applyBorder="1" applyAlignment="1">
      <alignment horizontal="center" vertical="center" readingOrder="2"/>
    </xf>
    <xf numFmtId="0" fontId="3" fillId="0" borderId="13" xfId="7" applyFont="1" applyFill="1" applyBorder="1" applyAlignment="1">
      <alignment horizontal="center" vertical="center" readingOrder="2"/>
    </xf>
    <xf numFmtId="0" fontId="7" fillId="3" borderId="6" xfId="8" applyFont="1" applyFill="1" applyBorder="1" applyAlignment="1">
      <alignment vertical="center" wrapText="1" readingOrder="1"/>
    </xf>
    <xf numFmtId="0" fontId="3" fillId="3" borderId="4" xfId="7" applyFont="1" applyFill="1" applyBorder="1" applyAlignment="1">
      <alignment horizontal="right" vertical="center" shrinkToFit="1" readingOrder="2"/>
    </xf>
    <xf numFmtId="0" fontId="3" fillId="3" borderId="5" xfId="7" applyFont="1" applyFill="1" applyBorder="1" applyAlignment="1">
      <alignment horizontal="right" readingOrder="2"/>
    </xf>
    <xf numFmtId="0" fontId="3" fillId="3" borderId="5" xfId="7" applyFont="1" applyFill="1" applyBorder="1" applyAlignment="1">
      <alignment horizontal="right" vertical="center" shrinkToFit="1" readingOrder="2"/>
    </xf>
    <xf numFmtId="0" fontId="3" fillId="3" borderId="5" xfId="7" applyFont="1" applyFill="1" applyBorder="1" applyAlignment="1">
      <alignment vertical="center" shrinkToFit="1" readingOrder="2"/>
    </xf>
    <xf numFmtId="0" fontId="3" fillId="3" borderId="5" xfId="7" applyFont="1" applyFill="1" applyBorder="1" applyAlignment="1">
      <alignment horizontal="right" vertical="center" wrapText="1" readingOrder="2"/>
    </xf>
    <xf numFmtId="0" fontId="3" fillId="3" borderId="8" xfId="7" applyFont="1" applyFill="1" applyBorder="1" applyAlignment="1">
      <alignment vertical="center" readingOrder="2"/>
    </xf>
    <xf numFmtId="0" fontId="3" fillId="0" borderId="5" xfId="7" applyFont="1" applyBorder="1" applyAlignment="1">
      <alignment horizontal="right" vertical="center" readingOrder="2"/>
    </xf>
    <xf numFmtId="0" fontId="7" fillId="0" borderId="5" xfId="7" applyFont="1" applyBorder="1" applyAlignment="1">
      <alignment horizontal="right" vertical="center" readingOrder="2"/>
    </xf>
    <xf numFmtId="0" fontId="7" fillId="2" borderId="5" xfId="7" applyFont="1" applyFill="1" applyBorder="1" applyAlignment="1">
      <alignment vertical="center" wrapText="1" readingOrder="1"/>
    </xf>
    <xf numFmtId="0" fontId="3" fillId="3" borderId="5" xfId="7" applyFont="1" applyFill="1" applyBorder="1" applyAlignment="1">
      <alignment vertical="center" wrapText="1" readingOrder="2"/>
    </xf>
    <xf numFmtId="0" fontId="7" fillId="0" borderId="5" xfId="7" applyFont="1" applyBorder="1" applyAlignment="1">
      <alignment wrapText="1" readingOrder="1"/>
    </xf>
    <xf numFmtId="0" fontId="3" fillId="3" borderId="0" xfId="7" applyFont="1" applyFill="1" applyBorder="1" applyAlignment="1">
      <alignment horizontal="center" vertical="center"/>
    </xf>
    <xf numFmtId="0" fontId="3" fillId="3" borderId="4" xfId="7" applyFont="1" applyFill="1" applyBorder="1" applyAlignment="1">
      <alignment vertical="center" readingOrder="2"/>
    </xf>
    <xf numFmtId="0" fontId="7" fillId="0" borderId="4" xfId="7" applyFont="1" applyBorder="1" applyAlignment="1">
      <alignment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7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7" fillId="0" borderId="6" xfId="8" applyFont="1" applyFill="1" applyBorder="1" applyAlignment="1">
      <alignment vertical="center" wrapText="1" readingOrder="1"/>
    </xf>
    <xf numFmtId="0" fontId="0" fillId="0" borderId="0" xfId="0"/>
    <xf numFmtId="0" fontId="7" fillId="0" borderId="5" xfId="8" applyFont="1" applyBorder="1" applyAlignment="1">
      <alignment vertical="center" wrapText="1" readingOrder="1"/>
    </xf>
    <xf numFmtId="0" fontId="3" fillId="0" borderId="13" xfId="0" applyFont="1" applyFill="1" applyBorder="1" applyAlignment="1">
      <alignment horizontal="right" vertical="center" wrapText="1" readingOrder="2"/>
    </xf>
    <xf numFmtId="0" fontId="6" fillId="0" borderId="5" xfId="0" applyFont="1" applyFill="1" applyBorder="1" applyAlignment="1">
      <alignment horizontal="right" vertical="center" wrapText="1" shrinkToFit="1" readingOrder="2"/>
    </xf>
    <xf numFmtId="0" fontId="6" fillId="0" borderId="5" xfId="0" applyFont="1" applyFill="1" applyBorder="1" applyAlignment="1">
      <alignment vertical="center" wrapText="1" readingOrder="2"/>
    </xf>
    <xf numFmtId="0" fontId="6" fillId="0" borderId="5" xfId="0" applyFont="1" applyFill="1" applyBorder="1" applyAlignment="1">
      <alignment vertical="center" wrapText="1" shrinkToFit="1" readingOrder="2"/>
    </xf>
    <xf numFmtId="0" fontId="6" fillId="0" borderId="6" xfId="0" applyFont="1" applyFill="1" applyBorder="1" applyAlignment="1">
      <alignment horizontal="right" vertical="center" wrapText="1" readingOrder="2"/>
    </xf>
    <xf numFmtId="0" fontId="6" fillId="0" borderId="6" xfId="0" applyFont="1" applyFill="1" applyBorder="1" applyAlignment="1">
      <alignment horizontal="right" vertical="center" wrapText="1" shrinkToFit="1" readingOrder="2"/>
    </xf>
    <xf numFmtId="0" fontId="14" fillId="0" borderId="5" xfId="0" applyFont="1" applyFill="1" applyBorder="1" applyAlignment="1">
      <alignment horizontal="right" vertical="center" wrapTex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7" fillId="0" borderId="0" xfId="7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right" vertical="center" wrapText="1" readingOrder="1"/>
    </xf>
    <xf numFmtId="0" fontId="3" fillId="0" borderId="0" xfId="8" applyFont="1" applyFill="1" applyBorder="1" applyAlignment="1">
      <alignment horizontal="right" vertical="center" shrinkToFit="1" readingOrder="2"/>
    </xf>
    <xf numFmtId="0" fontId="3" fillId="0" borderId="5" xfId="8" applyFont="1" applyFill="1" applyBorder="1" applyAlignment="1">
      <alignment horizontal="right" vertical="center" wrapText="1" readingOrder="1"/>
    </xf>
    <xf numFmtId="0" fontId="3" fillId="0" borderId="6" xfId="8" applyFont="1" applyFill="1" applyBorder="1" applyAlignment="1">
      <alignment horizontal="right" vertical="center" wrapText="1" readingOrder="1"/>
    </xf>
    <xf numFmtId="0" fontId="3" fillId="0" borderId="15" xfId="8" applyFont="1" applyFill="1" applyBorder="1" applyAlignment="1">
      <alignment horizontal="right" vertical="center" shrinkToFit="1" readingOrder="2"/>
    </xf>
    <xf numFmtId="0" fontId="3" fillId="3" borderId="6" xfId="8" applyFont="1" applyFill="1" applyBorder="1" applyAlignment="1">
      <alignment horizontal="right" vertical="center" shrinkToFit="1" readingOrder="2"/>
    </xf>
    <xf numFmtId="0" fontId="5" fillId="3" borderId="5" xfId="8" applyFont="1" applyFill="1" applyBorder="1" applyAlignment="1">
      <alignment horizontal="right" vertical="center" readingOrder="2"/>
    </xf>
    <xf numFmtId="0" fontId="3" fillId="3" borderId="8" xfId="8" applyFont="1" applyFill="1" applyBorder="1" applyAlignment="1">
      <alignment vertical="center" shrinkToFit="1" readingOrder="2"/>
    </xf>
    <xf numFmtId="0" fontId="3" fillId="0" borderId="24" xfId="8" applyFont="1" applyFill="1" applyBorder="1" applyAlignment="1">
      <alignment horizontal="right" vertical="center" shrinkToFit="1" readingOrder="2"/>
    </xf>
    <xf numFmtId="0" fontId="3" fillId="0" borderId="14" xfId="8" applyFont="1" applyFill="1" applyBorder="1" applyAlignment="1">
      <alignment horizontal="right" vertical="center" wrapText="1" shrinkToFit="1" readingOrder="2"/>
    </xf>
    <xf numFmtId="0" fontId="3" fillId="0" borderId="15" xfId="8" applyFont="1" applyFill="1" applyBorder="1" applyAlignment="1">
      <alignment horizontal="right" vertical="center" wrapText="1" readingOrder="2"/>
    </xf>
    <xf numFmtId="0" fontId="7" fillId="0" borderId="6" xfId="8" applyFont="1" applyFill="1" applyBorder="1" applyAlignment="1">
      <alignment vertical="center" wrapText="1" shrinkToFit="1" readingOrder="2"/>
    </xf>
    <xf numFmtId="0" fontId="7" fillId="0" borderId="6" xfId="8" applyFont="1" applyBorder="1" applyAlignment="1">
      <alignment vertical="center" wrapText="1"/>
    </xf>
    <xf numFmtId="0" fontId="7" fillId="3" borderId="6" xfId="8" applyFont="1" applyFill="1" applyBorder="1" applyAlignment="1">
      <alignment vertical="center" wrapTex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7" fillId="0" borderId="5" xfId="7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7" fillId="0" borderId="0" xfId="7" applyFont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7" fillId="0" borderId="4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center" vertical="center" wrapText="1" readingOrder="2"/>
    </xf>
    <xf numFmtId="0" fontId="7" fillId="0" borderId="5" xfId="7" applyFont="1" applyBorder="1" applyAlignment="1">
      <alignment horizontal="left" vertical="center" wrapText="1" readingOrder="2"/>
    </xf>
    <xf numFmtId="0" fontId="7" fillId="0" borderId="5" xfId="7" applyFont="1" applyBorder="1" applyAlignment="1">
      <alignment vertical="center" wrapText="1" readingOrder="1"/>
    </xf>
    <xf numFmtId="0" fontId="7" fillId="0" borderId="6" xfId="7" applyFont="1" applyBorder="1" applyAlignment="1">
      <alignment vertical="center" wrapText="1" readingOrder="1"/>
    </xf>
    <xf numFmtId="0" fontId="7" fillId="0" borderId="6" xfId="7" applyFont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/>
    </xf>
    <xf numFmtId="0" fontId="7" fillId="0" borderId="6" xfId="7" applyFont="1" applyFill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vertical="center" wrapText="1" readingOrder="1"/>
    </xf>
    <xf numFmtId="0" fontId="3" fillId="0" borderId="0" xfId="7" applyFont="1" applyFill="1" applyBorder="1" applyAlignment="1">
      <alignment horizontal="center" vertical="center" shrinkToFi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readingOrder="2"/>
    </xf>
    <xf numFmtId="0" fontId="7" fillId="0" borderId="0" xfId="7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/>
    </xf>
    <xf numFmtId="0" fontId="7" fillId="0" borderId="8" xfId="8" applyFont="1" applyFill="1" applyBorder="1" applyAlignment="1">
      <alignment horizontal="left" vertical="center" wrapText="1" readingOrder="1"/>
    </xf>
    <xf numFmtId="0" fontId="3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0" fillId="0" borderId="0" xfId="0"/>
    <xf numFmtId="0" fontId="7" fillId="0" borderId="6" xfId="7" applyFont="1" applyFill="1" applyBorder="1" applyAlignment="1">
      <alignment vertical="center" wrapText="1" readingOrder="1"/>
    </xf>
    <xf numFmtId="0" fontId="3" fillId="0" borderId="4" xfId="7" applyFont="1" applyFill="1" applyBorder="1" applyAlignment="1">
      <alignment vertical="center" wrapText="1" readingOrder="2"/>
    </xf>
    <xf numFmtId="0" fontId="3" fillId="0" borderId="13" xfId="7" applyFont="1" applyFill="1" applyBorder="1" applyAlignment="1">
      <alignment horizontal="right" vertical="center" wrapText="1" readingOrder="2"/>
    </xf>
    <xf numFmtId="0" fontId="7" fillId="0" borderId="13" xfId="7" applyFont="1" applyFill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0" borderId="7" xfId="7" applyFont="1" applyBorder="1" applyAlignment="1">
      <alignment horizontal="left" vertical="center" wrapText="1" readingOrder="2"/>
    </xf>
    <xf numFmtId="0" fontId="3" fillId="0" borderId="4" xfId="7" applyFont="1" applyBorder="1" applyAlignment="1">
      <alignment horizontal="left" vertical="center" wrapText="1" readingOrder="2"/>
    </xf>
    <xf numFmtId="0" fontId="3" fillId="0" borderId="7" xfId="0" applyFont="1" applyFill="1" applyBorder="1" applyAlignment="1">
      <alignment horizontal="center" vertical="center"/>
    </xf>
    <xf numFmtId="0" fontId="0" fillId="0" borderId="0" xfId="0"/>
    <xf numFmtId="0" fontId="2" fillId="0" borderId="1" xfId="8" applyFont="1" applyBorder="1" applyAlignment="1">
      <alignment vertical="center" wrapText="1" readingOrder="1"/>
    </xf>
    <xf numFmtId="0" fontId="6" fillId="0" borderId="5" xfId="0" applyFont="1" applyFill="1" applyBorder="1" applyAlignment="1">
      <alignment vertical="center" wrapText="1" readingOrder="1"/>
    </xf>
    <xf numFmtId="0" fontId="3" fillId="0" borderId="8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center" vertical="center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0" borderId="4" xfId="0" applyFont="1" applyBorder="1" applyAlignment="1">
      <alignment vertical="center" readingOrder="2"/>
    </xf>
    <xf numFmtId="0" fontId="7" fillId="0" borderId="5" xfId="0" applyFont="1" applyBorder="1" applyAlignment="1">
      <alignment vertical="center" readingOrder="2"/>
    </xf>
    <xf numFmtId="0" fontId="3" fillId="0" borderId="4" xfId="0" applyFont="1" applyFill="1" applyBorder="1" applyAlignment="1">
      <alignment vertical="center" wrapText="1"/>
    </xf>
    <xf numFmtId="0" fontId="3" fillId="0" borderId="9" xfId="8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right" vertical="center" wrapText="1" readingOrder="2"/>
    </xf>
    <xf numFmtId="0" fontId="7" fillId="0" borderId="4" xfId="0" applyFont="1" applyFill="1" applyBorder="1" applyAlignment="1">
      <alignment horizontal="left" vertical="center" wrapText="1"/>
    </xf>
    <xf numFmtId="0" fontId="3" fillId="3" borderId="13" xfId="8" applyFont="1" applyFill="1" applyBorder="1" applyAlignment="1">
      <alignment horizontal="right" vertical="center" wrapText="1" readingOrder="2"/>
    </xf>
    <xf numFmtId="0" fontId="7" fillId="0" borderId="13" xfId="8" applyFont="1" applyFill="1" applyBorder="1" applyAlignment="1">
      <alignment horizontal="left" vertical="center" wrapText="1" readingOrder="2"/>
    </xf>
    <xf numFmtId="0" fontId="3" fillId="0" borderId="7" xfId="0" applyFont="1" applyBorder="1" applyAlignment="1">
      <alignment horizontal="center"/>
    </xf>
    <xf numFmtId="0" fontId="26" fillId="0" borderId="0" xfId="0" applyFont="1" applyAlignment="1">
      <alignment horizontal="center" readingOrder="2"/>
    </xf>
    <xf numFmtId="0" fontId="0" fillId="0" borderId="0" xfId="0"/>
    <xf numFmtId="0" fontId="7" fillId="0" borderId="0" xfId="7" applyFont="1" applyBorder="1" applyAlignment="1">
      <alignment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7" fillId="0" borderId="0" xfId="7" applyFont="1" applyFill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left" vertical="center" wrapText="1" readingOrder="1"/>
    </xf>
    <xf numFmtId="0" fontId="3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3" fillId="3" borderId="0" xfId="7" applyFont="1" applyFill="1" applyBorder="1" applyAlignment="1">
      <alignment horizontal="center" vertical="center" readingOrder="2"/>
    </xf>
    <xf numFmtId="0" fontId="7" fillId="0" borderId="6" xfId="7" applyFont="1" applyFill="1" applyBorder="1" applyAlignment="1">
      <alignment horizontal="left" vertical="center" wrapText="1" readingOrder="1"/>
    </xf>
    <xf numFmtId="0" fontId="0" fillId="0" borderId="0" xfId="0"/>
    <xf numFmtId="0" fontId="3" fillId="0" borderId="0" xfId="8" applyFont="1" applyFill="1" applyBorder="1" applyAlignment="1">
      <alignment horizontal="center" vertical="center" wrapText="1" readingOrder="2"/>
    </xf>
    <xf numFmtId="0" fontId="7" fillId="2" borderId="0" xfId="8" applyFont="1" applyFill="1" applyBorder="1" applyAlignment="1">
      <alignment horizontal="center" vertical="center" wrapText="1" readingOrder="1"/>
    </xf>
    <xf numFmtId="0" fontId="7" fillId="3" borderId="0" xfId="8" applyFont="1" applyFill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0" borderId="13" xfId="0" applyFont="1" applyFill="1" applyBorder="1" applyAlignment="1">
      <alignment vertical="center" wrapText="1" readingOrder="2"/>
    </xf>
    <xf numFmtId="0" fontId="7" fillId="0" borderId="5" xfId="0" applyFont="1" applyFill="1" applyBorder="1" applyAlignment="1">
      <alignment vertical="center"/>
    </xf>
    <xf numFmtId="0" fontId="3" fillId="0" borderId="0" xfId="8" applyFont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0" fillId="3" borderId="5" xfId="0" applyFill="1" applyBorder="1"/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4" xfId="8" applyFont="1" applyFill="1" applyBorder="1" applyAlignment="1">
      <alignment horizontal="center" vertical="center" wrapText="1" shrinkToFit="1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7" fillId="0" borderId="5" xfId="8" applyFont="1" applyBorder="1" applyAlignment="1">
      <alignment vertical="center" wrapText="1" readingOrder="1"/>
    </xf>
    <xf numFmtId="0" fontId="7" fillId="2" borderId="5" xfId="8" applyFont="1" applyFill="1" applyBorder="1" applyAlignment="1">
      <alignment vertical="center" wrapText="1" readingOrder="1"/>
    </xf>
    <xf numFmtId="0" fontId="7" fillId="3" borderId="5" xfId="0" applyFont="1" applyFill="1" applyBorder="1" applyAlignment="1">
      <alignment vertical="center" wrapText="1" readingOrder="1"/>
    </xf>
    <xf numFmtId="0" fontId="7" fillId="2" borderId="4" xfId="8" applyFont="1" applyFill="1" applyBorder="1" applyAlignment="1">
      <alignment vertical="center" wrapText="1" readingOrder="1"/>
    </xf>
    <xf numFmtId="0" fontId="7" fillId="3" borderId="5" xfId="0" applyFont="1" applyFill="1" applyBorder="1"/>
    <xf numFmtId="0" fontId="7" fillId="3" borderId="5" xfId="0" applyFont="1" applyFill="1" applyBorder="1" applyAlignment="1">
      <alignment vertical="center" wrapText="1"/>
    </xf>
    <xf numFmtId="0" fontId="7" fillId="3" borderId="4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0" fontId="7" fillId="3" borderId="6" xfId="7" applyFont="1" applyFill="1" applyBorder="1" applyAlignment="1">
      <alignment horizontal="left" vertical="center" wrapText="1" readingOrder="2"/>
    </xf>
    <xf numFmtId="0" fontId="0" fillId="3" borderId="0" xfId="0" applyFill="1" applyBorder="1"/>
    <xf numFmtId="0" fontId="3" fillId="0" borderId="0" xfId="8" applyFont="1" applyBorder="1" applyAlignment="1">
      <alignment horizontal="center" vertical="center" wrapText="1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shrinkToFit="1" readingOrder="2"/>
    </xf>
    <xf numFmtId="0" fontId="7" fillId="0" borderId="5" xfId="7" applyFont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7" fillId="3" borderId="5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/>
    </xf>
    <xf numFmtId="0" fontId="3" fillId="0" borderId="5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7" fillId="0" borderId="5" xfId="8" applyFont="1" applyBorder="1" applyAlignment="1">
      <alignment vertical="center" wrapText="1" readingOrder="1"/>
    </xf>
    <xf numFmtId="0" fontId="7" fillId="0" borderId="5" xfId="8" applyFont="1" applyFill="1" applyBorder="1" applyAlignment="1">
      <alignment vertical="center" wrapText="1" shrinkToFit="1" readingOrder="2"/>
    </xf>
    <xf numFmtId="0" fontId="6" fillId="0" borderId="6" xfId="8" applyFont="1" applyBorder="1" applyAlignment="1">
      <alignment horizontal="right" vertical="center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6" fillId="0" borderId="5" xfId="7" applyFont="1" applyFill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/>
    </xf>
    <xf numFmtId="0" fontId="3" fillId="3" borderId="7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vertical="center" wrapText="1" readingOrder="2"/>
    </xf>
    <xf numFmtId="0" fontId="3" fillId="0" borderId="1" xfId="8" applyFont="1" applyBorder="1" applyAlignment="1">
      <alignment vertical="center" readingOrder="2"/>
    </xf>
    <xf numFmtId="0" fontId="3" fillId="0" borderId="1" xfId="8" applyFont="1" applyBorder="1" applyAlignment="1">
      <alignment vertical="center" wrapText="1" readingOrder="1"/>
    </xf>
    <xf numFmtId="0" fontId="6" fillId="3" borderId="4" xfId="0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wrapText="1"/>
    </xf>
    <xf numFmtId="0" fontId="6" fillId="3" borderId="0" xfId="0" applyFont="1" applyFill="1" applyAlignment="1">
      <alignment horizontal="left" readingOrder="2"/>
    </xf>
    <xf numFmtId="0" fontId="6" fillId="2" borderId="4" xfId="8" applyFont="1" applyFill="1" applyBorder="1" applyAlignment="1">
      <alignment horizontal="right" vertical="center" shrinkToFit="1" readingOrder="2"/>
    </xf>
    <xf numFmtId="0" fontId="7" fillId="3" borderId="4" xfId="7" applyFont="1" applyFill="1" applyBorder="1" applyAlignment="1">
      <alignment horizontal="left" vertical="center" wrapText="1" readingOrder="1"/>
    </xf>
    <xf numFmtId="0" fontId="7" fillId="0" borderId="4" xfId="7" applyFont="1" applyFill="1" applyBorder="1" applyAlignment="1">
      <alignment horizontal="left" vertical="center"/>
    </xf>
    <xf numFmtId="0" fontId="6" fillId="0" borderId="5" xfId="7" applyFont="1" applyBorder="1" applyAlignment="1">
      <alignment horizontal="left" vertical="center" wrapText="1" readingOrder="2"/>
    </xf>
    <xf numFmtId="0" fontId="6" fillId="0" borderId="5" xfId="7" applyFont="1" applyFill="1" applyBorder="1" applyAlignment="1">
      <alignment horizontal="left" vertical="center" wrapText="1" readingOrder="2"/>
    </xf>
    <xf numFmtId="0" fontId="6" fillId="0" borderId="5" xfId="7" applyFont="1" applyFill="1" applyBorder="1" applyAlignment="1">
      <alignment vertical="center" wrapText="1" readingOrder="2"/>
    </xf>
    <xf numFmtId="0" fontId="7" fillId="0" borderId="5" xfId="7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0" xfId="7" applyFont="1" applyFill="1" applyBorder="1" applyAlignment="1">
      <alignment horizontal="right" vertical="center" wrapText="1" readingOrder="2"/>
    </xf>
    <xf numFmtId="0" fontId="7" fillId="0" borderId="5" xfId="7" applyFont="1" applyBorder="1" applyAlignment="1">
      <alignment vertical="center" wrapText="1" readingOrder="1"/>
    </xf>
    <xf numFmtId="0" fontId="3" fillId="0" borderId="5" xfId="0" applyFont="1" applyFill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7" fillId="0" borderId="5" xfId="7" applyFont="1" applyFill="1" applyBorder="1" applyAlignment="1">
      <alignment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5" xfId="0" applyFont="1" applyBorder="1" applyAlignment="1">
      <alignment vertical="center" readingOrder="2"/>
    </xf>
    <xf numFmtId="0" fontId="3" fillId="0" borderId="5" xfId="0" applyFont="1" applyBorder="1" applyAlignment="1">
      <alignment vertical="center" readingOrder="1"/>
    </xf>
    <xf numFmtId="0" fontId="3" fillId="0" borderId="14" xfId="8" applyFont="1" applyFill="1" applyBorder="1" applyAlignment="1">
      <alignment horizontal="right" vertical="center" wrapText="1" readingOrder="2"/>
    </xf>
    <xf numFmtId="0" fontId="3" fillId="3" borderId="0" xfId="0" applyFont="1" applyFill="1" applyBorder="1" applyAlignment="1">
      <alignment horizontal="left" vertical="center" wrapText="1"/>
    </xf>
    <xf numFmtId="0" fontId="3" fillId="3" borderId="20" xfId="0" applyFont="1" applyFill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0" fillId="0" borderId="1" xfId="0" applyBorder="1"/>
    <xf numFmtId="0" fontId="7" fillId="0" borderId="5" xfId="7" applyFont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7" fillId="0" borderId="0" xfId="8" applyFont="1" applyBorder="1" applyAlignment="1">
      <alignment horizontal="center" vertical="center" wrapText="1" readingOrder="1"/>
    </xf>
    <xf numFmtId="0" fontId="7" fillId="3" borderId="0" xfId="8" applyFont="1" applyFill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0" fillId="0" borderId="0" xfId="0"/>
    <xf numFmtId="0" fontId="7" fillId="3" borderId="5" xfId="8" applyFont="1" applyFill="1" applyBorder="1" applyAlignment="1">
      <alignment horizontal="left" wrapText="1" readingOrder="1"/>
    </xf>
    <xf numFmtId="0" fontId="7" fillId="0" borderId="0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6" fillId="0" borderId="0" xfId="8" applyFont="1" applyBorder="1" applyAlignment="1">
      <alignment horizontal="center" readingOrder="2"/>
    </xf>
    <xf numFmtId="0" fontId="3" fillId="0" borderId="0" xfId="7" applyFont="1" applyBorder="1" applyAlignment="1">
      <alignment horizontal="center" vertical="center" wrapText="1" readingOrder="1"/>
    </xf>
    <xf numFmtId="0" fontId="7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0" fillId="0" borderId="0" xfId="0"/>
    <xf numFmtId="0" fontId="7" fillId="0" borderId="0" xfId="8" applyFont="1" applyFill="1" applyBorder="1" applyAlignment="1">
      <alignment horizontal="center" vertical="center" wrapText="1"/>
    </xf>
    <xf numFmtId="0" fontId="6" fillId="0" borderId="1" xfId="8" applyFont="1" applyBorder="1" applyAlignment="1">
      <alignment horizontal="center" readingOrder="2"/>
    </xf>
    <xf numFmtId="0" fontId="6" fillId="0" borderId="1" xfId="7" applyFont="1" applyBorder="1" applyAlignment="1">
      <alignment horizontal="right" readingOrder="2"/>
    </xf>
    <xf numFmtId="0" fontId="7" fillId="3" borderId="0" xfId="0" applyFont="1" applyFill="1" applyBorder="1" applyAlignment="1">
      <alignment vertical="center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7" fillId="0" borderId="6" xfId="8" applyFont="1" applyFill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wrapText="1" readingOrder="2"/>
    </xf>
    <xf numFmtId="0" fontId="2" fillId="0" borderId="0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3" fillId="0" borderId="8" xfId="8" applyFont="1" applyFill="1" applyBorder="1" applyAlignment="1">
      <alignment horizontal="center" vertical="center" wrapText="1" readingOrder="2"/>
    </xf>
    <xf numFmtId="0" fontId="7" fillId="3" borderId="5" xfId="8" applyFont="1" applyFill="1" applyBorder="1" applyAlignment="1">
      <alignment horizontal="center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7" fillId="0" borderId="8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left" vertical="center" wrapText="1" readingOrder="1"/>
    </xf>
    <xf numFmtId="0" fontId="7" fillId="2" borderId="5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shrinkToFit="1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7" fillId="0" borderId="0" xfId="8" applyFont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7" fillId="3" borderId="0" xfId="8" applyFont="1" applyFill="1" applyBorder="1" applyAlignment="1">
      <alignment horizontal="center" vertical="center" wrapText="1" readingOrder="2"/>
    </xf>
    <xf numFmtId="0" fontId="7" fillId="0" borderId="14" xfId="8" applyFont="1" applyFill="1" applyBorder="1" applyAlignment="1">
      <alignment horizontal="center" vertical="center" wrapText="1" readingOrder="1"/>
    </xf>
    <xf numFmtId="0" fontId="6" fillId="0" borderId="0" xfId="8" applyFont="1" applyBorder="1" applyAlignment="1">
      <alignment horizontal="center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7" fillId="0" borderId="8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/>
    </xf>
    <xf numFmtId="0" fontId="7" fillId="0" borderId="5" xfId="8" applyFont="1" applyBorder="1" applyAlignment="1">
      <alignment horizontal="center" vertical="center" wrapText="1" readingOrder="2"/>
    </xf>
    <xf numFmtId="0" fontId="3" fillId="3" borderId="8" xfId="8" applyFont="1" applyFill="1" applyBorder="1" applyAlignment="1">
      <alignment horizontal="right" vertical="center" readingOrder="2"/>
    </xf>
    <xf numFmtId="0" fontId="7" fillId="0" borderId="8" xfId="8" applyFont="1" applyFill="1" applyBorder="1" applyAlignment="1">
      <alignment vertical="center" wrapText="1" readingOrder="1"/>
    </xf>
    <xf numFmtId="0" fontId="7" fillId="0" borderId="13" xfId="8" applyFont="1" applyFill="1" applyBorder="1" applyAlignment="1">
      <alignment vertical="center" wrapText="1" readingOrder="1"/>
    </xf>
    <xf numFmtId="0" fontId="6" fillId="0" borderId="8" xfId="8" applyFont="1" applyFill="1" applyBorder="1" applyAlignment="1">
      <alignment horizontal="right" vertical="center" wrapText="1" readingOrder="2"/>
    </xf>
    <xf numFmtId="0" fontId="6" fillId="0" borderId="4" xfId="8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7" fillId="0" borderId="0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7" fillId="2" borderId="0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0" xfId="7" applyFont="1" applyFill="1" applyBorder="1" applyAlignment="1">
      <alignment horizontal="center" vertical="center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5" xfId="7" applyFont="1" applyFill="1" applyBorder="1" applyAlignment="1">
      <alignment horizontal="right" vertical="center" readingOrder="2"/>
    </xf>
    <xf numFmtId="0" fontId="7" fillId="0" borderId="13" xfId="8" applyFont="1" applyBorder="1" applyAlignment="1">
      <alignment vertical="center" wrapText="1" readingOrder="1"/>
    </xf>
    <xf numFmtId="0" fontId="18" fillId="0" borderId="0" xfId="8" applyFont="1" applyFill="1" applyBorder="1" applyAlignment="1">
      <alignment vertical="center" wrapText="1" readingOrder="2"/>
    </xf>
    <xf numFmtId="0" fontId="3" fillId="3" borderId="0" xfId="8" applyFont="1" applyFill="1" applyBorder="1" applyAlignment="1">
      <alignment horizontal="center" vertical="center" readingOrder="1"/>
    </xf>
    <xf numFmtId="0" fontId="18" fillId="0" borderId="0" xfId="8" applyFont="1" applyFill="1" applyBorder="1" applyAlignment="1">
      <alignment horizontal="center" vertical="center" wrapText="1" readingOrder="2"/>
    </xf>
    <xf numFmtId="0" fontId="17" fillId="0" borderId="5" xfId="8" applyFont="1" applyFill="1" applyBorder="1" applyAlignment="1">
      <alignment horizontal="right" vertical="center" wrapText="1"/>
    </xf>
    <xf numFmtId="0" fontId="7" fillId="0" borderId="3" xfId="8" applyFont="1" applyBorder="1" applyAlignment="1">
      <alignment horizontal="right" vertical="center" wrapText="1" readingOrder="2"/>
    </xf>
    <xf numFmtId="0" fontId="7" fillId="3" borderId="4" xfId="8" applyFont="1" applyFill="1" applyBorder="1" applyAlignment="1">
      <alignment horizontal="left" vertical="center" wrapText="1" readingOrder="1"/>
    </xf>
    <xf numFmtId="0" fontId="2" fillId="0" borderId="4" xfId="8" applyFont="1" applyFill="1" applyBorder="1" applyAlignment="1">
      <alignment horizontal="center" vertical="center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7" fillId="0" borderId="6" xfId="0" applyFont="1" applyFill="1" applyBorder="1" applyAlignment="1">
      <alignment horizontal="center" vertical="center" wrapText="1" readingOrder="1"/>
    </xf>
    <xf numFmtId="0" fontId="7" fillId="0" borderId="8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7" fillId="0" borderId="5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horizontal="center" vertical="center" wrapText="1" readingOrder="2"/>
    </xf>
    <xf numFmtId="0" fontId="7" fillId="0" borderId="4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4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2" fillId="3" borderId="0" xfId="0" applyFont="1" applyFill="1" applyBorder="1" applyAlignment="1">
      <alignment horizontal="center" vertical="center" wrapText="1" readingOrder="1"/>
    </xf>
    <xf numFmtId="0" fontId="7" fillId="3" borderId="0" xfId="0" applyFont="1" applyFill="1" applyBorder="1" applyAlignment="1">
      <alignment vertical="center" wrapText="1"/>
    </xf>
    <xf numFmtId="0" fontId="7" fillId="3" borderId="8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horizontal="left" vertical="center" wrapText="1" readingOrder="1"/>
    </xf>
    <xf numFmtId="0" fontId="3" fillId="0" borderId="8" xfId="0" applyFont="1" applyFill="1" applyBorder="1" applyAlignment="1">
      <alignment horizontal="right" vertical="center" readingOrder="2"/>
    </xf>
    <xf numFmtId="0" fontId="0" fillId="0" borderId="0" xfId="0"/>
    <xf numFmtId="0" fontId="7" fillId="3" borderId="6" xfId="8" applyFont="1" applyFill="1" applyBorder="1" applyAlignment="1">
      <alignment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9" xfId="7" applyFont="1" applyFill="1" applyBorder="1" applyAlignment="1">
      <alignment horizontal="right" vertical="center" readingOrder="2"/>
    </xf>
    <xf numFmtId="0" fontId="3" fillId="0" borderId="8" xfId="0" applyFont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center" vertical="center" wrapText="1" readingOrder="2"/>
    </xf>
    <xf numFmtId="0" fontId="7" fillId="3" borderId="5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6" fillId="0" borderId="5" xfId="0" applyFont="1" applyFill="1" applyBorder="1" applyAlignment="1">
      <alignment horizontal="center" vertical="center" wrapText="1" shrinkToFit="1" readingOrder="2"/>
    </xf>
    <xf numFmtId="0" fontId="6" fillId="0" borderId="0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wrapText="1" readingOrder="1"/>
    </xf>
    <xf numFmtId="0" fontId="0" fillId="0" borderId="0" xfId="0"/>
    <xf numFmtId="0" fontId="1" fillId="0" borderId="0" xfId="0" applyFont="1" applyFill="1" applyBorder="1" applyAlignment="1">
      <alignment horizontal="right" readingOrder="2"/>
    </xf>
    <xf numFmtId="0" fontId="1" fillId="0" borderId="5" xfId="0" applyFont="1" applyFill="1" applyBorder="1" applyAlignment="1">
      <alignment horizontal="right" readingOrder="2"/>
    </xf>
    <xf numFmtId="0" fontId="6" fillId="0" borderId="6" xfId="0" applyFont="1" applyFill="1" applyBorder="1" applyAlignment="1">
      <alignment horizontal="center" vertical="center" wrapText="1" readingOrder="1"/>
    </xf>
    <xf numFmtId="0" fontId="7" fillId="3" borderId="7" xfId="7" applyFont="1" applyFill="1" applyBorder="1" applyAlignment="1">
      <alignment horizontal="left" vertical="center" wrapText="1" readingOrder="2"/>
    </xf>
    <xf numFmtId="0" fontId="3" fillId="0" borderId="4" xfId="0" applyFont="1" applyFill="1" applyBorder="1" applyAlignment="1">
      <alignment horizontal="right" vertical="center"/>
    </xf>
    <xf numFmtId="0" fontId="3" fillId="0" borderId="6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 wrapText="1" readingOrder="2"/>
    </xf>
    <xf numFmtId="0" fontId="3" fillId="0" borderId="8" xfId="0" applyFont="1" applyFill="1" applyBorder="1" applyAlignment="1">
      <alignment horizontal="right" vertical="center"/>
    </xf>
    <xf numFmtId="0" fontId="7" fillId="3" borderId="8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4" xfId="0" applyFont="1" applyFill="1" applyBorder="1" applyAlignment="1">
      <alignment horizontal="center" vertical="center" readingOrder="2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3" fillId="0" borderId="6" xfId="0" applyFont="1" applyFill="1" applyBorder="1" applyAlignment="1">
      <alignment horizontal="left" vertical="center" wrapText="1" readingOrder="2"/>
    </xf>
    <xf numFmtId="0" fontId="7" fillId="3" borderId="6" xfId="0" applyFont="1" applyFill="1" applyBorder="1" applyAlignment="1">
      <alignment vertical="center"/>
    </xf>
    <xf numFmtId="0" fontId="7" fillId="3" borderId="8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 wrapText="1" readingOrder="2"/>
    </xf>
    <xf numFmtId="0" fontId="6" fillId="0" borderId="6" xfId="0" applyFont="1" applyFill="1" applyBorder="1" applyAlignment="1">
      <alignment vertical="center" wrapText="1" shrinkToFit="1" readingOrder="2"/>
    </xf>
    <xf numFmtId="0" fontId="7" fillId="3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right" vertical="center" wrapText="1" shrinkToFit="1" readingOrder="2"/>
    </xf>
    <xf numFmtId="0" fontId="6" fillId="0" borderId="0" xfId="0" applyFont="1" applyFill="1" applyBorder="1" applyAlignment="1">
      <alignment horizontal="right" vertical="center" wrapText="1" readingOrder="2"/>
    </xf>
    <xf numFmtId="0" fontId="1" fillId="3" borderId="5" xfId="0" applyFont="1" applyFill="1" applyBorder="1"/>
    <xf numFmtId="0" fontId="1" fillId="3" borderId="6" xfId="0" applyFont="1" applyFill="1" applyBorder="1"/>
    <xf numFmtId="0" fontId="1" fillId="3" borderId="0" xfId="0" applyFont="1" applyFill="1" applyBorder="1"/>
    <xf numFmtId="0" fontId="7" fillId="3" borderId="5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0" fillId="0" borderId="0" xfId="0" applyNumberFormat="1"/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7" fillId="0" borderId="6" xfId="8" applyFont="1" applyFill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center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3" fillId="0" borderId="4" xfId="7" applyFont="1" applyBorder="1" applyAlignment="1">
      <alignment horizontal="left" vertical="center" wrapText="1" readingOrder="2"/>
    </xf>
    <xf numFmtId="0" fontId="3" fillId="0" borderId="7" xfId="7" applyFont="1" applyBorder="1" applyAlignment="1">
      <alignment horizontal="left" vertical="center" wrapText="1" readingOrder="2"/>
    </xf>
    <xf numFmtId="0" fontId="7" fillId="0" borderId="6" xfId="7" applyFont="1" applyBorder="1" applyAlignment="1">
      <alignment horizontal="center" vertical="center" wrapText="1" readingOrder="1"/>
    </xf>
    <xf numFmtId="0" fontId="7" fillId="0" borderId="8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 wrapText="1" readingOrder="1"/>
    </xf>
    <xf numFmtId="0" fontId="7" fillId="0" borderId="8" xfId="0" applyFont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7" fillId="0" borderId="5" xfId="7" applyFont="1" applyFill="1" applyBorder="1" applyAlignment="1">
      <alignment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0" fillId="0" borderId="0" xfId="0"/>
    <xf numFmtId="0" fontId="2" fillId="0" borderId="1" xfId="8" applyFont="1" applyBorder="1" applyAlignment="1">
      <alignment vertical="center" wrapText="1" readingOrder="1"/>
    </xf>
    <xf numFmtId="0" fontId="3" fillId="0" borderId="0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7" fillId="0" borderId="0" xfId="8" applyFont="1" applyBorder="1" applyAlignment="1">
      <alignment horizontal="center" vertical="center" wrapText="1" readingOrder="1"/>
    </xf>
    <xf numFmtId="0" fontId="7" fillId="0" borderId="8" xfId="8" applyFont="1" applyBorder="1" applyAlignment="1">
      <alignment horizontal="center" vertical="center" wrapText="1" readingOrder="1"/>
    </xf>
    <xf numFmtId="0" fontId="7" fillId="0" borderId="6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readingOrder="2"/>
    </xf>
    <xf numFmtId="0" fontId="7" fillId="3" borderId="0" xfId="8" applyFont="1" applyFill="1" applyBorder="1" applyAlignment="1">
      <alignment horizontal="center" vertical="center" wrapText="1" readingOrder="1"/>
    </xf>
    <xf numFmtId="0" fontId="7" fillId="0" borderId="0" xfId="8" applyFont="1" applyFill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7" fillId="3" borderId="6" xfId="8" applyFont="1" applyFill="1" applyBorder="1" applyAlignment="1">
      <alignment vertical="center" wrapText="1" readingOrder="1"/>
    </xf>
    <xf numFmtId="0" fontId="3" fillId="3" borderId="4" xfId="8" applyFont="1" applyFill="1" applyBorder="1" applyAlignment="1">
      <alignment horizontal="center" vertical="center" wrapText="1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5" xfId="8" applyFont="1" applyFill="1" applyBorder="1" applyAlignment="1">
      <alignment vertical="center" wrapText="1" readingOrder="2"/>
    </xf>
    <xf numFmtId="0" fontId="3" fillId="3" borderId="6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7" fillId="3" borderId="5" xfId="8" applyFont="1" applyFill="1" applyBorder="1" applyAlignment="1">
      <alignment horizontal="center" vertical="center" wrapText="1"/>
    </xf>
    <xf numFmtId="0" fontId="7" fillId="0" borderId="5" xfId="8" applyFont="1" applyBorder="1" applyAlignment="1">
      <alignment vertical="center" wrapText="1" readingOrder="1"/>
    </xf>
    <xf numFmtId="0" fontId="3" fillId="3" borderId="1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vertical="center" wrapText="1" readingOrder="2"/>
    </xf>
    <xf numFmtId="0" fontId="3" fillId="3" borderId="6" xfId="0" applyFont="1" applyFill="1" applyBorder="1" applyAlignment="1">
      <alignment horizontal="left" vertical="center" wrapText="1"/>
    </xf>
    <xf numFmtId="0" fontId="7" fillId="0" borderId="6" xfId="0" applyFont="1" applyBorder="1" applyAlignment="1">
      <alignment vertical="center" wrapText="1" readingOrder="1"/>
    </xf>
    <xf numFmtId="0" fontId="3" fillId="0" borderId="6" xfId="0" applyFont="1" applyFill="1" applyBorder="1" applyAlignment="1">
      <alignment vertical="center" readingOrder="2"/>
    </xf>
    <xf numFmtId="0" fontId="1" fillId="0" borderId="6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vertical="center" shrinkToFit="1" readingOrder="2"/>
    </xf>
    <xf numFmtId="0" fontId="7" fillId="2" borderId="6" xfId="0" applyFont="1" applyFill="1" applyBorder="1" applyAlignment="1">
      <alignment vertical="center" wrapText="1" readingOrder="1"/>
    </xf>
    <xf numFmtId="0" fontId="7" fillId="2" borderId="6" xfId="0" applyFont="1" applyFill="1" applyBorder="1" applyAlignment="1">
      <alignment horizontal="center" vertical="center" wrapText="1" readingOrder="1"/>
    </xf>
    <xf numFmtId="0" fontId="3" fillId="3" borderId="6" xfId="7" applyFont="1" applyFill="1" applyBorder="1" applyAlignment="1">
      <alignment vertical="center" shrinkToFit="1" readingOrder="2"/>
    </xf>
    <xf numFmtId="0" fontId="3" fillId="3" borderId="8" xfId="7" applyFont="1" applyFill="1" applyBorder="1" applyAlignment="1">
      <alignment horizontal="right" vertical="center" shrinkToFit="1" readingOrder="2"/>
    </xf>
    <xf numFmtId="0" fontId="3" fillId="3" borderId="6" xfId="7" applyFont="1" applyFill="1" applyBorder="1" applyAlignment="1">
      <alignment vertical="center" wrapText="1" readingOrder="2"/>
    </xf>
    <xf numFmtId="0" fontId="6" fillId="0" borderId="0" xfId="8" applyNumberFormat="1" applyFont="1" applyFill="1" applyAlignment="1">
      <alignment readingOrder="2"/>
    </xf>
    <xf numFmtId="0" fontId="3" fillId="3" borderId="8" xfId="8" applyFont="1" applyFill="1" applyBorder="1" applyAlignment="1">
      <alignment vertical="center" wrapText="1" readingOrder="2"/>
    </xf>
    <xf numFmtId="0" fontId="3" fillId="0" borderId="0" xfId="8" applyFont="1" applyBorder="1" applyAlignment="1">
      <alignment horizontal="center" vertical="center" wrapText="1" readingOrder="2"/>
    </xf>
    <xf numFmtId="0" fontId="7" fillId="0" borderId="0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2" borderId="0" xfId="8" applyFont="1" applyFill="1" applyBorder="1" applyAlignment="1">
      <alignment horizontal="center" vertical="center" wrapText="1" readingOrder="1"/>
    </xf>
    <xf numFmtId="0" fontId="7" fillId="2" borderId="5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3" fillId="0" borderId="8" xfId="7" applyFont="1" applyFill="1" applyBorder="1" applyAlignment="1">
      <alignment horizontal="center" vertical="center" readingOrder="2"/>
    </xf>
    <xf numFmtId="0" fontId="7" fillId="0" borderId="6" xfId="7" applyFont="1" applyBorder="1" applyAlignment="1">
      <alignment horizontal="center" vertical="center" wrapText="1" readingOrder="2"/>
    </xf>
    <xf numFmtId="0" fontId="7" fillId="0" borderId="8" xfId="7" applyFont="1" applyFill="1" applyBorder="1" applyAlignment="1">
      <alignment horizontal="center" vertical="center" wrapText="1" readingOrder="1"/>
    </xf>
    <xf numFmtId="0" fontId="7" fillId="3" borderId="6" xfId="0" applyFont="1" applyFill="1" applyBorder="1" applyAlignment="1">
      <alignment horizontal="center" vertical="center" wrapText="1" readingOrder="1"/>
    </xf>
    <xf numFmtId="0" fontId="3" fillId="3" borderId="13" xfId="8" applyFont="1" applyFill="1" applyBorder="1" applyAlignment="1">
      <alignment horizontal="center" vertical="center" wrapText="1" readingOrder="2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7" fillId="3" borderId="5" xfId="0" applyFont="1" applyFill="1" applyBorder="1" applyAlignment="1">
      <alignment horizontal="left" vertical="center" wrapText="1" readingOrder="1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5" xfId="8" applyFont="1" applyFill="1" applyBorder="1" applyAlignment="1">
      <alignment vertical="center" wrapText="1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7" fillId="2" borderId="5" xfId="8" applyFont="1" applyFill="1" applyBorder="1" applyAlignment="1">
      <alignment vertical="center" wrapText="1" readingOrder="1"/>
    </xf>
    <xf numFmtId="0" fontId="7" fillId="3" borderId="5" xfId="0" applyFont="1" applyFill="1" applyBorder="1" applyAlignment="1">
      <alignment vertical="center" wrapText="1" readingOrder="1"/>
    </xf>
    <xf numFmtId="0" fontId="3" fillId="0" borderId="5" xfId="7" applyFont="1" applyFill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center" vertical="center" wrapText="1" readingOrder="2"/>
    </xf>
    <xf numFmtId="0" fontId="7" fillId="0" borderId="6" xfId="7" applyFont="1" applyFill="1" applyBorder="1" applyAlignment="1">
      <alignment horizontal="center" vertical="center" wrapText="1" readingOrder="2"/>
    </xf>
    <xf numFmtId="0" fontId="7" fillId="0" borderId="6" xfId="7" applyFont="1" applyBorder="1" applyAlignment="1">
      <alignment vertical="center" wrapText="1" readingOrder="2"/>
    </xf>
    <xf numFmtId="0" fontId="3" fillId="0" borderId="7" xfId="7" applyFont="1" applyFill="1" applyBorder="1" applyAlignment="1">
      <alignment horizontal="center" vertical="center"/>
    </xf>
    <xf numFmtId="0" fontId="3" fillId="0" borderId="0" xfId="8" applyFont="1" applyFill="1" applyBorder="1" applyAlignment="1">
      <alignment vertical="center" wrapText="1" readingOrder="1"/>
    </xf>
    <xf numFmtId="0" fontId="3" fillId="0" borderId="8" xfId="7" applyFont="1" applyFill="1" applyBorder="1" applyAlignment="1">
      <alignment horizontal="left" vertical="center" wrapText="1" readingOrder="1"/>
    </xf>
    <xf numFmtId="0" fontId="7" fillId="0" borderId="8" xfId="7" applyFont="1" applyFill="1" applyBorder="1" applyAlignment="1">
      <alignment horizontal="left" vertical="center" wrapText="1"/>
    </xf>
    <xf numFmtId="0" fontId="7" fillId="0" borderId="6" xfId="7" applyFont="1" applyFill="1" applyBorder="1" applyAlignment="1">
      <alignment vertical="center" wrapText="1" readingOrder="2"/>
    </xf>
    <xf numFmtId="0" fontId="3" fillId="3" borderId="8" xfId="7" applyFont="1" applyFill="1" applyBorder="1" applyAlignment="1">
      <alignment vertical="center" wrapText="1" readingOrder="2"/>
    </xf>
    <xf numFmtId="0" fontId="27" fillId="0" borderId="0" xfId="7" applyFont="1" applyAlignment="1">
      <alignment readingOrder="2"/>
    </xf>
    <xf numFmtId="0" fontId="6" fillId="0" borderId="6" xfId="8" applyFont="1" applyFill="1" applyBorder="1" applyAlignment="1">
      <alignment horizontal="left" vertical="center" wrapText="1" readingOrder="1"/>
    </xf>
    <xf numFmtId="0" fontId="6" fillId="0" borderId="5" xfId="8" applyFont="1" applyFill="1" applyBorder="1" applyAlignment="1">
      <alignment horizontal="left" vertical="center" wrapText="1" readingOrder="1"/>
    </xf>
    <xf numFmtId="0" fontId="1" fillId="0" borderId="6" xfId="8" applyBorder="1" applyAlignment="1">
      <alignment horizontal="center" vertical="center"/>
    </xf>
    <xf numFmtId="0" fontId="7" fillId="0" borderId="5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7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7" fillId="0" borderId="0" xfId="7" applyFont="1" applyFill="1" applyBorder="1" applyAlignment="1">
      <alignment horizontal="center" vertical="center" wrapText="1" readingOrder="1"/>
    </xf>
    <xf numFmtId="0" fontId="7" fillId="0" borderId="0" xfId="8" applyFont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2"/>
    </xf>
    <xf numFmtId="0" fontId="7" fillId="3" borderId="6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3" fillId="3" borderId="5" xfId="7" applyFont="1" applyFill="1" applyBorder="1" applyAlignment="1">
      <alignment vertical="center" wrapText="1" readingOrder="2"/>
    </xf>
    <xf numFmtId="0" fontId="0" fillId="0" borderId="0" xfId="0"/>
    <xf numFmtId="0" fontId="3" fillId="0" borderId="1" xfId="8" applyFont="1" applyFill="1" applyBorder="1" applyAlignment="1">
      <alignment vertical="center" wrapText="1" readingOrder="2"/>
    </xf>
    <xf numFmtId="0" fontId="7" fillId="0" borderId="1" xfId="8" applyFont="1" applyBorder="1" applyAlignment="1">
      <alignment vertical="center" wrapText="1" readingOrder="1"/>
    </xf>
    <xf numFmtId="0" fontId="14" fillId="3" borderId="5" xfId="8" applyFont="1" applyFill="1" applyBorder="1" applyAlignment="1">
      <alignment vertical="center" wrapText="1" readingOrder="1"/>
    </xf>
    <xf numFmtId="0" fontId="14" fillId="2" borderId="5" xfId="8" applyFont="1" applyFill="1" applyBorder="1" applyAlignment="1">
      <alignment vertical="center" wrapText="1" readingOrder="1"/>
    </xf>
    <xf numFmtId="0" fontId="3" fillId="0" borderId="1" xfId="7" applyFont="1" applyFill="1" applyBorder="1" applyAlignment="1">
      <alignment vertical="center" readingOrder="2"/>
    </xf>
    <xf numFmtId="0" fontId="6" fillId="0" borderId="5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7" fillId="0" borderId="5" xfId="8" applyFont="1" applyFill="1" applyBorder="1" applyAlignment="1">
      <alignment horizontal="center" vertical="center" wrapText="1" readingOrder="2"/>
    </xf>
    <xf numFmtId="0" fontId="7" fillId="0" borderId="6" xfId="8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wrapText="1" readingOrder="1"/>
    </xf>
    <xf numFmtId="0" fontId="7" fillId="3" borderId="6" xfId="0" applyFont="1" applyFill="1" applyBorder="1" applyAlignment="1">
      <alignment horizontal="center" vertical="center" wrapText="1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6" xfId="7" applyFont="1" applyFill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vertical="center" wrapText="1" readingOrder="1"/>
    </xf>
    <xf numFmtId="0" fontId="7" fillId="0" borderId="4" xfId="8" applyFont="1" applyFill="1" applyBorder="1" applyAlignment="1">
      <alignment horizontal="center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left" vertical="center" wrapText="1" readingOrder="2"/>
    </xf>
    <xf numFmtId="0" fontId="0" fillId="0" borderId="0" xfId="0" applyFill="1"/>
    <xf numFmtId="0" fontId="3" fillId="3" borderId="7" xfId="7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center" wrapText="1"/>
    </xf>
    <xf numFmtId="0" fontId="14" fillId="0" borderId="5" xfId="0" applyFont="1" applyBorder="1" applyAlignment="1">
      <alignment vertical="center" wrapText="1" readingOrder="1"/>
    </xf>
    <xf numFmtId="0" fontId="7" fillId="0" borderId="5" xfId="8" applyFont="1" applyFill="1" applyBorder="1" applyAlignment="1">
      <alignment readingOrder="2"/>
    </xf>
    <xf numFmtId="0" fontId="14" fillId="3" borderId="5" xfId="0" applyFont="1" applyFill="1" applyBorder="1" applyAlignment="1">
      <alignment horizontal="left" vertical="center" wrapText="1" readingOrder="1"/>
    </xf>
    <xf numFmtId="0" fontId="2" fillId="0" borderId="1" xfId="7" applyFont="1" applyFill="1" applyBorder="1" applyAlignment="1">
      <alignment horizontal="left" vertical="center" wrapText="1" readingOrder="1"/>
    </xf>
    <xf numFmtId="0" fontId="0" fillId="0" borderId="13" xfId="0" applyBorder="1"/>
    <xf numFmtId="0" fontId="0" fillId="0" borderId="7" xfId="0" applyBorder="1"/>
    <xf numFmtId="0" fontId="7" fillId="0" borderId="0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7" fillId="0" borderId="5" xfId="8" applyFont="1" applyFill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7" fillId="3" borderId="0" xfId="8" applyFont="1" applyFill="1" applyBorder="1" applyAlignment="1">
      <alignment horizontal="center" vertical="center" wrapText="1" readingOrder="2"/>
    </xf>
    <xf numFmtId="0" fontId="7" fillId="0" borderId="5" xfId="8" applyFont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7" fillId="0" borderId="8" xfId="7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8" xfId="8" applyFont="1" applyFill="1" applyBorder="1" applyAlignment="1">
      <alignment horizontal="left" vertical="center" wrapText="1" readingOrder="1"/>
    </xf>
    <xf numFmtId="0" fontId="2" fillId="3" borderId="0" xfId="0" applyFont="1" applyFill="1" applyBorder="1" applyAlignment="1">
      <alignment horizontal="center" vertical="center" wrapText="1" readingOrder="1"/>
    </xf>
    <xf numFmtId="0" fontId="3" fillId="3" borderId="0" xfId="7" applyFont="1" applyFill="1" applyBorder="1" applyAlignment="1">
      <alignment horizontal="center" vertical="center" shrinkToFit="1" readingOrder="2"/>
    </xf>
    <xf numFmtId="0" fontId="7" fillId="0" borderId="5" xfId="7" applyFont="1" applyFill="1" applyBorder="1" applyAlignment="1">
      <alignment vertical="center" wrapText="1" readingOrder="1"/>
    </xf>
    <xf numFmtId="0" fontId="7" fillId="0" borderId="8" xfId="8" applyFont="1" applyBorder="1" applyAlignment="1">
      <alignment horizontal="left" vertical="center" wrapText="1" readingOrder="1"/>
    </xf>
    <xf numFmtId="0" fontId="7" fillId="0" borderId="0" xfId="8" applyFont="1" applyFill="1" applyBorder="1" applyAlignment="1">
      <alignment horizontal="left" vertical="center" wrapText="1" readingOrder="1"/>
    </xf>
    <xf numFmtId="0" fontId="7" fillId="3" borderId="6" xfId="8" applyFont="1" applyFill="1" applyBorder="1" applyAlignment="1">
      <alignment vertical="center" wrapText="1" readingOrder="1"/>
    </xf>
    <xf numFmtId="0" fontId="0" fillId="0" borderId="0" xfId="0"/>
    <xf numFmtId="0" fontId="3" fillId="0" borderId="20" xfId="0" applyFont="1" applyFill="1" applyBorder="1" applyAlignment="1">
      <alignment vertical="center" readingOrder="2"/>
    </xf>
    <xf numFmtId="0" fontId="0" fillId="0" borderId="20" xfId="0" applyFill="1" applyBorder="1" applyAlignment="1">
      <alignment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7" fillId="0" borderId="0" xfId="8" applyFont="1" applyFill="1" applyBorder="1" applyAlignment="1">
      <alignment horizontal="center" vertical="center" wrapText="1" readingOrder="2"/>
    </xf>
    <xf numFmtId="0" fontId="7" fillId="0" borderId="0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7" fillId="3" borderId="0" xfId="8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7" fillId="0" borderId="0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7" fillId="0" borderId="5" xfId="7" applyFont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3" fillId="0" borderId="5" xfId="7" applyFont="1" applyFill="1" applyBorder="1" applyAlignment="1">
      <alignment horizontal="right" vertical="center" readingOrder="2"/>
    </xf>
    <xf numFmtId="0" fontId="7" fillId="3" borderId="4" xfId="0" applyFont="1" applyFill="1" applyBorder="1" applyAlignment="1">
      <alignment vertical="center" wrapText="1"/>
    </xf>
    <xf numFmtId="0" fontId="6" fillId="3" borderId="5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center" vertical="center" wrapText="1" readingOrder="2"/>
    </xf>
    <xf numFmtId="0" fontId="7" fillId="3" borderId="0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2" fillId="0" borderId="5" xfId="8" applyFont="1" applyFill="1" applyBorder="1" applyAlignment="1">
      <alignment horizontal="center" vertical="center" readingOrder="2"/>
    </xf>
    <xf numFmtId="0" fontId="2" fillId="0" borderId="5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2" fillId="0" borderId="1" xfId="8" applyFont="1" applyBorder="1" applyAlignment="1">
      <alignment vertical="center" readingOrder="2"/>
    </xf>
    <xf numFmtId="0" fontId="14" fillId="0" borderId="13" xfId="0" applyFont="1" applyFill="1" applyBorder="1" applyAlignment="1">
      <alignment vertical="center" wrapText="1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13" xfId="8" applyFont="1" applyFill="1" applyBorder="1" applyAlignment="1">
      <alignment vertical="center" wrapText="1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5" fillId="0" borderId="1" xfId="8" applyFont="1" applyBorder="1" applyAlignment="1">
      <alignment horizontal="right" readingOrder="2"/>
    </xf>
    <xf numFmtId="0" fontId="3" fillId="0" borderId="8" xfId="8" applyFont="1" applyFill="1" applyBorder="1" applyAlignment="1">
      <alignment vertical="center" wrapText="1" shrinkToFi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7" fillId="0" borderId="5" xfId="8" applyFont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0" xfId="8" applyFont="1" applyFill="1" applyBorder="1" applyAlignment="1">
      <alignment horizontal="center" vertical="center" shrinkToFit="1" readingOrder="2"/>
    </xf>
    <xf numFmtId="0" fontId="7" fillId="0" borderId="5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right" vertical="center" wrapText="1" shrinkToFit="1" readingOrder="2"/>
    </xf>
    <xf numFmtId="0" fontId="3" fillId="0" borderId="6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18" fillId="0" borderId="0" xfId="8" applyFont="1" applyFill="1" applyBorder="1" applyAlignment="1">
      <alignment horizontal="center" vertical="center" wrapText="1" readingOrder="1"/>
    </xf>
    <xf numFmtId="0" fontId="7" fillId="0" borderId="6" xfId="8" applyFont="1" applyBorder="1" applyAlignment="1">
      <alignment horizontal="center" vertical="center" wrapText="1" readingOrder="2"/>
    </xf>
    <xf numFmtId="0" fontId="18" fillId="0" borderId="0" xfId="8" applyFont="1" applyFill="1" applyBorder="1" applyAlignment="1">
      <alignment horizontal="center" vertical="center" wrapText="1" readingOrder="2"/>
    </xf>
    <xf numFmtId="0" fontId="2" fillId="0" borderId="0" xfId="8" applyFont="1" applyFill="1" applyBorder="1" applyAlignment="1">
      <alignment horizontal="center" vertical="center" readingOrder="2"/>
    </xf>
    <xf numFmtId="0" fontId="2" fillId="0" borderId="0" xfId="8" applyFont="1" applyFill="1" applyBorder="1" applyAlignment="1">
      <alignment horizontal="center" vertical="center" wrapText="1" readingOrder="2"/>
    </xf>
    <xf numFmtId="0" fontId="3" fillId="0" borderId="0" xfId="8" applyFont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8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3" fillId="0" borderId="5" xfId="8" applyFont="1" applyFill="1" applyBorder="1" applyAlignment="1">
      <alignment horizontal="center" vertical="center" wrapText="1" readingOrder="2"/>
    </xf>
    <xf numFmtId="0" fontId="7" fillId="0" borderId="5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7" fillId="0" borderId="0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center" vertical="center" shrinkToFit="1" readingOrder="2"/>
    </xf>
    <xf numFmtId="0" fontId="7" fillId="0" borderId="5" xfId="8" applyFont="1" applyFill="1" applyBorder="1" applyAlignment="1">
      <alignment horizontal="center" vertical="center" wrapText="1" readingOrder="1"/>
    </xf>
    <xf numFmtId="0" fontId="7" fillId="0" borderId="6" xfId="8" applyFont="1" applyFill="1" applyBorder="1" applyAlignment="1">
      <alignment horizontal="center" vertical="center" wrapText="1" readingOrder="1"/>
    </xf>
    <xf numFmtId="0" fontId="7" fillId="0" borderId="0" xfId="8" applyFont="1" applyFill="1" applyBorder="1" applyAlignment="1">
      <alignment horizontal="center" vertical="center" wrapText="1" readingOrder="1"/>
    </xf>
    <xf numFmtId="0" fontId="7" fillId="0" borderId="8" xfId="8" applyFont="1" applyFill="1" applyBorder="1" applyAlignment="1">
      <alignment horizontal="center" vertical="center" wrapText="1" readingOrder="1"/>
    </xf>
    <xf numFmtId="0" fontId="7" fillId="2" borderId="0" xfId="8" applyFont="1" applyFill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shrinkToFit="1" readingOrder="2"/>
    </xf>
    <xf numFmtId="0" fontId="7" fillId="0" borderId="0" xfId="8" applyFont="1" applyFill="1" applyBorder="1" applyAlignment="1">
      <alignment horizontal="center" vertical="center" wrapText="1" readingOrder="2"/>
    </xf>
    <xf numFmtId="0" fontId="7" fillId="0" borderId="24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7" fillId="0" borderId="28" xfId="8" applyFont="1" applyFill="1" applyBorder="1" applyAlignment="1">
      <alignment horizontal="center" vertical="center" wrapText="1" readingOrder="1"/>
    </xf>
    <xf numFmtId="0" fontId="3" fillId="0" borderId="24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7" fillId="0" borderId="6" xfId="8" applyFont="1" applyBorder="1" applyAlignment="1">
      <alignment horizontal="center" vertical="center" wrapText="1" readingOrder="1"/>
    </xf>
    <xf numFmtId="0" fontId="7" fillId="0" borderId="0" xfId="8" applyFont="1" applyBorder="1" applyAlignment="1">
      <alignment horizontal="center" vertical="center" wrapText="1" readingOrder="1"/>
    </xf>
    <xf numFmtId="0" fontId="7" fillId="3" borderId="5" xfId="8" applyFont="1" applyFill="1" applyBorder="1" applyAlignment="1">
      <alignment horizontal="center" vertical="center" wrapText="1" readingOrder="1"/>
    </xf>
    <xf numFmtId="0" fontId="7" fillId="0" borderId="13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vertical="center" wrapText="1" readingOrder="2"/>
    </xf>
    <xf numFmtId="0" fontId="7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right" vertical="center" wrapText="1" readingOrder="2"/>
    </xf>
    <xf numFmtId="0" fontId="3" fillId="0" borderId="4" xfId="8" applyFont="1" applyFill="1" applyBorder="1" applyAlignment="1">
      <alignment horizontal="center" vertical="center" wrapText="1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2" fillId="0" borderId="1" xfId="8" applyFont="1" applyBorder="1" applyAlignment="1">
      <alignment horizontal="left" vertical="center" readingOrder="2"/>
    </xf>
    <xf numFmtId="0" fontId="3" fillId="0" borderId="5" xfId="8" applyFont="1" applyFill="1" applyBorder="1" applyAlignment="1">
      <alignment vertical="center" readingOrder="2"/>
    </xf>
    <xf numFmtId="0" fontId="2" fillId="0" borderId="1" xfId="8" applyFont="1" applyBorder="1" applyAlignment="1">
      <alignment vertical="center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7" fillId="0" borderId="6" xfId="8" applyFont="1" applyBorder="1" applyAlignment="1">
      <alignment horizontal="center" vertical="center" wrapText="1" readingOrder="2"/>
    </xf>
    <xf numFmtId="0" fontId="7" fillId="3" borderId="0" xfId="8" applyFont="1" applyFill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7" fillId="0" borderId="8" xfId="8" applyFont="1" applyFill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7" fillId="0" borderId="8" xfId="8" applyFont="1" applyBorder="1" applyAlignment="1">
      <alignment horizontal="left" vertical="center" wrapText="1" readingOrder="1"/>
    </xf>
    <xf numFmtId="0" fontId="7" fillId="0" borderId="0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vertical="center" wrapText="1" readingOrder="2"/>
    </xf>
    <xf numFmtId="0" fontId="7" fillId="0" borderId="5" xfId="8" applyFont="1" applyBorder="1" applyAlignment="1">
      <alignment vertical="center" wrapText="1" readingOrder="1"/>
    </xf>
    <xf numFmtId="0" fontId="7" fillId="2" borderId="5" xfId="8" applyFont="1" applyFill="1" applyBorder="1" applyAlignment="1">
      <alignment vertical="center" wrapText="1" readingOrder="1"/>
    </xf>
    <xf numFmtId="0" fontId="6" fillId="0" borderId="0" xfId="8" applyFont="1" applyAlignment="1">
      <alignment vertical="center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5" xfId="8" applyFont="1" applyFill="1" applyBorder="1" applyAlignment="1">
      <alignment horizontal="right" vertical="center" readingOrder="2"/>
    </xf>
    <xf numFmtId="0" fontId="6" fillId="0" borderId="13" xfId="8" applyFont="1" applyFill="1" applyBorder="1" applyAlignment="1">
      <alignment horizontal="center" vertical="center" wrapText="1" readingOrder="1"/>
    </xf>
    <xf numFmtId="0" fontId="6" fillId="0" borderId="6" xfId="8" applyFont="1" applyFill="1" applyBorder="1" applyAlignment="1">
      <alignment horizontal="center" vertical="center" wrapText="1" readingOrder="1"/>
    </xf>
    <xf numFmtId="0" fontId="6" fillId="0" borderId="0" xfId="8" applyFont="1" applyBorder="1" applyAlignment="1">
      <alignment wrapTex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center" vertical="center" wrapText="1" readingOrder="2"/>
    </xf>
    <xf numFmtId="0" fontId="7" fillId="2" borderId="0" xfId="7" applyFont="1" applyFill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7" fillId="0" borderId="6" xfId="7" applyFont="1" applyBorder="1" applyAlignment="1">
      <alignment horizontal="left" vertical="center" wrapText="1" readingOrder="1"/>
    </xf>
    <xf numFmtId="0" fontId="7" fillId="0" borderId="0" xfId="7" applyFont="1" applyBorder="1" applyAlignment="1">
      <alignment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7" fillId="0" borderId="0" xfId="7" applyFont="1" applyFill="1" applyBorder="1" applyAlignment="1">
      <alignment horizontal="center" vertical="center" wrapText="1" readingOrder="1"/>
    </xf>
    <xf numFmtId="0" fontId="6" fillId="0" borderId="0" xfId="8" applyFont="1" applyFill="1" applyBorder="1" applyAlignment="1">
      <alignment horizontal="center" vertical="center" wrapText="1" readingOrder="2"/>
    </xf>
    <xf numFmtId="0" fontId="6" fillId="0" borderId="0" xfId="8" applyFont="1" applyFill="1" applyBorder="1" applyAlignment="1">
      <alignment horizontal="right" vertical="center" wrapText="1" readingOrder="2"/>
    </xf>
    <xf numFmtId="0" fontId="6" fillId="0" borderId="13" xfId="8" applyFont="1" applyFill="1" applyBorder="1" applyAlignment="1">
      <alignment horizontal="right" vertical="center" readingOrder="2"/>
    </xf>
    <xf numFmtId="0" fontId="6" fillId="0" borderId="6" xfId="8" applyFont="1" applyFill="1" applyBorder="1" applyAlignment="1">
      <alignment horizontal="center" vertical="center" wrapText="1" readingOrder="2"/>
    </xf>
    <xf numFmtId="0" fontId="6" fillId="0" borderId="6" xfId="8" applyFont="1" applyFill="1" applyBorder="1" applyAlignment="1">
      <alignment horizontal="right" vertical="center" wrapText="1" readingOrder="2"/>
    </xf>
    <xf numFmtId="0" fontId="6" fillId="0" borderId="6" xfId="8" applyFont="1" applyFill="1" applyBorder="1" applyAlignment="1">
      <alignment horizontal="right" vertical="center" readingOrder="2"/>
    </xf>
    <xf numFmtId="0" fontId="6" fillId="0" borderId="5" xfId="8" applyFont="1" applyFill="1" applyBorder="1" applyAlignment="1">
      <alignment horizontal="center" vertical="center" wrapText="1" readingOrder="1"/>
    </xf>
    <xf numFmtId="0" fontId="6" fillId="0" borderId="8" xfId="8" applyFont="1" applyFill="1" applyBorder="1" applyAlignment="1">
      <alignment horizontal="center" vertical="center" wrapText="1" readingOrder="2"/>
    </xf>
    <xf numFmtId="0" fontId="6" fillId="0" borderId="13" xfId="8" applyFont="1" applyFill="1" applyBorder="1" applyAlignment="1">
      <alignment horizontal="left" vertical="center" wrapText="1" readingOrder="1"/>
    </xf>
    <xf numFmtId="0" fontId="6" fillId="0" borderId="6" xfId="8" applyFont="1" applyFill="1" applyBorder="1" applyAlignment="1">
      <alignment vertical="center" wrapText="1" readingOrder="2"/>
    </xf>
    <xf numFmtId="0" fontId="6" fillId="3" borderId="6" xfId="8" applyFont="1" applyFill="1" applyBorder="1" applyAlignment="1">
      <alignment vertical="center" wrapText="1" readingOrder="2"/>
    </xf>
    <xf numFmtId="0" fontId="6" fillId="0" borderId="5" xfId="8" applyFont="1" applyBorder="1" applyAlignment="1">
      <alignment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7" fillId="0" borderId="0" xfId="7" applyFont="1" applyBorder="1" applyAlignment="1">
      <alignment horizontal="center" vertical="center" wrapText="1" readingOrder="1"/>
    </xf>
    <xf numFmtId="0" fontId="7" fillId="0" borderId="8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0" xfId="7" applyFont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right" vertical="center" wrapText="1" readingOrder="2"/>
    </xf>
    <xf numFmtId="0" fontId="7" fillId="0" borderId="6" xfId="7" applyFont="1" applyBorder="1" applyAlignment="1">
      <alignment vertical="center" wrapText="1" readingOrder="1"/>
    </xf>
    <xf numFmtId="0" fontId="7" fillId="0" borderId="6" xfId="7" applyFont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5" xfId="7" applyFont="1" applyFill="1" applyBorder="1" applyAlignment="1">
      <alignment horizontal="right" vertical="center" readingOrder="2"/>
    </xf>
    <xf numFmtId="0" fontId="7" fillId="0" borderId="6" xfId="7" applyFont="1" applyBorder="1" applyAlignment="1">
      <alignment vertical="center" wrapText="1" readingOrder="1"/>
    </xf>
    <xf numFmtId="0" fontId="7" fillId="0" borderId="6" xfId="7" applyFont="1" applyFill="1" applyBorder="1" applyAlignment="1">
      <alignment horizontal="left" vertical="center" wrapText="1" readingOrder="1"/>
    </xf>
    <xf numFmtId="0" fontId="7" fillId="0" borderId="13" xfId="7" applyFont="1" applyBorder="1" applyAlignment="1">
      <alignment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7" fillId="2" borderId="0" xfId="7" applyFont="1" applyFill="1" applyBorder="1" applyAlignment="1">
      <alignment horizontal="center" vertical="center" wrapText="1" readingOrder="1"/>
    </xf>
    <xf numFmtId="0" fontId="7" fillId="0" borderId="0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/>
    </xf>
    <xf numFmtId="0" fontId="7" fillId="0" borderId="6" xfId="7" applyFont="1" applyBorder="1" applyAlignment="1">
      <alignment vertical="center" wrapText="1" readingOrder="1"/>
    </xf>
    <xf numFmtId="0" fontId="2" fillId="0" borderId="1" xfId="7" applyFont="1" applyBorder="1" applyAlignment="1">
      <alignment horizontal="left" vertical="center" wrapText="1" readingOrder="1"/>
    </xf>
    <xf numFmtId="0" fontId="7" fillId="0" borderId="3" xfId="7" applyFont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right" vertical="center" wrapText="1" readingOrder="2"/>
    </xf>
    <xf numFmtId="0" fontId="3" fillId="3" borderId="7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center" vertical="center" shrinkToFit="1" readingOrder="2"/>
    </xf>
    <xf numFmtId="0" fontId="3" fillId="0" borderId="7" xfId="7" applyFont="1" applyFill="1" applyBorder="1" applyAlignment="1">
      <alignment horizontal="center" vertical="center"/>
    </xf>
    <xf numFmtId="0" fontId="3" fillId="0" borderId="6" xfId="7" applyFont="1" applyFill="1" applyBorder="1" applyAlignment="1">
      <alignment vertical="center" wrapText="1" shrinkToFi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right" vertical="center" wrapText="1" readingOrder="2"/>
    </xf>
    <xf numFmtId="0" fontId="7" fillId="0" borderId="5" xfId="7" applyFont="1" applyBorder="1" applyAlignment="1">
      <alignment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3" borderId="0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3" fillId="0" borderId="13" xfId="0" applyFont="1" applyBorder="1" applyAlignment="1">
      <alignment horizontal="center" vertical="center" wrapText="1" readingOrder="2"/>
    </xf>
    <xf numFmtId="0" fontId="3" fillId="0" borderId="4" xfId="8" applyFont="1" applyFill="1" applyBorder="1" applyAlignment="1">
      <alignment horizontal="right" vertical="center" readingOrder="2"/>
    </xf>
    <xf numFmtId="0" fontId="3" fillId="0" borderId="9" xfId="8" applyFont="1" applyFill="1" applyBorder="1" applyAlignment="1">
      <alignment horizontal="right" vertical="center" readingOrder="2"/>
    </xf>
    <xf numFmtId="0" fontId="3" fillId="0" borderId="9" xfId="8" applyFont="1" applyFill="1" applyBorder="1" applyAlignment="1">
      <alignment vertical="center" readingOrder="2"/>
    </xf>
    <xf numFmtId="0" fontId="7" fillId="2" borderId="8" xfId="7" applyFont="1" applyFill="1" applyBorder="1" applyAlignment="1">
      <alignment vertical="center" wrapText="1" readingOrder="1"/>
    </xf>
    <xf numFmtId="0" fontId="3" fillId="0" borderId="4" xfId="8" applyFont="1" applyFill="1" applyBorder="1" applyAlignment="1">
      <alignment vertical="center" readingOrder="2"/>
    </xf>
    <xf numFmtId="0" fontId="3" fillId="0" borderId="9" xfId="8" applyFont="1" applyFill="1" applyBorder="1" applyAlignment="1">
      <alignment vertical="center" wrapText="1" readingOrder="2"/>
    </xf>
    <xf numFmtId="0" fontId="3" fillId="0" borderId="8" xfId="7" applyFont="1" applyFill="1" applyBorder="1" applyAlignment="1">
      <alignment horizontal="right" vertical="center" wrapText="1" shrinkToFit="1" readingOrder="2"/>
    </xf>
    <xf numFmtId="0" fontId="6" fillId="0" borderId="8" xfId="7" applyFont="1" applyFill="1" applyBorder="1" applyAlignment="1">
      <alignment horizontal="left" vertical="center" wrapText="1" readingOrder="1"/>
    </xf>
    <xf numFmtId="0" fontId="6" fillId="0" borderId="4" xfId="7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vertical="center" wrapText="1" shrinkToFit="1" readingOrder="2"/>
    </xf>
    <xf numFmtId="0" fontId="7" fillId="0" borderId="6" xfId="0" applyFont="1" applyFill="1" applyBorder="1" applyAlignment="1">
      <alignment vertical="center" wrapText="1" readingOrder="1"/>
    </xf>
    <xf numFmtId="0" fontId="3" fillId="0" borderId="4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horizontal="right" vertical="center" readingOrder="2"/>
    </xf>
    <xf numFmtId="0" fontId="7" fillId="0" borderId="0" xfId="8" applyFont="1" applyFill="1" applyBorder="1" applyAlignment="1">
      <alignment horizontal="center" vertical="center" wrapText="1" readingOrder="1"/>
    </xf>
    <xf numFmtId="0" fontId="7" fillId="0" borderId="6" xfId="8" applyFont="1" applyFill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/>
    </xf>
    <xf numFmtId="0" fontId="2" fillId="0" borderId="1" xfId="8" applyFont="1" applyBorder="1" applyAlignment="1">
      <alignment vertical="center" readingOrder="2"/>
    </xf>
    <xf numFmtId="0" fontId="2" fillId="0" borderId="0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8" xfId="0" applyFont="1" applyFill="1" applyBorder="1" applyAlignment="1">
      <alignment horizontal="center" vertical="center" wrapText="1" readingOrder="1"/>
    </xf>
    <xf numFmtId="0" fontId="3" fillId="0" borderId="8" xfId="0" applyFont="1" applyFill="1" applyBorder="1" applyAlignment="1">
      <alignment horizontal="center" vertical="center" wrapText="1" readingOrder="2"/>
    </xf>
    <xf numFmtId="0" fontId="3" fillId="0" borderId="8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3" fillId="0" borderId="4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7" fillId="0" borderId="13" xfId="8" applyFont="1" applyFill="1" applyBorder="1" applyAlignment="1">
      <alignment horizontal="left" vertical="center" wrapText="1" readingOrder="1"/>
    </xf>
    <xf numFmtId="0" fontId="7" fillId="0" borderId="0" xfId="8" applyFont="1" applyFill="1" applyBorder="1" applyAlignment="1">
      <alignment horizontal="left" vertical="center" wrapText="1" readingOrder="1"/>
    </xf>
    <xf numFmtId="0" fontId="0" fillId="0" borderId="0" xfId="0"/>
    <xf numFmtId="0" fontId="7" fillId="3" borderId="6" xfId="8" applyFont="1" applyFill="1" applyBorder="1" applyAlignment="1">
      <alignment vertical="center" wrapText="1" readingOrder="1"/>
    </xf>
    <xf numFmtId="0" fontId="2" fillId="0" borderId="1" xfId="8" applyFont="1" applyBorder="1" applyAlignment="1">
      <alignment vertical="center" wrapText="1" readingOrder="1"/>
    </xf>
    <xf numFmtId="0" fontId="6" fillId="0" borderId="8" xfId="0" applyFont="1" applyFill="1" applyBorder="1" applyAlignment="1">
      <alignment vertical="center" wrapText="1" readingOrder="2"/>
    </xf>
    <xf numFmtId="0" fontId="3" fillId="0" borderId="8" xfId="0" applyFont="1" applyFill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vertical="center" wrapText="1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right" vertical="center" readingOrder="2"/>
    </xf>
    <xf numFmtId="0" fontId="7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 readingOrder="1"/>
    </xf>
    <xf numFmtId="0" fontId="0" fillId="0" borderId="0" xfId="0"/>
    <xf numFmtId="0" fontId="1" fillId="3" borderId="0" xfId="8" applyFill="1"/>
    <xf numFmtId="0" fontId="7" fillId="0" borderId="0" xfId="8" applyFont="1" applyFill="1" applyBorder="1" applyAlignment="1">
      <alignment horizontal="left" vertical="center" wrapText="1"/>
    </xf>
    <xf numFmtId="0" fontId="7" fillId="0" borderId="13" xfId="8" applyFont="1" applyFill="1" applyBorder="1" applyAlignment="1">
      <alignment vertical="center" wrapText="1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7" fillId="0" borderId="5" xfId="0" applyFont="1" applyFill="1" applyBorder="1" applyAlignment="1">
      <alignment horizontal="center" vertical="center" wrapText="1" readingOrder="1"/>
    </xf>
    <xf numFmtId="0" fontId="6" fillId="0" borderId="6" xfId="0" applyFont="1" applyFill="1" applyBorder="1" applyAlignment="1">
      <alignment horizontal="center" vertical="center" wrapText="1" readingOrder="2"/>
    </xf>
    <xf numFmtId="0" fontId="7" fillId="3" borderId="6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vertical="center" wrapText="1" readingOrder="1"/>
    </xf>
    <xf numFmtId="0" fontId="0" fillId="0" borderId="0" xfId="0"/>
    <xf numFmtId="0" fontId="3" fillId="0" borderId="0" xfId="0" applyFont="1" applyFill="1" applyBorder="1" applyAlignment="1">
      <alignment horizontal="center" vertical="center" readingOrder="2"/>
    </xf>
    <xf numFmtId="0" fontId="6" fillId="0" borderId="6" xfId="0" applyFont="1" applyFill="1" applyBorder="1" applyAlignment="1">
      <alignment horizontal="center" vertical="center" wrapText="1" readingOrder="2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8" xfId="0" applyFont="1" applyFill="1" applyBorder="1" applyAlignment="1">
      <alignment horizontal="center" vertical="center" wrapText="1" shrinkToFi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6" fillId="0" borderId="5" xfId="0" applyFont="1" applyFill="1" applyBorder="1" applyAlignment="1">
      <alignment horizontal="center" vertical="center" wrapText="1" shrinkToFit="1" readingOrder="2"/>
    </xf>
    <xf numFmtId="0" fontId="7" fillId="0" borderId="6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0" fillId="0" borderId="0" xfId="0"/>
    <xf numFmtId="0" fontId="7" fillId="3" borderId="6" xfId="0" applyFont="1" applyFill="1" applyBorder="1" applyAlignment="1">
      <alignment vertical="center" wrapText="1"/>
    </xf>
    <xf numFmtId="0" fontId="7" fillId="3" borderId="13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5" xfId="7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7" fillId="0" borderId="5" xfId="7" applyFont="1" applyFill="1" applyBorder="1" applyAlignment="1">
      <alignment vertical="center" wrapText="1" readingOrder="1"/>
    </xf>
    <xf numFmtId="0" fontId="6" fillId="0" borderId="13" xfId="0" applyFont="1" applyFill="1" applyBorder="1" applyAlignment="1">
      <alignment vertical="center" wrapText="1" readingOrder="2"/>
    </xf>
    <xf numFmtId="0" fontId="7" fillId="3" borderId="13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 wrapText="1"/>
    </xf>
    <xf numFmtId="0" fontId="14" fillId="0" borderId="8" xfId="0" applyFont="1" applyFill="1" applyBorder="1" applyAlignment="1">
      <alignment horizontal="right" vertical="center" wrapText="1"/>
    </xf>
    <xf numFmtId="0" fontId="3" fillId="0" borderId="5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7" fillId="0" borderId="5" xfId="8" applyFont="1" applyBorder="1" applyAlignment="1">
      <alignment horizontal="left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7" fillId="2" borderId="6" xfId="8" applyFont="1" applyFill="1" applyBorder="1" applyAlignment="1">
      <alignment horizontal="center" vertical="center" wrapText="1" readingOrder="1"/>
    </xf>
    <xf numFmtId="0" fontId="7" fillId="0" borderId="0" xfId="8" applyFont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7" fillId="0" borderId="0" xfId="7" applyFont="1" applyBorder="1" applyAlignment="1">
      <alignment horizontal="center" vertical="center" wrapText="1" readingOrder="1"/>
    </xf>
    <xf numFmtId="0" fontId="7" fillId="0" borderId="8" xfId="7" applyFont="1" applyBorder="1" applyAlignment="1">
      <alignment horizontal="center" vertical="center" wrapText="1" readingOrder="1"/>
    </xf>
    <xf numFmtId="0" fontId="7" fillId="2" borderId="0" xfId="7" applyFont="1" applyFill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7" fillId="2" borderId="6" xfId="7" applyFont="1" applyFill="1" applyBorder="1" applyAlignment="1">
      <alignment horizontal="left" vertical="center" wrapText="1" readingOrder="1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3" fillId="3" borderId="5" xfId="7" applyFont="1" applyFill="1" applyBorder="1" applyAlignment="1">
      <alignment vertical="center" wrapText="1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7" fillId="0" borderId="5" xfId="7" applyFont="1" applyFill="1" applyBorder="1" applyAlignment="1">
      <alignment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3" fillId="3" borderId="0" xfId="7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7" fillId="0" borderId="5" xfId="8" applyFont="1" applyFill="1" applyBorder="1" applyAlignment="1">
      <alignment horizontal="center" vertical="center" wrapText="1" readingOrder="1"/>
    </xf>
    <xf numFmtId="0" fontId="7" fillId="0" borderId="0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7" fillId="3" borderId="0" xfId="8" applyFont="1" applyFill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7" fillId="0" borderId="0" xfId="8" applyFont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vertical="center" wrapText="1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3" borderId="5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8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6" xfId="7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7" fillId="0" borderId="0" xfId="7" applyFont="1" applyFill="1" applyBorder="1" applyAlignment="1">
      <alignment horizontal="center" vertical="center" wrapText="1" readingOrder="1"/>
    </xf>
    <xf numFmtId="0" fontId="3" fillId="3" borderId="13" xfId="7" applyFont="1" applyFill="1" applyBorder="1" applyAlignment="1">
      <alignment horizontal="center" vertical="center" readingOrder="2"/>
    </xf>
    <xf numFmtId="0" fontId="3" fillId="3" borderId="7" xfId="7" applyFont="1" applyFill="1" applyBorder="1" applyAlignment="1">
      <alignment horizontal="center" vertical="center" readingOrder="2"/>
    </xf>
    <xf numFmtId="0" fontId="7" fillId="3" borderId="6" xfId="8" applyFont="1" applyFill="1" applyBorder="1" applyAlignment="1">
      <alignment vertical="center" wrapText="1" readingOrder="1"/>
    </xf>
    <xf numFmtId="0" fontId="7" fillId="0" borderId="8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5" xfId="8" applyFont="1" applyFill="1" applyBorder="1" applyAlignment="1">
      <alignment vertical="center" wrapText="1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7" fillId="0" borderId="5" xfId="8" applyFont="1" applyBorder="1" applyAlignment="1">
      <alignment vertical="center" wrapText="1" readingOrder="1"/>
    </xf>
    <xf numFmtId="0" fontId="6" fillId="3" borderId="5" xfId="7" applyFont="1" applyFill="1" applyBorder="1" applyAlignment="1">
      <alignment horizontal="right" vertical="center" wrapText="1" readingOrder="2"/>
    </xf>
    <xf numFmtId="0" fontId="6" fillId="3" borderId="0" xfId="7" applyFont="1" applyFill="1" applyBorder="1" applyAlignment="1">
      <alignment horizontal="left" vertical="center" readingOrder="2"/>
    </xf>
    <xf numFmtId="0" fontId="3" fillId="3" borderId="13" xfId="7" applyFont="1" applyFill="1" applyBorder="1" applyAlignment="1">
      <alignment vertical="center" readingOrder="2"/>
    </xf>
    <xf numFmtId="0" fontId="6" fillId="3" borderId="0" xfId="7" applyFont="1" applyFill="1" applyBorder="1" applyAlignment="1">
      <alignment horizontal="center" vertical="center" wrapText="1" readingOrder="2"/>
    </xf>
    <xf numFmtId="0" fontId="6" fillId="3" borderId="6" xfId="7" applyFont="1" applyFill="1" applyBorder="1" applyAlignment="1">
      <alignment horizontal="right" vertical="center" readingOrder="2"/>
    </xf>
    <xf numFmtId="0" fontId="6" fillId="3" borderId="5" xfId="7" applyFont="1" applyFill="1" applyBorder="1" applyAlignment="1">
      <alignment horizontal="right" vertical="center" readingOrder="2"/>
    </xf>
    <xf numFmtId="0" fontId="6" fillId="3" borderId="5" xfId="7" applyFont="1" applyFill="1" applyBorder="1" applyAlignment="1">
      <alignment horizontal="left" vertical="center" wrapText="1" readingOrder="2"/>
    </xf>
    <xf numFmtId="0" fontId="3" fillId="3" borderId="5" xfId="7" applyFont="1" applyFill="1" applyBorder="1" applyAlignment="1">
      <alignment horizontal="right" wrapText="1" readingOrder="2"/>
    </xf>
    <xf numFmtId="0" fontId="7" fillId="2" borderId="6" xfId="8" applyFont="1" applyFill="1" applyBorder="1" applyAlignment="1">
      <alignment horizontal="left" vertical="center" wrapText="1" readingOrder="1"/>
    </xf>
    <xf numFmtId="0" fontId="7" fillId="3" borderId="0" xfId="8" applyFont="1" applyFill="1" applyBorder="1" applyAlignment="1">
      <alignment vertical="center" wrapText="1" readingOrder="2"/>
    </xf>
    <xf numFmtId="0" fontId="3" fillId="0" borderId="6" xfId="8" applyFont="1" applyBorder="1" applyAlignment="1">
      <alignment horizontal="center" vertical="center" wrapText="1" readingOrder="1"/>
    </xf>
    <xf numFmtId="0" fontId="2" fillId="0" borderId="0" xfId="8" applyFont="1" applyBorder="1" applyAlignment="1">
      <alignment horizontal="right" vertical="center" readingOrder="2"/>
    </xf>
    <xf numFmtId="0" fontId="3" fillId="0" borderId="0" xfId="8" applyFont="1" applyBorder="1" applyAlignment="1">
      <alignment horizontal="center" vertical="center" wrapTex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7" fillId="0" borderId="8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7" fillId="0" borderId="6" xfId="8" applyFont="1" applyBorder="1" applyAlignment="1">
      <alignment horizontal="center" vertical="center" wrapText="1" readingOrder="1"/>
    </xf>
    <xf numFmtId="0" fontId="7" fillId="3" borderId="5" xfId="8" applyFont="1" applyFill="1" applyBorder="1" applyAlignment="1">
      <alignment horizontal="center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7" fillId="0" borderId="0" xfId="8" applyFont="1" applyBorder="1" applyAlignment="1">
      <alignment horizontal="center" vertical="center" wrapText="1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7" fillId="0" borderId="0" xfId="8" applyFont="1" applyAlignment="1">
      <alignment horizontal="center" vertical="center" wrapText="1" readingOrder="1"/>
    </xf>
    <xf numFmtId="0" fontId="7" fillId="0" borderId="9" xfId="8" applyFont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7" fillId="3" borderId="5" xfId="0" applyFont="1" applyFill="1" applyBorder="1" applyAlignment="1">
      <alignment horizontal="left" vertical="center" wrapText="1" readingOrder="1"/>
    </xf>
    <xf numFmtId="0" fontId="1" fillId="0" borderId="5" xfId="8" applyBorder="1" applyAlignment="1">
      <alignment horizontal="center" vertical="center"/>
    </xf>
    <xf numFmtId="0" fontId="7" fillId="0" borderId="5" xfId="8" applyFont="1" applyBorder="1" applyAlignment="1">
      <alignment horizontal="center" vertical="center" readingOrder="2"/>
    </xf>
    <xf numFmtId="0" fontId="7" fillId="0" borderId="6" xfId="8" applyFont="1" applyBorder="1" applyAlignment="1">
      <alignment horizontal="center" vertical="center" readingOrder="2"/>
    </xf>
    <xf numFmtId="0" fontId="7" fillId="0" borderId="8" xfId="8" applyFont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5" xfId="8" applyFont="1" applyFill="1" applyBorder="1" applyAlignment="1">
      <alignment vertical="center" wrapText="1" readingOrder="2"/>
    </xf>
    <xf numFmtId="0" fontId="7" fillId="3" borderId="5" xfId="0" applyFont="1" applyFill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0" borderId="0" xfId="8" applyFont="1" applyBorder="1" applyAlignment="1">
      <alignment horizontal="center" vertical="center" wrapText="1" readingOrder="1"/>
    </xf>
    <xf numFmtId="0" fontId="7" fillId="0" borderId="6" xfId="8" applyFont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7" fillId="0" borderId="5" xfId="8" applyFont="1" applyBorder="1" applyAlignment="1">
      <alignment vertical="center" wrapText="1" readingOrder="1"/>
    </xf>
    <xf numFmtId="0" fontId="11" fillId="0" borderId="0" xfId="8" applyFont="1" applyBorder="1" applyAlignment="1">
      <alignment horizontal="center" vertical="center"/>
    </xf>
    <xf numFmtId="0" fontId="7" fillId="0" borderId="6" xfId="8" applyFont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shrinkToFit="1" readingOrder="2"/>
    </xf>
    <xf numFmtId="0" fontId="3" fillId="3" borderId="8" xfId="8" applyFont="1" applyFill="1" applyBorder="1" applyAlignment="1">
      <alignment horizontal="center" vertical="center" wrapText="1" readingOrder="2"/>
    </xf>
    <xf numFmtId="0" fontId="3" fillId="3" borderId="8" xfId="8" applyFont="1" applyFill="1" applyBorder="1" applyAlignment="1">
      <alignment horizontal="center" vertical="center" shrinkToFit="1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7" fillId="0" borderId="0" xfId="8" applyFont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7" fillId="3" borderId="8" xfId="0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7" fillId="3" borderId="5" xfId="8" applyFont="1" applyFill="1" applyBorder="1" applyAlignment="1">
      <alignment vertical="center" wrapText="1" readingOrder="2"/>
    </xf>
    <xf numFmtId="0" fontId="7" fillId="3" borderId="6" xfId="0" applyFont="1" applyFill="1" applyBorder="1" applyAlignment="1">
      <alignment readingOrder="2"/>
    </xf>
    <xf numFmtId="0" fontId="7" fillId="0" borderId="5" xfId="8" applyFont="1" applyBorder="1" applyAlignment="1">
      <alignment horizontal="left" vertical="center" wrapText="1" readingOrder="1"/>
    </xf>
    <xf numFmtId="0" fontId="7" fillId="0" borderId="6" xfId="8" applyFont="1" applyBorder="1" applyAlignment="1">
      <alignment horizontal="center" vertical="center" wrapText="1" readingOrder="1"/>
    </xf>
    <xf numFmtId="0" fontId="7" fillId="2" borderId="5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wrapText="1" shrinkToFit="1" readingOrder="2"/>
    </xf>
    <xf numFmtId="0" fontId="7" fillId="3" borderId="0" xfId="8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/>
    </xf>
    <xf numFmtId="0" fontId="3" fillId="3" borderId="5" xfId="8" applyFont="1" applyFill="1" applyBorder="1" applyAlignment="1">
      <alignment horizontal="right" vertical="center" wrapText="1" readingOrder="2"/>
    </xf>
    <xf numFmtId="0" fontId="7" fillId="2" borderId="8" xfId="8" applyFont="1" applyFill="1" applyBorder="1" applyAlignment="1">
      <alignment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7" fillId="0" borderId="0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0" xfId="7" applyFont="1" applyFill="1" applyBorder="1" applyAlignment="1">
      <alignment horizontal="center" vertical="center" wrapText="1" readingOrder="2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vertical="center" wrapText="1" readingOrder="2"/>
    </xf>
    <xf numFmtId="0" fontId="7" fillId="0" borderId="5" xfId="8" applyFont="1" applyBorder="1" applyAlignment="1">
      <alignment vertical="center" wrapText="1" readingOrder="1"/>
    </xf>
    <xf numFmtId="0" fontId="3" fillId="3" borderId="9" xfId="8" applyFont="1" applyFill="1" applyBorder="1" applyAlignment="1">
      <alignment horizontal="center" vertical="center" readingOrder="2"/>
    </xf>
    <xf numFmtId="0" fontId="7" fillId="3" borderId="5" xfId="0" applyFont="1" applyFill="1" applyBorder="1" applyAlignment="1">
      <alignment vertical="center" wrapText="1" readingOrder="1"/>
    </xf>
    <xf numFmtId="0" fontId="6" fillId="0" borderId="8" xfId="7" applyFont="1" applyFill="1" applyBorder="1" applyAlignment="1">
      <alignment vertical="center" readingOrder="2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7" fillId="0" borderId="5" xfId="7" applyFont="1" applyFill="1" applyBorder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center" vertical="center" wrapText="1" readingOrder="1"/>
    </xf>
    <xf numFmtId="0" fontId="3" fillId="3" borderId="6" xfId="0" applyFont="1" applyFill="1" applyBorder="1" applyAlignment="1">
      <alignment vertical="center" wrapText="1"/>
    </xf>
    <xf numFmtId="0" fontId="3" fillId="3" borderId="0" xfId="8" applyFont="1" applyFill="1" applyBorder="1" applyAlignment="1">
      <alignment vertical="center" shrinkToFit="1" readingOrder="2"/>
    </xf>
    <xf numFmtId="0" fontId="3" fillId="3" borderId="0" xfId="8" applyFont="1" applyFill="1" applyBorder="1" applyAlignment="1">
      <alignment vertical="center" readingOrder="2"/>
    </xf>
    <xf numFmtId="0" fontId="3" fillId="0" borderId="5" xfId="7" applyFont="1" applyFill="1" applyBorder="1" applyAlignment="1">
      <alignment horizontal="center" vertical="center"/>
    </xf>
    <xf numFmtId="0" fontId="14" fillId="0" borderId="5" xfId="7" applyFont="1" applyFill="1" applyBorder="1" applyAlignment="1">
      <alignment horizontal="left" vertical="center" wrapText="1" readingOrder="2"/>
    </xf>
    <xf numFmtId="0" fontId="3" fillId="0" borderId="5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right" vertical="center" wrapText="1" readingOrder="2"/>
    </xf>
    <xf numFmtId="0" fontId="7" fillId="0" borderId="5" xfId="8" applyFont="1" applyBorder="1" applyAlignment="1">
      <alignment horizontal="left" vertical="center" wrapText="1" readingOrder="1"/>
    </xf>
    <xf numFmtId="0" fontId="7" fillId="0" borderId="0" xfId="8" applyFont="1" applyFill="1" applyBorder="1" applyAlignment="1">
      <alignment horizontal="center" vertical="center" wrapText="1" readingOrder="1"/>
    </xf>
    <xf numFmtId="0" fontId="7" fillId="0" borderId="8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vertical="center" wrapText="1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7" fillId="0" borderId="0" xfId="8" applyFont="1" applyFill="1" applyBorder="1" applyAlignment="1">
      <alignment horizontal="center" vertical="center" wrapText="1" readingOrder="2"/>
    </xf>
    <xf numFmtId="0" fontId="7" fillId="3" borderId="0" xfId="8" applyFont="1" applyFill="1" applyBorder="1" applyAlignment="1">
      <alignment horizontal="center" vertical="center" wrapText="1" readingOrder="2"/>
    </xf>
    <xf numFmtId="0" fontId="7" fillId="0" borderId="6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7" fillId="0" borderId="6" xfId="8" applyFont="1" applyFill="1" applyBorder="1" applyAlignment="1">
      <alignment horizontal="center" vertical="center" wrapText="1"/>
    </xf>
    <xf numFmtId="0" fontId="3" fillId="0" borderId="9" xfId="8" applyFont="1" applyFill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7" fillId="0" borderId="0" xfId="8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/>
    </xf>
    <xf numFmtId="0" fontId="6" fillId="0" borderId="5" xfId="8" applyFont="1" applyFill="1" applyBorder="1" applyAlignment="1">
      <alignment vertical="center" wrapText="1" readingOrder="2"/>
    </xf>
    <xf numFmtId="0" fontId="7" fillId="0" borderId="27" xfId="8" applyFont="1" applyFill="1" applyBorder="1" applyAlignment="1">
      <alignment horizontal="left" vertical="center" wrapText="1" readingOrder="2"/>
    </xf>
    <xf numFmtId="0" fontId="6" fillId="0" borderId="5" xfId="8" applyFont="1" applyFill="1" applyBorder="1" applyAlignment="1">
      <alignment horizontal="right" vertical="center" wrapText="1" readingOrder="2"/>
    </xf>
    <xf numFmtId="0" fontId="7" fillId="3" borderId="4" xfId="8" applyFont="1" applyFill="1" applyBorder="1" applyAlignment="1">
      <alignment vertical="center" wrapText="1" readingOrder="1"/>
    </xf>
    <xf numFmtId="0" fontId="6" fillId="0" borderId="13" xfId="8" applyFont="1" applyFill="1" applyBorder="1" applyAlignment="1">
      <alignment vertical="center" wrapText="1" readingOrder="2"/>
    </xf>
    <xf numFmtId="0" fontId="6" fillId="0" borderId="0" xfId="8" applyFont="1" applyBorder="1" applyAlignment="1">
      <alignment vertical="center" readingOrder="2"/>
    </xf>
    <xf numFmtId="0" fontId="7" fillId="0" borderId="6" xfId="8" applyFont="1" applyFill="1" applyBorder="1" applyAlignment="1">
      <alignment horizontal="center" vertical="center"/>
    </xf>
    <xf numFmtId="0" fontId="28" fillId="3" borderId="0" xfId="8" applyFont="1" applyFill="1" applyBorder="1" applyAlignment="1">
      <alignment horizontal="left" vertical="center" wrapText="1" shrinkToFi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7" fillId="0" borderId="0" xfId="8" applyFont="1" applyFill="1" applyBorder="1" applyAlignment="1">
      <alignment horizontal="center" vertical="center" wrapText="1" readingOrder="2"/>
    </xf>
    <xf numFmtId="0" fontId="7" fillId="3" borderId="5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 readingOrder="1"/>
    </xf>
    <xf numFmtId="0" fontId="7" fillId="3" borderId="6" xfId="8" applyFont="1" applyFill="1" applyBorder="1" applyAlignment="1">
      <alignment vertical="center" wrapText="1" readingOrder="1"/>
    </xf>
    <xf numFmtId="0" fontId="0" fillId="0" borderId="0" xfId="0"/>
    <xf numFmtId="0" fontId="7" fillId="0" borderId="5" xfId="8" applyFont="1" applyFill="1" applyBorder="1" applyAlignment="1">
      <alignment horizontal="left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3" fillId="3" borderId="5" xfId="7" applyFont="1" applyFill="1" applyBorder="1" applyAlignment="1">
      <alignment horizontal="center" vertical="center" shrinkToFit="1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0" fillId="0" borderId="0" xfId="0"/>
    <xf numFmtId="0" fontId="5" fillId="9" borderId="0" xfId="8" applyFont="1" applyFill="1" applyBorder="1" applyAlignment="1">
      <alignment horizontal="right" readingOrder="2"/>
    </xf>
    <xf numFmtId="0" fontId="5" fillId="3" borderId="0" xfId="8" applyFont="1" applyFill="1" applyBorder="1" applyAlignment="1">
      <alignment shrinkToFit="1" readingOrder="2"/>
    </xf>
    <xf numFmtId="0" fontId="5" fillId="9" borderId="0" xfId="8" applyFont="1" applyFill="1" applyAlignment="1">
      <alignment horizontal="right" readingOrder="2"/>
    </xf>
    <xf numFmtId="0" fontId="3" fillId="0" borderId="8" xfId="8" applyFont="1" applyFill="1" applyBorder="1" applyAlignment="1">
      <alignment horizontal="left" vertical="center"/>
    </xf>
    <xf numFmtId="0" fontId="7" fillId="0" borderId="8" xfId="8" applyFont="1" applyFill="1" applyBorder="1" applyAlignment="1">
      <alignment horizontal="left" vertical="center" wrapText="1"/>
    </xf>
    <xf numFmtId="0" fontId="7" fillId="0" borderId="4" xfId="8" applyFont="1" applyFill="1" applyBorder="1" applyAlignment="1">
      <alignment vertical="center" wrapText="1" readingOrder="2"/>
    </xf>
    <xf numFmtId="0" fontId="7" fillId="3" borderId="6" xfId="8" applyFont="1" applyFill="1" applyBorder="1" applyAlignment="1">
      <alignment horizontal="center" vertical="center" wrapText="1"/>
    </xf>
    <xf numFmtId="0" fontId="14" fillId="3" borderId="5" xfId="8" applyFont="1" applyFill="1" applyBorder="1" applyAlignment="1">
      <alignment horizontal="left" vertical="center" wrapText="1" readingOrder="2"/>
    </xf>
    <xf numFmtId="0" fontId="1" fillId="0" borderId="0" xfId="0" applyFont="1"/>
    <xf numFmtId="0" fontId="7" fillId="0" borderId="5" xfId="8" applyFont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0" xfId="7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readingOrder="2"/>
    </xf>
    <xf numFmtId="0" fontId="7" fillId="3" borderId="5" xfId="8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3" borderId="9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vertical="center" wrapText="1" readingOrder="2"/>
    </xf>
    <xf numFmtId="0" fontId="7" fillId="3" borderId="5" xfId="8" applyFont="1" applyFill="1" applyBorder="1" applyAlignment="1">
      <alignment horizontal="center" vertical="center" readingOrder="2"/>
    </xf>
    <xf numFmtId="0" fontId="7" fillId="0" borderId="5" xfId="8" applyFont="1" applyBorder="1" applyAlignment="1">
      <alignment vertical="center" wrapText="1" readingOrder="1"/>
    </xf>
    <xf numFmtId="0" fontId="3" fillId="3" borderId="9" xfId="8" applyFont="1" applyFill="1" applyBorder="1" applyAlignment="1">
      <alignment horizontal="center" vertical="center" readingOrder="2"/>
    </xf>
    <xf numFmtId="0" fontId="7" fillId="3" borderId="5" xfId="0" applyFont="1" applyFill="1" applyBorder="1" applyAlignment="1">
      <alignment vertical="center" wrapText="1" readingOrder="1"/>
    </xf>
    <xf numFmtId="0" fontId="7" fillId="0" borderId="5" xfId="7" applyFont="1" applyFill="1" applyBorder="1" applyAlignment="1">
      <alignment horizontal="center" vertical="center" wrapText="1" readingOrder="2"/>
    </xf>
    <xf numFmtId="0" fontId="7" fillId="0" borderId="6" xfId="0" applyFont="1" applyBorder="1" applyAlignment="1">
      <alignment vertical="center"/>
    </xf>
    <xf numFmtId="0" fontId="14" fillId="0" borderId="8" xfId="0" applyFont="1" applyFill="1" applyBorder="1" applyAlignment="1">
      <alignment vertical="center" wrapText="1" readingOrder="2"/>
    </xf>
    <xf numFmtId="0" fontId="7" fillId="0" borderId="5" xfId="0" applyFont="1" applyFill="1" applyBorder="1" applyAlignment="1">
      <alignment horizontal="right" vertical="center"/>
    </xf>
    <xf numFmtId="0" fontId="7" fillId="0" borderId="8" xfId="0" applyFont="1" applyFill="1" applyBorder="1" applyAlignment="1">
      <alignment horizontal="left" vertical="center" readingOrder="2"/>
    </xf>
    <xf numFmtId="0" fontId="7" fillId="3" borderId="6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vertical="center" wrapText="1" readingOrder="1"/>
    </xf>
    <xf numFmtId="0" fontId="7" fillId="0" borderId="13" xfId="7" applyFont="1" applyFill="1" applyBorder="1" applyAlignment="1">
      <alignment horizontal="left" vertical="center" readingOrder="1"/>
    </xf>
    <xf numFmtId="0" fontId="7" fillId="3" borderId="5" xfId="7" applyFont="1" applyFill="1" applyBorder="1" applyAlignment="1">
      <alignment vertical="center" wrapText="1" readingOrder="2"/>
    </xf>
    <xf numFmtId="0" fontId="3" fillId="3" borderId="8" xfId="7" applyFont="1" applyFill="1" applyBorder="1" applyAlignment="1">
      <alignment horizontal="right" vertical="center" wrapText="1" readingOrder="2"/>
    </xf>
    <xf numFmtId="0" fontId="7" fillId="3" borderId="5" xfId="7" applyFont="1" applyFill="1" applyBorder="1" applyAlignment="1">
      <alignment horizontal="right" vertical="center" wrapText="1" readingOrder="2"/>
    </xf>
    <xf numFmtId="0" fontId="6" fillId="3" borderId="5" xfId="8" applyFont="1" applyFill="1" applyBorder="1" applyAlignment="1">
      <alignment horizontal="right" vertical="center" wrapText="1" readingOrder="2"/>
    </xf>
    <xf numFmtId="0" fontId="6" fillId="3" borderId="5" xfId="0" applyFont="1" applyFill="1" applyBorder="1" applyAlignment="1">
      <alignment horizontal="right" vertical="center" readingOrder="2"/>
    </xf>
    <xf numFmtId="0" fontId="6" fillId="3" borderId="4" xfId="8" applyFont="1" applyFill="1" applyBorder="1" applyAlignment="1">
      <alignment horizontal="center" vertical="center" wrapText="1" readingOrder="2"/>
    </xf>
    <xf numFmtId="0" fontId="7" fillId="3" borderId="8" xfId="8" applyFont="1" applyFill="1" applyBorder="1" applyAlignment="1">
      <alignment horizontal="center" vertical="center" readingOrder="2"/>
    </xf>
    <xf numFmtId="0" fontId="7" fillId="0" borderId="9" xfId="8" applyFont="1" applyBorder="1" applyAlignment="1">
      <alignment vertical="center" wrapText="1" readingOrder="1"/>
    </xf>
    <xf numFmtId="0" fontId="3" fillId="3" borderId="9" xfId="8" applyFont="1" applyFill="1" applyBorder="1" applyAlignment="1">
      <alignment horizontal="center" vertical="center" wrapText="1" shrinkToFit="1" readingOrder="2"/>
    </xf>
    <xf numFmtId="0" fontId="7" fillId="2" borderId="9" xfId="8" applyFont="1" applyFill="1" applyBorder="1" applyAlignment="1">
      <alignment horizontal="center" vertical="center" wrapText="1" readingOrder="1"/>
    </xf>
    <xf numFmtId="0" fontId="6" fillId="0" borderId="8" xfId="7" applyFont="1" applyFill="1" applyBorder="1" applyAlignment="1">
      <alignment vertical="center" wrapText="1" readingOrder="2"/>
    </xf>
    <xf numFmtId="0" fontId="6" fillId="3" borderId="5" xfId="8" applyFont="1" applyFill="1" applyBorder="1" applyAlignment="1">
      <alignment horizontal="center" vertical="center" readingOrder="2"/>
    </xf>
    <xf numFmtId="0" fontId="7" fillId="0" borderId="6" xfId="7" applyFont="1" applyBorder="1" applyAlignment="1">
      <alignment horizontal="left" vertical="center" wrapText="1" readingOrder="2"/>
    </xf>
    <xf numFmtId="0" fontId="3" fillId="3" borderId="9" xfId="7" applyFont="1" applyFill="1" applyBorder="1" applyAlignment="1">
      <alignment vertical="center" wrapText="1" readingOrder="2"/>
    </xf>
    <xf numFmtId="0" fontId="7" fillId="0" borderId="9" xfId="7" applyFont="1" applyBorder="1" applyAlignment="1">
      <alignment vertical="center" wrapText="1" readingOrder="2"/>
    </xf>
    <xf numFmtId="0" fontId="3" fillId="3" borderId="5" xfId="7" applyFont="1" applyFill="1" applyBorder="1" applyAlignment="1">
      <alignment horizontal="left" vertical="center" readingOrder="2"/>
    </xf>
    <xf numFmtId="0" fontId="7" fillId="0" borderId="5" xfId="7" applyFont="1" applyFill="1" applyBorder="1" applyAlignment="1">
      <alignment vertical="center" wrapText="1" readingOrder="2"/>
    </xf>
    <xf numFmtId="0" fontId="7" fillId="0" borderId="5" xfId="8" applyFont="1" applyBorder="1" applyAlignment="1">
      <alignment horizontal="left" vertical="center" wrapText="1" readingOrder="1"/>
    </xf>
    <xf numFmtId="0" fontId="7" fillId="0" borderId="9" xfId="8" applyFont="1" applyBorder="1" applyAlignment="1">
      <alignment horizontal="center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5" xfId="8" applyFont="1" applyFill="1" applyBorder="1" applyAlignment="1">
      <alignment vertical="center" wrapText="1" readingOrder="2"/>
    </xf>
    <xf numFmtId="0" fontId="7" fillId="0" borderId="5" xfId="8" applyFont="1" applyBorder="1" applyAlignment="1">
      <alignment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2" borderId="6" xfId="7" applyFont="1" applyFill="1" applyBorder="1" applyAlignment="1">
      <alignment horizontal="left" vertical="center" wrapText="1" readingOrder="1"/>
    </xf>
    <xf numFmtId="0" fontId="7" fillId="3" borderId="5" xfId="8" applyFont="1" applyFill="1" applyBorder="1" applyAlignment="1">
      <alignment horizontal="left" vertical="center" wrapText="1" readingOrder="1"/>
    </xf>
    <xf numFmtId="0" fontId="7" fillId="3" borderId="6" xfId="8" applyFont="1" applyFill="1" applyBorder="1" applyAlignment="1">
      <alignment vertical="center" wrapText="1" readingOrder="1"/>
    </xf>
    <xf numFmtId="0" fontId="6" fillId="3" borderId="5" xfId="8" applyFont="1" applyFill="1" applyBorder="1" applyAlignment="1">
      <alignment vertical="center" wrapText="1" readingOrder="2"/>
    </xf>
    <xf numFmtId="0" fontId="7" fillId="0" borderId="6" xfId="8" applyFont="1" applyBorder="1" applyAlignment="1">
      <alignment horizontal="left" vertical="top" wrapText="1" readingOrder="1"/>
    </xf>
    <xf numFmtId="0" fontId="3" fillId="0" borderId="0" xfId="8" applyFont="1" applyAlignment="1">
      <alignment horizontal="left" vertical="center" readingOrder="2"/>
    </xf>
    <xf numFmtId="0" fontId="7" fillId="2" borderId="5" xfId="8" applyFont="1" applyFill="1" applyBorder="1" applyAlignment="1">
      <alignment horizontal="left" vertical="center" wrapText="1" readingOrder="2"/>
    </xf>
    <xf numFmtId="0" fontId="7" fillId="0" borderId="0" xfId="8" applyFont="1" applyBorder="1" applyAlignment="1">
      <alignment horizontal="left" vertical="center"/>
    </xf>
    <xf numFmtId="0" fontId="7" fillId="2" borderId="5" xfId="8" applyFont="1" applyFill="1" applyBorder="1" applyAlignment="1">
      <alignment horizontal="left" vertical="center" readingOrder="2"/>
    </xf>
    <xf numFmtId="0" fontId="7" fillId="3" borderId="9" xfId="8" applyFont="1" applyFill="1" applyBorder="1" applyAlignment="1">
      <alignment vertical="center" wrapText="1" readingOrder="1"/>
    </xf>
    <xf numFmtId="0" fontId="3" fillId="3" borderId="9" xfId="8" applyFont="1" applyFill="1" applyBorder="1" applyAlignment="1">
      <alignment vertical="center" readingOrder="2"/>
    </xf>
    <xf numFmtId="0" fontId="7" fillId="0" borderId="5" xfId="8" applyFont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3" fillId="3" borderId="9" xfId="8" applyFont="1" applyFill="1" applyBorder="1" applyAlignment="1">
      <alignment horizontal="center" vertical="center" wrapText="1" readingOrder="2"/>
    </xf>
    <xf numFmtId="0" fontId="7" fillId="0" borderId="6" xfId="8" applyFont="1" applyBorder="1" applyAlignment="1">
      <alignment horizontal="left" vertical="center" wrapText="1" readingOrder="1"/>
    </xf>
    <xf numFmtId="0" fontId="7" fillId="0" borderId="0" xfId="8" applyFont="1" applyFill="1" applyBorder="1" applyAlignment="1">
      <alignment horizontal="left" vertical="center" wrapText="1" readingOrder="1"/>
    </xf>
    <xf numFmtId="0" fontId="7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vertical="center" wrapText="1" readingOrder="2"/>
    </xf>
    <xf numFmtId="0" fontId="3" fillId="3" borderId="4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7" fillId="0" borderId="5" xfId="8" applyFont="1" applyBorder="1" applyAlignment="1">
      <alignment vertical="center" wrapText="1" readingOrder="1"/>
    </xf>
    <xf numFmtId="0" fontId="7" fillId="0" borderId="5" xfId="7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left" vertical="center" readingOrder="2"/>
    </xf>
    <xf numFmtId="0" fontId="3" fillId="3" borderId="6" xfId="8" applyFont="1" applyFill="1" applyBorder="1" applyAlignment="1">
      <alignment vertical="center" shrinkToFit="1" readingOrder="2"/>
    </xf>
    <xf numFmtId="0" fontId="3" fillId="0" borderId="0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4" xfId="8" applyFont="1" applyFill="1" applyBorder="1" applyAlignment="1">
      <alignment horizontal="center" vertical="center" readingOrder="2"/>
    </xf>
    <xf numFmtId="0" fontId="7" fillId="0" borderId="0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readingOrder="2"/>
    </xf>
    <xf numFmtId="0" fontId="7" fillId="0" borderId="0" xfId="8" applyFont="1" applyFill="1" applyBorder="1" applyAlignment="1">
      <alignment horizontal="center" vertical="center" wrapText="1" readingOrder="1"/>
    </xf>
    <xf numFmtId="0" fontId="7" fillId="0" borderId="6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7" fillId="0" borderId="0" xfId="8" applyFont="1" applyFill="1" applyBorder="1" applyAlignment="1">
      <alignment horizontal="center" vertical="center" wrapText="1" readingOrder="2"/>
    </xf>
    <xf numFmtId="0" fontId="7" fillId="0" borderId="0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 wrapText="1"/>
    </xf>
    <xf numFmtId="0" fontId="7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right" vertical="center" wrapText="1" readingOrder="2"/>
    </xf>
    <xf numFmtId="0" fontId="3" fillId="0" borderId="0" xfId="8" applyFont="1" applyFill="1" applyBorder="1" applyAlignment="1">
      <alignment horizontal="center" vertical="center"/>
    </xf>
    <xf numFmtId="0" fontId="3" fillId="0" borderId="8" xfId="8" applyFont="1" applyFill="1" applyBorder="1" applyAlignment="1">
      <alignment horizontal="center" vertical="center"/>
    </xf>
    <xf numFmtId="0" fontId="7" fillId="0" borderId="5" xfId="8" applyFont="1" applyFill="1" applyBorder="1" applyAlignment="1">
      <alignment horizontal="left" vertical="center" wrapText="1"/>
    </xf>
    <xf numFmtId="0" fontId="7" fillId="0" borderId="0" xfId="8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7" fillId="0" borderId="5" xfId="8" applyFont="1" applyBorder="1" applyAlignment="1">
      <alignment horizontal="left" vertical="center" wrapText="1" readingOrder="1"/>
    </xf>
    <xf numFmtId="0" fontId="7" fillId="0" borderId="0" xfId="8" applyFont="1" applyFill="1" applyBorder="1" applyAlignment="1">
      <alignment horizontal="center" vertical="center" wrapText="1" readingOrder="2"/>
    </xf>
    <xf numFmtId="0" fontId="7" fillId="3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0" borderId="5" xfId="7" applyFont="1" applyBorder="1" applyAlignment="1">
      <alignment horizontal="left" vertical="center" wrapText="1" readingOrder="2"/>
    </xf>
    <xf numFmtId="0" fontId="7" fillId="0" borderId="0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7" fillId="2" borderId="0" xfId="7" applyFont="1" applyFill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7" fillId="0" borderId="6" xfId="7" applyFont="1" applyFill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right" vertical="center" wrapText="1" readingOrder="2"/>
    </xf>
    <xf numFmtId="0" fontId="7" fillId="0" borderId="6" xfId="7" applyFont="1" applyBorder="1" applyAlignment="1">
      <alignment vertical="center" wrapText="1" readingOrder="1"/>
    </xf>
    <xf numFmtId="0" fontId="7" fillId="0" borderId="0" xfId="7" applyFont="1" applyFill="1" applyBorder="1" applyAlignment="1">
      <alignment horizontal="center" vertical="center" wrapText="1" readingOrder="1"/>
    </xf>
    <xf numFmtId="0" fontId="7" fillId="0" borderId="5" xfId="8" applyFont="1" applyBorder="1" applyAlignment="1">
      <alignment vertical="center" wrapText="1" readingOrder="1"/>
    </xf>
    <xf numFmtId="0" fontId="7" fillId="0" borderId="6" xfId="7" applyFont="1" applyBorder="1" applyAlignment="1">
      <alignment horizontal="center" vertical="center" wrapText="1" readingOrder="2"/>
    </xf>
    <xf numFmtId="0" fontId="11" fillId="0" borderId="0" xfId="8" applyFont="1" applyBorder="1" applyAlignment="1">
      <alignment horizontal="center" vertical="center" wrapText="1" readingOrder="1"/>
    </xf>
    <xf numFmtId="0" fontId="7" fillId="0" borderId="9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right" vertical="center" wrapText="1"/>
    </xf>
    <xf numFmtId="0" fontId="3" fillId="0" borderId="9" xfId="8" applyFont="1" applyFill="1" applyBorder="1" applyAlignment="1">
      <alignment vertical="center" shrinkToFit="1" readingOrder="2"/>
    </xf>
    <xf numFmtId="0" fontId="6" fillId="0" borderId="9" xfId="8" applyFont="1" applyFill="1" applyBorder="1" applyAlignment="1">
      <alignment horizontal="right" vertical="center" readingOrder="2"/>
    </xf>
    <xf numFmtId="0" fontId="7" fillId="0" borderId="9" xfId="8" applyFont="1" applyFill="1" applyBorder="1" applyAlignment="1">
      <alignment horizontal="left" vertical="center" wrapText="1"/>
    </xf>
    <xf numFmtId="0" fontId="3" fillId="0" borderId="9" xfId="8" applyFont="1" applyFill="1" applyBorder="1" applyAlignment="1">
      <alignment horizontal="right" vertical="center" wrapText="1" shrinkToFit="1" readingOrder="2"/>
    </xf>
    <xf numFmtId="0" fontId="7" fillId="0" borderId="9" xfId="8" applyFont="1" applyFill="1" applyBorder="1" applyAlignment="1">
      <alignment horizontal="left" vertical="center" wrapText="1" readingOrder="1"/>
    </xf>
    <xf numFmtId="0" fontId="3" fillId="0" borderId="9" xfId="8" applyFont="1" applyFill="1" applyBorder="1" applyAlignment="1">
      <alignment horizontal="right" vertical="center" wrapText="1" readingOrder="2"/>
    </xf>
    <xf numFmtId="0" fontId="3" fillId="3" borderId="9" xfId="8" applyFont="1" applyFill="1" applyBorder="1" applyAlignment="1">
      <alignment vertical="center" wrapText="1" readingOrder="1"/>
    </xf>
    <xf numFmtId="0" fontId="3" fillId="0" borderId="9" xfId="8" applyFont="1" applyFill="1" applyBorder="1" applyAlignment="1">
      <alignment vertical="center"/>
    </xf>
    <xf numFmtId="0" fontId="3" fillId="0" borderId="9" xfId="8" applyFont="1" applyFill="1" applyBorder="1" applyAlignment="1">
      <alignment horizontal="left" vertical="center" wrapText="1" readingOrder="1"/>
    </xf>
    <xf numFmtId="0" fontId="3" fillId="0" borderId="9" xfId="8" applyFont="1" applyFill="1" applyBorder="1" applyAlignment="1">
      <alignment horizontal="right" vertical="center" shrinkToFit="1" readingOrder="2"/>
    </xf>
    <xf numFmtId="0" fontId="7" fillId="3" borderId="6" xfId="8" applyFont="1" applyFill="1" applyBorder="1" applyAlignment="1">
      <alignment horizontal="left" vertical="center" readingOrder="2"/>
    </xf>
    <xf numFmtId="0" fontId="7" fillId="0" borderId="9" xfId="8" applyFont="1" applyFill="1" applyBorder="1" applyAlignment="1">
      <alignment horizontal="center" vertical="center" textRotation="90" wrapText="1" shrinkToFit="1" readingOrder="2"/>
    </xf>
    <xf numFmtId="0" fontId="6" fillId="0" borderId="9" xfId="8" applyFont="1" applyFill="1" applyBorder="1" applyAlignment="1">
      <alignment vertical="center" wrapText="1" shrinkToFit="1" readingOrder="2"/>
    </xf>
    <xf numFmtId="0" fontId="7" fillId="0" borderId="9" xfId="8" applyFont="1" applyFill="1" applyBorder="1" applyAlignment="1">
      <alignment vertical="center" wrapText="1" shrinkToFit="1" readingOrder="2"/>
    </xf>
    <xf numFmtId="0" fontId="28" fillId="0" borderId="6" xfId="8" applyFont="1" applyFill="1" applyBorder="1" applyAlignment="1">
      <alignment horizontal="left" vertical="center" wrapText="1" readingOrder="1"/>
    </xf>
    <xf numFmtId="0" fontId="7" fillId="0" borderId="25" xfId="8" applyFont="1" applyFill="1" applyBorder="1" applyAlignment="1">
      <alignment horizontal="left" vertical="center" wrapText="1"/>
    </xf>
    <xf numFmtId="0" fontId="7" fillId="0" borderId="0" xfId="8" applyFont="1" applyFill="1" applyAlignment="1">
      <alignment horizontal="left" vertical="center" readingOrder="2"/>
    </xf>
    <xf numFmtId="0" fontId="3" fillId="0" borderId="4" xfId="8" applyFont="1" applyFill="1" applyBorder="1" applyAlignment="1">
      <alignment horizontal="left" vertical="center" wrapText="1" readingOrder="2"/>
    </xf>
    <xf numFmtId="0" fontId="3" fillId="0" borderId="5" xfId="8" applyFont="1" applyFill="1" applyBorder="1" applyAlignment="1">
      <alignment horizontal="left" vertical="center" wrapText="1"/>
    </xf>
    <xf numFmtId="0" fontId="7" fillId="0" borderId="5" xfId="8" applyFont="1" applyFill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/>
    </xf>
    <xf numFmtId="0" fontId="7" fillId="0" borderId="8" xfId="8" applyFont="1" applyFill="1" applyBorder="1" applyAlignment="1">
      <alignment horizontal="left" vertical="center" wrapText="1" readingOrder="1"/>
    </xf>
    <xf numFmtId="0" fontId="7" fillId="0" borderId="5" xfId="8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left" vertical="center" wrapText="1" readingOrder="1"/>
    </xf>
    <xf numFmtId="0" fontId="18" fillId="0" borderId="9" xfId="8" applyFont="1" applyFill="1" applyBorder="1" applyAlignment="1">
      <alignment vertical="center" wrapText="1" readingOrder="1"/>
    </xf>
    <xf numFmtId="0" fontId="7" fillId="3" borderId="9" xfId="8" applyFont="1" applyFill="1" applyBorder="1" applyAlignment="1">
      <alignment horizontal="center" vertical="center" wrapText="1"/>
    </xf>
    <xf numFmtId="0" fontId="7" fillId="0" borderId="0" xfId="8" applyFont="1" applyAlignment="1">
      <alignment horizontal="left" wrapText="1" readingOrder="2"/>
    </xf>
    <xf numFmtId="0" fontId="7" fillId="0" borderId="6" xfId="8" applyFont="1" applyBorder="1" applyAlignment="1">
      <alignment horizontal="left" vertical="center" wrapText="1" readingOrder="2"/>
    </xf>
    <xf numFmtId="0" fontId="3" fillId="0" borderId="9" xfId="8" applyFont="1" applyFill="1" applyBorder="1" applyAlignment="1">
      <alignment vertical="center" wrapText="1" shrinkToFit="1" readingOrder="2"/>
    </xf>
    <xf numFmtId="0" fontId="3" fillId="3" borderId="0" xfId="8" applyFont="1" applyFill="1" applyBorder="1" applyAlignment="1">
      <alignment horizontal="center" vertical="center" textRotation="90" readingOrder="2"/>
    </xf>
    <xf numFmtId="0" fontId="7" fillId="3" borderId="0" xfId="8" applyFont="1" applyFill="1" applyBorder="1" applyAlignment="1">
      <alignment horizontal="center" vertical="center" textRotation="90" wrapText="1" readingOrder="2"/>
    </xf>
    <xf numFmtId="0" fontId="7" fillId="3" borderId="0" xfId="8" applyFont="1" applyFill="1" applyAlignment="1">
      <alignment horizontal="left" wrapText="1" readingOrder="2"/>
    </xf>
    <xf numFmtId="0" fontId="7" fillId="0" borderId="6" xfId="8" applyFont="1" applyBorder="1" applyAlignment="1">
      <alignment vertical="center" wrapText="1" readingOrder="2"/>
    </xf>
    <xf numFmtId="0" fontId="7" fillId="0" borderId="8" xfId="8" applyFont="1" applyBorder="1" applyAlignment="1">
      <alignment horizontal="left" vertical="center" wrapText="1" readingOrder="2"/>
    </xf>
    <xf numFmtId="0" fontId="7" fillId="3" borderId="8" xfId="8" applyFont="1" applyFill="1" applyBorder="1" applyAlignment="1">
      <alignment horizontal="left" vertical="center"/>
    </xf>
    <xf numFmtId="0" fontId="3" fillId="3" borderId="9" xfId="8" applyFont="1" applyFill="1" applyBorder="1" applyAlignment="1">
      <alignment vertical="center" wrapText="1" shrinkToFit="1" readingOrder="2"/>
    </xf>
    <xf numFmtId="0" fontId="1" fillId="2" borderId="6" xfId="7" applyFill="1" applyBorder="1" applyAlignment="1">
      <alignment readingOrder="2"/>
    </xf>
    <xf numFmtId="0" fontId="1" fillId="2" borderId="8" xfId="7" applyFill="1" applyBorder="1" applyAlignment="1">
      <alignment readingOrder="2"/>
    </xf>
    <xf numFmtId="0" fontId="3" fillId="0" borderId="9" xfId="7" applyFont="1" applyFill="1" applyBorder="1" applyAlignment="1">
      <alignment vertical="center" wrapText="1" readingOrder="2"/>
    </xf>
    <xf numFmtId="0" fontId="1" fillId="0" borderId="9" xfId="7" applyBorder="1" applyAlignment="1">
      <alignment horizontal="right" readingOrder="2"/>
    </xf>
    <xf numFmtId="0" fontId="7" fillId="0" borderId="9" xfId="7" applyFont="1" applyBorder="1" applyAlignment="1">
      <alignment horizontal="left" vertical="center" wrapText="1" readingOrder="1"/>
    </xf>
    <xf numFmtId="0" fontId="7" fillId="0" borderId="6" xfId="7" applyFont="1" applyBorder="1" applyAlignment="1">
      <alignment vertical="center" readingOrder="2"/>
    </xf>
    <xf numFmtId="0" fontId="3" fillId="0" borderId="5" xfId="7" applyFont="1" applyFill="1" applyBorder="1" applyAlignment="1">
      <alignment horizontal="right" vertical="center" wrapText="1"/>
    </xf>
    <xf numFmtId="0" fontId="7" fillId="0" borderId="9" xfId="8" applyFont="1" applyFill="1" applyBorder="1" applyAlignment="1">
      <alignment horizontal="center" vertical="center" readingOrder="2"/>
    </xf>
    <xf numFmtId="0" fontId="7" fillId="0" borderId="9" xfId="8" applyFont="1" applyFill="1" applyBorder="1" applyAlignment="1">
      <alignment horizontal="left" vertical="center" wrapText="1" readingOrder="2"/>
    </xf>
    <xf numFmtId="0" fontId="7" fillId="0" borderId="9" xfId="8" applyFont="1" applyBorder="1" applyAlignment="1">
      <alignment horizontal="center" vertical="center" wrapText="1" readingOrder="1"/>
    </xf>
    <xf numFmtId="0" fontId="7" fillId="0" borderId="6" xfId="8" applyFont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2" fillId="0" borderId="1" xfId="8" applyFont="1" applyBorder="1" applyAlignment="1">
      <alignment vertical="center" readingOrder="2"/>
    </xf>
    <xf numFmtId="0" fontId="3" fillId="3" borderId="9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shrinkToFit="1" readingOrder="2"/>
    </xf>
    <xf numFmtId="0" fontId="7" fillId="0" borderId="0" xfId="7" applyFont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7" fillId="0" borderId="9" xfId="7" applyFont="1" applyBorder="1" applyAlignment="1">
      <alignment horizontal="center" vertical="center" wrapText="1" readingOrder="1"/>
    </xf>
    <xf numFmtId="0" fontId="3" fillId="0" borderId="9" xfId="7" applyFont="1" applyFill="1" applyBorder="1" applyAlignment="1">
      <alignment horizontal="center" vertical="center" readingOrder="2"/>
    </xf>
    <xf numFmtId="0" fontId="7" fillId="0" borderId="6" xfId="7" applyFont="1" applyBorder="1" applyAlignment="1">
      <alignment horizontal="left" vertical="center" wrapText="1" readingOrder="1"/>
    </xf>
    <xf numFmtId="0" fontId="7" fillId="0" borderId="9" xfId="7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7" fillId="0" borderId="6" xfId="8" applyFont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 vertical="center" wrapText="1" readingOrder="2"/>
    </xf>
    <xf numFmtId="0" fontId="7" fillId="0" borderId="6" xfId="0" applyFont="1" applyFill="1" applyBorder="1" applyAlignment="1">
      <alignment horizontal="left" vertical="center" wrapText="1" readingOrder="2"/>
    </xf>
    <xf numFmtId="0" fontId="3" fillId="0" borderId="9" xfId="0" applyFont="1" applyFill="1" applyBorder="1" applyAlignment="1">
      <alignment vertical="center" readingOrder="2"/>
    </xf>
    <xf numFmtId="0" fontId="7" fillId="0" borderId="20" xfId="0" applyFont="1" applyFill="1" applyBorder="1" applyAlignment="1">
      <alignment horizontal="left" vertical="center" wrapText="1" readingOrder="1"/>
    </xf>
    <xf numFmtId="0" fontId="3" fillId="3" borderId="3" xfId="8" applyFont="1" applyFill="1" applyBorder="1" applyAlignment="1">
      <alignment vertical="center" wrapText="1" readingOrder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/>
    <xf numFmtId="0" fontId="3" fillId="0" borderId="9" xfId="0" applyFont="1" applyFill="1" applyBorder="1" applyAlignment="1">
      <alignment horizontal="right" vertical="center" wrapText="1" readingOrder="2"/>
    </xf>
    <xf numFmtId="0" fontId="3" fillId="0" borderId="9" xfId="0" applyFont="1" applyFill="1" applyBorder="1" applyAlignment="1">
      <alignment horizontal="right" vertical="center"/>
    </xf>
    <xf numFmtId="0" fontId="7" fillId="3" borderId="9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left" vertical="center" wrapText="1" readingOrder="1"/>
    </xf>
    <xf numFmtId="0" fontId="7" fillId="0" borderId="9" xfId="0" applyFont="1" applyFill="1" applyBorder="1" applyAlignment="1">
      <alignment horizontal="right" vertical="center" wrapText="1" readingOrder="2"/>
    </xf>
    <xf numFmtId="0" fontId="2" fillId="0" borderId="9" xfId="0" applyFont="1" applyFill="1" applyBorder="1" applyAlignment="1">
      <alignment horizontal="center" vertical="center" wrapText="1" readingOrder="1"/>
    </xf>
    <xf numFmtId="0" fontId="7" fillId="3" borderId="9" xfId="0" applyFont="1" applyFill="1" applyBorder="1" applyAlignment="1">
      <alignment vertical="center"/>
    </xf>
    <xf numFmtId="0" fontId="7" fillId="2" borderId="6" xfId="0" applyFont="1" applyFill="1" applyBorder="1" applyAlignment="1">
      <alignment horizontal="left" vertical="center" wrapText="1" readingOrder="1"/>
    </xf>
    <xf numFmtId="0" fontId="7" fillId="0" borderId="0" xfId="0" applyFont="1" applyAlignment="1">
      <alignment vertical="center"/>
    </xf>
    <xf numFmtId="0" fontId="7" fillId="0" borderId="6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 wrapText="1" readingOrder="2"/>
    </xf>
    <xf numFmtId="0" fontId="7" fillId="0" borderId="6" xfId="0" applyFont="1" applyFill="1" applyBorder="1" applyAlignment="1">
      <alignment horizontal="left" vertical="center" wrapText="1"/>
    </xf>
    <xf numFmtId="0" fontId="7" fillId="3" borderId="9" xfId="0" applyFont="1" applyFill="1" applyBorder="1"/>
    <xf numFmtId="0" fontId="7" fillId="3" borderId="9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vertical="center"/>
    </xf>
    <xf numFmtId="0" fontId="6" fillId="0" borderId="9" xfId="0" applyFont="1" applyFill="1" applyBorder="1" applyAlignment="1">
      <alignment vertical="center" wrapText="1" shrinkToFit="1" readingOrder="2"/>
    </xf>
    <xf numFmtId="0" fontId="3" fillId="3" borderId="9" xfId="0" applyFont="1" applyFill="1" applyBorder="1" applyAlignment="1">
      <alignment vertical="center"/>
    </xf>
    <xf numFmtId="0" fontId="6" fillId="0" borderId="9" xfId="0" applyFont="1" applyFill="1" applyBorder="1" applyAlignment="1">
      <alignment horizontal="right" vertical="center" wrapText="1" readingOrder="2"/>
    </xf>
    <xf numFmtId="0" fontId="6" fillId="0" borderId="9" xfId="0" applyFont="1" applyFill="1" applyBorder="1" applyAlignment="1">
      <alignment vertical="center" wrapText="1"/>
    </xf>
    <xf numFmtId="0" fontId="3" fillId="3" borderId="9" xfId="7" applyFont="1" applyFill="1" applyBorder="1" applyAlignment="1">
      <alignment horizontal="center" vertical="center" shrinkToFit="1" readingOrder="2"/>
    </xf>
    <xf numFmtId="0" fontId="7" fillId="0" borderId="9" xfId="8" applyFont="1" applyBorder="1" applyAlignment="1">
      <alignment horizontal="left" vertical="center" wrapText="1" readingOrder="1"/>
    </xf>
    <xf numFmtId="0" fontId="3" fillId="0" borderId="23" xfId="8" applyFont="1" applyFill="1" applyBorder="1" applyAlignment="1">
      <alignment horizontal="right" vertical="center" wrapText="1" shrinkToFit="1" readingOrder="2"/>
    </xf>
    <xf numFmtId="0" fontId="7" fillId="3" borderId="5" xfId="8" applyFont="1" applyFill="1" applyBorder="1" applyAlignment="1">
      <alignment horizontal="left" readingOrder="2"/>
    </xf>
    <xf numFmtId="0" fontId="7" fillId="3" borderId="7" xfId="8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7" fillId="0" borderId="0" xfId="7" applyFont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vertical="center" readingOrder="2"/>
    </xf>
    <xf numFmtId="0" fontId="6" fillId="0" borderId="0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right" vertical="center"/>
    </xf>
    <xf numFmtId="0" fontId="3" fillId="3" borderId="9" xfId="8" applyFont="1" applyFill="1" applyBorder="1" applyAlignment="1">
      <alignment horizontal="right" vertical="center"/>
    </xf>
    <xf numFmtId="0" fontId="3" fillId="0" borderId="8" xfId="8" applyFont="1" applyBorder="1" applyAlignment="1">
      <alignment horizontal="right" vertical="center" readingOrder="2"/>
    </xf>
    <xf numFmtId="0" fontId="3" fillId="0" borderId="8" xfId="8" applyFont="1" applyFill="1" applyBorder="1" applyAlignment="1">
      <alignment horizontal="right" vertical="center"/>
    </xf>
    <xf numFmtId="0" fontId="3" fillId="0" borderId="5" xfId="8" applyFont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/>
    </xf>
    <xf numFmtId="0" fontId="3" fillId="0" borderId="6" xfId="8" applyFont="1" applyBorder="1" applyAlignment="1">
      <alignment horizontal="right" vertical="center" readingOrder="2"/>
    </xf>
    <xf numFmtId="0" fontId="3" fillId="0" borderId="9" xfId="8" applyFont="1" applyBorder="1" applyAlignment="1">
      <alignment horizontal="right" vertical="center" readingOrder="2"/>
    </xf>
    <xf numFmtId="0" fontId="3" fillId="0" borderId="9" xfId="8" applyFont="1" applyFill="1" applyBorder="1" applyAlignment="1">
      <alignment horizontal="right" vertical="center"/>
    </xf>
    <xf numFmtId="0" fontId="3" fillId="3" borderId="7" xfId="8" applyFont="1" applyFill="1" applyBorder="1" applyAlignment="1">
      <alignment horizontal="right" vertical="center"/>
    </xf>
    <xf numFmtId="0" fontId="3" fillId="0" borderId="6" xfId="8" applyFont="1" applyFill="1" applyBorder="1" applyAlignment="1">
      <alignment horizontal="right" vertical="center"/>
    </xf>
    <xf numFmtId="0" fontId="3" fillId="3" borderId="4" xfId="0" applyFont="1" applyFill="1" applyBorder="1" applyAlignment="1">
      <alignment horizontal="right" vertical="center"/>
    </xf>
    <xf numFmtId="0" fontId="3" fillId="0" borderId="4" xfId="8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right" vertical="center"/>
    </xf>
    <xf numFmtId="0" fontId="3" fillId="0" borderId="5" xfId="8" applyNumberFormat="1" applyFont="1" applyFill="1" applyBorder="1" applyAlignment="1">
      <alignment horizontal="right" vertical="center"/>
    </xf>
    <xf numFmtId="0" fontId="3" fillId="0" borderId="7" xfId="8" applyFont="1" applyFill="1" applyBorder="1" applyAlignment="1">
      <alignment horizontal="right" vertical="center"/>
    </xf>
    <xf numFmtId="0" fontId="3" fillId="0" borderId="13" xfId="8" applyFont="1" applyFill="1" applyBorder="1" applyAlignment="1">
      <alignment horizontal="right" vertical="center"/>
    </xf>
    <xf numFmtId="0" fontId="3" fillId="0" borderId="21" xfId="8" applyFont="1" applyFill="1" applyBorder="1" applyAlignment="1">
      <alignment horizontal="right" vertical="center"/>
    </xf>
    <xf numFmtId="0" fontId="3" fillId="3" borderId="4" xfId="8" applyFont="1" applyFill="1" applyBorder="1" applyAlignment="1">
      <alignment horizontal="right" vertical="center"/>
    </xf>
    <xf numFmtId="0" fontId="3" fillId="3" borderId="13" xfId="8" applyFont="1" applyFill="1" applyBorder="1" applyAlignment="1">
      <alignment horizontal="right" vertical="center"/>
    </xf>
    <xf numFmtId="0" fontId="3" fillId="3" borderId="8" xfId="8" applyFont="1" applyFill="1" applyBorder="1" applyAlignment="1">
      <alignment horizontal="right" vertical="center"/>
    </xf>
    <xf numFmtId="0" fontId="3" fillId="0" borderId="28" xfId="8" applyFont="1" applyFill="1" applyBorder="1" applyAlignment="1">
      <alignment horizontal="right" vertical="center"/>
    </xf>
    <xf numFmtId="0" fontId="3" fillId="0" borderId="24" xfId="8" applyFont="1" applyFill="1" applyBorder="1" applyAlignment="1">
      <alignment horizontal="right" vertical="center"/>
    </xf>
    <xf numFmtId="0" fontId="3" fillId="0" borderId="25" xfId="8" applyFont="1" applyFill="1" applyBorder="1" applyAlignment="1">
      <alignment horizontal="right" vertical="center"/>
    </xf>
    <xf numFmtId="0" fontId="3" fillId="0" borderId="5" xfId="8" applyFont="1" applyBorder="1" applyAlignment="1">
      <alignment horizontal="right" vertical="center" wrapText="1" readingOrder="2"/>
    </xf>
    <xf numFmtId="0" fontId="3" fillId="0" borderId="5" xfId="8" applyFont="1" applyBorder="1" applyAlignment="1">
      <alignment vertical="center" wrapText="1" readingOrder="2"/>
    </xf>
    <xf numFmtId="0" fontId="3" fillId="0" borderId="8" xfId="8" applyFont="1" applyBorder="1" applyAlignment="1">
      <alignment vertical="center" wrapText="1" readingOrder="2"/>
    </xf>
    <xf numFmtId="0" fontId="3" fillId="0" borderId="9" xfId="8" applyFont="1" applyFill="1" applyBorder="1" applyAlignment="1">
      <alignment horizontal="right" vertical="center" wrapText="1"/>
    </xf>
    <xf numFmtId="0" fontId="3" fillId="0" borderId="9" xfId="8" applyFont="1" applyFill="1" applyBorder="1" applyAlignment="1">
      <alignment vertical="center" wrapText="1"/>
    </xf>
    <xf numFmtId="0" fontId="3" fillId="0" borderId="4" xfId="8" applyFont="1" applyBorder="1" applyAlignment="1">
      <alignment vertical="center" wrapText="1" readingOrder="2"/>
    </xf>
    <xf numFmtId="0" fontId="3" fillId="0" borderId="9" xfId="0" applyFont="1" applyFill="1" applyBorder="1" applyAlignment="1">
      <alignment horizontal="center" vertical="center" wrapText="1" readingOrder="2"/>
    </xf>
    <xf numFmtId="0" fontId="7" fillId="0" borderId="9" xfId="0" applyFont="1" applyFill="1" applyBorder="1" applyAlignment="1">
      <alignment horizontal="center" vertical="center" wrapText="1" readingOrder="1"/>
    </xf>
    <xf numFmtId="0" fontId="3" fillId="0" borderId="9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0" xfId="7" applyFont="1" applyBorder="1" applyAlignment="1">
      <alignment vertical="center" wrapText="1" readingOrder="2"/>
    </xf>
    <xf numFmtId="0" fontId="3" fillId="0" borderId="7" xfId="8" applyFont="1" applyFill="1" applyBorder="1" applyAlignment="1">
      <alignment vertical="center"/>
    </xf>
    <xf numFmtId="0" fontId="3" fillId="0" borderId="5" xfId="8" applyFont="1" applyFill="1" applyBorder="1" applyAlignment="1">
      <alignment vertical="center" readingOrder="1"/>
    </xf>
    <xf numFmtId="0" fontId="3" fillId="3" borderId="5" xfId="8" applyFont="1" applyFill="1" applyBorder="1" applyAlignment="1">
      <alignment vertical="center" readingOrder="1"/>
    </xf>
    <xf numFmtId="0" fontId="3" fillId="3" borderId="6" xfId="8" applyFont="1" applyFill="1" applyBorder="1" applyAlignment="1">
      <alignment vertical="center" readingOrder="1"/>
    </xf>
    <xf numFmtId="0" fontId="3" fillId="3" borderId="9" xfId="8" applyFont="1" applyFill="1" applyBorder="1" applyAlignment="1">
      <alignment vertical="center" readingOrder="1"/>
    </xf>
    <xf numFmtId="0" fontId="3" fillId="3" borderId="9" xfId="8" applyFont="1" applyFill="1" applyBorder="1" applyAlignment="1">
      <alignment vertical="center"/>
    </xf>
    <xf numFmtId="0" fontId="3" fillId="3" borderId="8" xfId="8" applyFont="1" applyFill="1" applyBorder="1" applyAlignment="1">
      <alignment vertical="center" wrapText="1" readingOrder="1"/>
    </xf>
    <xf numFmtId="0" fontId="3" fillId="3" borderId="4" xfId="8" applyFont="1" applyFill="1" applyBorder="1" applyAlignment="1">
      <alignment vertical="center" wrapText="1" readingOrder="1"/>
    </xf>
    <xf numFmtId="0" fontId="3" fillId="3" borderId="8" xfId="8" applyFont="1" applyFill="1" applyBorder="1" applyAlignment="1">
      <alignment vertical="center"/>
    </xf>
    <xf numFmtId="0" fontId="3" fillId="3" borderId="4" xfId="8" applyFont="1" applyFill="1" applyBorder="1" applyAlignment="1">
      <alignment vertical="center"/>
    </xf>
    <xf numFmtId="0" fontId="3" fillId="0" borderId="13" xfId="7" applyFont="1" applyFill="1" applyBorder="1" applyAlignment="1">
      <alignment horizontal="right" vertical="center"/>
    </xf>
    <xf numFmtId="0" fontId="3" fillId="0" borderId="7" xfId="7" applyFont="1" applyFill="1" applyBorder="1" applyAlignment="1">
      <alignment horizontal="right" vertical="center"/>
    </xf>
    <xf numFmtId="0" fontId="3" fillId="0" borderId="8" xfId="7" applyFont="1" applyFill="1" applyBorder="1" applyAlignment="1">
      <alignment horizontal="right" vertical="center"/>
    </xf>
    <xf numFmtId="0" fontId="3" fillId="0" borderId="8" xfId="7" applyFont="1" applyBorder="1" applyAlignment="1">
      <alignment horizontal="right" vertical="center" wrapText="1" readingOrder="1"/>
    </xf>
    <xf numFmtId="0" fontId="3" fillId="0" borderId="9" xfId="7" applyFont="1" applyFill="1" applyBorder="1" applyAlignment="1">
      <alignment horizontal="right" vertical="center"/>
    </xf>
    <xf numFmtId="0" fontId="3" fillId="0" borderId="19" xfId="7" applyFont="1" applyFill="1" applyBorder="1" applyAlignment="1">
      <alignment horizontal="right" vertical="center"/>
    </xf>
    <xf numFmtId="0" fontId="3" fillId="0" borderId="3" xfId="7" applyFont="1" applyFill="1" applyBorder="1" applyAlignment="1">
      <alignment horizontal="right" vertical="center"/>
    </xf>
    <xf numFmtId="0" fontId="3" fillId="0" borderId="4" xfId="7" applyFont="1" applyFill="1" applyBorder="1" applyAlignment="1">
      <alignment vertical="center"/>
    </xf>
    <xf numFmtId="0" fontId="3" fillId="0" borderId="5" xfId="7" applyFont="1" applyFill="1" applyBorder="1" applyAlignment="1">
      <alignment vertical="center"/>
    </xf>
    <xf numFmtId="0" fontId="3" fillId="0" borderId="9" xfId="7" applyFont="1" applyFill="1" applyBorder="1" applyAlignment="1">
      <alignment vertical="center"/>
    </xf>
    <xf numFmtId="0" fontId="3" fillId="0" borderId="6" xfId="7" applyFont="1" applyFill="1" applyBorder="1" applyAlignment="1">
      <alignment vertical="center"/>
    </xf>
    <xf numFmtId="0" fontId="3" fillId="0" borderId="9" xfId="7" applyFont="1" applyBorder="1" applyAlignment="1">
      <alignment vertical="center" wrapText="1" readingOrder="1"/>
    </xf>
    <xf numFmtId="0" fontId="3" fillId="0" borderId="7" xfId="7" applyFont="1" applyFill="1" applyBorder="1" applyAlignment="1">
      <alignment vertical="center"/>
    </xf>
    <xf numFmtId="0" fontId="3" fillId="3" borderId="7" xfId="7" applyFont="1" applyFill="1" applyBorder="1" applyAlignment="1">
      <alignment vertical="center" readingOrder="2"/>
    </xf>
    <xf numFmtId="0" fontId="3" fillId="0" borderId="7" xfId="0" applyFont="1" applyFill="1" applyBorder="1" applyAlignment="1">
      <alignment horizontal="right" vertical="center"/>
    </xf>
    <xf numFmtId="0" fontId="3" fillId="0" borderId="5" xfId="8" applyFont="1" applyFill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right" vertical="center" readingOrder="2"/>
    </xf>
    <xf numFmtId="0" fontId="3" fillId="0" borderId="13" xfId="0" applyFont="1" applyBorder="1" applyAlignment="1">
      <alignment vertical="center" wrapText="1" readingOrder="2"/>
    </xf>
    <xf numFmtId="0" fontId="3" fillId="0" borderId="5" xfId="0" applyFont="1" applyBorder="1" applyAlignment="1">
      <alignment vertical="center" wrapText="1" readingOrder="2"/>
    </xf>
    <xf numFmtId="0" fontId="3" fillId="0" borderId="9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9" xfId="0" applyFont="1" applyBorder="1" applyAlignment="1">
      <alignment vertical="center" wrapText="1" readingOrder="2"/>
    </xf>
    <xf numFmtId="0" fontId="7" fillId="0" borderId="9" xfId="0" applyFont="1" applyFill="1" applyBorder="1" applyAlignment="1">
      <alignment vertical="center" wrapText="1" readingOrder="1"/>
    </xf>
    <xf numFmtId="0" fontId="3" fillId="0" borderId="4" xfId="0" applyFont="1" applyBorder="1" applyAlignment="1">
      <alignment vertical="center" wrapText="1" readingOrder="2"/>
    </xf>
    <xf numFmtId="0" fontId="3" fillId="0" borderId="8" xfId="0" applyFont="1" applyBorder="1" applyAlignment="1">
      <alignment vertical="center" wrapText="1" readingOrder="2"/>
    </xf>
    <xf numFmtId="0" fontId="3" fillId="0" borderId="5" xfId="0" applyFont="1" applyFill="1" applyBorder="1" applyAlignment="1">
      <alignment vertical="center" wrapText="1" readingOrder="1"/>
    </xf>
    <xf numFmtId="0" fontId="3" fillId="0" borderId="5" xfId="0" applyFont="1" applyBorder="1" applyAlignment="1">
      <alignment vertical="center" wrapText="1" readingOrder="1"/>
    </xf>
    <xf numFmtId="0" fontId="2" fillId="0" borderId="9" xfId="0" applyFont="1" applyFill="1" applyBorder="1" applyAlignment="1">
      <alignment horizontal="center" vertical="center" readingOrder="2"/>
    </xf>
    <xf numFmtId="0" fontId="3" fillId="0" borderId="0" xfId="0" applyFont="1" applyBorder="1" applyAlignment="1">
      <alignment vertical="center" wrapText="1" readingOrder="2"/>
    </xf>
    <xf numFmtId="0" fontId="3" fillId="0" borderId="6" xfId="0" applyFont="1" applyBorder="1" applyAlignment="1">
      <alignment vertical="center" wrapText="1" readingOrder="2"/>
    </xf>
    <xf numFmtId="0" fontId="7" fillId="0" borderId="0" xfId="0" applyFont="1" applyBorder="1" applyAlignment="1">
      <alignment vertical="center" wrapText="1" readingOrder="2"/>
    </xf>
    <xf numFmtId="0" fontId="3" fillId="0" borderId="4" xfId="0" applyFont="1" applyFill="1" applyBorder="1" applyAlignment="1">
      <alignment vertical="center"/>
    </xf>
    <xf numFmtId="0" fontId="3" fillId="0" borderId="20" xfId="0" applyFont="1" applyFill="1" applyBorder="1" applyAlignment="1">
      <alignment horizontal="right" vertical="center"/>
    </xf>
    <xf numFmtId="0" fontId="3" fillId="0" borderId="6" xfId="7" applyFont="1" applyFill="1" applyBorder="1" applyAlignment="1">
      <alignment horizontal="right" vertical="center" readingOrder="2"/>
    </xf>
    <xf numFmtId="0" fontId="3" fillId="0" borderId="8" xfId="7" applyFont="1" applyFill="1" applyBorder="1" applyAlignment="1">
      <alignment horizontal="right" vertical="center" readingOrder="2"/>
    </xf>
    <xf numFmtId="0" fontId="3" fillId="0" borderId="20" xfId="8" applyFont="1" applyBorder="1" applyAlignment="1">
      <alignment horizontal="right" vertical="center" readingOrder="2"/>
    </xf>
    <xf numFmtId="0" fontId="3" fillId="0" borderId="9" xfId="0" applyFont="1" applyFill="1" applyBorder="1" applyAlignment="1">
      <alignment horizontal="right" vertical="center" wrapText="1"/>
    </xf>
    <xf numFmtId="0" fontId="7" fillId="0" borderId="9" xfId="8" applyFont="1" applyFill="1" applyBorder="1" applyAlignment="1">
      <alignment vertical="center" wrapText="1" readingOrder="1"/>
    </xf>
    <xf numFmtId="0" fontId="3" fillId="0" borderId="20" xfId="8" applyFont="1" applyFill="1" applyBorder="1" applyAlignment="1">
      <alignment horizontal="right" vertical="center"/>
    </xf>
    <xf numFmtId="0" fontId="3" fillId="0" borderId="9" xfId="8" applyFont="1" applyFill="1" applyBorder="1" applyAlignment="1">
      <alignment horizontal="right" vertical="center" wrapText="1" readingOrder="1"/>
    </xf>
    <xf numFmtId="0" fontId="3" fillId="3" borderId="3" xfId="8" applyFont="1" applyFill="1" applyBorder="1" applyAlignment="1">
      <alignment vertical="center"/>
    </xf>
    <xf numFmtId="0" fontId="3" fillId="3" borderId="1" xfId="8" applyFont="1" applyFill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2" borderId="0" xfId="8" applyFont="1" applyFill="1" applyBorder="1" applyAlignment="1">
      <alignment horizontal="right" vertical="center"/>
    </xf>
    <xf numFmtId="0" fontId="7" fillId="2" borderId="9" xfId="0" applyFont="1" applyFill="1" applyBorder="1" applyAlignment="1">
      <alignment horizontal="left" vertical="center" wrapText="1" readingOrder="1"/>
    </xf>
    <xf numFmtId="0" fontId="7" fillId="3" borderId="9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right"/>
    </xf>
    <xf numFmtId="0" fontId="3" fillId="0" borderId="13" xfId="0" applyFont="1" applyFill="1" applyBorder="1" applyAlignment="1">
      <alignment horizontal="right" vertical="center"/>
    </xf>
    <xf numFmtId="0" fontId="3" fillId="0" borderId="3" xfId="0" applyFont="1" applyFill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0" fontId="3" fillId="3" borderId="9" xfId="7" applyFont="1" applyFill="1" applyBorder="1" applyAlignment="1">
      <alignment vertical="center" readingOrder="2"/>
    </xf>
    <xf numFmtId="0" fontId="3" fillId="3" borderId="4" xfId="7" applyFont="1" applyFill="1" applyBorder="1" applyAlignment="1">
      <alignment horizontal="right" vertical="center"/>
    </xf>
    <xf numFmtId="0" fontId="3" fillId="3" borderId="8" xfId="7" applyFont="1" applyFill="1" applyBorder="1" applyAlignment="1">
      <alignment horizontal="right" vertical="center"/>
    </xf>
    <xf numFmtId="0" fontId="3" fillId="3" borderId="5" xfId="7" applyFont="1" applyFill="1" applyBorder="1" applyAlignment="1">
      <alignment horizontal="right" vertical="center"/>
    </xf>
    <xf numFmtId="0" fontId="3" fillId="3" borderId="9" xfId="7" applyFont="1" applyFill="1" applyBorder="1" applyAlignment="1">
      <alignment horizontal="right" vertical="center"/>
    </xf>
    <xf numFmtId="0" fontId="6" fillId="0" borderId="5" xfId="7" applyFont="1" applyBorder="1" applyAlignment="1">
      <alignment horizontal="right" vertical="center" readingOrder="2"/>
    </xf>
    <xf numFmtId="0" fontId="3" fillId="3" borderId="6" xfId="7" applyFont="1" applyFill="1" applyBorder="1" applyAlignment="1">
      <alignment horizontal="right" vertical="center"/>
    </xf>
    <xf numFmtId="0" fontId="3" fillId="3" borderId="0" xfId="7" applyFont="1" applyFill="1" applyBorder="1" applyAlignment="1">
      <alignment horizontal="right" vertical="center"/>
    </xf>
    <xf numFmtId="0" fontId="3" fillId="0" borderId="19" xfId="8" applyFont="1" applyFill="1" applyBorder="1" applyAlignment="1">
      <alignment horizontal="right" vertical="center"/>
    </xf>
    <xf numFmtId="0" fontId="3" fillId="0" borderId="13" xfId="8" applyFont="1" applyBorder="1" applyAlignment="1">
      <alignment horizontal="right" vertical="center" readingOrder="2"/>
    </xf>
    <xf numFmtId="0" fontId="3" fillId="0" borderId="3" xfId="8" applyFont="1" applyBorder="1" applyAlignment="1">
      <alignment horizontal="right" vertical="center" readingOrder="2"/>
    </xf>
    <xf numFmtId="0" fontId="3" fillId="0" borderId="1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vertical="center" readingOrder="2"/>
    </xf>
    <xf numFmtId="0" fontId="3" fillId="3" borderId="0" xfId="8" applyFont="1" applyFill="1" applyBorder="1" applyAlignment="1">
      <alignment horizontal="right" vertical="center" readingOrder="2"/>
    </xf>
    <xf numFmtId="0" fontId="3" fillId="3" borderId="3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vertical="center" wrapText="1" readingOrder="2"/>
    </xf>
    <xf numFmtId="0" fontId="3" fillId="0" borderId="1" xfId="7" applyFont="1" applyFill="1" applyBorder="1" applyAlignment="1">
      <alignment horizontal="right" vertical="center"/>
    </xf>
    <xf numFmtId="0" fontId="3" fillId="0" borderId="13" xfId="8" applyFont="1" applyFill="1" applyBorder="1" applyAlignment="1">
      <alignment vertical="center" readingOrder="2"/>
    </xf>
    <xf numFmtId="0" fontId="17" fillId="0" borderId="5" xfId="8" applyFont="1" applyFill="1" applyBorder="1" applyAlignment="1">
      <alignment vertical="center" readingOrder="2"/>
    </xf>
    <xf numFmtId="0" fontId="3" fillId="0" borderId="1" xfId="8" applyFont="1" applyFill="1" applyBorder="1" applyAlignment="1">
      <alignment vertical="center" readingOrder="2"/>
    </xf>
    <xf numFmtId="0" fontId="3" fillId="0" borderId="7" xfId="8" applyFont="1" applyFill="1" applyBorder="1" applyAlignment="1">
      <alignment vertical="center" readingOrder="2"/>
    </xf>
    <xf numFmtId="0" fontId="17" fillId="0" borderId="6" xfId="8" applyFont="1" applyFill="1" applyBorder="1" applyAlignment="1">
      <alignment vertical="center" readingOrder="2"/>
    </xf>
    <xf numFmtId="0" fontId="3" fillId="0" borderId="6" xfId="8" applyFont="1" applyBorder="1" applyAlignment="1">
      <alignment vertical="center" wrapText="1" readingOrder="2"/>
    </xf>
    <xf numFmtId="0" fontId="3" fillId="3" borderId="13" xfId="8" applyFont="1" applyFill="1" applyBorder="1" applyAlignment="1">
      <alignment vertical="center" readingOrder="2"/>
    </xf>
    <xf numFmtId="0" fontId="3" fillId="3" borderId="7" xfId="8" applyFont="1" applyFill="1" applyBorder="1" applyAlignment="1">
      <alignment vertical="center" readingOrder="2"/>
    </xf>
    <xf numFmtId="0" fontId="3" fillId="3" borderId="0" xfId="0" applyFont="1" applyFill="1" applyBorder="1" applyAlignment="1">
      <alignment vertical="center" readingOrder="2"/>
    </xf>
    <xf numFmtId="0" fontId="3" fillId="3" borderId="7" xfId="0" applyFont="1" applyFill="1" applyBorder="1" applyAlignment="1">
      <alignment vertical="center" readingOrder="2"/>
    </xf>
    <xf numFmtId="0" fontId="3" fillId="3" borderId="8" xfId="0" applyFont="1" applyFill="1" applyBorder="1" applyAlignment="1">
      <alignment vertical="center" readingOrder="2"/>
    </xf>
    <xf numFmtId="0" fontId="3" fillId="3" borderId="9" xfId="0" applyFont="1" applyFill="1" applyBorder="1" applyAlignment="1">
      <alignment vertical="center" readingOrder="2"/>
    </xf>
    <xf numFmtId="0" fontId="3" fillId="3" borderId="1" xfId="8" applyFont="1" applyFill="1" applyBorder="1" applyAlignment="1">
      <alignment vertical="center" readingOrder="2"/>
    </xf>
    <xf numFmtId="0" fontId="3" fillId="3" borderId="13" xfId="8" applyFont="1" applyFill="1" applyBorder="1" applyAlignment="1">
      <alignment vertical="center"/>
    </xf>
    <xf numFmtId="0" fontId="20" fillId="3" borderId="5" xfId="8" applyFont="1" applyFill="1" applyBorder="1" applyAlignment="1">
      <alignment vertical="center"/>
    </xf>
    <xf numFmtId="0" fontId="20" fillId="3" borderId="5" xfId="8" applyFont="1" applyFill="1" applyBorder="1" applyAlignment="1">
      <alignment vertical="center" readingOrder="2"/>
    </xf>
    <xf numFmtId="0" fontId="3" fillId="0" borderId="13" xfId="8" applyFont="1" applyBorder="1" applyAlignment="1">
      <alignment vertical="center" wrapText="1" readingOrder="2"/>
    </xf>
    <xf numFmtId="0" fontId="3" fillId="0" borderId="9" xfId="8" applyFont="1" applyBorder="1" applyAlignment="1">
      <alignment vertical="center" wrapText="1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vertical="center" readingOrder="2"/>
    </xf>
    <xf numFmtId="0" fontId="3" fillId="0" borderId="0" xfId="8" applyFont="1" applyFill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right" vertical="center"/>
    </xf>
    <xf numFmtId="0" fontId="7" fillId="0" borderId="5" xfId="8" applyFont="1" applyBorder="1" applyAlignment="1">
      <alignment horizontal="left" vertical="center" wrapText="1" readingOrder="1"/>
    </xf>
    <xf numFmtId="0" fontId="3" fillId="2" borderId="0" xfId="8" applyFont="1" applyFill="1" applyAlignment="1">
      <alignment horizontal="left" vertical="center" readingOrder="2"/>
    </xf>
    <xf numFmtId="0" fontId="3" fillId="0" borderId="6" xfId="8" applyFont="1" applyFill="1" applyBorder="1" applyAlignment="1">
      <alignment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7" fillId="0" borderId="0" xfId="8" applyFont="1" applyBorder="1" applyAlignment="1">
      <alignment horizontal="center" vertical="center" wrapText="1" readingOrder="1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right" vertical="center" readingOrder="2"/>
    </xf>
    <xf numFmtId="0" fontId="3" fillId="0" borderId="3" xfId="7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left" vertical="center" wrapText="1" readingOrder="2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7" fillId="0" borderId="5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3" fillId="0" borderId="9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13" xfId="7" applyFont="1" applyFill="1" applyBorder="1" applyAlignment="1">
      <alignment horizontal="center" vertical="center" wrapText="1" readingOrder="2"/>
    </xf>
    <xf numFmtId="0" fontId="3" fillId="0" borderId="6" xfId="7" applyFont="1" applyBorder="1" applyAlignment="1">
      <alignment horizontal="center" vertical="center" wrapText="1" readingOrder="2"/>
    </xf>
    <xf numFmtId="0" fontId="3" fillId="0" borderId="0" xfId="7" applyFont="1" applyBorder="1" applyAlignment="1">
      <alignment horizontal="center" vertical="center" wrapText="1" readingOrder="2"/>
    </xf>
    <xf numFmtId="0" fontId="3" fillId="0" borderId="8" xfId="7" applyFont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8" xfId="7" applyFont="1" applyFill="1" applyBorder="1" applyAlignment="1">
      <alignment horizontal="right" vertical="center" wrapText="1" readingOrder="2"/>
    </xf>
    <xf numFmtId="0" fontId="3" fillId="0" borderId="9" xfId="7" applyFont="1" applyFill="1" applyBorder="1" applyAlignment="1">
      <alignment horizontal="center" vertical="center" readingOrder="2"/>
    </xf>
    <xf numFmtId="0" fontId="3" fillId="0" borderId="4" xfId="7" applyFont="1" applyFill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6" xfId="7" applyFont="1" applyFill="1" applyBorder="1" applyAlignment="1">
      <alignment horizontal="right" vertical="center" readingOrder="2"/>
    </xf>
    <xf numFmtId="0" fontId="3" fillId="0" borderId="8" xfId="7" applyFont="1" applyFill="1" applyBorder="1" applyAlignment="1">
      <alignment horizontal="right" vertical="center" readingOrder="2"/>
    </xf>
    <xf numFmtId="0" fontId="7" fillId="0" borderId="0" xfId="7" applyFont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left" vertical="center" wrapText="1" readingOrder="1"/>
    </xf>
    <xf numFmtId="0" fontId="3" fillId="0" borderId="3" xfId="7" applyFont="1" applyFill="1" applyBorder="1" applyAlignment="1">
      <alignment horizontal="left" vertical="center" wrapText="1" readingOrder="1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3" fillId="0" borderId="8" xfId="7" applyFont="1" applyFill="1" applyBorder="1" applyAlignment="1">
      <alignment horizontal="center" vertical="center"/>
    </xf>
    <xf numFmtId="0" fontId="7" fillId="0" borderId="6" xfId="7" applyFont="1" applyFill="1" applyBorder="1" applyAlignment="1">
      <alignment horizontal="center" vertical="center" wrapText="1" readingOrder="1"/>
    </xf>
    <xf numFmtId="0" fontId="7" fillId="0" borderId="8" xfId="7" applyFont="1" applyFill="1" applyBorder="1" applyAlignment="1">
      <alignment horizontal="center" vertical="center" wrapText="1" readingOrder="1"/>
    </xf>
    <xf numFmtId="0" fontId="7" fillId="0" borderId="4" xfId="7" applyFont="1" applyFill="1" applyBorder="1" applyAlignment="1">
      <alignment horizontal="left" vertical="center" wrapText="1" readingOrder="1"/>
    </xf>
    <xf numFmtId="0" fontId="7" fillId="0" borderId="0" xfId="7" applyFont="1" applyFill="1" applyBorder="1" applyAlignment="1">
      <alignment horizontal="center" vertical="center" wrapText="1" readingOrder="2"/>
    </xf>
    <xf numFmtId="0" fontId="7" fillId="0" borderId="6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center" vertical="center" shrinkToFit="1" readingOrder="2"/>
    </xf>
    <xf numFmtId="0" fontId="6" fillId="0" borderId="5" xfId="7" applyFont="1" applyFill="1" applyBorder="1" applyAlignment="1">
      <alignment horizontal="center" vertical="center" wrapText="1" readingOrder="2"/>
    </xf>
    <xf numFmtId="0" fontId="7" fillId="0" borderId="4" xfId="7" applyFont="1" applyFill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right" vertical="center" wrapText="1" readingOrder="2"/>
    </xf>
    <xf numFmtId="0" fontId="3" fillId="0" borderId="5" xfId="7" applyFont="1" applyFill="1" applyBorder="1" applyAlignment="1">
      <alignment horizontal="right" vertical="center" wrapText="1" readingOrder="2"/>
    </xf>
    <xf numFmtId="0" fontId="7" fillId="0" borderId="3" xfId="7" applyFont="1" applyBorder="1" applyAlignment="1">
      <alignment horizontal="center" vertical="center" wrapText="1" readingOrder="2"/>
    </xf>
    <xf numFmtId="0" fontId="3" fillId="0" borderId="9" xfId="7" applyFont="1" applyFill="1" applyBorder="1" applyAlignment="1">
      <alignment horizontal="right" vertical="center" wrapText="1" readingOrder="2"/>
    </xf>
    <xf numFmtId="0" fontId="7" fillId="0" borderId="9" xfId="7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9" xfId="0" applyFont="1" applyFill="1" applyBorder="1" applyAlignment="1">
      <alignment horizontal="center" vertical="center" wrapText="1" readingOrder="2"/>
    </xf>
    <xf numFmtId="0" fontId="3" fillId="0" borderId="4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5" xfId="0" applyFont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6" xfId="0" applyFont="1" applyFill="1" applyBorder="1" applyAlignment="1">
      <alignment horizontal="right" vertical="center" readingOrder="2"/>
    </xf>
    <xf numFmtId="0" fontId="7" fillId="0" borderId="13" xfId="7" applyFont="1" applyFill="1" applyBorder="1" applyAlignment="1">
      <alignment horizontal="center" vertical="center" wrapText="1" readingOrder="1"/>
    </xf>
    <xf numFmtId="0" fontId="7" fillId="0" borderId="0" xfId="7" applyFont="1" applyFill="1" applyBorder="1" applyAlignment="1">
      <alignment horizontal="center" vertical="center" wrapText="1" readingOrder="1"/>
    </xf>
    <xf numFmtId="0" fontId="3" fillId="0" borderId="8" xfId="0" applyFont="1" applyFill="1" applyBorder="1" applyAlignment="1">
      <alignment horizontal="right" vertical="center" readingOrder="2"/>
    </xf>
    <xf numFmtId="0" fontId="6" fillId="0" borderId="6" xfId="0" applyFont="1" applyFill="1" applyBorder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right" vertical="center" readingOrder="2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3" borderId="7" xfId="8" applyFont="1" applyFill="1" applyBorder="1" applyAlignment="1">
      <alignment horizontal="center" vertical="center"/>
    </xf>
    <xf numFmtId="0" fontId="3" fillId="3" borderId="7" xfId="8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7" fillId="3" borderId="6" xfId="7" applyFont="1" applyFill="1" applyBorder="1" applyAlignment="1">
      <alignment horizontal="center" vertical="center" wrapText="1" readingOrder="2"/>
    </xf>
    <xf numFmtId="0" fontId="7" fillId="0" borderId="6" xfId="8" applyFont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0" fillId="0" borderId="0" xfId="0"/>
    <xf numFmtId="0" fontId="7" fillId="0" borderId="9" xfId="7" applyFont="1" applyFill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wrapText="1" readingOrder="1"/>
    </xf>
    <xf numFmtId="0" fontId="7" fillId="3" borderId="5" xfId="0" applyFont="1" applyFill="1" applyBorder="1" applyAlignment="1">
      <alignment vertical="center" wrapText="1" readingOrder="1"/>
    </xf>
    <xf numFmtId="0" fontId="3" fillId="0" borderId="8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/>
    </xf>
    <xf numFmtId="0" fontId="7" fillId="0" borderId="5" xfId="7" applyFont="1" applyFill="1" applyBorder="1" applyAlignment="1">
      <alignment horizontal="center" vertical="center" wrapText="1" readingOrder="2"/>
    </xf>
    <xf numFmtId="0" fontId="3" fillId="0" borderId="2" xfId="7" applyFont="1" applyFill="1" applyBorder="1" applyAlignment="1">
      <alignment vertical="center" wrapText="1" readingOrder="2"/>
    </xf>
    <xf numFmtId="0" fontId="25" fillId="0" borderId="0" xfId="0" applyFont="1" applyAlignment="1">
      <alignment horizontal="center"/>
    </xf>
    <xf numFmtId="0" fontId="2" fillId="0" borderId="1" xfId="7" applyFont="1" applyFill="1" applyBorder="1" applyAlignment="1">
      <alignment horizontal="left" vertical="center" readingOrder="1"/>
    </xf>
    <xf numFmtId="0" fontId="2" fillId="0" borderId="2" xfId="8" applyFont="1" applyFill="1" applyBorder="1" applyAlignment="1">
      <alignment horizontal="left" vertical="center" wrapText="1" readingOrder="2"/>
    </xf>
    <xf numFmtId="0" fontId="2" fillId="0" borderId="0" xfId="8" applyFont="1" applyFill="1" applyBorder="1" applyAlignment="1">
      <alignment horizontal="left" vertical="center" wrapText="1" readingOrder="2"/>
    </xf>
    <xf numFmtId="0" fontId="2" fillId="0" borderId="16" xfId="8" applyFont="1" applyFill="1" applyBorder="1" applyAlignment="1">
      <alignment horizontal="left" vertical="center" wrapText="1" readingOrder="2"/>
    </xf>
    <xf numFmtId="0" fontId="2" fillId="0" borderId="2" xfId="8" applyFont="1" applyFill="1" applyBorder="1" applyAlignment="1">
      <alignment horizontal="right" vertical="center" readingOrder="2"/>
    </xf>
    <xf numFmtId="0" fontId="2" fillId="0" borderId="0" xfId="8" applyFont="1" applyFill="1" applyBorder="1" applyAlignment="1">
      <alignment horizontal="right" vertical="center" readingOrder="2"/>
    </xf>
    <xf numFmtId="0" fontId="2" fillId="0" borderId="16" xfId="8" applyFont="1" applyFill="1" applyBorder="1" applyAlignment="1">
      <alignment horizontal="right" vertical="center" readingOrder="2"/>
    </xf>
    <xf numFmtId="0" fontId="2" fillId="0" borderId="2" xfId="8" applyFont="1" applyFill="1" applyBorder="1" applyAlignment="1">
      <alignment horizontal="center" vertical="center" readingOrder="2"/>
    </xf>
    <xf numFmtId="0" fontId="2" fillId="0" borderId="0" xfId="8" applyFont="1" applyFill="1" applyBorder="1" applyAlignment="1">
      <alignment horizontal="center" vertical="center" wrapText="1" readingOrder="2"/>
    </xf>
    <xf numFmtId="0" fontId="2" fillId="0" borderId="0" xfId="8" applyFont="1" applyBorder="1" applyAlignment="1">
      <alignment horizontal="center" vertical="center" readingOrder="2"/>
    </xf>
    <xf numFmtId="0" fontId="2" fillId="3" borderId="0" xfId="8" applyFont="1" applyFill="1" applyBorder="1" applyAlignment="1">
      <alignment horizontal="center" vertical="center" wrapText="1" readingOrder="1"/>
    </xf>
    <xf numFmtId="0" fontId="2" fillId="0" borderId="0" xfId="8" applyFont="1" applyBorder="1" applyAlignment="1">
      <alignment horizontal="right" vertical="center" readingOrder="2"/>
    </xf>
    <xf numFmtId="0" fontId="2" fillId="0" borderId="3" xfId="8" applyFont="1" applyFill="1" applyBorder="1" applyAlignment="1">
      <alignment horizontal="right" vertical="center" readingOrder="2"/>
    </xf>
    <xf numFmtId="0" fontId="2" fillId="0" borderId="2" xfId="8" applyFont="1" applyFill="1" applyBorder="1" applyAlignment="1">
      <alignment horizontal="left" vertical="center" readingOrder="2"/>
    </xf>
    <xf numFmtId="0" fontId="2" fillId="0" borderId="0" xfId="8" applyFont="1" applyFill="1" applyBorder="1" applyAlignment="1">
      <alignment horizontal="left" vertical="center" readingOrder="2"/>
    </xf>
    <xf numFmtId="0" fontId="2" fillId="0" borderId="3" xfId="8" applyFont="1" applyFill="1" applyBorder="1" applyAlignment="1">
      <alignment horizontal="left" vertical="center" readingOrder="2"/>
    </xf>
    <xf numFmtId="0" fontId="3" fillId="0" borderId="0" xfId="8" applyFont="1" applyBorder="1" applyAlignment="1">
      <alignment horizontal="center" vertical="center" wrapText="1" readingOrder="2"/>
    </xf>
    <xf numFmtId="0" fontId="3" fillId="3" borderId="0" xfId="8" applyFont="1" applyFill="1" applyAlignment="1">
      <alignment horizontal="center" vertical="center" wrapText="1" readingOrder="2"/>
    </xf>
    <xf numFmtId="0" fontId="2" fillId="0" borderId="2" xfId="8" applyFont="1" applyFill="1" applyBorder="1" applyAlignment="1">
      <alignment horizontal="left" vertical="center" readingOrder="1"/>
    </xf>
    <xf numFmtId="0" fontId="2" fillId="0" borderId="0" xfId="8" applyFont="1" applyFill="1" applyBorder="1" applyAlignment="1">
      <alignment horizontal="left" vertical="center" readingOrder="1"/>
    </xf>
    <xf numFmtId="0" fontId="2" fillId="0" borderId="3" xfId="8" applyFont="1" applyFill="1" applyBorder="1" applyAlignment="1">
      <alignment horizontal="left" vertical="center" readingOrder="1"/>
    </xf>
    <xf numFmtId="0" fontId="2" fillId="0" borderId="0" xfId="8" applyFont="1" applyBorder="1" applyAlignment="1">
      <alignment horizontal="center" readingOrder="2"/>
    </xf>
    <xf numFmtId="0" fontId="2" fillId="3" borderId="0" xfId="8" applyFont="1" applyFill="1" applyAlignment="1">
      <alignment horizontal="center" vertical="center" wrapText="1" readingOrder="2"/>
    </xf>
    <xf numFmtId="0" fontId="2" fillId="3" borderId="0" xfId="8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/>
    </xf>
    <xf numFmtId="0" fontId="2" fillId="0" borderId="0" xfId="8" applyFont="1" applyAlignment="1">
      <alignment horizontal="center" vertical="center" wrapText="1"/>
    </xf>
    <xf numFmtId="0" fontId="3" fillId="0" borderId="13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shrinkToFit="1" readingOrder="2"/>
    </xf>
    <xf numFmtId="0" fontId="3" fillId="0" borderId="8" xfId="8" applyFont="1" applyFill="1" applyBorder="1" applyAlignment="1">
      <alignment horizontal="center" vertical="center" shrinkToFit="1" readingOrder="2"/>
    </xf>
    <xf numFmtId="0" fontId="7" fillId="0" borderId="6" xfId="8" applyFont="1" applyFill="1" applyBorder="1" applyAlignment="1">
      <alignment horizontal="center" vertical="center" wrapText="1" readingOrder="1"/>
    </xf>
    <xf numFmtId="0" fontId="7" fillId="0" borderId="0" xfId="8" applyFont="1" applyFill="1" applyBorder="1" applyAlignment="1">
      <alignment horizontal="center" vertical="center" wrapText="1" readingOrder="1"/>
    </xf>
    <xf numFmtId="0" fontId="7" fillId="0" borderId="48" xfId="8" applyFont="1" applyFill="1" applyBorder="1" applyAlignment="1">
      <alignment horizontal="center" vertical="center" wrapText="1" readingOrder="1"/>
    </xf>
    <xf numFmtId="0" fontId="7" fillId="0" borderId="8" xfId="8" applyFont="1" applyFill="1" applyBorder="1" applyAlignment="1">
      <alignment horizontal="center" vertical="center" wrapText="1" readingOrder="1"/>
    </xf>
    <xf numFmtId="0" fontId="7" fillId="0" borderId="13" xfId="8" applyFont="1" applyFill="1" applyBorder="1" applyAlignment="1">
      <alignment horizontal="center" vertical="center" wrapText="1" readingOrder="1"/>
    </xf>
    <xf numFmtId="0" fontId="3" fillId="0" borderId="2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3" xfId="8" applyFont="1" applyFill="1" applyBorder="1" applyAlignment="1">
      <alignment horizontal="center" vertical="center" wrapText="1" readingOrder="2"/>
    </xf>
    <xf numFmtId="0" fontId="3" fillId="0" borderId="2" xfId="8" applyFont="1" applyFill="1" applyBorder="1" applyAlignment="1">
      <alignment horizontal="left" vertical="center" readingOrder="2"/>
    </xf>
    <xf numFmtId="0" fontId="3" fillId="0" borderId="0" xfId="8" applyFont="1" applyFill="1" applyBorder="1" applyAlignment="1">
      <alignment horizontal="left" vertical="center" readingOrder="2"/>
    </xf>
    <xf numFmtId="0" fontId="3" fillId="0" borderId="3" xfId="8" applyFont="1" applyFill="1" applyBorder="1" applyAlignment="1">
      <alignment horizontal="left" vertical="center" readingOrder="2"/>
    </xf>
    <xf numFmtId="0" fontId="3" fillId="0" borderId="6" xfId="8" applyFont="1" applyFill="1" applyBorder="1" applyAlignment="1">
      <alignment horizontal="center" vertical="center" wrapText="1" shrinkToFit="1" readingOrder="2"/>
    </xf>
    <xf numFmtId="0" fontId="3" fillId="0" borderId="0" xfId="8" applyFont="1" applyFill="1" applyBorder="1" applyAlignment="1">
      <alignment horizontal="center" vertical="center" wrapText="1" shrinkToFit="1" readingOrder="2"/>
    </xf>
    <xf numFmtId="0" fontId="7" fillId="0" borderId="13" xfId="8" applyFont="1" applyFill="1" applyBorder="1" applyAlignment="1">
      <alignment horizontal="center" vertical="center" readingOrder="2"/>
    </xf>
    <xf numFmtId="0" fontId="7" fillId="0" borderId="0" xfId="8" applyFont="1" applyFill="1" applyBorder="1" applyAlignment="1">
      <alignment horizontal="center" vertical="center" readingOrder="2"/>
    </xf>
    <xf numFmtId="0" fontId="7" fillId="0" borderId="8" xfId="8" applyFont="1" applyFill="1" applyBorder="1" applyAlignment="1">
      <alignment horizontal="center" vertical="center" readingOrder="2"/>
    </xf>
    <xf numFmtId="0" fontId="7" fillId="0" borderId="6" xfId="8" applyFont="1" applyFill="1" applyBorder="1" applyAlignment="1">
      <alignment horizontal="center" vertical="center" shrinkToFit="1" readingOrder="2"/>
    </xf>
    <xf numFmtId="0" fontId="7" fillId="0" borderId="8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center" vertical="center" shrinkToFit="1" readingOrder="2"/>
    </xf>
    <xf numFmtId="0" fontId="7" fillId="0" borderId="5" xfId="8" applyFont="1" applyFill="1" applyBorder="1" applyAlignment="1">
      <alignment horizontal="center" vertical="center" shrinkToFit="1" readingOrder="2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7" fillId="0" borderId="5" xfId="8" applyFont="1" applyFill="1" applyBorder="1" applyAlignment="1">
      <alignment horizontal="center" vertical="center" readingOrder="2"/>
    </xf>
    <xf numFmtId="0" fontId="2" fillId="0" borderId="0" xfId="8" applyFont="1" applyBorder="1" applyAlignment="1">
      <alignment horizontal="center" vertical="center" wrapText="1" readingOrder="2"/>
    </xf>
    <xf numFmtId="0" fontId="2" fillId="0" borderId="0" xfId="8" applyFont="1" applyFill="1" applyBorder="1" applyAlignment="1">
      <alignment horizontal="center" vertical="center" readingOrder="2"/>
    </xf>
    <xf numFmtId="0" fontId="2" fillId="0" borderId="3" xfId="8" applyFont="1" applyFill="1" applyBorder="1" applyAlignment="1">
      <alignment horizontal="center" vertical="center" readingOrder="2"/>
    </xf>
    <xf numFmtId="0" fontId="3" fillId="0" borderId="2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shrinkToFit="1" readingOrder="2"/>
    </xf>
    <xf numFmtId="0" fontId="3" fillId="0" borderId="9" xfId="8" applyFont="1" applyFill="1" applyBorder="1" applyAlignment="1">
      <alignment horizontal="center" vertical="center" readingOrder="2"/>
    </xf>
    <xf numFmtId="0" fontId="7" fillId="0" borderId="9" xfId="8" applyFont="1" applyFill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center" vertical="center" readingOrder="2"/>
    </xf>
    <xf numFmtId="0" fontId="3" fillId="0" borderId="13" xfId="8" applyFont="1" applyFill="1" applyBorder="1" applyAlignment="1">
      <alignment horizontal="center" vertical="center" wrapText="1" readingOrder="2"/>
    </xf>
    <xf numFmtId="0" fontId="3" fillId="0" borderId="8" xfId="8" applyFont="1" applyFill="1" applyBorder="1" applyAlignment="1">
      <alignment horizontal="center" vertical="center" wrapText="1" readingOrder="2"/>
    </xf>
    <xf numFmtId="0" fontId="7" fillId="0" borderId="5" xfId="8" applyFont="1" applyFill="1" applyBorder="1" applyAlignment="1">
      <alignment horizontal="center" vertical="center" wrapText="1" readingOrder="1"/>
    </xf>
    <xf numFmtId="0" fontId="7" fillId="0" borderId="6" xfId="8" applyFont="1" applyFill="1" applyBorder="1" applyAlignment="1">
      <alignment horizontal="center" vertical="center" wrapText="1"/>
    </xf>
    <xf numFmtId="0" fontId="7" fillId="0" borderId="8" xfId="8" applyFont="1" applyFill="1" applyBorder="1" applyAlignment="1">
      <alignment horizontal="center" vertical="center" wrapText="1"/>
    </xf>
    <xf numFmtId="0" fontId="2" fillId="0" borderId="2" xfId="8" applyFont="1" applyFill="1" applyBorder="1" applyAlignment="1">
      <alignment horizontal="left" vertical="center" wrapText="1" readingOrder="1"/>
    </xf>
    <xf numFmtId="0" fontId="2" fillId="0" borderId="0" xfId="8" applyFont="1" applyFill="1" applyBorder="1" applyAlignment="1">
      <alignment horizontal="left" vertical="center" wrapText="1" readingOrder="1"/>
    </xf>
    <xf numFmtId="0" fontId="2" fillId="0" borderId="3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center" vertical="center"/>
    </xf>
    <xf numFmtId="0" fontId="7" fillId="0" borderId="5" xfId="8" applyFont="1" applyFill="1" applyBorder="1" applyAlignment="1">
      <alignment horizontal="center" vertical="center"/>
    </xf>
    <xf numFmtId="0" fontId="7" fillId="3" borderId="6" xfId="8" applyFont="1" applyFill="1" applyBorder="1" applyAlignment="1">
      <alignment horizontal="center" vertical="center"/>
    </xf>
    <xf numFmtId="0" fontId="7" fillId="3" borderId="0" xfId="8" applyFont="1" applyFill="1" applyBorder="1" applyAlignment="1">
      <alignment horizontal="center" vertical="center"/>
    </xf>
    <xf numFmtId="0" fontId="3" fillId="0" borderId="3" xfId="8" applyFont="1" applyFill="1" applyBorder="1" applyAlignment="1">
      <alignment horizontal="center" vertical="center" readingOrder="2"/>
    </xf>
    <xf numFmtId="0" fontId="2" fillId="0" borderId="2" xfId="8" applyFont="1" applyFill="1" applyBorder="1" applyAlignment="1">
      <alignment horizontal="center" vertical="center" wrapText="1" readingOrder="1"/>
    </xf>
    <xf numFmtId="0" fontId="2" fillId="0" borderId="0" xfId="8" applyFont="1" applyFill="1" applyBorder="1" applyAlignment="1">
      <alignment horizontal="center" vertical="center" wrapText="1" readingOrder="1"/>
    </xf>
    <xf numFmtId="0" fontId="2" fillId="0" borderId="3" xfId="8" applyFont="1" applyFill="1" applyBorder="1" applyAlignment="1">
      <alignment horizontal="center" vertical="center" wrapText="1" readingOrder="1"/>
    </xf>
    <xf numFmtId="0" fontId="7" fillId="0" borderId="24" xfId="8" applyFont="1" applyFill="1" applyBorder="1" applyAlignment="1">
      <alignment horizontal="center" vertical="center" wrapText="1" readingOrder="1"/>
    </xf>
    <xf numFmtId="0" fontId="3" fillId="0" borderId="48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28" xfId="8" applyFont="1" applyFill="1" applyBorder="1" applyAlignment="1">
      <alignment horizontal="right" vertical="center" readingOrder="2"/>
    </xf>
    <xf numFmtId="0" fontId="3" fillId="0" borderId="24" xfId="8" applyFont="1" applyFill="1" applyBorder="1" applyAlignment="1">
      <alignment horizontal="center" vertical="center" readingOrder="2"/>
    </xf>
    <xf numFmtId="0" fontId="3" fillId="0" borderId="13" xfId="8" applyFont="1" applyFill="1" applyBorder="1" applyAlignment="1">
      <alignment horizontal="center" vertical="center" shrinkToFit="1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3" fillId="0" borderId="0" xfId="8" applyFont="1" applyFill="1" applyBorder="1" applyAlignment="1">
      <alignment horizontal="right" vertical="center" wrapText="1" shrinkToFit="1" readingOrder="2"/>
    </xf>
    <xf numFmtId="0" fontId="7" fillId="0" borderId="5" xfId="8" applyFont="1" applyFill="1" applyBorder="1" applyAlignment="1">
      <alignment horizontal="left" vertical="center" wrapText="1" readingOrder="1"/>
    </xf>
    <xf numFmtId="0" fontId="7" fillId="0" borderId="6" xfId="8" applyFont="1" applyFill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1"/>
    </xf>
    <xf numFmtId="0" fontId="3" fillId="0" borderId="3" xfId="8" applyFont="1" applyFill="1" applyBorder="1" applyAlignment="1">
      <alignment horizontal="center" vertical="center" wrapText="1" readingOrder="1"/>
    </xf>
    <xf numFmtId="0" fontId="3" fillId="0" borderId="13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wrapText="1" readingOrder="2"/>
    </xf>
    <xf numFmtId="0" fontId="7" fillId="3" borderId="0" xfId="8" applyFont="1" applyFill="1" applyBorder="1" applyAlignment="1">
      <alignment horizontal="center" vertical="center" wrapText="1" readingOrder="1"/>
    </xf>
    <xf numFmtId="0" fontId="3" fillId="0" borderId="9" xfId="8" applyFont="1" applyFill="1" applyBorder="1" applyAlignment="1">
      <alignment horizontal="center" vertical="center" wrapText="1" readingOrder="2"/>
    </xf>
    <xf numFmtId="0" fontId="7" fillId="0" borderId="9" xfId="8" applyFont="1" applyFill="1" applyBorder="1" applyAlignment="1">
      <alignment horizontal="center" vertical="center" wrapText="1" readingOrder="2"/>
    </xf>
    <xf numFmtId="0" fontId="7" fillId="0" borderId="6" xfId="8" applyFont="1" applyFill="1" applyBorder="1" applyAlignment="1">
      <alignment horizontal="center" vertical="center" wrapText="1" readingOrder="2"/>
    </xf>
    <xf numFmtId="0" fontId="7" fillId="0" borderId="0" xfId="8" applyFont="1" applyFill="1" applyBorder="1" applyAlignment="1">
      <alignment horizontal="center" vertical="center" wrapText="1" readingOrder="2"/>
    </xf>
    <xf numFmtId="0" fontId="7" fillId="0" borderId="8" xfId="8" applyFont="1" applyFill="1" applyBorder="1" applyAlignment="1">
      <alignment horizontal="center" vertical="center" wrapText="1" readingOrder="2"/>
    </xf>
    <xf numFmtId="0" fontId="7" fillId="0" borderId="5" xfId="8" applyFont="1" applyFill="1" applyBorder="1" applyAlignment="1">
      <alignment horizontal="center" vertical="center" wrapText="1" readingOrder="2"/>
    </xf>
    <xf numFmtId="0" fontId="2" fillId="0" borderId="13" xfId="8" applyFont="1" applyFill="1" applyBorder="1" applyAlignment="1">
      <alignment horizontal="center" vertical="center" wrapText="1" readingOrder="2"/>
    </xf>
    <xf numFmtId="0" fontId="2" fillId="0" borderId="8" xfId="8" applyFont="1" applyFill="1" applyBorder="1" applyAlignment="1">
      <alignment horizontal="center" vertical="center" wrapText="1" readingOrder="2"/>
    </xf>
    <xf numFmtId="0" fontId="2" fillId="0" borderId="5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7" fillId="0" borderId="8" xfId="8" applyFont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readingOrder="1"/>
    </xf>
    <xf numFmtId="0" fontId="7" fillId="0" borderId="6" xfId="8" applyFont="1" applyBorder="1" applyAlignment="1">
      <alignment horizontal="center" vertical="center" wrapText="1" readingOrder="1"/>
    </xf>
    <xf numFmtId="0" fontId="7" fillId="0" borderId="0" xfId="8" applyFont="1" applyBorder="1" applyAlignment="1">
      <alignment horizontal="center" vertical="center" wrapText="1" readingOrder="1"/>
    </xf>
    <xf numFmtId="0" fontId="11" fillId="0" borderId="9" xfId="8" applyFont="1" applyBorder="1" applyAlignment="1">
      <alignment horizontal="center" vertical="center" wrapText="1" readingOrder="1"/>
    </xf>
    <xf numFmtId="0" fontId="3" fillId="0" borderId="3" xfId="8" applyFont="1" applyFill="1" applyBorder="1" applyAlignment="1">
      <alignment horizontal="center" vertical="center" wrapText="1" shrinkToFit="1" readingOrder="2"/>
    </xf>
    <xf numFmtId="0" fontId="3" fillId="0" borderId="4" xfId="8" applyFont="1" applyFill="1" applyBorder="1" applyAlignment="1">
      <alignment horizontal="center" vertical="center" wrapText="1" readingOrder="2"/>
    </xf>
    <xf numFmtId="0" fontId="7" fillId="0" borderId="4" xfId="8" applyFont="1" applyBorder="1" applyAlignment="1">
      <alignment horizontal="center" vertical="center" wrapText="1" readingOrder="1"/>
    </xf>
    <xf numFmtId="0" fontId="7" fillId="2" borderId="5" xfId="8" applyFont="1" applyFill="1" applyBorder="1" applyAlignment="1">
      <alignment horizontal="center" vertical="center" wrapText="1" readingOrder="1"/>
    </xf>
    <xf numFmtId="0" fontId="7" fillId="0" borderId="13" xfId="8" applyFont="1" applyFill="1" applyBorder="1" applyAlignment="1">
      <alignment horizontal="center" vertical="center" wrapText="1" shrinkToFit="1" readingOrder="2"/>
    </xf>
    <xf numFmtId="0" fontId="7" fillId="0" borderId="0" xfId="8" applyFont="1" applyFill="1" applyBorder="1" applyAlignment="1">
      <alignment horizontal="center" vertical="center" wrapText="1" shrinkToFit="1" readingOrder="2"/>
    </xf>
    <xf numFmtId="0" fontId="3" fillId="0" borderId="2" xfId="8" applyFont="1" applyFill="1" applyBorder="1" applyAlignment="1">
      <alignment horizontal="center" vertical="center" wrapText="1" readingOrder="1"/>
    </xf>
    <xf numFmtId="0" fontId="3" fillId="0" borderId="2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left" vertical="center" wrapText="1" readingOrder="1"/>
    </xf>
    <xf numFmtId="0" fontId="3" fillId="0" borderId="3" xfId="8" applyFont="1" applyFill="1" applyBorder="1" applyAlignment="1">
      <alignment horizontal="left" vertical="center" wrapText="1" readingOrder="1"/>
    </xf>
    <xf numFmtId="0" fontId="6" fillId="0" borderId="9" xfId="8" applyFont="1" applyBorder="1" applyAlignment="1">
      <alignment horizontal="center" vertical="center" wrapText="1" readingOrder="1"/>
    </xf>
    <xf numFmtId="0" fontId="7" fillId="0" borderId="9" xfId="8" applyFont="1" applyBorder="1" applyAlignment="1">
      <alignment horizontal="center" vertical="center" wrapText="1" readingOrder="1"/>
    </xf>
    <xf numFmtId="0" fontId="2" fillId="0" borderId="2" xfId="8" applyFont="1" applyFill="1" applyBorder="1" applyAlignment="1">
      <alignment vertical="center" readingOrder="2"/>
    </xf>
    <xf numFmtId="0" fontId="2" fillId="0" borderId="0" xfId="8" applyFont="1" applyFill="1" applyBorder="1" applyAlignment="1">
      <alignment vertical="center" readingOrder="2"/>
    </xf>
    <xf numFmtId="0" fontId="2" fillId="0" borderId="3" xfId="8" applyFont="1" applyFill="1" applyBorder="1" applyAlignment="1">
      <alignment vertical="center" readingOrder="2"/>
    </xf>
    <xf numFmtId="0" fontId="3" fillId="0" borderId="13" xfId="8" applyFont="1" applyFill="1" applyBorder="1" applyAlignment="1">
      <alignment horizontal="center" vertical="center" wrapText="1" shrinkToFit="1" readingOrder="2"/>
    </xf>
    <xf numFmtId="0" fontId="3" fillId="0" borderId="6" xfId="8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wrapText="1"/>
    </xf>
    <xf numFmtId="0" fontId="3" fillId="0" borderId="8" xfId="8" applyFont="1" applyFill="1" applyBorder="1" applyAlignment="1">
      <alignment horizontal="center" vertical="center" wrapText="1"/>
    </xf>
    <xf numFmtId="0" fontId="3" fillId="0" borderId="48" xfId="8" applyFont="1" applyFill="1" applyBorder="1" applyAlignment="1">
      <alignment horizontal="center" vertical="center" wrapText="1" shrinkToFit="1" readingOrder="2"/>
    </xf>
    <xf numFmtId="0" fontId="7" fillId="0" borderId="13" xfId="8" applyFont="1" applyFill="1" applyBorder="1" applyAlignment="1">
      <alignment horizontal="left" vertical="center" wrapText="1" shrinkToFit="1" readingOrder="2"/>
    </xf>
    <xf numFmtId="0" fontId="7" fillId="0" borderId="8" xfId="8" applyFont="1" applyFill="1" applyBorder="1" applyAlignment="1">
      <alignment horizontal="left" vertical="center" wrapText="1" shrinkToFit="1" readingOrder="2"/>
    </xf>
    <xf numFmtId="0" fontId="7" fillId="0" borderId="23" xfId="8" applyFont="1" applyFill="1" applyBorder="1" applyAlignment="1">
      <alignment horizontal="center" vertical="center" wrapText="1" readingOrder="2"/>
    </xf>
    <xf numFmtId="0" fontId="7" fillId="0" borderId="6" xfId="8" applyFont="1" applyFill="1" applyBorder="1" applyAlignment="1">
      <alignment horizontal="center" vertical="center" wrapText="1" shrinkToFit="1" readingOrder="2"/>
    </xf>
    <xf numFmtId="0" fontId="7" fillId="0" borderId="8" xfId="8" applyFont="1" applyFill="1" applyBorder="1" applyAlignment="1">
      <alignment horizontal="center" vertical="center" wrapText="1" shrinkToFit="1" readingOrder="2"/>
    </xf>
    <xf numFmtId="0" fontId="7" fillId="0" borderId="5" xfId="8" applyFont="1" applyBorder="1" applyAlignment="1">
      <alignment horizontal="center" vertical="center" wrapText="1" readingOrder="2"/>
    </xf>
    <xf numFmtId="0" fontId="3" fillId="0" borderId="13" xfId="8" applyFont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3" fillId="0" borderId="8" xfId="8" applyFont="1" applyBorder="1" applyAlignment="1">
      <alignment horizontal="center" vertical="center" wrapText="1" readingOrder="1"/>
    </xf>
    <xf numFmtId="0" fontId="7" fillId="0" borderId="31" xfId="8" applyFont="1" applyFill="1" applyBorder="1" applyAlignment="1">
      <alignment horizontal="center" vertical="center" wrapText="1" readingOrder="2"/>
    </xf>
    <xf numFmtId="0" fontId="7" fillId="0" borderId="27" xfId="8" applyFont="1" applyFill="1" applyBorder="1" applyAlignment="1">
      <alignment horizontal="center" vertical="center" wrapText="1" readingOrder="2"/>
    </xf>
    <xf numFmtId="0" fontId="7" fillId="0" borderId="13" xfId="8" applyFont="1" applyBorder="1" applyAlignment="1">
      <alignment horizontal="center" vertical="center" wrapText="1" readingOrder="1"/>
    </xf>
    <xf numFmtId="0" fontId="7" fillId="3" borderId="13" xfId="8" applyFont="1" applyFill="1" applyBorder="1" applyAlignment="1">
      <alignment horizontal="center" vertical="center" wrapText="1" readingOrder="2"/>
    </xf>
    <xf numFmtId="0" fontId="7" fillId="3" borderId="0" xfId="8" applyFont="1" applyFill="1" applyBorder="1" applyAlignment="1">
      <alignment horizontal="center" vertical="center" wrapText="1" readingOrder="2"/>
    </xf>
    <xf numFmtId="0" fontId="7" fillId="3" borderId="8" xfId="8" applyFont="1" applyFill="1" applyBorder="1" applyAlignment="1">
      <alignment horizontal="center" vertical="center" wrapText="1" readingOrder="2"/>
    </xf>
    <xf numFmtId="0" fontId="7" fillId="2" borderId="0" xfId="8" applyFont="1" applyFill="1" applyBorder="1" applyAlignment="1">
      <alignment horizontal="center" vertical="center" wrapText="1" readingOrder="1"/>
    </xf>
    <xf numFmtId="0" fontId="7" fillId="0" borderId="5" xfId="8" applyFont="1" applyBorder="1" applyAlignment="1">
      <alignment horizontal="center" vertical="center" wrapText="1" shrinkToFit="1" readingOrder="1"/>
    </xf>
    <xf numFmtId="0" fontId="7" fillId="2" borderId="6" xfId="8" applyFont="1" applyFill="1" applyBorder="1" applyAlignment="1">
      <alignment horizontal="center" vertical="center" wrapText="1" readingOrder="1"/>
    </xf>
    <xf numFmtId="0" fontId="7" fillId="2" borderId="8" xfId="8" applyFont="1" applyFill="1" applyBorder="1" applyAlignment="1">
      <alignment horizontal="center" vertical="center" wrapText="1" readingOrder="1"/>
    </xf>
    <xf numFmtId="0" fontId="7" fillId="0" borderId="6" xfId="8" applyFont="1" applyBorder="1" applyAlignment="1">
      <alignment horizontal="center" vertical="center" wrapText="1" shrinkToFit="1" readingOrder="1"/>
    </xf>
    <xf numFmtId="0" fontId="7" fillId="0" borderId="0" xfId="8" applyFont="1" applyBorder="1" applyAlignment="1">
      <alignment horizontal="center" vertical="center" wrapText="1" shrinkToFit="1" readingOrder="1"/>
    </xf>
    <xf numFmtId="0" fontId="3" fillId="0" borderId="4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6" fillId="0" borderId="6" xfId="8" applyFont="1" applyFill="1" applyBorder="1" applyAlignment="1">
      <alignment horizontal="center" vertical="center" wrapText="1" shrinkToFit="1" readingOrder="2"/>
    </xf>
    <xf numFmtId="0" fontId="6" fillId="0" borderId="0" xfId="8" applyFont="1" applyFill="1" applyBorder="1" applyAlignment="1">
      <alignment horizontal="center" vertical="center" wrapText="1" shrinkToFit="1" readingOrder="2"/>
    </xf>
    <xf numFmtId="0" fontId="6" fillId="0" borderId="8" xfId="8" applyFont="1" applyFill="1" applyBorder="1" applyAlignment="1">
      <alignment horizontal="center" vertical="center" wrapText="1" shrinkToFit="1" readingOrder="2"/>
    </xf>
    <xf numFmtId="0" fontId="7" fillId="0" borderId="6" xfId="8" applyFont="1" applyFill="1" applyBorder="1" applyAlignment="1">
      <alignment horizontal="left" vertical="center" wrapText="1" shrinkToFit="1" readingOrder="2"/>
    </xf>
    <xf numFmtId="0" fontId="7" fillId="0" borderId="0" xfId="8" applyFont="1" applyFill="1" applyBorder="1" applyAlignment="1">
      <alignment horizontal="left" vertical="center" wrapText="1" shrinkToFit="1" readingOrder="2"/>
    </xf>
    <xf numFmtId="0" fontId="7" fillId="3" borderId="5" xfId="8" applyFont="1" applyFill="1" applyBorder="1" applyAlignment="1">
      <alignment horizontal="center" vertical="center" wrapText="1" readingOrder="2"/>
    </xf>
    <xf numFmtId="0" fontId="3" fillId="0" borderId="6" xfId="0" applyFont="1" applyBorder="1" applyAlignment="1">
      <alignment horizontal="center" vertical="center" wrapText="1" shrinkToFit="1" readingOrder="2"/>
    </xf>
    <xf numFmtId="0" fontId="3" fillId="0" borderId="0" xfId="0" applyFont="1" applyBorder="1" applyAlignment="1">
      <alignment horizontal="center" vertical="center" wrapText="1" shrinkToFit="1" readingOrder="2"/>
    </xf>
    <xf numFmtId="0" fontId="3" fillId="0" borderId="8" xfId="0" applyFont="1" applyBorder="1" applyAlignment="1">
      <alignment horizontal="center" vertical="center" wrapText="1" shrinkToFit="1" readingOrder="2"/>
    </xf>
    <xf numFmtId="0" fontId="3" fillId="0" borderId="6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3" fillId="0" borderId="8" xfId="8" applyFont="1" applyFill="1" applyBorder="1" applyAlignment="1">
      <alignment horizontal="center" vertical="center"/>
    </xf>
    <xf numFmtId="0" fontId="3" fillId="0" borderId="7" xfId="8" applyFont="1" applyFill="1" applyBorder="1" applyAlignment="1">
      <alignment horizontal="center" vertical="center" readingOrder="2"/>
    </xf>
    <xf numFmtId="0" fontId="7" fillId="0" borderId="7" xfId="8" applyFont="1" applyBorder="1" applyAlignment="1">
      <alignment horizontal="center" vertical="center" wrapText="1" shrinkToFit="1" readingOrder="1"/>
    </xf>
    <xf numFmtId="0" fontId="6" fillId="0" borderId="13" xfId="8" applyFont="1" applyFill="1" applyBorder="1" applyAlignment="1">
      <alignment horizontal="center" vertical="center" wrapText="1" shrinkToFit="1" readingOrder="2"/>
    </xf>
    <xf numFmtId="0" fontId="7" fillId="0" borderId="4" xfId="8" applyFont="1" applyFill="1" applyBorder="1" applyAlignment="1">
      <alignment horizontal="center" vertical="center" wrapText="1" shrinkToFit="1" readingOrder="2"/>
    </xf>
    <xf numFmtId="0" fontId="7" fillId="0" borderId="5" xfId="8" applyFont="1" applyFill="1" applyBorder="1" applyAlignment="1">
      <alignment horizontal="center" vertical="center" wrapText="1" shrinkToFit="1" readingOrder="2"/>
    </xf>
    <xf numFmtId="0" fontId="2" fillId="0" borderId="1" xfId="8" applyFont="1" applyBorder="1" applyAlignment="1">
      <alignment vertical="center" readingOrder="2"/>
    </xf>
    <xf numFmtId="0" fontId="3" fillId="0" borderId="7" xfId="8" applyFont="1" applyFill="1" applyBorder="1" applyAlignment="1">
      <alignment horizontal="center" vertical="center"/>
    </xf>
    <xf numFmtId="0" fontId="3" fillId="0" borderId="2" xfId="7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right" vertical="center" readingOrder="2"/>
    </xf>
    <xf numFmtId="0" fontId="3" fillId="0" borderId="3" xfId="7" applyFont="1" applyFill="1" applyBorder="1" applyAlignment="1">
      <alignment horizontal="right" vertical="center" readingOrder="2"/>
    </xf>
    <xf numFmtId="0" fontId="3" fillId="0" borderId="2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horizontal="left" vertical="center" readingOrder="2"/>
    </xf>
    <xf numFmtId="0" fontId="3" fillId="0" borderId="0" xfId="8" applyFont="1" applyAlignment="1">
      <alignment horizontal="center" vertical="center" wrapText="1" readingOrder="1"/>
    </xf>
    <xf numFmtId="0" fontId="2" fillId="0" borderId="2" xfId="7" applyFont="1" applyFill="1" applyBorder="1" applyAlignment="1">
      <alignment horizontal="center" vertical="center" readingOrder="2"/>
    </xf>
    <xf numFmtId="0" fontId="3" fillId="0" borderId="2" xfId="7" applyFont="1" applyFill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left" vertical="center" wrapText="1" readingOrder="2"/>
    </xf>
    <xf numFmtId="0" fontId="3" fillId="0" borderId="3" xfId="7" applyFont="1" applyFill="1" applyBorder="1" applyAlignment="1">
      <alignment horizontal="left" vertical="center" wrapText="1" readingOrder="2"/>
    </xf>
    <xf numFmtId="0" fontId="2" fillId="0" borderId="2" xfId="7" applyFont="1" applyFill="1" applyBorder="1" applyAlignment="1">
      <alignment horizontal="right" vertical="center" readingOrder="2"/>
    </xf>
    <xf numFmtId="0" fontId="2" fillId="0" borderId="0" xfId="7" applyFont="1" applyFill="1" applyBorder="1" applyAlignment="1">
      <alignment horizontal="right" vertical="center" readingOrder="2"/>
    </xf>
    <xf numFmtId="0" fontId="2" fillId="0" borderId="3" xfId="7" applyFont="1" applyFill="1" applyBorder="1" applyAlignment="1">
      <alignment horizontal="right" vertical="center" readingOrder="2"/>
    </xf>
    <xf numFmtId="0" fontId="3" fillId="0" borderId="7" xfId="8" applyFont="1" applyFill="1" applyBorder="1" applyAlignment="1">
      <alignment horizontal="left" vertical="center" wrapText="1" readingOrder="1"/>
    </xf>
    <xf numFmtId="0" fontId="3" fillId="0" borderId="8" xfId="7" applyFont="1" applyFill="1" applyBorder="1" applyAlignment="1">
      <alignment vertical="center" wrapText="1" readingOrder="2"/>
    </xf>
    <xf numFmtId="0" fontId="3" fillId="0" borderId="49" xfId="7" applyFont="1" applyFill="1" applyBorder="1" applyAlignment="1">
      <alignment vertical="center" wrapText="1" readingOrder="2"/>
    </xf>
    <xf numFmtId="0" fontId="3" fillId="0" borderId="25" xfId="8" applyFont="1" applyFill="1" applyBorder="1" applyAlignment="1">
      <alignment vertical="center" readingOrder="2"/>
    </xf>
    <xf numFmtId="0" fontId="3" fillId="0" borderId="5" xfId="8" applyFont="1" applyFill="1" applyBorder="1" applyAlignment="1">
      <alignment vertical="center" readingOrder="2"/>
    </xf>
    <xf numFmtId="0" fontId="7" fillId="3" borderId="6" xfId="8" applyFont="1" applyFill="1" applyBorder="1" applyAlignment="1">
      <alignment horizontal="center" vertical="center" wrapText="1" readingOrder="2"/>
    </xf>
    <xf numFmtId="0" fontId="7" fillId="3" borderId="6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horizontal="right" vertical="center" readingOrder="2"/>
    </xf>
    <xf numFmtId="0" fontId="2" fillId="0" borderId="3" xfId="8" applyFont="1" applyFill="1" applyBorder="1" applyAlignment="1">
      <alignment horizontal="left" vertical="center" wrapText="1" readingOrder="2"/>
    </xf>
    <xf numFmtId="0" fontId="7" fillId="3" borderId="5" xfId="8" applyFont="1" applyFill="1" applyBorder="1" applyAlignment="1">
      <alignment horizontal="center" vertical="center" wrapText="1" readingOrder="1"/>
    </xf>
    <xf numFmtId="0" fontId="3" fillId="3" borderId="6" xfId="8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center" vertical="center" wrapText="1" readingOrder="2"/>
    </xf>
    <xf numFmtId="0" fontId="7" fillId="0" borderId="7" xfId="8" applyFont="1" applyFill="1" applyBorder="1" applyAlignment="1">
      <alignment horizontal="center" vertical="center" wrapText="1" readingOrder="2"/>
    </xf>
    <xf numFmtId="0" fontId="7" fillId="0" borderId="3" xfId="8" applyFont="1" applyFill="1" applyBorder="1" applyAlignment="1">
      <alignment horizontal="center" vertical="center" wrapText="1" readingOrder="1"/>
    </xf>
    <xf numFmtId="0" fontId="3" fillId="3" borderId="9" xfId="8" applyFont="1" applyFill="1" applyBorder="1" applyAlignment="1">
      <alignment horizontal="center" vertical="center" readingOrder="2"/>
    </xf>
    <xf numFmtId="0" fontId="7" fillId="3" borderId="9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9" xfId="8" applyFont="1" applyFill="1" applyBorder="1" applyAlignment="1">
      <alignment horizontal="center" vertical="center" wrapText="1" readingOrder="2"/>
    </xf>
    <xf numFmtId="0" fontId="7" fillId="3" borderId="9" xfId="8" applyFont="1" applyFill="1" applyBorder="1" applyAlignment="1">
      <alignment horizontal="center" vertical="center" wrapText="1" readingOrder="2"/>
    </xf>
    <xf numFmtId="0" fontId="7" fillId="0" borderId="6" xfId="8" applyFont="1" applyBorder="1" applyAlignment="1">
      <alignment horizontal="center" vertical="center" wrapText="1" readingOrder="2"/>
    </xf>
    <xf numFmtId="0" fontId="7" fillId="0" borderId="0" xfId="8" applyFont="1" applyBorder="1" applyAlignment="1">
      <alignment horizontal="center" vertical="center" wrapText="1" readingOrder="2"/>
    </xf>
    <xf numFmtId="0" fontId="3" fillId="3" borderId="9" xfId="8" applyFont="1" applyFill="1" applyBorder="1" applyAlignment="1">
      <alignment horizontal="center" vertical="center" wrapText="1" shrinkToFit="1" readingOrder="2"/>
    </xf>
    <xf numFmtId="0" fontId="7" fillId="3" borderId="13" xfId="8" applyFont="1" applyFill="1" applyBorder="1" applyAlignment="1">
      <alignment horizontal="center" vertical="center" wrapText="1" shrinkToFit="1" readingOrder="2"/>
    </xf>
    <xf numFmtId="0" fontId="7" fillId="3" borderId="0" xfId="8" applyFont="1" applyFill="1" applyBorder="1" applyAlignment="1">
      <alignment horizontal="center" vertical="center" wrapText="1" shrinkToFit="1" readingOrder="2"/>
    </xf>
    <xf numFmtId="0" fontId="7" fillId="3" borderId="8" xfId="8" applyFont="1" applyFill="1" applyBorder="1" applyAlignment="1">
      <alignment horizontal="center" vertical="center" wrapText="1" shrinkToFi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6" xfId="8" applyFont="1" applyFill="1" applyBorder="1" applyAlignment="1">
      <alignment horizontal="center" vertical="center" wrapText="1" shrinkToFit="1" readingOrder="2"/>
    </xf>
    <xf numFmtId="0" fontId="7" fillId="3" borderId="5" xfId="8" applyFont="1" applyFill="1" applyBorder="1" applyAlignment="1">
      <alignment horizontal="center" vertical="center" wrapText="1" shrinkToFit="1" readingOrder="2"/>
    </xf>
    <xf numFmtId="0" fontId="7" fillId="3" borderId="6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3" fillId="3" borderId="8" xfId="8" applyFont="1" applyFill="1" applyBorder="1" applyAlignment="1">
      <alignment horizontal="center" vertical="center" wrapText="1" shrinkToFit="1" readingOrder="2"/>
    </xf>
    <xf numFmtId="0" fontId="3" fillId="3" borderId="29" xfId="8" applyFont="1" applyFill="1" applyBorder="1" applyAlignment="1">
      <alignment horizontal="center" vertical="center" wrapText="1" shrinkToFit="1" readingOrder="2"/>
    </xf>
    <xf numFmtId="0" fontId="3" fillId="3" borderId="14" xfId="8" applyFont="1" applyFill="1" applyBorder="1" applyAlignment="1">
      <alignment horizontal="center" vertical="center" wrapText="1" shrinkToFit="1" readingOrder="2"/>
    </xf>
    <xf numFmtId="0" fontId="3" fillId="3" borderId="23" xfId="8" applyFont="1" applyFill="1" applyBorder="1" applyAlignment="1">
      <alignment horizontal="center" vertical="center" wrapText="1" shrinkToFit="1" readingOrder="2"/>
    </xf>
    <xf numFmtId="0" fontId="7" fillId="3" borderId="29" xfId="8" applyFont="1" applyFill="1" applyBorder="1" applyAlignment="1">
      <alignment horizontal="center" vertical="center" wrapText="1" shrinkToFit="1" readingOrder="2"/>
    </xf>
    <xf numFmtId="0" fontId="7" fillId="3" borderId="14" xfId="8" applyFont="1" applyFill="1" applyBorder="1" applyAlignment="1">
      <alignment horizontal="center" vertical="center" wrapText="1" shrinkToFit="1" readingOrder="2"/>
    </xf>
    <xf numFmtId="0" fontId="7" fillId="3" borderId="23" xfId="8" applyFont="1" applyFill="1" applyBorder="1" applyAlignment="1">
      <alignment horizontal="center" vertical="center" wrapText="1" shrinkToFit="1" readingOrder="2"/>
    </xf>
    <xf numFmtId="0" fontId="7" fillId="0" borderId="14" xfId="8" applyFont="1" applyBorder="1" applyAlignment="1">
      <alignment horizontal="center" vertical="center" wrapText="1" readingOrder="1"/>
    </xf>
    <xf numFmtId="0" fontId="7" fillId="0" borderId="8" xfId="8" applyFont="1" applyBorder="1" applyAlignment="1">
      <alignment horizontal="center" vertical="center" wrapText="1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0" borderId="9" xfId="8" applyFont="1" applyFill="1" applyBorder="1" applyAlignment="1">
      <alignment horizontal="center" vertical="center" wrapText="1" shrinkToFit="1" readingOrder="2"/>
    </xf>
    <xf numFmtId="0" fontId="3" fillId="0" borderId="14" xfId="8" applyFont="1" applyFill="1" applyBorder="1" applyAlignment="1">
      <alignment horizontal="center" vertical="center" wrapText="1" readingOrder="2"/>
    </xf>
    <xf numFmtId="0" fontId="3" fillId="0" borderId="23" xfId="8" applyFont="1" applyFill="1" applyBorder="1" applyAlignment="1">
      <alignment horizontal="center" vertical="center" wrapText="1" readingOrder="2"/>
    </xf>
    <xf numFmtId="0" fontId="3" fillId="0" borderId="15" xfId="8" applyFont="1" applyFill="1" applyBorder="1" applyAlignment="1">
      <alignment horizontal="center" vertical="center" wrapText="1" readingOrder="2"/>
    </xf>
    <xf numFmtId="0" fontId="18" fillId="0" borderId="13" xfId="8" applyFont="1" applyFill="1" applyBorder="1" applyAlignment="1">
      <alignment horizontal="center" vertical="center" wrapText="1" readingOrder="2"/>
    </xf>
    <xf numFmtId="0" fontId="18" fillId="0" borderId="0" xfId="8" applyFont="1" applyFill="1" applyBorder="1" applyAlignment="1">
      <alignment horizontal="center" vertical="center" wrapText="1" readingOrder="2"/>
    </xf>
    <xf numFmtId="0" fontId="18" fillId="0" borderId="8" xfId="8" applyFont="1" applyFill="1" applyBorder="1" applyAlignment="1">
      <alignment horizontal="center" vertical="center" wrapText="1" readingOrder="2"/>
    </xf>
    <xf numFmtId="0" fontId="18" fillId="0" borderId="5" xfId="8" applyFont="1" applyFill="1" applyBorder="1" applyAlignment="1">
      <alignment horizontal="center" vertical="center" wrapText="1"/>
    </xf>
    <xf numFmtId="0" fontId="18" fillId="0" borderId="6" xfId="8" applyFont="1" applyFill="1" applyBorder="1" applyAlignment="1">
      <alignment horizontal="center" vertical="center" wrapText="1"/>
    </xf>
    <xf numFmtId="0" fontId="18" fillId="0" borderId="9" xfId="8" applyFont="1" applyFill="1" applyBorder="1" applyAlignment="1">
      <alignment horizontal="center" vertical="center" wrapText="1" readingOrder="2"/>
    </xf>
    <xf numFmtId="0" fontId="18" fillId="3" borderId="6" xfId="8" applyFont="1" applyFill="1" applyBorder="1" applyAlignment="1">
      <alignment horizontal="center" vertical="center" wrapText="1" readingOrder="2"/>
    </xf>
    <xf numFmtId="0" fontId="7" fillId="3" borderId="6" xfId="8" applyFont="1" applyFill="1" applyBorder="1" applyAlignment="1">
      <alignment horizontal="center" vertical="center" wrapText="1" shrinkToFit="1" readingOrder="1"/>
    </xf>
    <xf numFmtId="0" fontId="7" fillId="3" borderId="0" xfId="8" applyFont="1" applyFill="1" applyBorder="1" applyAlignment="1">
      <alignment horizontal="center" vertical="center" wrapText="1" shrinkToFit="1" readingOrder="1"/>
    </xf>
    <xf numFmtId="0" fontId="7" fillId="0" borderId="13" xfId="8" applyFont="1" applyFill="1" applyBorder="1" applyAlignment="1">
      <alignment horizontal="center" vertical="center" wrapText="1" readingOrder="2"/>
    </xf>
    <xf numFmtId="0" fontId="3" fillId="0" borderId="2" xfId="8" applyFont="1" applyFill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right" vertical="center" readingOrder="2"/>
    </xf>
    <xf numFmtId="0" fontId="3" fillId="0" borderId="3" xfId="8" applyFont="1" applyFill="1" applyBorder="1" applyAlignment="1">
      <alignment horizontal="right" vertical="center" readingOrder="2"/>
    </xf>
    <xf numFmtId="0" fontId="3" fillId="3" borderId="13" xfId="8" applyFont="1" applyFill="1" applyBorder="1" applyAlignment="1">
      <alignment horizontal="center" vertical="center" wrapText="1" shrinkToFit="1" readingOrder="2"/>
    </xf>
    <xf numFmtId="0" fontId="2" fillId="0" borderId="0" xfId="8" applyFont="1" applyBorder="1" applyAlignment="1">
      <alignment horizontal="center" vertical="center" shrinkToFit="1" readingOrder="2"/>
    </xf>
    <xf numFmtId="0" fontId="3" fillId="3" borderId="0" xfId="8" applyFont="1" applyFill="1" applyAlignment="1">
      <alignment horizontal="center" vertical="center" readingOrder="2"/>
    </xf>
    <xf numFmtId="0" fontId="2" fillId="0" borderId="1" xfId="8" applyFont="1" applyBorder="1" applyAlignment="1">
      <alignment horizontal="right" vertical="center" wrapText="1" readingOrder="2"/>
    </xf>
    <xf numFmtId="0" fontId="2" fillId="0" borderId="1" xfId="8" applyFont="1" applyBorder="1" applyAlignment="1">
      <alignment horizontal="left" vertical="center" wrapText="1" readingOrder="1"/>
    </xf>
    <xf numFmtId="0" fontId="17" fillId="0" borderId="6" xfId="8" applyFont="1" applyFill="1" applyBorder="1" applyAlignment="1">
      <alignment horizontal="center" vertical="center" wrapText="1"/>
    </xf>
    <xf numFmtId="0" fontId="17" fillId="0" borderId="0" xfId="8" applyFont="1" applyFill="1" applyBorder="1" applyAlignment="1">
      <alignment horizontal="center" vertical="center" wrapText="1"/>
    </xf>
    <xf numFmtId="0" fontId="18" fillId="0" borderId="6" xfId="8" applyFont="1" applyFill="1" applyBorder="1" applyAlignment="1">
      <alignment horizontal="center" vertical="center" wrapText="1" readingOrder="1"/>
    </xf>
    <xf numFmtId="0" fontId="18" fillId="0" borderId="0" xfId="8" applyFont="1" applyFill="1" applyBorder="1" applyAlignment="1">
      <alignment horizontal="center" vertical="center" wrapText="1" readingOrder="1"/>
    </xf>
    <xf numFmtId="0" fontId="18" fillId="0" borderId="8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18" fillId="0" borderId="5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6" fillId="0" borderId="6" xfId="8" applyFont="1" applyFill="1" applyBorder="1" applyAlignment="1">
      <alignment horizontal="center" vertical="center" wrapText="1" readingOrder="2"/>
    </xf>
    <xf numFmtId="0" fontId="6" fillId="0" borderId="8" xfId="8" applyFont="1" applyFill="1" applyBorder="1" applyAlignment="1">
      <alignment horizontal="center" vertical="center" wrapText="1" readingOrder="2"/>
    </xf>
    <xf numFmtId="0" fontId="6" fillId="0" borderId="6" xfId="8" applyFont="1" applyFill="1" applyBorder="1" applyAlignment="1">
      <alignment horizontal="left" vertical="center" wrapText="1" readingOrder="2"/>
    </xf>
    <xf numFmtId="0" fontId="6" fillId="0" borderId="8" xfId="8" applyFont="1" applyFill="1" applyBorder="1" applyAlignment="1">
      <alignment horizontal="left" vertical="center" wrapText="1" readingOrder="2"/>
    </xf>
    <xf numFmtId="0" fontId="3" fillId="0" borderId="5" xfId="7" applyFont="1" applyBorder="1" applyAlignment="1">
      <alignment horizontal="left" vertical="center" wrapText="1" readingOrder="2"/>
    </xf>
    <xf numFmtId="0" fontId="3" fillId="0" borderId="9" xfId="7" applyFont="1" applyBorder="1" applyAlignment="1">
      <alignment horizontal="left" vertical="center" wrapText="1" readingOrder="2"/>
    </xf>
    <xf numFmtId="0" fontId="3" fillId="0" borderId="7" xfId="7" applyFont="1" applyBorder="1" applyAlignment="1">
      <alignment horizontal="left" vertical="center" wrapText="1" readingOrder="2"/>
    </xf>
    <xf numFmtId="0" fontId="3" fillId="0" borderId="4" xfId="7" applyFont="1" applyBorder="1" applyAlignment="1">
      <alignment horizontal="left" vertical="center" wrapText="1" readingOrder="2"/>
    </xf>
    <xf numFmtId="0" fontId="2" fillId="0" borderId="0" xfId="7" applyFont="1" applyFill="1" applyBorder="1" applyAlignment="1">
      <alignment horizontal="center" vertical="center" readingOrder="2"/>
    </xf>
    <xf numFmtId="0" fontId="3" fillId="0" borderId="0" xfId="7" applyFont="1" applyAlignment="1">
      <alignment horizontal="center" vertical="center" wrapText="1" readingOrder="1"/>
    </xf>
    <xf numFmtId="0" fontId="3" fillId="0" borderId="1" xfId="7" applyFont="1" applyFill="1" applyBorder="1" applyAlignment="1">
      <alignment horizontal="left" vertical="center" readingOrder="1"/>
    </xf>
    <xf numFmtId="0" fontId="7" fillId="2" borderId="5" xfId="7" applyFont="1" applyFill="1" applyBorder="1" applyAlignment="1">
      <alignment horizontal="center" vertical="center" wrapText="1" readingOrder="1"/>
    </xf>
    <xf numFmtId="0" fontId="2" fillId="0" borderId="3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6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2" fillId="0" borderId="1" xfId="7" applyFont="1" applyFill="1" applyBorder="1" applyAlignment="1">
      <alignment horizontal="right" vertical="center" readingOrder="2"/>
    </xf>
    <xf numFmtId="0" fontId="3" fillId="0" borderId="6" xfId="7" applyFont="1" applyFill="1" applyBorder="1" applyAlignment="1">
      <alignment horizontal="right" vertical="center" readingOrder="2"/>
    </xf>
    <xf numFmtId="0" fontId="3" fillId="0" borderId="8" xfId="7" applyFont="1" applyFill="1" applyBorder="1" applyAlignment="1">
      <alignment horizontal="right" vertical="center" readingOrder="2"/>
    </xf>
    <xf numFmtId="0" fontId="3" fillId="0" borderId="7" xfId="7" applyFont="1" applyFill="1" applyBorder="1" applyAlignment="1">
      <alignment horizontal="center" vertical="center" wrapText="1" readingOrder="2"/>
    </xf>
    <xf numFmtId="0" fontId="2" fillId="0" borderId="1" xfId="7" applyFont="1" applyFill="1" applyBorder="1" applyAlignment="1">
      <alignment horizontal="left" vertical="center" wrapText="1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7" fillId="0" borderId="0" xfId="7" applyFont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center" vertical="center" wrapText="1" readingOrder="2"/>
    </xf>
    <xf numFmtId="0" fontId="7" fillId="0" borderId="6" xfId="7" applyFont="1" applyBorder="1" applyAlignment="1">
      <alignment horizontal="center" vertical="center" wrapText="1" readingOrder="1"/>
    </xf>
    <xf numFmtId="0" fontId="7" fillId="0" borderId="8" xfId="7" applyFont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center" vertical="center" wrapText="1" readingOrder="2"/>
    </xf>
    <xf numFmtId="0" fontId="7" fillId="0" borderId="4" xfId="7" applyFont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left" vertical="center" wrapText="1" readingOrder="1"/>
    </xf>
    <xf numFmtId="0" fontId="7" fillId="0" borderId="13" xfId="7" applyFont="1" applyBorder="1" applyAlignment="1">
      <alignment horizontal="center" vertical="center" wrapText="1" readingOrder="1"/>
    </xf>
    <xf numFmtId="0" fontId="3" fillId="0" borderId="2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wrapText="1" readingOrder="1"/>
    </xf>
    <xf numFmtId="0" fontId="3" fillId="0" borderId="2" xfId="7" applyFont="1" applyBorder="1" applyAlignment="1">
      <alignment horizontal="left" vertical="center" wrapText="1" readingOrder="1"/>
    </xf>
    <xf numFmtId="0" fontId="3" fillId="0" borderId="0" xfId="7" applyFont="1" applyBorder="1" applyAlignment="1">
      <alignment horizontal="left" vertical="center" wrapText="1" readingOrder="1"/>
    </xf>
    <xf numFmtId="0" fontId="3" fillId="0" borderId="3" xfId="7" applyFont="1" applyFill="1" applyBorder="1" applyAlignment="1">
      <alignment horizontal="center" vertical="center" wrapText="1" readingOrder="1"/>
    </xf>
    <xf numFmtId="0" fontId="3" fillId="0" borderId="3" xfId="7" applyFont="1" applyBorder="1" applyAlignment="1">
      <alignment horizontal="left" vertical="center" wrapText="1" readingOrder="1"/>
    </xf>
    <xf numFmtId="0" fontId="7" fillId="2" borderId="0" xfId="7" applyFont="1" applyFill="1" applyBorder="1" applyAlignment="1">
      <alignment horizontal="center" vertical="center" wrapText="1" readingOrder="1"/>
    </xf>
    <xf numFmtId="0" fontId="6" fillId="0" borderId="8" xfId="7" applyFont="1" applyFill="1" applyBorder="1" applyAlignment="1">
      <alignment horizontal="right" vertical="center" wrapText="1" readingOrder="2"/>
    </xf>
    <xf numFmtId="0" fontId="3" fillId="0" borderId="9" xfId="7" applyFont="1" applyFill="1" applyBorder="1" applyAlignment="1">
      <alignment horizontal="center" vertical="center" wrapText="1" readingOrder="2"/>
    </xf>
    <xf numFmtId="0" fontId="7" fillId="0" borderId="9" xfId="7" applyFont="1" applyBorder="1" applyAlignment="1">
      <alignment horizontal="center" vertical="center" wrapText="1" readingOrder="1"/>
    </xf>
    <xf numFmtId="0" fontId="3" fillId="0" borderId="13" xfId="7" applyFont="1" applyFill="1" applyBorder="1" applyAlignment="1">
      <alignment horizontal="center" vertical="center" wrapText="1" readingOrder="2"/>
    </xf>
    <xf numFmtId="0" fontId="3" fillId="0" borderId="9" xfId="7" applyFont="1" applyFill="1" applyBorder="1" applyAlignment="1">
      <alignment horizontal="center" vertical="center" readingOrder="2"/>
    </xf>
    <xf numFmtId="0" fontId="3" fillId="0" borderId="6" xfId="7" applyFont="1" applyBorder="1" applyAlignment="1">
      <alignment horizontal="center" vertical="center" wrapText="1" readingOrder="2"/>
    </xf>
    <xf numFmtId="0" fontId="3" fillId="0" borderId="0" xfId="7" applyFont="1" applyBorder="1" applyAlignment="1">
      <alignment horizontal="center" vertical="center" wrapText="1" readingOrder="2"/>
    </xf>
    <xf numFmtId="0" fontId="3" fillId="0" borderId="8" xfId="7" applyFont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8" xfId="7" applyFont="1" applyFill="1" applyBorder="1" applyAlignment="1">
      <alignment horizontal="right" vertical="center" wrapText="1" readingOrder="2"/>
    </xf>
    <xf numFmtId="0" fontId="2" fillId="0" borderId="0" xfId="7" applyFont="1" applyFill="1" applyBorder="1" applyAlignment="1">
      <alignment horizontal="center" vertical="center" shrinkToFit="1" readingOrder="2"/>
    </xf>
    <xf numFmtId="0" fontId="2" fillId="0" borderId="0" xfId="7" applyFont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left" vertical="center" wrapText="1" readingOrder="1"/>
    </xf>
    <xf numFmtId="0" fontId="7" fillId="2" borderId="8" xfId="7" applyFont="1" applyFill="1" applyBorder="1" applyAlignment="1">
      <alignment horizontal="center" vertical="center" wrapText="1" readingOrder="1"/>
    </xf>
    <xf numFmtId="0" fontId="7" fillId="0" borderId="5" xfId="7" applyFont="1" applyFill="1" applyBorder="1" applyAlignment="1">
      <alignment horizontal="left" vertical="center" wrapText="1" readingOrder="1"/>
    </xf>
    <xf numFmtId="0" fontId="2" fillId="0" borderId="0" xfId="7" applyFont="1" applyAlignment="1">
      <alignment horizontal="center" vertical="center" wrapText="1" readingOrder="2"/>
    </xf>
    <xf numFmtId="0" fontId="2" fillId="0" borderId="2" xfId="7" applyFont="1" applyFill="1" applyBorder="1" applyAlignment="1">
      <alignment horizontal="left" vertical="center" readingOrder="2"/>
    </xf>
    <xf numFmtId="0" fontId="2" fillId="0" borderId="0" xfId="7" applyFont="1" applyFill="1" applyBorder="1" applyAlignment="1">
      <alignment horizontal="left" vertical="center" readingOrder="2"/>
    </xf>
    <xf numFmtId="0" fontId="2" fillId="0" borderId="3" xfId="7" applyFont="1" applyFill="1" applyBorder="1" applyAlignment="1">
      <alignment horizontal="left" vertical="center" readingOrder="2"/>
    </xf>
    <xf numFmtId="0" fontId="7" fillId="0" borderId="6" xfId="7" applyFont="1" applyFill="1" applyBorder="1" applyAlignment="1">
      <alignment horizontal="center" vertical="center" wrapText="1" readingOrder="2"/>
    </xf>
    <xf numFmtId="0" fontId="7" fillId="0" borderId="0" xfId="7" applyFont="1" applyFill="1" applyBorder="1" applyAlignment="1">
      <alignment horizontal="center" vertical="center" wrapText="1" readingOrder="2"/>
    </xf>
    <xf numFmtId="0" fontId="3" fillId="0" borderId="2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left" vertical="center" wrapText="1" readingOrder="1"/>
    </xf>
    <xf numFmtId="0" fontId="3" fillId="0" borderId="3" xfId="7" applyFont="1" applyFill="1" applyBorder="1" applyAlignment="1">
      <alignment horizontal="left" vertical="center" wrapText="1" readingOrder="1"/>
    </xf>
    <xf numFmtId="0" fontId="7" fillId="0" borderId="7" xfId="7" applyFont="1" applyFill="1" applyBorder="1" applyAlignment="1">
      <alignment horizontal="center" vertical="center" wrapText="1" readingOrder="1"/>
    </xf>
    <xf numFmtId="0" fontId="7" fillId="2" borderId="9" xfId="7" applyFont="1" applyFill="1" applyBorder="1" applyAlignment="1">
      <alignment horizontal="left" vertical="center" wrapText="1" readingOrder="1"/>
    </xf>
    <xf numFmtId="0" fontId="3" fillId="0" borderId="9" xfId="7" applyFont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right" vertical="center" wrapText="1" readingOrder="2"/>
    </xf>
    <xf numFmtId="0" fontId="7" fillId="0" borderId="4" xfId="7" applyFont="1" applyFill="1" applyBorder="1" applyAlignment="1">
      <alignment horizontal="left" vertical="center" wrapText="1" readingOrder="1"/>
    </xf>
    <xf numFmtId="0" fontId="7" fillId="0" borderId="13" xfId="7" applyFont="1" applyFill="1" applyBorder="1" applyAlignment="1">
      <alignment horizontal="center" vertical="center" wrapText="1" readingOrder="2"/>
    </xf>
    <xf numFmtId="0" fontId="7" fillId="2" borderId="6" xfId="7" applyFont="1" applyFill="1" applyBorder="1" applyAlignment="1">
      <alignment horizontal="center" vertical="center" wrapText="1" readingOrder="1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3" fillId="0" borderId="8" xfId="7" applyFont="1" applyFill="1" applyBorder="1" applyAlignment="1">
      <alignment horizontal="center" vertical="center"/>
    </xf>
    <xf numFmtId="0" fontId="7" fillId="2" borderId="13" xfId="7" applyFont="1" applyFill="1" applyBorder="1" applyAlignment="1">
      <alignment horizontal="center" vertical="center" wrapText="1" readingOrder="1"/>
    </xf>
    <xf numFmtId="0" fontId="7" fillId="0" borderId="6" xfId="7" applyFont="1" applyFill="1" applyBorder="1" applyAlignment="1">
      <alignment horizontal="center" vertical="center" wrapText="1" readingOrder="1"/>
    </xf>
    <xf numFmtId="0" fontId="7" fillId="0" borderId="8" xfId="7" applyFont="1" applyFill="1" applyBorder="1" applyAlignment="1">
      <alignment horizontal="center" vertical="center" wrapText="1" readingOrder="1"/>
    </xf>
    <xf numFmtId="0" fontId="7" fillId="0" borderId="13" xfId="7" applyFont="1" applyBorder="1" applyAlignment="1">
      <alignment horizontal="center" vertical="center" wrapText="1" readingOrder="2"/>
    </xf>
    <xf numFmtId="0" fontId="7" fillId="0" borderId="0" xfId="7" applyFont="1" applyBorder="1" applyAlignment="1">
      <alignment horizontal="center" vertical="center" wrapText="1" readingOrder="2"/>
    </xf>
    <xf numFmtId="0" fontId="7" fillId="0" borderId="8" xfId="7" applyFont="1" applyBorder="1" applyAlignment="1">
      <alignment horizontal="center" vertical="center" wrapText="1" readingOrder="2"/>
    </xf>
    <xf numFmtId="0" fontId="26" fillId="0" borderId="0" xfId="0" applyFont="1" applyAlignment="1">
      <alignment horizontal="center" readingOrder="2"/>
    </xf>
    <xf numFmtId="0" fontId="3" fillId="0" borderId="0" xfId="7" applyFont="1" applyFill="1" applyBorder="1" applyAlignment="1">
      <alignment horizontal="center" vertical="center" readingOrder="1"/>
    </xf>
    <xf numFmtId="0" fontId="3" fillId="0" borderId="7" xfId="8" applyFont="1" applyFill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shrinkToFit="1" readingOrder="2"/>
    </xf>
    <xf numFmtId="0" fontId="3" fillId="0" borderId="0" xfId="7" applyFont="1" applyFill="1" applyBorder="1" applyAlignment="1">
      <alignment horizontal="center" vertical="center" wrapText="1" shrinkToFit="1" readingOrder="2"/>
    </xf>
    <xf numFmtId="0" fontId="3" fillId="0" borderId="8" xfId="7" applyFont="1" applyFill="1" applyBorder="1" applyAlignment="1">
      <alignment horizontal="center" vertical="center" wrapText="1" shrinkToFit="1" readingOrder="2"/>
    </xf>
    <xf numFmtId="0" fontId="7" fillId="0" borderId="8" xfId="7" applyFont="1" applyFill="1" applyBorder="1" applyAlignment="1">
      <alignment horizontal="center" vertical="center" wrapText="1" readingOrder="2"/>
    </xf>
    <xf numFmtId="0" fontId="7" fillId="0" borderId="7" xfId="7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wrapText="1" readingOrder="1"/>
    </xf>
    <xf numFmtId="0" fontId="3" fillId="0" borderId="19" xfId="7" applyFont="1" applyFill="1" applyBorder="1" applyAlignment="1">
      <alignment horizontal="center" vertical="center" shrinkToFit="1" readingOrder="2"/>
    </xf>
    <xf numFmtId="0" fontId="7" fillId="0" borderId="19" xfId="7" applyFont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right" vertical="center" wrapText="1" readingOrder="2"/>
    </xf>
    <xf numFmtId="0" fontId="7" fillId="0" borderId="6" xfId="7" applyFont="1" applyBorder="1" applyAlignment="1">
      <alignment vertical="center" wrapText="1" readingOrder="1"/>
    </xf>
    <xf numFmtId="0" fontId="7" fillId="0" borderId="0" xfId="7" applyFont="1" applyBorder="1" applyAlignment="1">
      <alignment vertical="center" wrapText="1" readingOrder="1"/>
    </xf>
    <xf numFmtId="0" fontId="3" fillId="0" borderId="5" xfId="7" applyFont="1" applyFill="1" applyBorder="1" applyAlignment="1">
      <alignment horizontal="center" vertical="center" shrinkToFit="1" readingOrder="2"/>
    </xf>
    <xf numFmtId="0" fontId="7" fillId="0" borderId="5" xfId="7" applyFont="1" applyFill="1" applyBorder="1" applyAlignment="1">
      <alignment horizontal="center" vertical="center" wrapText="1" shrinkToFit="1" readingOrder="2"/>
    </xf>
    <xf numFmtId="0" fontId="3" fillId="0" borderId="5" xfId="7" applyFont="1" applyFill="1" applyBorder="1" applyAlignment="1">
      <alignment horizontal="center" vertical="center" wrapText="1" shrinkToFit="1" readingOrder="2"/>
    </xf>
    <xf numFmtId="0" fontId="6" fillId="0" borderId="4" xfId="7" applyFont="1" applyFill="1" applyBorder="1" applyAlignment="1">
      <alignment horizontal="center" vertical="center" wrapText="1" readingOrder="2"/>
    </xf>
    <xf numFmtId="0" fontId="6" fillId="0" borderId="5" xfId="7" applyFont="1" applyFill="1" applyBorder="1" applyAlignment="1">
      <alignment horizontal="center" vertical="center" wrapText="1" readingOrder="2"/>
    </xf>
    <xf numFmtId="0" fontId="7" fillId="0" borderId="4" xfId="7" applyFont="1" applyFill="1" applyBorder="1" applyAlignment="1">
      <alignment horizontal="center" vertical="center" wrapText="1" readingOrder="1"/>
    </xf>
    <xf numFmtId="0" fontId="3" fillId="0" borderId="9" xfId="7" applyFont="1" applyFill="1" applyBorder="1" applyAlignment="1">
      <alignment horizontal="center" vertical="center" shrinkToFit="1" readingOrder="2"/>
    </xf>
    <xf numFmtId="0" fontId="7" fillId="2" borderId="9" xfId="7" applyFont="1" applyFill="1" applyBorder="1" applyAlignment="1">
      <alignment horizontal="center" vertical="center" wrapText="1" readingOrder="1"/>
    </xf>
    <xf numFmtId="0" fontId="7" fillId="0" borderId="5" xfId="7" applyFont="1" applyBorder="1" applyAlignment="1">
      <alignment horizontal="center" vertical="center" wrapText="1" readingOrder="2"/>
    </xf>
    <xf numFmtId="0" fontId="6" fillId="0" borderId="6" xfId="7" applyFont="1" applyFill="1" applyBorder="1" applyAlignment="1">
      <alignment horizontal="center" vertical="center" wrapText="1" readingOrder="2"/>
    </xf>
    <xf numFmtId="0" fontId="6" fillId="0" borderId="8" xfId="7" applyFont="1" applyFill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center" vertical="center" shrinkToFit="1" readingOrder="2"/>
    </xf>
    <xf numFmtId="0" fontId="3" fillId="0" borderId="8" xfId="7" applyFont="1" applyFill="1" applyBorder="1" applyAlignment="1">
      <alignment horizontal="center" vertical="center" shrinkToFit="1" readingOrder="2"/>
    </xf>
    <xf numFmtId="0" fontId="2" fillId="0" borderId="0" xfId="7" applyFont="1" applyFill="1" applyBorder="1" applyAlignment="1">
      <alignment horizontal="center" vertical="center" wrapText="1" readingOrder="2"/>
    </xf>
    <xf numFmtId="0" fontId="2" fillId="0" borderId="0" xfId="7" applyFont="1" applyBorder="1" applyAlignment="1">
      <alignment horizontal="right" readingOrder="2"/>
    </xf>
    <xf numFmtId="0" fontId="7" fillId="0" borderId="6" xfId="7" applyFont="1" applyFill="1" applyBorder="1" applyAlignment="1">
      <alignment horizontal="center" vertical="center" wrapText="1" shrinkToFit="1" readingOrder="2"/>
    </xf>
    <xf numFmtId="0" fontId="7" fillId="0" borderId="8" xfId="7" applyFont="1" applyFill="1" applyBorder="1" applyAlignment="1">
      <alignment horizontal="center" vertical="center" wrapText="1" shrinkToFit="1" readingOrder="2"/>
    </xf>
    <xf numFmtId="0" fontId="2" fillId="0" borderId="0" xfId="7" applyFont="1" applyBorder="1" applyAlignment="1">
      <alignment horizontal="center" vertical="center" wrapText="1" shrinkToFit="1" readingOrder="2"/>
    </xf>
    <xf numFmtId="0" fontId="3" fillId="3" borderId="2" xfId="7" applyFont="1" applyFill="1" applyBorder="1" applyAlignment="1">
      <alignment horizontal="center" readingOrder="2"/>
    </xf>
    <xf numFmtId="0" fontId="2" fillId="0" borderId="0" xfId="7" applyFont="1" applyBorder="1" applyAlignment="1">
      <alignment horizontal="center" vertical="center" shrinkToFit="1" readingOrder="2"/>
    </xf>
    <xf numFmtId="0" fontId="2" fillId="0" borderId="0" xfId="7" applyFont="1" applyFill="1" applyBorder="1" applyAlignment="1">
      <alignment horizontal="center" vertical="center" wrapText="1" readingOrder="1"/>
    </xf>
    <xf numFmtId="0" fontId="2" fillId="0" borderId="0" xfId="7" applyFont="1" applyBorder="1" applyAlignment="1">
      <alignment horizontal="center" shrinkToFit="1" readingOrder="2"/>
    </xf>
    <xf numFmtId="0" fontId="2" fillId="3" borderId="1" xfId="7" applyFont="1" applyFill="1" applyBorder="1" applyAlignment="1">
      <alignment horizontal="left" vertical="center" wrapText="1" readingOrder="1"/>
    </xf>
    <xf numFmtId="0" fontId="3" fillId="3" borderId="2" xfId="7" applyFont="1" applyFill="1" applyBorder="1" applyAlignment="1">
      <alignment horizontal="center" vertical="center" readingOrder="2"/>
    </xf>
    <xf numFmtId="0" fontId="3" fillId="3" borderId="0" xfId="7" applyFont="1" applyFill="1" applyBorder="1" applyAlignment="1">
      <alignment horizontal="center" vertical="center" readingOrder="2"/>
    </xf>
    <xf numFmtId="0" fontId="3" fillId="0" borderId="0" xfId="7" applyFont="1" applyBorder="1" applyAlignment="1">
      <alignment horizontal="center" readingOrder="2"/>
    </xf>
    <xf numFmtId="0" fontId="2" fillId="0" borderId="1" xfId="7" applyFont="1" applyBorder="1" applyAlignment="1">
      <alignment horizontal="left" vertical="center" wrapText="1" readingOrder="1"/>
    </xf>
    <xf numFmtId="0" fontId="3" fillId="0" borderId="9" xfId="7" applyFont="1" applyFill="1" applyBorder="1" applyAlignment="1">
      <alignment horizontal="right" vertical="center" wrapText="1" readingOrder="2"/>
    </xf>
    <xf numFmtId="0" fontId="7" fillId="0" borderId="9" xfId="7" applyFont="1" applyFill="1" applyBorder="1" applyAlignment="1">
      <alignment horizontal="left" vertical="center" wrapText="1" readingOrder="1"/>
    </xf>
    <xf numFmtId="0" fontId="7" fillId="0" borderId="7" xfId="7" applyFont="1" applyBorder="1" applyAlignment="1">
      <alignment horizontal="center" vertical="center" wrapText="1" readingOrder="1"/>
    </xf>
    <xf numFmtId="0" fontId="7" fillId="0" borderId="6" xfId="7" applyFont="1" applyBorder="1" applyAlignment="1">
      <alignment horizontal="left" vertical="center" wrapText="1" readingOrder="1"/>
    </xf>
    <xf numFmtId="0" fontId="3" fillId="0" borderId="45" xfId="7" applyFont="1" applyFill="1" applyBorder="1" applyAlignment="1">
      <alignment horizontal="center" vertical="center" readingOrder="2"/>
    </xf>
    <xf numFmtId="0" fontId="3" fillId="0" borderId="46" xfId="7" applyFont="1" applyFill="1" applyBorder="1" applyAlignment="1">
      <alignment horizontal="center" vertical="center" readingOrder="2"/>
    </xf>
    <xf numFmtId="0" fontId="3" fillId="0" borderId="47" xfId="7" applyFont="1" applyFill="1" applyBorder="1" applyAlignment="1">
      <alignment horizontal="center" vertical="center" readingOrder="2"/>
    </xf>
    <xf numFmtId="0" fontId="7" fillId="0" borderId="5" xfId="7" applyFont="1" applyFill="1" applyBorder="1" applyAlignment="1">
      <alignment horizontal="center" vertical="center" wrapText="1"/>
    </xf>
    <xf numFmtId="0" fontId="7" fillId="2" borderId="4" xfId="7" applyFont="1" applyFill="1" applyBorder="1" applyAlignment="1">
      <alignment horizontal="center" vertical="center" wrapText="1" readingOrder="1"/>
    </xf>
    <xf numFmtId="0" fontId="7" fillId="0" borderId="2" xfId="7" applyFont="1" applyBorder="1" applyAlignment="1">
      <alignment horizontal="center" vertical="center" wrapText="1" readingOrder="2"/>
    </xf>
    <xf numFmtId="0" fontId="7" fillId="0" borderId="3" xfId="7" applyFont="1" applyBorder="1" applyAlignment="1">
      <alignment horizontal="center" vertical="center" wrapText="1" readingOrder="2"/>
    </xf>
    <xf numFmtId="0" fontId="3" fillId="0" borderId="4" xfId="7" applyFont="1" applyBorder="1" applyAlignment="1">
      <alignment horizontal="center" vertical="center" wrapText="1" readingOrder="1"/>
    </xf>
    <xf numFmtId="0" fontId="3" fillId="0" borderId="5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0" xfId="0" applyFont="1" applyFill="1" applyBorder="1" applyAlignment="1">
      <alignment horizontal="center" vertical="center" wrapText="1" readingOrder="2"/>
    </xf>
    <xf numFmtId="0" fontId="2" fillId="0" borderId="0" xfId="0" applyFont="1" applyFill="1" applyBorder="1" applyAlignment="1">
      <alignment horizontal="center" vertical="center" shrinkToFit="1" readingOrder="2"/>
    </xf>
    <xf numFmtId="0" fontId="2" fillId="0" borderId="0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right" vertical="center" readingOrder="2"/>
    </xf>
    <xf numFmtId="0" fontId="3" fillId="0" borderId="2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right" vertical="center" readingOrder="2"/>
    </xf>
    <xf numFmtId="0" fontId="3" fillId="0" borderId="3" xfId="0" applyFont="1" applyFill="1" applyBorder="1" applyAlignment="1">
      <alignment horizontal="right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3" fillId="0" borderId="2" xfId="0" applyFont="1" applyFill="1" applyBorder="1" applyAlignment="1">
      <alignment horizontal="left" vertical="center" readingOrder="2"/>
    </xf>
    <xf numFmtId="0" fontId="3" fillId="0" borderId="0" xfId="0" applyFont="1" applyFill="1" applyBorder="1" applyAlignment="1">
      <alignment horizontal="left" vertical="center" readingOrder="2"/>
    </xf>
    <xf numFmtId="0" fontId="3" fillId="0" borderId="3" xfId="0" applyFont="1" applyFill="1" applyBorder="1" applyAlignment="1">
      <alignment horizontal="left" vertical="center" readingOrder="2"/>
    </xf>
    <xf numFmtId="0" fontId="7" fillId="0" borderId="13" xfId="0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8" xfId="0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wrapText="1" readingOrder="2"/>
    </xf>
    <xf numFmtId="0" fontId="7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 readingOrder="2"/>
    </xf>
    <xf numFmtId="0" fontId="7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 readingOrder="2"/>
    </xf>
    <xf numFmtId="0" fontId="7" fillId="0" borderId="5" xfId="0" applyFont="1" applyFill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horizontal="center" vertical="center" wrapText="1" readingOrder="2"/>
    </xf>
    <xf numFmtId="0" fontId="6" fillId="0" borderId="6" xfId="0" applyFont="1" applyFill="1" applyBorder="1" applyAlignment="1">
      <alignment horizontal="center" vertical="center" wrapText="1" readingOrder="2"/>
    </xf>
    <xf numFmtId="0" fontId="6" fillId="0" borderId="8" xfId="0" applyFont="1" applyFill="1" applyBorder="1" applyAlignment="1">
      <alignment horizontal="center" vertical="center" wrapText="1" readingOrder="2"/>
    </xf>
    <xf numFmtId="0" fontId="2" fillId="0" borderId="0" xfId="0" applyFont="1" applyFill="1" applyBorder="1" applyAlignment="1">
      <alignment horizontal="left" vertical="center" wrapText="1" readingOrder="1"/>
    </xf>
    <xf numFmtId="0" fontId="3" fillId="0" borderId="13" xfId="0" applyFont="1" applyFill="1" applyBorder="1" applyAlignment="1">
      <alignment horizontal="center" vertical="center" wrapText="1" readingOrder="2"/>
    </xf>
    <xf numFmtId="0" fontId="3" fillId="0" borderId="8" xfId="0" applyFont="1" applyFill="1" applyBorder="1" applyAlignment="1">
      <alignment horizontal="center" vertical="center" wrapText="1" readingOrder="2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center" vertical="center" wrapText="1" readingOrder="2"/>
    </xf>
    <xf numFmtId="0" fontId="7" fillId="0" borderId="8" xfId="0" applyFont="1" applyFill="1" applyBorder="1" applyAlignment="1">
      <alignment horizontal="center" vertical="center" wrapText="1" readingOrder="2"/>
    </xf>
    <xf numFmtId="0" fontId="3" fillId="0" borderId="2" xfId="0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left" vertical="center" wrapText="1" readingOrder="1"/>
    </xf>
    <xf numFmtId="0" fontId="3" fillId="0" borderId="3" xfId="0" applyFont="1" applyFill="1" applyBorder="1" applyAlignment="1">
      <alignment horizontal="left" vertical="center" wrapText="1" readingOrder="1"/>
    </xf>
    <xf numFmtId="0" fontId="3" fillId="0" borderId="2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3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3" xfId="0" applyFont="1" applyFill="1" applyBorder="1" applyAlignment="1">
      <alignment horizontal="center" vertical="center" readingOrder="2"/>
    </xf>
    <xf numFmtId="0" fontId="7" fillId="3" borderId="6" xfId="0" applyFont="1" applyFill="1" applyBorder="1" applyAlignment="1">
      <alignment horizontal="center" vertical="center" wrapText="1" readingOrder="1"/>
    </xf>
    <xf numFmtId="0" fontId="7" fillId="3" borderId="8" xfId="0" applyFont="1" applyFill="1" applyBorder="1" applyAlignment="1">
      <alignment horizontal="center" vertical="center" wrapText="1" readingOrder="1"/>
    </xf>
    <xf numFmtId="0" fontId="3" fillId="0" borderId="9" xfId="0" applyFont="1" applyFill="1" applyBorder="1" applyAlignment="1">
      <alignment horizontal="center" vertical="center" wrapText="1" readingOrder="2"/>
    </xf>
    <xf numFmtId="0" fontId="7" fillId="0" borderId="9" xfId="0" applyFont="1" applyFill="1" applyBorder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center" vertical="center" wrapText="1" readingOrder="2"/>
    </xf>
    <xf numFmtId="0" fontId="7" fillId="0" borderId="4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3" fillId="0" borderId="6" xfId="0" applyFont="1" applyFill="1" applyBorder="1" applyAlignment="1">
      <alignment horizontal="center" vertical="center" wrapText="1" shrinkToFit="1" readingOrder="2"/>
    </xf>
    <xf numFmtId="0" fontId="3" fillId="0" borderId="8" xfId="0" applyFont="1" applyFill="1" applyBorder="1" applyAlignment="1">
      <alignment horizontal="center" vertical="center" wrapText="1" shrinkToFit="1" readingOrder="2"/>
    </xf>
    <xf numFmtId="0" fontId="2" fillId="0" borderId="0" xfId="0" applyFont="1" applyFill="1" applyBorder="1" applyAlignment="1">
      <alignment horizontal="center" vertical="center" readingOrder="2"/>
    </xf>
    <xf numFmtId="0" fontId="2" fillId="0" borderId="1" xfId="0" applyFont="1" applyFill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horizontal="center" vertical="center" readingOrder="2"/>
    </xf>
    <xf numFmtId="0" fontId="7" fillId="0" borderId="7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wrapText="1" readingOrder="2"/>
    </xf>
    <xf numFmtId="0" fontId="7" fillId="0" borderId="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9" xfId="0" applyFont="1" applyFill="1" applyBorder="1" applyAlignment="1">
      <alignment horizontal="center" vertical="center" readingOrder="2"/>
    </xf>
    <xf numFmtId="0" fontId="3" fillId="0" borderId="4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shrinkToFit="1" readingOrder="2"/>
    </xf>
    <xf numFmtId="0" fontId="3" fillId="0" borderId="0" xfId="0" applyFont="1" applyFill="1" applyBorder="1" applyAlignment="1">
      <alignment horizontal="center" vertical="center" shrinkToFit="1" readingOrder="2"/>
    </xf>
    <xf numFmtId="0" fontId="3" fillId="0" borderId="8" xfId="0" applyFont="1" applyFill="1" applyBorder="1" applyAlignment="1">
      <alignment horizontal="center" vertical="center" shrinkToFit="1" readingOrder="2"/>
    </xf>
    <xf numFmtId="0" fontId="2" fillId="0" borderId="0" xfId="0" applyFont="1" applyBorder="1" applyAlignment="1">
      <alignment horizontal="center" vertical="center" wrapText="1" shrinkToFi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readingOrder="2"/>
    </xf>
    <xf numFmtId="0" fontId="7" fillId="0" borderId="13" xfId="7" applyFont="1" applyFill="1" applyBorder="1" applyAlignment="1">
      <alignment horizontal="center" vertical="center" wrapText="1" readingOrder="1"/>
    </xf>
    <xf numFmtId="0" fontId="7" fillId="0" borderId="0" xfId="7" applyFont="1" applyFill="1" applyBorder="1" applyAlignment="1">
      <alignment horizontal="center" vertical="center" wrapText="1" readingOrder="1"/>
    </xf>
    <xf numFmtId="0" fontId="3" fillId="0" borderId="13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6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center" vertical="center" wrapText="1" readingOrder="1"/>
    </xf>
    <xf numFmtId="0" fontId="3" fillId="0" borderId="40" xfId="0" applyFont="1" applyFill="1" applyBorder="1" applyAlignment="1">
      <alignment horizontal="center" vertical="center" readingOrder="2"/>
    </xf>
    <xf numFmtId="0" fontId="3" fillId="0" borderId="44" xfId="0" applyFont="1" applyFill="1" applyBorder="1" applyAlignment="1">
      <alignment horizontal="center" vertical="center" readingOrder="2"/>
    </xf>
    <xf numFmtId="0" fontId="3" fillId="0" borderId="22" xfId="0" applyFont="1" applyFill="1" applyBorder="1" applyAlignment="1">
      <alignment horizontal="center" vertical="center" readingOrder="2"/>
    </xf>
    <xf numFmtId="0" fontId="3" fillId="0" borderId="45" xfId="0" applyFont="1" applyFill="1" applyBorder="1" applyAlignment="1">
      <alignment horizontal="center" vertical="center" readingOrder="2"/>
    </xf>
    <xf numFmtId="0" fontId="3" fillId="0" borderId="46" xfId="0" applyFont="1" applyFill="1" applyBorder="1" applyAlignment="1">
      <alignment horizontal="center" vertical="center" readingOrder="2"/>
    </xf>
    <xf numFmtId="0" fontId="3" fillId="0" borderId="47" xfId="0" applyFont="1" applyFill="1" applyBorder="1" applyAlignment="1">
      <alignment horizontal="center" vertical="center" readingOrder="2"/>
    </xf>
    <xf numFmtId="0" fontId="2" fillId="0" borderId="1" xfId="0" applyFont="1" applyFill="1" applyBorder="1" applyAlignment="1">
      <alignment horizontal="left" vertical="center" readingOrder="1"/>
    </xf>
    <xf numFmtId="0" fontId="7" fillId="0" borderId="6" xfId="0" applyFont="1" applyBorder="1" applyAlignment="1">
      <alignment horizontal="center" vertical="center" wrapText="1" readingOrder="2"/>
    </xf>
    <xf numFmtId="0" fontId="7" fillId="0" borderId="8" xfId="0" applyFont="1" applyBorder="1" applyAlignment="1">
      <alignment horizontal="center" vertical="center" wrapText="1" readingOrder="2"/>
    </xf>
    <xf numFmtId="0" fontId="3" fillId="0" borderId="5" xfId="0" applyFont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left" vertical="center" wrapText="1" readingOrder="1"/>
    </xf>
    <xf numFmtId="0" fontId="3" fillId="3" borderId="0" xfId="0" applyFont="1" applyFill="1" applyBorder="1" applyAlignment="1">
      <alignment horizontal="left" vertical="center" wrapText="1" readingOrder="1"/>
    </xf>
    <xf numFmtId="0" fontId="3" fillId="0" borderId="4" xfId="0" applyFont="1" applyFill="1" applyBorder="1" applyAlignment="1">
      <alignment horizontal="right" vertical="center" readingOrder="2"/>
    </xf>
    <xf numFmtId="0" fontId="6" fillId="0" borderId="6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center" vertical="center" wrapText="1" readingOrder="1"/>
    </xf>
    <xf numFmtId="0" fontId="6" fillId="0" borderId="8" xfId="0" applyFont="1" applyFill="1" applyBorder="1" applyAlignment="1">
      <alignment horizontal="center" vertical="center" wrapText="1" readingOrder="1"/>
    </xf>
    <xf numFmtId="0" fontId="3" fillId="0" borderId="8" xfId="0" applyFont="1" applyFill="1" applyBorder="1" applyAlignment="1">
      <alignment horizontal="right" vertical="center" readingOrder="2"/>
    </xf>
    <xf numFmtId="0" fontId="3" fillId="3" borderId="3" xfId="0" applyFont="1" applyFill="1" applyBorder="1" applyAlignment="1">
      <alignment horizontal="left" vertical="center" wrapText="1" readingOrder="1"/>
    </xf>
    <xf numFmtId="0" fontId="17" fillId="3" borderId="2" xfId="8" applyFont="1" applyFill="1" applyBorder="1" applyAlignment="1">
      <alignment horizontal="right" vertical="center"/>
    </xf>
    <xf numFmtId="0" fontId="17" fillId="3" borderId="0" xfId="8" applyFont="1" applyFill="1" applyBorder="1" applyAlignment="1">
      <alignment horizontal="right" vertical="center"/>
    </xf>
    <xf numFmtId="0" fontId="17" fillId="3" borderId="3" xfId="8" applyFont="1" applyFill="1" applyBorder="1" applyAlignment="1">
      <alignment horizontal="right" vertical="center"/>
    </xf>
    <xf numFmtId="0" fontId="17" fillId="3" borderId="2" xfId="8" applyFont="1" applyFill="1" applyBorder="1" applyAlignment="1">
      <alignment horizontal="center" vertical="center"/>
    </xf>
    <xf numFmtId="0" fontId="17" fillId="3" borderId="2" xfId="8" applyFont="1" applyFill="1" applyBorder="1" applyAlignment="1">
      <alignment horizontal="left" vertical="center"/>
    </xf>
    <xf numFmtId="0" fontId="17" fillId="3" borderId="0" xfId="8" applyFont="1" applyFill="1" applyBorder="1" applyAlignment="1">
      <alignment horizontal="left" vertical="center"/>
    </xf>
    <xf numFmtId="0" fontId="17" fillId="3" borderId="3" xfId="8" applyFont="1" applyFill="1" applyBorder="1" applyAlignment="1">
      <alignment horizontal="left" vertical="center"/>
    </xf>
    <xf numFmtId="0" fontId="3" fillId="0" borderId="0" xfId="8" applyFont="1" applyAlignment="1">
      <alignment horizontal="center" vertical="center" readingOrder="1"/>
    </xf>
    <xf numFmtId="0" fontId="3" fillId="0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3" borderId="7" xfId="8" applyFont="1" applyFill="1" applyBorder="1" applyAlignment="1">
      <alignment horizontal="center" vertical="center"/>
    </xf>
    <xf numFmtId="0" fontId="7" fillId="0" borderId="7" xfId="8" applyFont="1" applyFill="1" applyBorder="1" applyAlignment="1">
      <alignment horizontal="center" vertical="center" wrapText="1" readingOrder="1"/>
    </xf>
    <xf numFmtId="0" fontId="17" fillId="3" borderId="0" xfId="8" applyFont="1" applyFill="1" applyBorder="1" applyAlignment="1">
      <alignment horizontal="center" vertical="center"/>
    </xf>
    <xf numFmtId="0" fontId="17" fillId="3" borderId="3" xfId="8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 readingOrder="1"/>
    </xf>
    <xf numFmtId="0" fontId="7" fillId="0" borderId="3" xfId="0" applyFont="1" applyFill="1" applyBorder="1" applyAlignment="1">
      <alignment horizontal="center" vertical="center" wrapText="1" readingOrder="1"/>
    </xf>
    <xf numFmtId="0" fontId="7" fillId="0" borderId="2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left" vertical="center" wrapText="1" readingOrder="1"/>
    </xf>
    <xf numFmtId="0" fontId="7" fillId="0" borderId="3" xfId="0" applyFont="1" applyFill="1" applyBorder="1" applyAlignment="1">
      <alignment horizontal="left" vertical="center" wrapText="1" readingOrder="1"/>
    </xf>
    <xf numFmtId="0" fontId="7" fillId="0" borderId="0" xfId="8" applyFont="1" applyBorder="1" applyAlignment="1">
      <alignment horizontal="center" vertical="center" readingOrder="1"/>
    </xf>
    <xf numFmtId="0" fontId="17" fillId="3" borderId="2" xfId="8" applyFont="1" applyFill="1" applyBorder="1" applyAlignment="1">
      <alignment horizontal="center"/>
    </xf>
    <xf numFmtId="0" fontId="7" fillId="0" borderId="1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7" fillId="0" borderId="8" xfId="8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2" fillId="3" borderId="0" xfId="8" applyFont="1" applyFill="1" applyBorder="1" applyAlignment="1">
      <alignment horizontal="center" vertical="center" shrinkToFit="1" readingOrder="2"/>
    </xf>
    <xf numFmtId="0" fontId="7" fillId="0" borderId="0" xfId="8" applyFont="1" applyAlignment="1">
      <alignment horizontal="center" vertical="center" readingOrder="1"/>
    </xf>
    <xf numFmtId="0" fontId="7" fillId="0" borderId="0" xfId="8" applyFont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right" vertical="center"/>
    </xf>
    <xf numFmtId="0" fontId="3" fillId="0" borderId="0" xfId="8" applyFont="1" applyFill="1" applyBorder="1" applyAlignment="1">
      <alignment horizontal="right" vertical="center"/>
    </xf>
    <xf numFmtId="0" fontId="3" fillId="0" borderId="3" xfId="8" applyFont="1" applyFill="1" applyBorder="1" applyAlignment="1">
      <alignment horizontal="right" vertical="center"/>
    </xf>
    <xf numFmtId="0" fontId="3" fillId="0" borderId="2" xfId="8" applyFont="1" applyFill="1" applyBorder="1" applyAlignment="1">
      <alignment horizontal="center" vertical="center"/>
    </xf>
    <xf numFmtId="0" fontId="3" fillId="0" borderId="0" xfId="8" applyFont="1" applyAlignment="1">
      <alignment horizontal="center" vertical="center" readingOrder="2"/>
    </xf>
    <xf numFmtId="0" fontId="3" fillId="0" borderId="6" xfId="0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horizontal="righ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3" xfId="8" applyFont="1" applyFill="1" applyBorder="1" applyAlignment="1">
      <alignment horizontal="left" vertical="center" wrapText="1" readingOrder="1"/>
    </xf>
    <xf numFmtId="0" fontId="2" fillId="0" borderId="0" xfId="8" applyFont="1" applyBorder="1" applyAlignment="1">
      <alignment horizontal="center" vertical="center" wrapText="1" readingOrder="1"/>
    </xf>
    <xf numFmtId="0" fontId="3" fillId="3" borderId="2" xfId="8" applyFont="1" applyFill="1" applyBorder="1" applyAlignment="1">
      <alignment horizontal="right" vertical="center" readingOrder="2"/>
    </xf>
    <xf numFmtId="0" fontId="3" fillId="3" borderId="0" xfId="8" applyFont="1" applyFill="1" applyBorder="1" applyAlignment="1">
      <alignment horizontal="right" vertical="center" readingOrder="2"/>
    </xf>
    <xf numFmtId="0" fontId="3" fillId="3" borderId="3" xfId="8" applyFont="1" applyFill="1" applyBorder="1" applyAlignment="1">
      <alignment horizontal="right" vertical="center" readingOrder="2"/>
    </xf>
    <xf numFmtId="0" fontId="3" fillId="3" borderId="2" xfId="8" applyFont="1" applyFill="1" applyBorder="1" applyAlignment="1">
      <alignment horizontal="center" vertical="center" readingOrder="2"/>
    </xf>
    <xf numFmtId="0" fontId="3" fillId="3" borderId="2" xfId="8" applyFont="1" applyFill="1" applyBorder="1" applyAlignment="1">
      <alignment horizontal="left" vertical="center" readingOrder="2"/>
    </xf>
    <xf numFmtId="0" fontId="7" fillId="3" borderId="0" xfId="8" applyFont="1" applyFill="1" applyBorder="1" applyAlignment="1">
      <alignment horizontal="left" vertical="center" readingOrder="2"/>
    </xf>
    <xf numFmtId="0" fontId="7" fillId="3" borderId="3" xfId="8" applyFont="1" applyFill="1" applyBorder="1" applyAlignment="1">
      <alignment horizontal="left" vertical="center" readingOrder="2"/>
    </xf>
    <xf numFmtId="0" fontId="6" fillId="0" borderId="0" xfId="8" applyFont="1" applyAlignment="1">
      <alignment horizontal="center" shrinkToFit="1" readingOrder="2"/>
    </xf>
    <xf numFmtId="0" fontId="7" fillId="0" borderId="7" xfId="8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right" vertical="center" readingOrder="2"/>
    </xf>
    <xf numFmtId="0" fontId="2" fillId="0" borderId="3" xfId="0" applyFont="1" applyFill="1" applyBorder="1" applyAlignment="1">
      <alignment horizontal="right" vertical="center" readingOrder="2"/>
    </xf>
    <xf numFmtId="0" fontId="2" fillId="0" borderId="2" xfId="0" applyFont="1" applyFill="1" applyBorder="1" applyAlignment="1">
      <alignment horizontal="center" vertical="center" readingOrder="2"/>
    </xf>
    <xf numFmtId="0" fontId="2" fillId="0" borderId="3" xfId="0" applyFont="1" applyFill="1" applyBorder="1" applyAlignment="1">
      <alignment horizontal="center" vertical="center" readingOrder="2"/>
    </xf>
    <xf numFmtId="0" fontId="6" fillId="0" borderId="2" xfId="0" applyFont="1" applyFill="1" applyBorder="1" applyAlignment="1">
      <alignment horizontal="center" vertical="center" wrapText="1" readingOrder="1"/>
    </xf>
    <xf numFmtId="0" fontId="6" fillId="0" borderId="3" xfId="0" applyFont="1" applyFill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left" vertical="center" readingOrder="2"/>
    </xf>
    <xf numFmtId="0" fontId="3" fillId="3" borderId="3" xfId="8" applyFont="1" applyFill="1" applyBorder="1" applyAlignment="1">
      <alignment horizontal="left" vertical="center" readingOrder="2"/>
    </xf>
    <xf numFmtId="0" fontId="2" fillId="0" borderId="2" xfId="0" applyFont="1" applyFill="1" applyBorder="1" applyAlignment="1">
      <alignment horizontal="left" vertical="center" wrapText="1" readingOrder="1"/>
    </xf>
    <xf numFmtId="0" fontId="2" fillId="0" borderId="3" xfId="0" applyFont="1" applyFill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horizontal="center" vertical="center" readingOrder="2"/>
    </xf>
    <xf numFmtId="0" fontId="3" fillId="3" borderId="3" xfId="8" applyFont="1" applyFill="1" applyBorder="1" applyAlignment="1">
      <alignment horizontal="center" vertical="center" readingOrder="2"/>
    </xf>
    <xf numFmtId="0" fontId="7" fillId="3" borderId="2" xfId="8" applyFont="1" applyFill="1" applyBorder="1" applyAlignment="1">
      <alignment horizontal="left" vertical="center" readingOrder="2"/>
    </xf>
    <xf numFmtId="0" fontId="3" fillId="0" borderId="3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 readingOrder="1"/>
    </xf>
    <xf numFmtId="0" fontId="7" fillId="2" borderId="8" xfId="0" applyFont="1" applyFill="1" applyBorder="1" applyAlignment="1">
      <alignment horizontal="center" vertical="center" wrapText="1" readingOrder="1"/>
    </xf>
    <xf numFmtId="0" fontId="7" fillId="3" borderId="6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 readingOrder="2"/>
    </xf>
    <xf numFmtId="0" fontId="3" fillId="0" borderId="1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shrinkToFit="1" readingOrder="2"/>
    </xf>
    <xf numFmtId="0" fontId="7" fillId="0" borderId="6" xfId="0" applyFont="1" applyFill="1" applyBorder="1" applyAlignment="1">
      <alignment horizontal="center" vertical="center" wrapText="1" shrinkToFit="1" readingOrder="2"/>
    </xf>
    <xf numFmtId="0" fontId="7" fillId="0" borderId="0" xfId="0" applyFont="1" applyFill="1" applyBorder="1" applyAlignment="1">
      <alignment horizontal="center" vertical="center" wrapText="1" shrinkToFit="1" readingOrder="2"/>
    </xf>
    <xf numFmtId="0" fontId="7" fillId="0" borderId="8" xfId="0" applyFont="1" applyFill="1" applyBorder="1" applyAlignment="1">
      <alignment horizontal="center" vertical="center" wrapText="1" shrinkToFi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 readingOrder="1"/>
    </xf>
    <xf numFmtId="0" fontId="2" fillId="3" borderId="0" xfId="0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readingOrder="2"/>
    </xf>
    <xf numFmtId="0" fontId="7" fillId="3" borderId="6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8" xfId="0" applyFont="1" applyFill="1" applyBorder="1" applyAlignment="1">
      <alignment horizontal="left" vertical="center" wrapText="1"/>
    </xf>
    <xf numFmtId="0" fontId="7" fillId="3" borderId="1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readingOrder="2"/>
    </xf>
    <xf numFmtId="0" fontId="7" fillId="0" borderId="6" xfId="0" applyFont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 shrinkToFit="1" readingOrder="2"/>
    </xf>
    <xf numFmtId="0" fontId="6" fillId="0" borderId="9" xfId="0" applyFont="1" applyFill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center" vertical="center" wrapText="1" readingOrder="2"/>
    </xf>
    <xf numFmtId="0" fontId="6" fillId="0" borderId="6" xfId="0" applyFont="1" applyFill="1" applyBorder="1" applyAlignment="1">
      <alignment horizontal="center" vertical="center" wrapText="1" shrinkToFi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6" fillId="0" borderId="8" xfId="0" applyFont="1" applyFill="1" applyBorder="1" applyAlignment="1">
      <alignment horizontal="center" vertical="center" wrapText="1" shrinkToFit="1" readingOrder="2"/>
    </xf>
    <xf numFmtId="0" fontId="7" fillId="3" borderId="7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3" xfId="0" applyFont="1" applyFill="1" applyBorder="1" applyAlignment="1">
      <alignment horizontal="center" vertical="center" wrapText="1" readingOrder="1"/>
    </xf>
    <xf numFmtId="0" fontId="2" fillId="3" borderId="1" xfId="8" applyFont="1" applyFill="1" applyBorder="1" applyAlignment="1">
      <alignment horizontal="left" vertical="center" wrapText="1" readingOrder="1"/>
    </xf>
    <xf numFmtId="0" fontId="6" fillId="0" borderId="13" xfId="0" applyFont="1" applyFill="1" applyBorder="1" applyAlignment="1">
      <alignment horizontal="center" vertical="center" wrapText="1" shrinkToFit="1" readingOrder="2"/>
    </xf>
    <xf numFmtId="0" fontId="7" fillId="3" borderId="1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 readingOrder="2"/>
    </xf>
    <xf numFmtId="0" fontId="6" fillId="0" borderId="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 readingOrder="2"/>
    </xf>
    <xf numFmtId="0" fontId="6" fillId="3" borderId="0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 readingOrder="2"/>
    </xf>
    <xf numFmtId="0" fontId="7" fillId="3" borderId="6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 readingOrder="2"/>
    </xf>
    <xf numFmtId="0" fontId="6" fillId="0" borderId="0" xfId="0" applyFont="1" applyFill="1" applyBorder="1" applyAlignment="1">
      <alignment horizontal="center" vertical="center" readingOrder="2"/>
    </xf>
    <xf numFmtId="0" fontId="6" fillId="0" borderId="3" xfId="0" applyFont="1" applyFill="1" applyBorder="1" applyAlignment="1">
      <alignment horizontal="center" vertical="center" readingOrder="2"/>
    </xf>
    <xf numFmtId="0" fontId="3" fillId="0" borderId="7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center" wrapText="1" readingOrder="2"/>
    </xf>
    <xf numFmtId="0" fontId="6" fillId="0" borderId="2" xfId="0" applyFont="1" applyFill="1" applyBorder="1" applyAlignment="1">
      <alignment horizontal="left" vertical="center" readingOrder="2"/>
    </xf>
    <xf numFmtId="0" fontId="6" fillId="0" borderId="0" xfId="0" applyFont="1" applyFill="1" applyBorder="1" applyAlignment="1">
      <alignment horizontal="left" vertical="center" readingOrder="2"/>
    </xf>
    <xf numFmtId="0" fontId="6" fillId="0" borderId="3" xfId="0" applyFont="1" applyFill="1" applyBorder="1" applyAlignment="1">
      <alignment horizontal="left" vertical="center" readingOrder="2"/>
    </xf>
    <xf numFmtId="0" fontId="3" fillId="0" borderId="13" xfId="0" applyFont="1" applyBorder="1" applyAlignment="1">
      <alignment horizontal="center" vertical="center" wrapText="1" readingOrder="1"/>
    </xf>
    <xf numFmtId="0" fontId="3" fillId="0" borderId="0" xfId="0" applyFont="1" applyBorder="1" applyAlignment="1">
      <alignment horizontal="center" vertical="center" wrapText="1" readingOrder="1"/>
    </xf>
    <xf numFmtId="0" fontId="3" fillId="0" borderId="3" xfId="0" applyFont="1" applyBorder="1" applyAlignment="1">
      <alignment horizontal="center" vertical="center" wrapText="1" readingOrder="1"/>
    </xf>
    <xf numFmtId="0" fontId="2" fillId="0" borderId="1" xfId="0" applyFont="1" applyFill="1" applyBorder="1" applyAlignment="1">
      <alignment horizontal="right" readingOrder="2"/>
    </xf>
    <xf numFmtId="0" fontId="3" fillId="0" borderId="1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center" vertical="center" readingOrder="2"/>
    </xf>
    <xf numFmtId="0" fontId="3" fillId="0" borderId="3" xfId="0" applyFont="1" applyFill="1" applyBorder="1" applyAlignment="1">
      <alignment horizontal="center" vertical="center" wrapText="1" shrinkToFit="1" readingOrder="2"/>
    </xf>
    <xf numFmtId="0" fontId="7" fillId="0" borderId="3" xfId="0" applyFont="1" applyFill="1" applyBorder="1" applyAlignment="1">
      <alignment horizontal="center" vertical="center" wrapText="1" shrinkToFit="1" readingOrder="2"/>
    </xf>
    <xf numFmtId="0" fontId="7" fillId="2" borderId="5" xfId="0" applyFont="1" applyFill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wrapText="1" readingOrder="1"/>
    </xf>
    <xf numFmtId="0" fontId="7" fillId="0" borderId="8" xfId="0" applyFont="1" applyBorder="1" applyAlignment="1">
      <alignment horizontal="center" vertical="center" wrapText="1" readingOrder="1"/>
    </xf>
    <xf numFmtId="0" fontId="3" fillId="0" borderId="13" xfId="0" applyFont="1" applyFill="1" applyBorder="1" applyAlignment="1">
      <alignment horizontal="center" vertical="center" wrapText="1" shrinkToFit="1" readingOrder="2"/>
    </xf>
    <xf numFmtId="0" fontId="7" fillId="0" borderId="7" xfId="0" applyFont="1" applyBorder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 wrapText="1" readingOrder="1"/>
    </xf>
    <xf numFmtId="0" fontId="3" fillId="0" borderId="10" xfId="0" applyFont="1" applyFill="1" applyBorder="1" applyAlignment="1">
      <alignment horizontal="center" vertical="center" readingOrder="2"/>
    </xf>
    <xf numFmtId="0" fontId="3" fillId="0" borderId="11" xfId="0" applyFont="1" applyFill="1" applyBorder="1" applyAlignment="1">
      <alignment horizontal="center" vertical="center" readingOrder="2"/>
    </xf>
    <xf numFmtId="0" fontId="3" fillId="0" borderId="17" xfId="0" applyFont="1" applyFill="1" applyBorder="1" applyAlignment="1">
      <alignment horizontal="center" vertical="center" readingOrder="2"/>
    </xf>
    <xf numFmtId="0" fontId="2" fillId="0" borderId="2" xfId="0" applyFont="1" applyFill="1" applyBorder="1" applyAlignment="1">
      <alignment horizontal="left" vertical="center" readingOrder="2"/>
    </xf>
    <xf numFmtId="0" fontId="2" fillId="0" borderId="0" xfId="0" applyFont="1" applyFill="1" applyBorder="1" applyAlignment="1">
      <alignment horizontal="left" vertical="center" readingOrder="2"/>
    </xf>
    <xf numFmtId="0" fontId="2" fillId="0" borderId="3" xfId="0" applyFont="1" applyFill="1" applyBorder="1" applyAlignment="1">
      <alignment horizontal="left" vertical="center" readingOrder="2"/>
    </xf>
    <xf numFmtId="0" fontId="0" fillId="0" borderId="5" xfId="0" applyBorder="1" applyAlignment="1">
      <alignment horizontal="center" vertical="center" wrapText="1" readingOrder="2"/>
    </xf>
    <xf numFmtId="0" fontId="3" fillId="0" borderId="7" xfId="0" applyFont="1" applyFill="1" applyBorder="1" applyAlignment="1">
      <alignment horizontal="center" vertical="center" shrinkToFit="1" readingOrder="2"/>
    </xf>
    <xf numFmtId="0" fontId="2" fillId="0" borderId="1" xfId="0" applyFont="1" applyFill="1" applyBorder="1" applyAlignment="1">
      <alignment horizontal="right" vertical="center" readingOrder="2"/>
    </xf>
    <xf numFmtId="0" fontId="7" fillId="0" borderId="13" xfId="0" applyFont="1" applyBorder="1" applyAlignment="1">
      <alignment horizontal="center" vertical="center" wrapText="1" readingOrder="1"/>
    </xf>
    <xf numFmtId="0" fontId="7" fillId="2" borderId="0" xfId="0" applyFont="1" applyFill="1" applyBorder="1" applyAlignment="1">
      <alignment horizontal="center" vertical="center" wrapText="1" readingOrder="1"/>
    </xf>
    <xf numFmtId="0" fontId="3" fillId="3" borderId="2" xfId="7" applyFont="1" applyFill="1" applyBorder="1" applyAlignment="1">
      <alignment horizontal="right" vertical="center" readingOrder="2"/>
    </xf>
    <xf numFmtId="0" fontId="3" fillId="3" borderId="0" xfId="7" applyFont="1" applyFill="1" applyBorder="1" applyAlignment="1">
      <alignment horizontal="right" vertical="center" readingOrder="2"/>
    </xf>
    <xf numFmtId="0" fontId="3" fillId="3" borderId="3" xfId="7" applyFont="1" applyFill="1" applyBorder="1" applyAlignment="1">
      <alignment horizontal="right" vertical="center" readingOrder="2"/>
    </xf>
    <xf numFmtId="0" fontId="3" fillId="3" borderId="2" xfId="7" applyFont="1" applyFill="1" applyBorder="1" applyAlignment="1">
      <alignment horizontal="left" vertical="center" readingOrder="2"/>
    </xf>
    <xf numFmtId="0" fontId="3" fillId="3" borderId="0" xfId="7" applyFont="1" applyFill="1" applyBorder="1" applyAlignment="1">
      <alignment horizontal="left" vertical="center" readingOrder="2"/>
    </xf>
    <xf numFmtId="0" fontId="3" fillId="3" borderId="3" xfId="7" applyFont="1" applyFill="1" applyBorder="1" applyAlignment="1">
      <alignment horizontal="left" vertical="center" readingOrder="2"/>
    </xf>
    <xf numFmtId="0" fontId="2" fillId="3" borderId="0" xfId="7" applyFont="1" applyFill="1" applyBorder="1" applyAlignment="1">
      <alignment horizontal="center" vertical="center" wrapText="1" readingOrder="1"/>
    </xf>
    <xf numFmtId="0" fontId="3" fillId="3" borderId="3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vertical="center" readingOrder="2"/>
    </xf>
    <xf numFmtId="0" fontId="7" fillId="3" borderId="6" xfId="7" applyFont="1" applyFill="1" applyBorder="1" applyAlignment="1">
      <alignment horizontal="center" vertical="center" readingOrder="2"/>
    </xf>
    <xf numFmtId="0" fontId="7" fillId="3" borderId="0" xfId="7" applyFont="1" applyFill="1" applyBorder="1" applyAlignment="1">
      <alignment horizontal="center" vertical="center" readingOrder="2"/>
    </xf>
    <xf numFmtId="0" fontId="7" fillId="3" borderId="8" xfId="7" applyFont="1" applyFill="1" applyBorder="1" applyAlignment="1">
      <alignment horizontal="center" vertical="center" readingOrder="2"/>
    </xf>
    <xf numFmtId="0" fontId="3" fillId="3" borderId="13" xfId="7" applyFont="1" applyFill="1" applyBorder="1" applyAlignment="1">
      <alignment horizontal="center" vertical="center" readingOrder="2"/>
    </xf>
    <xf numFmtId="0" fontId="3" fillId="3" borderId="1" xfId="7" applyFont="1" applyFill="1" applyBorder="1" applyAlignment="1">
      <alignment horizontal="right" vertical="center" readingOrder="2"/>
    </xf>
    <xf numFmtId="0" fontId="3" fillId="3" borderId="1" xfId="7" applyFont="1" applyFill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center" vertical="center" shrinkToFit="1" readingOrder="2"/>
    </xf>
    <xf numFmtId="0" fontId="3" fillId="3" borderId="9" xfId="7" applyFont="1" applyFill="1" applyBorder="1" applyAlignment="1">
      <alignment horizontal="center" vertical="center" readingOrder="2"/>
    </xf>
    <xf numFmtId="0" fontId="7" fillId="3" borderId="6" xfId="7" applyFont="1" applyFill="1" applyBorder="1" applyAlignment="1">
      <alignment horizontal="center" vertical="center" wrapText="1" readingOrder="2"/>
    </xf>
    <xf numFmtId="0" fontId="7" fillId="3" borderId="8" xfId="7" applyFont="1" applyFill="1" applyBorder="1" applyAlignment="1">
      <alignment horizontal="center" vertical="center" wrapText="1" readingOrder="2"/>
    </xf>
    <xf numFmtId="0" fontId="3" fillId="3" borderId="6" xfId="7" applyFont="1" applyFill="1" applyBorder="1" applyAlignment="1">
      <alignment horizontal="center" vertical="center" wrapText="1" readingOrder="2"/>
    </xf>
    <xf numFmtId="0" fontId="3" fillId="3" borderId="0" xfId="7" applyFont="1" applyFill="1" applyBorder="1" applyAlignment="1">
      <alignment horizontal="center" vertical="center" wrapText="1" readingOrder="2"/>
    </xf>
    <xf numFmtId="0" fontId="3" fillId="3" borderId="8" xfId="7" applyFont="1" applyFill="1" applyBorder="1" applyAlignment="1">
      <alignment horizontal="center" vertical="center" wrapText="1" readingOrder="2"/>
    </xf>
    <xf numFmtId="0" fontId="3" fillId="3" borderId="5" xfId="7" applyFont="1" applyFill="1" applyBorder="1" applyAlignment="1">
      <alignment horizontal="center" vertical="center" wrapText="1" readingOrder="2"/>
    </xf>
    <xf numFmtId="0" fontId="11" fillId="0" borderId="5" xfId="7" applyFont="1" applyBorder="1" applyAlignment="1">
      <alignment horizontal="center" vertical="center" wrapText="1" readingOrder="2"/>
    </xf>
    <xf numFmtId="0" fontId="3" fillId="3" borderId="7" xfId="7" applyFont="1" applyFill="1" applyBorder="1" applyAlignment="1">
      <alignment horizontal="center" vertical="center" readingOrder="2"/>
    </xf>
    <xf numFmtId="0" fontId="7" fillId="3" borderId="7" xfId="7" applyFont="1" applyFill="1" applyBorder="1" applyAlignment="1">
      <alignment horizontal="center" vertical="center" wrapText="1" readingOrder="1"/>
    </xf>
    <xf numFmtId="0" fontId="7" fillId="0" borderId="13" xfId="7" applyFont="1" applyFill="1" applyBorder="1" applyAlignment="1">
      <alignment horizontal="center" vertical="center" readingOrder="1"/>
    </xf>
    <xf numFmtId="0" fontId="7" fillId="0" borderId="8" xfId="7" applyFont="1" applyFill="1" applyBorder="1" applyAlignment="1">
      <alignment horizontal="center" vertical="center" readingOrder="1"/>
    </xf>
    <xf numFmtId="0" fontId="3" fillId="3" borderId="13" xfId="7" applyFont="1" applyFill="1" applyBorder="1" applyAlignment="1">
      <alignment horizontal="center" vertical="center" shrinkToFit="1" readingOrder="2"/>
    </xf>
    <xf numFmtId="0" fontId="3" fillId="3" borderId="8" xfId="7" applyFont="1" applyFill="1" applyBorder="1" applyAlignment="1">
      <alignment horizontal="center" vertical="center" shrinkToFit="1" readingOrder="2"/>
    </xf>
    <xf numFmtId="0" fontId="3" fillId="0" borderId="32" xfId="7" applyFont="1" applyFill="1" applyBorder="1" applyAlignment="1">
      <alignment horizontal="center" vertical="center" readingOrder="2"/>
    </xf>
    <xf numFmtId="0" fontId="3" fillId="0" borderId="33" xfId="7" applyFont="1" applyFill="1" applyBorder="1" applyAlignment="1">
      <alignment horizontal="center" vertical="center" readingOrder="2"/>
    </xf>
    <xf numFmtId="0" fontId="3" fillId="0" borderId="34" xfId="7" applyFont="1" applyFill="1" applyBorder="1" applyAlignment="1">
      <alignment horizontal="center" vertical="center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7" fillId="3" borderId="8" xfId="7" applyFont="1" applyFill="1" applyBorder="1" applyAlignment="1">
      <alignment horizontal="center" vertical="center" wrapText="1" shrinkToFit="1" readingOrder="2"/>
    </xf>
    <xf numFmtId="0" fontId="7" fillId="3" borderId="5" xfId="7" applyFont="1" applyFill="1" applyBorder="1" applyAlignment="1">
      <alignment horizontal="center" vertical="center" wrapText="1" shrinkToFit="1" readingOrder="2"/>
    </xf>
    <xf numFmtId="0" fontId="7" fillId="0" borderId="6" xfId="7" applyFont="1" applyBorder="1" applyAlignment="1">
      <alignment horizontal="center" vertical="center" readingOrder="1"/>
    </xf>
    <xf numFmtId="0" fontId="7" fillId="0" borderId="8" xfId="7" applyFont="1" applyBorder="1" applyAlignment="1">
      <alignment horizontal="center" vertical="center" readingOrder="1"/>
    </xf>
    <xf numFmtId="0" fontId="7" fillId="3" borderId="6" xfId="7" applyFont="1" applyFill="1" applyBorder="1" applyAlignment="1">
      <alignment horizontal="center" vertical="center" wrapText="1" readingOrder="1"/>
    </xf>
    <xf numFmtId="0" fontId="7" fillId="3" borderId="8" xfId="7" applyFont="1" applyFill="1" applyBorder="1" applyAlignment="1">
      <alignment horizontal="center" vertical="center" wrapText="1" readingOrder="1"/>
    </xf>
    <xf numFmtId="0" fontId="11" fillId="0" borderId="1" xfId="8" applyFont="1" applyBorder="1" applyAlignment="1">
      <alignment horizontal="center" readingOrder="2"/>
    </xf>
    <xf numFmtId="0" fontId="2" fillId="3" borderId="0" xfId="8" applyFont="1" applyFill="1" applyBorder="1" applyAlignment="1">
      <alignment horizontal="center" shrinkToFit="1" readingOrder="2"/>
    </xf>
    <xf numFmtId="0" fontId="2" fillId="0" borderId="0" xfId="8" applyFont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readingOrder="2"/>
    </xf>
    <xf numFmtId="0" fontId="3" fillId="3" borderId="13" xfId="8" applyFont="1" applyFill="1" applyBorder="1" applyAlignment="1">
      <alignment horizontal="center" vertical="center" wrapText="1" readingOrder="2"/>
    </xf>
    <xf numFmtId="0" fontId="3" fillId="3" borderId="8" xfId="8" applyFont="1" applyFill="1" applyBorder="1" applyAlignment="1">
      <alignment horizontal="center" vertical="center" wrapText="1" readingOrder="2"/>
    </xf>
    <xf numFmtId="0" fontId="7" fillId="3" borderId="6" xfId="8" applyFont="1" applyFill="1" applyBorder="1" applyAlignment="1">
      <alignment horizontal="center" vertical="center" wrapText="1" readingOrder="1"/>
    </xf>
    <xf numFmtId="0" fontId="2" fillId="0" borderId="1" xfId="8" applyFont="1" applyBorder="1" applyAlignment="1">
      <alignment horizontal="left" vertical="center" readingOrder="1"/>
    </xf>
    <xf numFmtId="0" fontId="3" fillId="3" borderId="35" xfId="8" applyFont="1" applyFill="1" applyBorder="1" applyAlignment="1">
      <alignment horizontal="right" vertical="center" wrapText="1" readingOrder="2"/>
    </xf>
    <xf numFmtId="0" fontId="3" fillId="3" borderId="23" xfId="8" applyFont="1" applyFill="1" applyBorder="1" applyAlignment="1">
      <alignment horizontal="right" vertical="center" wrapText="1" readingOrder="2"/>
    </xf>
    <xf numFmtId="0" fontId="3" fillId="3" borderId="30" xfId="8" applyFont="1" applyFill="1" applyBorder="1" applyAlignment="1">
      <alignment horizontal="right" vertical="center" wrapText="1" readingOrder="2"/>
    </xf>
    <xf numFmtId="0" fontId="3" fillId="3" borderId="2" xfId="8" applyFont="1" applyFill="1" applyBorder="1" applyAlignment="1">
      <alignment horizontal="center" vertical="center" wrapText="1" readingOrder="2"/>
    </xf>
    <xf numFmtId="0" fontId="3" fillId="3" borderId="3" xfId="8" applyFont="1" applyFill="1" applyBorder="1" applyAlignment="1">
      <alignment horizontal="center" vertical="center" wrapText="1" readingOrder="2"/>
    </xf>
    <xf numFmtId="0" fontId="2" fillId="0" borderId="0" xfId="8" applyFont="1" applyAlignment="1">
      <alignment horizontal="center" vertical="center" wrapText="1" readingOrder="2"/>
    </xf>
    <xf numFmtId="0" fontId="3" fillId="3" borderId="2" xfId="8" applyFont="1" applyFill="1" applyBorder="1" applyAlignment="1">
      <alignment horizontal="right" vertical="center" wrapText="1" readingOrder="2"/>
    </xf>
    <xf numFmtId="0" fontId="3" fillId="3" borderId="0" xfId="8" applyFont="1" applyFill="1" applyBorder="1" applyAlignment="1">
      <alignment horizontal="right" vertical="center" wrapText="1" readingOrder="2"/>
    </xf>
    <xf numFmtId="0" fontId="3" fillId="3" borderId="3" xfId="8" applyFont="1" applyFill="1" applyBorder="1" applyAlignment="1">
      <alignment horizontal="right" vertical="center" wrapText="1" readingOrder="2"/>
    </xf>
    <xf numFmtId="0" fontId="7" fillId="0" borderId="4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wrapText="1" readingOrder="1"/>
    </xf>
    <xf numFmtId="0" fontId="7" fillId="0" borderId="2" xfId="8" applyFont="1" applyFill="1" applyBorder="1" applyAlignment="1">
      <alignment horizontal="center" vertical="center" wrapText="1" readingOrder="1"/>
    </xf>
    <xf numFmtId="0" fontId="7" fillId="0" borderId="2" xfId="8" applyFont="1" applyFill="1" applyBorder="1" applyAlignment="1">
      <alignment horizontal="left" vertical="center" wrapText="1" readingOrder="1"/>
    </xf>
    <xf numFmtId="0" fontId="7" fillId="0" borderId="0" xfId="8" applyFont="1" applyFill="1" applyBorder="1" applyAlignment="1">
      <alignment horizontal="left" vertical="center" wrapText="1" readingOrder="1"/>
    </xf>
    <xf numFmtId="0" fontId="7" fillId="0" borderId="3" xfId="8" applyFont="1" applyFill="1" applyBorder="1" applyAlignment="1">
      <alignment horizontal="left" vertical="center" wrapText="1" readingOrder="1"/>
    </xf>
    <xf numFmtId="0" fontId="7" fillId="0" borderId="35" xfId="8" applyFont="1" applyFill="1" applyBorder="1" applyAlignment="1">
      <alignment horizontal="center" vertical="center" wrapText="1" readingOrder="1"/>
    </xf>
    <xf numFmtId="0" fontId="7" fillId="0" borderId="23" xfId="8" applyFont="1" applyFill="1" applyBorder="1" applyAlignment="1">
      <alignment horizontal="center" vertical="center" wrapText="1" readingOrder="1"/>
    </xf>
    <xf numFmtId="0" fontId="7" fillId="0" borderId="30" xfId="8" applyFont="1" applyFill="1" applyBorder="1" applyAlignment="1">
      <alignment horizontal="center" vertical="center" wrapText="1" readingOrder="1"/>
    </xf>
    <xf numFmtId="0" fontId="7" fillId="0" borderId="6" xfId="8" applyFont="1" applyBorder="1" applyAlignment="1">
      <alignment horizontal="left" vertical="center" wrapText="1" readingOrder="1"/>
    </xf>
    <xf numFmtId="0" fontId="7" fillId="0" borderId="8" xfId="8" applyFont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horizontal="center" vertical="center" wrapText="1" readingOrder="2"/>
    </xf>
    <xf numFmtId="0" fontId="7" fillId="3" borderId="7" xfId="8" applyFont="1" applyFill="1" applyBorder="1" applyAlignment="1">
      <alignment horizontal="center" vertical="center" wrapText="1" readingOrder="1"/>
    </xf>
    <xf numFmtId="0" fontId="7" fillId="3" borderId="8" xfId="8" applyFont="1" applyFill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/>
    </xf>
    <xf numFmtId="0" fontId="3" fillId="3" borderId="2" xfId="8" applyFont="1" applyFill="1" applyBorder="1" applyAlignment="1">
      <alignment horizontal="center" readingOrder="2"/>
    </xf>
    <xf numFmtId="0" fontId="2" fillId="3" borderId="1" xfId="8" applyFont="1" applyFill="1" applyBorder="1" applyAlignment="1">
      <alignment horizontal="right" vertical="center" readingOrder="2"/>
    </xf>
    <xf numFmtId="0" fontId="2" fillId="3" borderId="1" xfId="8" applyFont="1" applyFill="1" applyBorder="1" applyAlignment="1">
      <alignment horizontal="left" vertical="center" readingOrder="1"/>
    </xf>
    <xf numFmtId="0" fontId="3" fillId="0" borderId="2" xfId="8" applyFont="1" applyFill="1" applyBorder="1" applyAlignment="1">
      <alignment horizontal="right" vertical="center" wrapText="1" readingOrder="1"/>
    </xf>
    <xf numFmtId="0" fontId="3" fillId="0" borderId="0" xfId="8" applyFont="1" applyFill="1" applyBorder="1" applyAlignment="1">
      <alignment horizontal="right" vertical="center" wrapText="1" readingOrder="1"/>
    </xf>
    <xf numFmtId="0" fontId="3" fillId="0" borderId="3" xfId="8" applyFont="1" applyFill="1" applyBorder="1" applyAlignment="1">
      <alignment horizontal="right" vertical="center" wrapText="1" readingOrder="1"/>
    </xf>
    <xf numFmtId="0" fontId="2" fillId="3" borderId="2" xfId="8" applyFont="1" applyFill="1" applyBorder="1" applyAlignment="1">
      <alignment horizontal="center" vertical="center" wrapText="1" readingOrder="2"/>
    </xf>
    <xf numFmtId="0" fontId="2" fillId="3" borderId="3" xfId="8" applyFont="1" applyFill="1" applyBorder="1" applyAlignment="1">
      <alignment horizontal="center" vertical="center" wrapText="1" readingOrder="2"/>
    </xf>
    <xf numFmtId="0" fontId="2" fillId="3" borderId="2" xfId="8" applyFont="1" applyFill="1" applyBorder="1" applyAlignment="1">
      <alignment horizontal="center" readingOrder="2"/>
    </xf>
    <xf numFmtId="0" fontId="7" fillId="3" borderId="9" xfId="8" applyFont="1" applyFill="1" applyBorder="1" applyAlignment="1">
      <alignment horizontal="center" vertical="center" wrapText="1" readingOrder="1"/>
    </xf>
    <xf numFmtId="0" fontId="7" fillId="0" borderId="14" xfId="8" applyFont="1" applyFill="1" applyBorder="1" applyAlignment="1">
      <alignment horizontal="center" vertical="center" wrapText="1" readingOrder="2"/>
    </xf>
    <xf numFmtId="0" fontId="7" fillId="2" borderId="4" xfId="8" applyFont="1" applyFill="1" applyBorder="1" applyAlignment="1">
      <alignment horizontal="center" vertical="center" wrapText="1" readingOrder="1"/>
    </xf>
    <xf numFmtId="0" fontId="0" fillId="0" borderId="0" xfId="0"/>
    <xf numFmtId="0" fontId="0" fillId="0" borderId="3" xfId="0" applyBorder="1"/>
    <xf numFmtId="0" fontId="2" fillId="3" borderId="2" xfId="8" applyFont="1" applyFill="1" applyBorder="1" applyAlignment="1">
      <alignment horizontal="right" vertical="center" wrapText="1" readingOrder="2"/>
    </xf>
    <xf numFmtId="0" fontId="2" fillId="3" borderId="0" xfId="8" applyFont="1" applyFill="1" applyBorder="1" applyAlignment="1">
      <alignment horizontal="right" vertical="center" wrapText="1" readingOrder="2"/>
    </xf>
    <xf numFmtId="0" fontId="2" fillId="3" borderId="3" xfId="8" applyFont="1" applyFill="1" applyBorder="1" applyAlignment="1">
      <alignment horizontal="right" vertical="center" wrapText="1" readingOrder="2"/>
    </xf>
    <xf numFmtId="0" fontId="2" fillId="3" borderId="2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wrapText="1" readingOrder="2"/>
    </xf>
    <xf numFmtId="0" fontId="7" fillId="3" borderId="1" xfId="8" applyFont="1" applyFill="1" applyBorder="1" applyAlignment="1">
      <alignment horizontal="center" vertical="center" wrapText="1" readingOrder="1"/>
    </xf>
    <xf numFmtId="0" fontId="7" fillId="3" borderId="5" xfId="0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wrapText="1"/>
    </xf>
    <xf numFmtId="0" fontId="2" fillId="0" borderId="0" xfId="7" applyFont="1" applyFill="1" applyBorder="1" applyAlignment="1">
      <alignment horizontal="center" shrinkToFit="1" readingOrder="2"/>
    </xf>
    <xf numFmtId="0" fontId="2" fillId="0" borderId="0" xfId="7" applyFont="1" applyFill="1" applyBorder="1" applyAlignment="1">
      <alignment horizontal="center" vertical="center" wrapText="1" shrinkToFit="1" readingOrder="2"/>
    </xf>
    <xf numFmtId="0" fontId="2" fillId="0" borderId="2" xfId="7" applyFont="1" applyFill="1" applyBorder="1" applyAlignment="1">
      <alignment horizontal="left" vertical="center" wrapText="1" readingOrder="1"/>
    </xf>
    <xf numFmtId="0" fontId="2" fillId="0" borderId="3" xfId="7" applyFont="1" applyFill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center" vertical="center" readingOrder="2"/>
    </xf>
    <xf numFmtId="0" fontId="3" fillId="0" borderId="3" xfId="7" applyFont="1" applyFill="1" applyBorder="1" applyAlignment="1">
      <alignment horizontal="center" vertical="center" readingOrder="2"/>
    </xf>
    <xf numFmtId="0" fontId="3" fillId="0" borderId="2" xfId="7" applyFont="1" applyFill="1" applyBorder="1" applyAlignment="1">
      <alignment horizontal="left" vertical="center" readingOrder="2"/>
    </xf>
    <xf numFmtId="0" fontId="3" fillId="0" borderId="0" xfId="7" applyFont="1" applyFill="1" applyBorder="1" applyAlignment="1">
      <alignment horizontal="left" vertical="center" readingOrder="2"/>
    </xf>
    <xf numFmtId="0" fontId="3" fillId="0" borderId="3" xfId="7" applyFont="1" applyFill="1" applyBorder="1" applyAlignment="1">
      <alignment horizontal="left" vertical="center" readingOrder="2"/>
    </xf>
    <xf numFmtId="0" fontId="2" fillId="0" borderId="1" xfId="7" applyFont="1" applyFill="1" applyBorder="1" applyAlignment="1">
      <alignment horizontal="left" vertical="center" wrapText="1"/>
    </xf>
    <xf numFmtId="0" fontId="3" fillId="0" borderId="1" xfId="7" applyFont="1" applyFill="1" applyBorder="1" applyAlignment="1">
      <alignment horizontal="center" vertical="center" readingOrder="2"/>
    </xf>
    <xf numFmtId="0" fontId="7" fillId="0" borderId="1" xfId="7" applyFont="1" applyFill="1" applyBorder="1" applyAlignment="1">
      <alignment horizontal="center" vertical="center" wrapText="1" readingOrder="1"/>
    </xf>
    <xf numFmtId="0" fontId="7" fillId="0" borderId="9" xfId="7" applyFont="1" applyFill="1" applyBorder="1" applyAlignment="1">
      <alignment horizontal="center" vertical="center" wrapText="1" readingOrder="1"/>
    </xf>
    <xf numFmtId="0" fontId="3" fillId="0" borderId="7" xfId="7" applyFont="1" applyFill="1" applyBorder="1" applyAlignment="1">
      <alignment horizontal="center" vertical="center" readingOrder="2"/>
    </xf>
    <xf numFmtId="0" fontId="2" fillId="0" borderId="0" xfId="8" applyFont="1" applyBorder="1" applyAlignment="1">
      <alignment horizontal="center" shrinkToFit="1" readingOrder="2"/>
    </xf>
    <xf numFmtId="0" fontId="2" fillId="0" borderId="1" xfId="8" applyFont="1" applyBorder="1" applyAlignment="1">
      <alignment horizontal="left" readingOrder="1"/>
    </xf>
    <xf numFmtId="0" fontId="11" fillId="0" borderId="0" xfId="8" applyFont="1" applyAlignment="1">
      <alignment horizontal="center" vertical="center"/>
    </xf>
    <xf numFmtId="0" fontId="11" fillId="0" borderId="3" xfId="8" applyFont="1" applyBorder="1" applyAlignment="1">
      <alignment horizontal="center" vertical="center"/>
    </xf>
    <xf numFmtId="0" fontId="11" fillId="0" borderId="0" xfId="8" applyFont="1" applyAlignment="1">
      <alignment horizontal="left" vertical="center"/>
    </xf>
    <xf numFmtId="0" fontId="11" fillId="0" borderId="3" xfId="8" applyFont="1" applyBorder="1" applyAlignment="1">
      <alignment horizontal="left" vertical="center"/>
    </xf>
    <xf numFmtId="0" fontId="1" fillId="0" borderId="5" xfId="8" applyBorder="1" applyAlignment="1">
      <alignment horizontal="center" vertical="center"/>
    </xf>
    <xf numFmtId="0" fontId="7" fillId="0" borderId="5" xfId="8" applyFont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1" fillId="0" borderId="1" xfId="8" applyBorder="1" applyAlignment="1">
      <alignment horizontal="center" vertical="center"/>
    </xf>
    <xf numFmtId="0" fontId="3" fillId="3" borderId="1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shrinkToFit="1" readingOrder="2"/>
    </xf>
    <xf numFmtId="0" fontId="11" fillId="0" borderId="0" xfId="8" applyFont="1" applyAlignment="1">
      <alignment horizontal="right" vertical="center"/>
    </xf>
    <xf numFmtId="0" fontId="11" fillId="0" borderId="3" xfId="8" applyFont="1" applyBorder="1" applyAlignment="1">
      <alignment horizontal="right" vertical="center"/>
    </xf>
    <xf numFmtId="0" fontId="3" fillId="3" borderId="6" xfId="8" applyFont="1" applyFill="1" applyBorder="1" applyAlignment="1">
      <alignment horizontal="center" vertical="center" shrinkToFit="1" readingOrder="2"/>
    </xf>
    <xf numFmtId="0" fontId="3" fillId="3" borderId="0" xfId="8" applyFont="1" applyFill="1" applyBorder="1" applyAlignment="1">
      <alignment horizontal="center" vertical="center" shrinkToFit="1" readingOrder="2"/>
    </xf>
    <xf numFmtId="0" fontId="3" fillId="3" borderId="8" xfId="8" applyFont="1" applyFill="1" applyBorder="1" applyAlignment="1">
      <alignment horizontal="center" vertical="center" shrinkToFit="1" readingOrder="2"/>
    </xf>
    <xf numFmtId="0" fontId="1" fillId="0" borderId="9" xfId="8" applyBorder="1" applyAlignment="1">
      <alignment horizontal="center" vertical="center"/>
    </xf>
    <xf numFmtId="0" fontId="7" fillId="0" borderId="9" xfId="8" applyFont="1" applyBorder="1" applyAlignment="1">
      <alignment horizontal="center" vertical="center" readingOrder="2"/>
    </xf>
    <xf numFmtId="0" fontId="7" fillId="3" borderId="0" xfId="8" applyFont="1" applyFill="1" applyBorder="1" applyAlignment="1">
      <alignment horizontal="center" vertical="center" readingOrder="2"/>
    </xf>
    <xf numFmtId="0" fontId="7" fillId="3" borderId="8" xfId="8" applyFont="1" applyFill="1" applyBorder="1" applyAlignment="1">
      <alignment horizontal="center" vertical="center" readingOrder="2"/>
    </xf>
    <xf numFmtId="0" fontId="7" fillId="0" borderId="6" xfId="8" applyFont="1" applyBorder="1" applyAlignment="1">
      <alignment horizontal="center" vertical="center" readingOrder="2"/>
    </xf>
    <xf numFmtId="0" fontId="7" fillId="0" borderId="0" xfId="8" applyFont="1" applyBorder="1" applyAlignment="1">
      <alignment horizontal="center" vertical="center" readingOrder="2"/>
    </xf>
    <xf numFmtId="0" fontId="7" fillId="0" borderId="8" xfId="8" applyFont="1" applyBorder="1" applyAlignment="1">
      <alignment horizontal="center" vertical="center" readingOrder="2"/>
    </xf>
    <xf numFmtId="0" fontId="6" fillId="3" borderId="6" xfId="8" applyFont="1" applyFill="1" applyBorder="1" applyAlignment="1">
      <alignment horizontal="center" vertical="center" wrapText="1" readingOrder="2"/>
    </xf>
    <xf numFmtId="0" fontId="6" fillId="3" borderId="8" xfId="8" applyFont="1" applyFill="1" applyBorder="1" applyAlignment="1">
      <alignment horizontal="center" vertical="center" wrapText="1" readingOrder="2"/>
    </xf>
    <xf numFmtId="0" fontId="3" fillId="3" borderId="37" xfId="8" applyFont="1" applyFill="1" applyBorder="1" applyAlignment="1">
      <alignment horizontal="center" vertical="center" wrapText="1" readingOrder="2"/>
    </xf>
    <xf numFmtId="0" fontId="3" fillId="3" borderId="38" xfId="8" applyFont="1" applyFill="1" applyBorder="1" applyAlignment="1">
      <alignment horizontal="center" vertical="center" wrapText="1" readingOrder="2"/>
    </xf>
    <xf numFmtId="0" fontId="3" fillId="3" borderId="39" xfId="8" applyFont="1" applyFill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center" vertical="center" wrapText="1" readingOrder="1"/>
    </xf>
    <xf numFmtId="0" fontId="2" fillId="0" borderId="0" xfId="8" applyFont="1" applyBorder="1" applyAlignment="1">
      <alignment horizontal="left" vertical="center" readingOrder="1"/>
    </xf>
    <xf numFmtId="0" fontId="3" fillId="3" borderId="4" xfId="8" applyFont="1" applyFill="1" applyBorder="1" applyAlignment="1">
      <alignment horizontal="center" vertical="center" readingOrder="2"/>
    </xf>
    <xf numFmtId="0" fontId="3" fillId="0" borderId="2" xfId="8" applyFont="1" applyFill="1" applyBorder="1" applyAlignment="1">
      <alignment horizontal="center" vertical="center" wrapText="1"/>
    </xf>
    <xf numFmtId="0" fontId="3" fillId="0" borderId="3" xfId="8" applyFont="1" applyFill="1" applyBorder="1" applyAlignment="1">
      <alignment horizontal="center" vertical="center" wrapText="1"/>
    </xf>
    <xf numFmtId="0" fontId="3" fillId="3" borderId="5" xfId="8" applyFont="1" applyFill="1" applyBorder="1" applyAlignment="1">
      <alignment vertical="center" wrapText="1" readingOrder="2"/>
    </xf>
    <xf numFmtId="0" fontId="2" fillId="0" borderId="8" xfId="8" applyFont="1" applyBorder="1" applyAlignment="1">
      <alignment horizontal="left" readingOrder="1"/>
    </xf>
    <xf numFmtId="0" fontId="3" fillId="3" borderId="4" xfId="8" applyFont="1" applyFill="1" applyBorder="1" applyAlignment="1">
      <alignment horizontal="center" vertical="center" wrapText="1" readingOrder="2"/>
    </xf>
    <xf numFmtId="0" fontId="6" fillId="3" borderId="0" xfId="8" applyFont="1" applyFill="1" applyBorder="1" applyAlignment="1">
      <alignment horizontal="center" vertical="center" wrapText="1" readingOrder="2"/>
    </xf>
    <xf numFmtId="0" fontId="7" fillId="3" borderId="5" xfId="8" applyFont="1" applyFill="1" applyBorder="1" applyAlignment="1">
      <alignment horizontal="center" vertical="center" wrapText="1"/>
    </xf>
    <xf numFmtId="0" fontId="2" fillId="3" borderId="0" xfId="8" applyFont="1" applyFill="1" applyBorder="1" applyAlignment="1">
      <alignment horizontal="center" vertical="center" readingOrder="2"/>
    </xf>
    <xf numFmtId="0" fontId="2" fillId="0" borderId="1" xfId="8" applyFont="1" applyBorder="1" applyAlignment="1">
      <alignment horizontal="right" wrapText="1" readingOrder="2"/>
    </xf>
    <xf numFmtId="0" fontId="2" fillId="0" borderId="1" xfId="8" applyFont="1" applyBorder="1" applyAlignment="1">
      <alignment horizontal="left" wrapText="1" readingOrder="1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7" fillId="3" borderId="6" xfId="0" applyFont="1" applyFill="1" applyBorder="1" applyAlignment="1">
      <alignment horizontal="center" vertical="center" readingOrder="2"/>
    </xf>
    <xf numFmtId="0" fontId="7" fillId="3" borderId="0" xfId="0" applyFont="1" applyFill="1" applyBorder="1" applyAlignment="1">
      <alignment horizontal="center" vertical="center" readingOrder="2"/>
    </xf>
    <xf numFmtId="0" fontId="7" fillId="3" borderId="8" xfId="0" applyFont="1" applyFill="1" applyBorder="1" applyAlignment="1">
      <alignment horizontal="center" vertical="center" readingOrder="2"/>
    </xf>
    <xf numFmtId="0" fontId="7" fillId="3" borderId="7" xfId="8" applyFont="1" applyFill="1" applyBorder="1" applyAlignment="1">
      <alignment horizontal="center" vertical="center"/>
    </xf>
    <xf numFmtId="0" fontId="7" fillId="3" borderId="5" xfId="8" applyFont="1" applyFill="1" applyBorder="1" applyAlignment="1">
      <alignment horizontal="center" vertical="center" readingOrder="2"/>
    </xf>
    <xf numFmtId="0" fontId="3" fillId="0" borderId="0" xfId="8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readingOrder="2"/>
    </xf>
    <xf numFmtId="0" fontId="2" fillId="0" borderId="0" xfId="0" applyFont="1" applyBorder="1" applyAlignment="1">
      <alignment horizontal="center" vertical="center" wrapText="1" readingOrder="2"/>
    </xf>
    <xf numFmtId="0" fontId="3" fillId="3" borderId="2" xfId="0" applyFont="1" applyFill="1" applyBorder="1" applyAlignment="1">
      <alignment horizontal="right" vertical="center" readingOrder="2"/>
    </xf>
    <xf numFmtId="0" fontId="3" fillId="3" borderId="0" xfId="0" applyFont="1" applyFill="1" applyBorder="1" applyAlignment="1">
      <alignment horizontal="right" vertical="center" readingOrder="2"/>
    </xf>
    <xf numFmtId="0" fontId="3" fillId="3" borderId="3" xfId="0" applyFont="1" applyFill="1" applyBorder="1" applyAlignment="1">
      <alignment horizontal="right" vertical="center" readingOrder="2"/>
    </xf>
    <xf numFmtId="0" fontId="3" fillId="3" borderId="2" xfId="0" applyFont="1" applyFill="1" applyBorder="1" applyAlignment="1">
      <alignment horizontal="center" readingOrder="2"/>
    </xf>
    <xf numFmtId="0" fontId="3" fillId="3" borderId="2" xfId="0" applyFont="1" applyFill="1" applyBorder="1" applyAlignment="1">
      <alignment horizontal="left" vertical="center" readingOrder="2"/>
    </xf>
    <xf numFmtId="0" fontId="3" fillId="3" borderId="0" xfId="0" applyFont="1" applyFill="1" applyBorder="1" applyAlignment="1">
      <alignment horizontal="left" vertical="center" readingOrder="2"/>
    </xf>
    <xf numFmtId="0" fontId="3" fillId="3" borderId="3" xfId="0" applyFont="1" applyFill="1" applyBorder="1" applyAlignment="1">
      <alignment horizontal="left" vertical="center" readingOrder="2"/>
    </xf>
    <xf numFmtId="0" fontId="2" fillId="0" borderId="0" xfId="0" applyFont="1" applyBorder="1" applyAlignment="1">
      <alignment horizontal="center" vertical="center" shrinkToFit="1" readingOrder="2"/>
    </xf>
    <xf numFmtId="0" fontId="2" fillId="0" borderId="1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center" readingOrder="2"/>
    </xf>
    <xf numFmtId="0" fontId="3" fillId="3" borderId="0" xfId="0" applyFont="1" applyFill="1" applyBorder="1" applyAlignment="1">
      <alignment horizontal="center" vertical="center" readingOrder="2"/>
    </xf>
    <xf numFmtId="0" fontId="3" fillId="3" borderId="3" xfId="0" applyFont="1" applyFill="1" applyBorder="1" applyAlignment="1">
      <alignment horizontal="center" vertical="center" readingOrder="2"/>
    </xf>
    <xf numFmtId="0" fontId="3" fillId="3" borderId="7" xfId="0" applyFont="1" applyFill="1" applyBorder="1" applyAlignment="1">
      <alignment horizontal="center" vertical="center" readingOrder="2"/>
    </xf>
    <xf numFmtId="0" fontId="3" fillId="3" borderId="7" xfId="0" applyFont="1" applyFill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right" readingOrder="2"/>
    </xf>
    <xf numFmtId="0" fontId="2" fillId="0" borderId="0" xfId="0" applyFont="1" applyBorder="1" applyAlignment="1">
      <alignment horizontal="center" readingOrder="2"/>
    </xf>
    <xf numFmtId="0" fontId="2" fillId="0" borderId="0" xfId="0" applyFont="1" applyBorder="1" applyAlignment="1">
      <alignment horizontal="center" vertical="center" wrapText="1" readingOrder="1"/>
    </xf>
    <xf numFmtId="0" fontId="2" fillId="3" borderId="0" xfId="0" applyFont="1" applyFill="1" applyBorder="1" applyAlignment="1">
      <alignment horizontal="center" vertical="center" shrinkToFit="1" readingOrder="2"/>
    </xf>
    <xf numFmtId="0" fontId="2" fillId="2" borderId="0" xfId="8" applyFont="1" applyFill="1" applyAlignment="1">
      <alignment horizontal="right" readingOrder="2"/>
    </xf>
    <xf numFmtId="0" fontId="2" fillId="2" borderId="0" xfId="8" applyFont="1" applyFill="1" applyBorder="1" applyAlignment="1">
      <alignment horizontal="right" readingOrder="2"/>
    </xf>
    <xf numFmtId="0" fontId="2" fillId="2" borderId="0" xfId="8" applyFont="1" applyFill="1" applyBorder="1" applyAlignment="1">
      <alignment horizontal="center" readingOrder="2"/>
    </xf>
    <xf numFmtId="0" fontId="2" fillId="0" borderId="0" xfId="8" applyFont="1" applyBorder="1" applyAlignment="1">
      <alignment horizontal="center" vertical="center" wrapText="1" shrinkToFit="1"/>
    </xf>
    <xf numFmtId="0" fontId="2" fillId="0" borderId="0" xfId="8" applyFont="1" applyAlignment="1">
      <alignment horizontal="right" vertical="center" readingOrder="2"/>
    </xf>
    <xf numFmtId="0" fontId="2" fillId="3" borderId="0" xfId="8" applyFont="1" applyFill="1" applyBorder="1" applyAlignment="1">
      <alignment horizontal="right" readingOrder="2"/>
    </xf>
    <xf numFmtId="0" fontId="2" fillId="3" borderId="0" xfId="8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vertical="center" wrapText="1" readingOrder="1"/>
    </xf>
    <xf numFmtId="0" fontId="7" fillId="3" borderId="0" xfId="0" applyFont="1" applyFill="1" applyBorder="1" applyAlignment="1">
      <alignment horizontal="center" vertical="center" wrapText="1" readingOrder="1"/>
    </xf>
    <xf numFmtId="0" fontId="7" fillId="3" borderId="5" xfId="0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3" fillId="0" borderId="35" xfId="8" applyFont="1" applyFill="1" applyBorder="1" applyAlignment="1">
      <alignment horizontal="center" vertical="center" wrapText="1" readingOrder="1"/>
    </xf>
    <xf numFmtId="0" fontId="3" fillId="0" borderId="23" xfId="8" applyFont="1" applyFill="1" applyBorder="1" applyAlignment="1">
      <alignment horizontal="center" vertical="center" wrapText="1" readingOrder="1"/>
    </xf>
    <xf numFmtId="0" fontId="3" fillId="0" borderId="30" xfId="8" applyFont="1" applyFill="1" applyBorder="1" applyAlignment="1">
      <alignment horizontal="center" vertical="center" wrapText="1" readingOrder="1"/>
    </xf>
    <xf numFmtId="0" fontId="2" fillId="0" borderId="1" xfId="8" applyFont="1" applyBorder="1" applyAlignment="1">
      <alignment vertical="center" wrapText="1" readingOrder="1"/>
    </xf>
    <xf numFmtId="0" fontId="3" fillId="3" borderId="35" xfId="8" applyFont="1" applyFill="1" applyBorder="1" applyAlignment="1">
      <alignment horizontal="center" vertical="center" wrapText="1" readingOrder="2"/>
    </xf>
    <xf numFmtId="0" fontId="3" fillId="3" borderId="23" xfId="8" applyFont="1" applyFill="1" applyBorder="1" applyAlignment="1">
      <alignment horizontal="center" vertical="center" wrapText="1" readingOrder="2"/>
    </xf>
    <xf numFmtId="0" fontId="3" fillId="3" borderId="30" xfId="8" applyFont="1" applyFill="1" applyBorder="1" applyAlignment="1">
      <alignment horizontal="center" vertical="center" wrapText="1" readingOrder="2"/>
    </xf>
    <xf numFmtId="0" fontId="2" fillId="0" borderId="1" xfId="8" applyFont="1" applyFill="1" applyBorder="1" applyAlignment="1">
      <alignment horizontal="right" vertical="center" wrapText="1" readingOrder="2"/>
    </xf>
    <xf numFmtId="0" fontId="7" fillId="2" borderId="13" xfId="8" applyFont="1" applyFill="1" applyBorder="1" applyAlignment="1">
      <alignment horizontal="center" vertical="center" wrapText="1" readingOrder="1"/>
    </xf>
    <xf numFmtId="0" fontId="3" fillId="0" borderId="35" xfId="8" applyFont="1" applyFill="1" applyBorder="1" applyAlignment="1">
      <alignment vertical="center" wrapText="1" readingOrder="1"/>
    </xf>
    <xf numFmtId="0" fontId="3" fillId="0" borderId="23" xfId="8" applyFont="1" applyFill="1" applyBorder="1" applyAlignment="1">
      <alignment vertical="center" wrapText="1" readingOrder="1"/>
    </xf>
    <xf numFmtId="0" fontId="3" fillId="0" borderId="30" xfId="8" applyFont="1" applyFill="1" applyBorder="1" applyAlignment="1">
      <alignment vertical="center" wrapText="1" readingOrder="1"/>
    </xf>
    <xf numFmtId="0" fontId="3" fillId="3" borderId="4" xfId="8" applyFont="1" applyFill="1" applyBorder="1" applyAlignment="1">
      <alignment horizontal="center" vertical="center" wrapText="1" shrinkToFit="1" readingOrder="2"/>
    </xf>
    <xf numFmtId="0" fontId="7" fillId="2" borderId="4" xfId="8" applyFont="1" applyFill="1" applyBorder="1" applyAlignment="1">
      <alignment vertical="center" wrapText="1" readingOrder="1"/>
    </xf>
    <xf numFmtId="0" fontId="7" fillId="2" borderId="5" xfId="8" applyFont="1" applyFill="1" applyBorder="1" applyAlignment="1">
      <alignment vertical="center" wrapText="1" readingOrder="1"/>
    </xf>
    <xf numFmtId="0" fontId="7" fillId="2" borderId="9" xfId="8" applyFont="1" applyFill="1" applyBorder="1" applyAlignment="1">
      <alignment horizontal="center" vertical="center" wrapText="1" readingOrder="1"/>
    </xf>
    <xf numFmtId="0" fontId="7" fillId="2" borderId="8" xfId="8" applyFont="1" applyFill="1" applyBorder="1" applyAlignment="1">
      <alignment vertical="center" wrapText="1" readingOrder="1"/>
    </xf>
    <xf numFmtId="0" fontId="3" fillId="3" borderId="7" xfId="8" applyFont="1" applyFill="1" applyBorder="1" applyAlignment="1">
      <alignment horizontal="center" vertical="center" wrapText="1" shrinkToFit="1" readingOrder="2"/>
    </xf>
    <xf numFmtId="0" fontId="7" fillId="2" borderId="7" xfId="8" applyFont="1" applyFill="1" applyBorder="1" applyAlignment="1">
      <alignment horizontal="center" vertical="center" wrapText="1" readingOrder="1"/>
    </xf>
    <xf numFmtId="0" fontId="7" fillId="3" borderId="5" xfId="0" applyFont="1" applyFill="1" applyBorder="1" applyAlignment="1">
      <alignment vertical="center" wrapText="1" readingOrder="1"/>
    </xf>
    <xf numFmtId="0" fontId="3" fillId="3" borderId="41" xfId="8" applyFont="1" applyFill="1" applyBorder="1" applyAlignment="1">
      <alignment horizontal="center" vertical="center" wrapText="1" readingOrder="2"/>
    </xf>
    <xf numFmtId="0" fontId="3" fillId="3" borderId="42" xfId="8" applyFont="1" applyFill="1" applyBorder="1" applyAlignment="1">
      <alignment horizontal="center" vertical="center" wrapText="1" readingOrder="2"/>
    </xf>
    <xf numFmtId="0" fontId="3" fillId="3" borderId="43" xfId="8" applyFont="1" applyFill="1" applyBorder="1" applyAlignment="1">
      <alignment horizontal="center" vertical="center" wrapText="1" readingOrder="2"/>
    </xf>
    <xf numFmtId="0" fontId="7" fillId="0" borderId="3" xfId="8" applyFont="1" applyBorder="1" applyAlignment="1">
      <alignment horizontal="center" vertical="center" wrapText="1" readingOrder="1"/>
    </xf>
    <xf numFmtId="0" fontId="2" fillId="0" borderId="2" xfId="7" applyFont="1" applyFill="1" applyBorder="1" applyAlignment="1">
      <alignment horizontal="center" vertical="center" wrapText="1" readingOrder="1"/>
    </xf>
    <xf numFmtId="0" fontId="2" fillId="0" borderId="3" xfId="7" applyFont="1" applyFill="1" applyBorder="1" applyAlignment="1">
      <alignment horizontal="center" vertical="center" wrapText="1" readingOrder="1"/>
    </xf>
    <xf numFmtId="0" fontId="3" fillId="0" borderId="1" xfId="7" applyFont="1" applyFill="1" applyBorder="1" applyAlignment="1">
      <alignment horizontal="left" vertical="center"/>
    </xf>
    <xf numFmtId="0" fontId="3" fillId="0" borderId="8" xfId="7" applyFont="1" applyFill="1" applyBorder="1" applyAlignment="1">
      <alignment horizontal="center" vertical="center" readingOrder="2"/>
    </xf>
    <xf numFmtId="0" fontId="7" fillId="0" borderId="7" xfId="7" applyFont="1" applyFill="1" applyBorder="1" applyAlignment="1">
      <alignment horizontal="center" vertical="center" readingOrder="2"/>
    </xf>
    <xf numFmtId="0" fontId="3" fillId="3" borderId="13" xfId="8" applyFont="1" applyFill="1" applyBorder="1" applyAlignment="1">
      <alignment horizontal="center" vertical="center" readingOrder="2"/>
    </xf>
    <xf numFmtId="0" fontId="2" fillId="0" borderId="0" xfId="8" applyFont="1" applyBorder="1" applyAlignment="1">
      <alignment horizontal="center" vertical="center" wrapText="1" shrinkToFit="1" readingOrder="2"/>
    </xf>
    <xf numFmtId="0" fontId="2" fillId="0" borderId="0" xfId="8" applyFont="1" applyAlignment="1">
      <alignment horizontal="center" vertical="center" readingOrder="2"/>
    </xf>
    <xf numFmtId="0" fontId="3" fillId="3" borderId="9" xfId="8" applyFont="1" applyFill="1" applyBorder="1" applyAlignment="1">
      <alignment horizontal="center" wrapText="1" readingOrder="2"/>
    </xf>
    <xf numFmtId="0" fontId="7" fillId="0" borderId="5" xfId="7" applyFont="1" applyFill="1" applyBorder="1" applyAlignment="1">
      <alignment horizontal="center" vertical="center" wrapText="1" readingOrder="2"/>
    </xf>
    <xf numFmtId="0" fontId="7" fillId="0" borderId="9" xfId="7" applyFont="1" applyBorder="1" applyAlignment="1">
      <alignment horizontal="center" vertical="center" wrapText="1" readingOrder="2"/>
    </xf>
    <xf numFmtId="0" fontId="3" fillId="3" borderId="5" xfId="7" applyFont="1" applyFill="1" applyBorder="1" applyAlignment="1">
      <alignment horizontal="center" vertical="center" wrapText="1" shrinkToFit="1" readingOrder="2"/>
    </xf>
    <xf numFmtId="0" fontId="7" fillId="0" borderId="6" xfId="7" applyFont="1" applyBorder="1" applyAlignment="1">
      <alignment horizontal="center" vertical="center" wrapText="1" readingOrder="2"/>
    </xf>
    <xf numFmtId="0" fontId="7" fillId="3" borderId="7" xfId="7" applyFont="1" applyFill="1" applyBorder="1" applyAlignment="1">
      <alignment horizontal="center" vertical="center" wrapText="1"/>
    </xf>
    <xf numFmtId="0" fontId="7" fillId="3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/>
    </xf>
    <xf numFmtId="0" fontId="2" fillId="2" borderId="0" xfId="7" applyFont="1" applyFill="1" applyBorder="1" applyAlignment="1">
      <alignment horizontal="center" shrinkToFit="1" readingOrder="2"/>
    </xf>
    <xf numFmtId="0" fontId="2" fillId="0" borderId="1" xfId="7" applyFont="1" applyBorder="1" applyAlignment="1">
      <alignment horizontal="right" vertical="center" wrapText="1" readingOrder="2"/>
    </xf>
    <xf numFmtId="0" fontId="2" fillId="0" borderId="1" xfId="7" applyFont="1" applyBorder="1" applyAlignment="1">
      <alignment horizontal="left" vertical="center" wrapText="1"/>
    </xf>
    <xf numFmtId="0" fontId="3" fillId="3" borderId="13" xfId="7" applyFont="1" applyFill="1" applyBorder="1" applyAlignment="1">
      <alignment horizontal="center" vertical="center" wrapText="1" readingOrder="2"/>
    </xf>
    <xf numFmtId="0" fontId="7" fillId="0" borderId="5" xfId="7" applyFont="1" applyFill="1" applyBorder="1" applyAlignment="1">
      <alignment horizontal="center" vertical="center"/>
    </xf>
    <xf numFmtId="0" fontId="2" fillId="0" borderId="0" xfId="7" applyFont="1" applyBorder="1" applyAlignment="1">
      <alignment horizontal="center" vertical="center" wrapText="1" shrinkToFit="1"/>
    </xf>
    <xf numFmtId="0" fontId="3" fillId="0" borderId="1" xfId="7" applyFont="1" applyBorder="1" applyAlignment="1">
      <alignment horizontal="left" vertical="center" wrapText="1" readingOrder="1"/>
    </xf>
    <xf numFmtId="0" fontId="3" fillId="3" borderId="4" xfId="7" applyFont="1" applyFill="1" applyBorder="1" applyAlignment="1">
      <alignment horizontal="center" vertical="center" wrapText="1" readingOrder="2"/>
    </xf>
    <xf numFmtId="0" fontId="3" fillId="3" borderId="4" xfId="7" applyFont="1" applyFill="1" applyBorder="1" applyAlignment="1">
      <alignment horizontal="center" vertical="center" readingOrder="2"/>
    </xf>
    <xf numFmtId="0" fontId="7" fillId="0" borderId="4" xfId="7" applyFont="1" applyBorder="1" applyAlignment="1">
      <alignment horizontal="center" vertical="center" wrapText="1" readingOrder="2"/>
    </xf>
    <xf numFmtId="0" fontId="6" fillId="3" borderId="7" xfId="7" applyFont="1" applyFill="1" applyBorder="1" applyAlignment="1">
      <alignment horizontal="center" vertical="center" wrapText="1"/>
    </xf>
    <xf numFmtId="0" fontId="6" fillId="0" borderId="6" xfId="7" applyFont="1" applyBorder="1" applyAlignment="1">
      <alignment horizontal="center" vertical="center" wrapText="1" readingOrder="2"/>
    </xf>
    <xf numFmtId="0" fontId="7" fillId="3" borderId="5" xfId="7" applyFont="1" applyFill="1" applyBorder="1" applyAlignment="1">
      <alignment horizontal="center" vertical="center" wrapText="1" readingOrder="2"/>
    </xf>
    <xf numFmtId="0" fontId="2" fillId="3" borderId="1" xfId="7" applyFont="1" applyFill="1" applyBorder="1" applyAlignment="1">
      <alignment horizontal="right" vertical="center" readingOrder="2"/>
    </xf>
    <xf numFmtId="0" fontId="7" fillId="0" borderId="9" xfId="7" applyFont="1" applyFill="1" applyBorder="1" applyAlignment="1">
      <alignment horizontal="center" vertical="center" wrapText="1" readingOrder="2"/>
    </xf>
    <xf numFmtId="0" fontId="2" fillId="2" borderId="0" xfId="7" applyFont="1" applyFill="1" applyBorder="1" applyAlignment="1">
      <alignment horizontal="center" vertical="center" shrinkToFit="1" readingOrder="2"/>
    </xf>
    <xf numFmtId="0" fontId="3" fillId="0" borderId="13" xfId="7" applyFont="1" applyFill="1" applyBorder="1" applyAlignment="1">
      <alignment horizontal="center" vertical="center" wrapText="1" readingOrder="1"/>
    </xf>
    <xf numFmtId="0" fontId="3" fillId="0" borderId="8" xfId="7" applyFont="1" applyFill="1" applyBorder="1" applyAlignment="1">
      <alignment horizontal="center" vertical="center" wrapText="1" readingOrder="1"/>
    </xf>
    <xf numFmtId="0" fontId="2" fillId="0" borderId="0" xfId="7" applyFont="1" applyFill="1" applyAlignment="1">
      <alignment horizontal="center" vertical="center" readingOrder="2"/>
    </xf>
    <xf numFmtId="0" fontId="2" fillId="0" borderId="0" xfId="7" applyFont="1" applyFill="1" applyAlignment="1">
      <alignment horizontal="right" vertical="center" readingOrder="2"/>
    </xf>
    <xf numFmtId="0" fontId="2" fillId="0" borderId="1" xfId="7" applyFont="1" applyBorder="1" applyAlignment="1">
      <alignment vertical="center" wrapText="1" readingOrder="1"/>
    </xf>
    <xf numFmtId="0" fontId="2" fillId="0" borderId="0" xfId="7" applyFont="1" applyFill="1" applyAlignment="1">
      <alignment readingOrder="2"/>
    </xf>
    <xf numFmtId="0" fontId="3" fillId="0" borderId="0" xfId="7" applyFont="1" applyFill="1" applyAlignment="1">
      <alignment vertical="center" wrapText="1" readingOrder="1"/>
    </xf>
    <xf numFmtId="0" fontId="3" fillId="3" borderId="5" xfId="7" applyFont="1" applyFill="1" applyBorder="1" applyAlignment="1">
      <alignment vertical="center" wrapText="1" readingOrder="1"/>
    </xf>
    <xf numFmtId="0" fontId="1" fillId="0" borderId="0" xfId="7" applyFill="1" applyAlignment="1">
      <alignment horizontal="right" readingOrder="2"/>
    </xf>
    <xf numFmtId="0" fontId="3" fillId="0" borderId="5" xfId="7" applyFont="1" applyFill="1" applyBorder="1" applyAlignment="1">
      <alignment vertical="center" wrapText="1" readingOrder="1"/>
    </xf>
    <xf numFmtId="0" fontId="3" fillId="0" borderId="5" xfId="8" applyFont="1" applyBorder="1" applyAlignment="1">
      <alignment vertical="center" wrapText="1" readingOrder="1"/>
    </xf>
    <xf numFmtId="0" fontId="3" fillId="0" borderId="8" xfId="7" applyFont="1" applyFill="1" applyBorder="1" applyAlignment="1">
      <alignment vertical="center"/>
    </xf>
    <xf numFmtId="0" fontId="3" fillId="0" borderId="7" xfId="7" applyFont="1" applyFill="1" applyBorder="1" applyAlignment="1">
      <alignment vertical="center" wrapText="1" readingOrder="1"/>
    </xf>
    <xf numFmtId="0" fontId="1" fillId="0" borderId="0" xfId="7" applyFill="1" applyAlignment="1">
      <alignment horizontal="center" readingOrder="2"/>
    </xf>
    <xf numFmtId="0" fontId="2" fillId="0" borderId="0" xfId="7" applyFont="1" applyAlignment="1">
      <alignment wrapText="1" readingOrder="1"/>
    </xf>
    <xf numFmtId="0" fontId="2" fillId="0" borderId="0" xfId="7" applyFont="1" applyFill="1" applyBorder="1" applyAlignment="1">
      <alignment horizontal="right" readingOrder="2"/>
    </xf>
    <xf numFmtId="0" fontId="3" fillId="0" borderId="2" xfId="7" applyFont="1" applyFill="1" applyBorder="1" applyAlignment="1">
      <alignment vertical="center" wrapText="1" readingOrder="1"/>
    </xf>
    <xf numFmtId="0" fontId="3" fillId="0" borderId="0" xfId="7" applyFont="1" applyFill="1" applyBorder="1" applyAlignment="1">
      <alignment vertical="center" wrapText="1" readingOrder="1"/>
    </xf>
    <xf numFmtId="0" fontId="3" fillId="0" borderId="3" xfId="7" applyFont="1" applyFill="1" applyBorder="1" applyAlignment="1">
      <alignment vertical="center" wrapText="1" readingOrder="1"/>
    </xf>
    <xf numFmtId="0" fontId="3" fillId="0" borderId="8" xfId="7" applyFont="1" applyBorder="1" applyAlignment="1">
      <alignment vertical="center" wrapText="1" readingOrder="2"/>
    </xf>
    <xf numFmtId="0" fontId="6" fillId="3" borderId="0" xfId="0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 shrinkToFit="1" readingOrder="2"/>
    </xf>
    <xf numFmtId="0" fontId="6" fillId="0" borderId="9" xfId="7" applyFont="1" applyFill="1" applyBorder="1" applyAlignment="1">
      <alignment horizontal="center" vertical="center" wrapText="1" readingOrder="2"/>
    </xf>
    <xf numFmtId="0" fontId="3" fillId="0" borderId="9" xfId="7" applyFont="1" applyBorder="1" applyAlignment="1">
      <alignment vertical="center" wrapText="1" readingOrder="2"/>
    </xf>
    <xf numFmtId="0" fontId="3" fillId="0" borderId="6" xfId="7" applyFont="1" applyBorder="1" applyAlignment="1">
      <alignment vertical="center" wrapText="1" readingOrder="2"/>
    </xf>
    <xf numFmtId="0" fontId="3" fillId="0" borderId="0" xfId="7" applyFont="1" applyAlignment="1">
      <alignment vertical="center" wrapText="1" readingOrder="2"/>
    </xf>
    <xf numFmtId="0" fontId="3" fillId="0" borderId="7" xfId="7" applyFont="1" applyFill="1" applyBorder="1" applyAlignment="1">
      <alignment horizontal="center" vertical="center" shrinkToFit="1" readingOrder="2"/>
    </xf>
    <xf numFmtId="0" fontId="3" fillId="0" borderId="7" xfId="7" applyFont="1" applyBorder="1" applyAlignment="1">
      <alignment vertical="center" wrapText="1" readingOrder="2"/>
    </xf>
    <xf numFmtId="0" fontId="3" fillId="0" borderId="2" xfId="7" applyFont="1" applyFill="1" applyBorder="1" applyAlignment="1">
      <alignment horizontal="center" readingOrder="2"/>
    </xf>
    <xf numFmtId="0" fontId="3" fillId="0" borderId="49" xfId="7" applyFont="1" applyFill="1" applyBorder="1" applyAlignment="1">
      <alignment horizontal="center" vertical="center" wrapText="1" readingOrder="2"/>
    </xf>
    <xf numFmtId="0" fontId="3" fillId="0" borderId="49" xfId="7" applyFont="1" applyFill="1" applyBorder="1" applyAlignment="1">
      <alignment horizontal="right" vertical="center" readingOrder="2"/>
    </xf>
    <xf numFmtId="0" fontId="3" fillId="0" borderId="49" xfId="7" applyFont="1" applyBorder="1" applyAlignment="1">
      <alignment horizontal="center" vertical="center" wrapText="1" readingOrder="2"/>
    </xf>
    <xf numFmtId="0" fontId="7" fillId="0" borderId="49" xfId="7" applyFont="1" applyBorder="1" applyAlignment="1">
      <alignment horizontal="left" vertical="center" wrapText="1" readingOrder="2"/>
    </xf>
    <xf numFmtId="0" fontId="3" fillId="0" borderId="5" xfId="7" applyFont="1" applyBorder="1" applyAlignment="1">
      <alignment horizontal="center" vertical="center" wrapText="1" readingOrder="2"/>
    </xf>
    <xf numFmtId="0" fontId="3" fillId="0" borderId="28" xfId="0" applyFont="1" applyFill="1" applyBorder="1" applyAlignment="1">
      <alignment vertical="center" wrapText="1" readingOrder="2"/>
    </xf>
    <xf numFmtId="0" fontId="3" fillId="0" borderId="28" xfId="7" applyFont="1" applyFill="1" applyBorder="1" applyAlignment="1">
      <alignment horizontal="right" vertical="center" wrapText="1" readingOrder="2"/>
    </xf>
    <xf numFmtId="0" fontId="3" fillId="0" borderId="28" xfId="7" applyFont="1" applyFill="1" applyBorder="1" applyAlignment="1">
      <alignment horizontal="center" vertical="center"/>
    </xf>
    <xf numFmtId="0" fontId="3" fillId="0" borderId="28" xfId="7" applyFont="1" applyBorder="1" applyAlignment="1">
      <alignment horizontal="center" vertical="center" wrapText="1" readingOrder="2"/>
    </xf>
    <xf numFmtId="0" fontId="7" fillId="0" borderId="28" xfId="7" applyFont="1" applyFill="1" applyBorder="1" applyAlignment="1">
      <alignment horizontal="center" vertical="center" wrapText="1" readingOrder="1"/>
    </xf>
    <xf numFmtId="0" fontId="7" fillId="0" borderId="28" xfId="7" applyFont="1" applyFill="1" applyBorder="1" applyAlignment="1">
      <alignment vertical="center" wrapText="1" readingOrder="1"/>
    </xf>
    <xf numFmtId="0" fontId="7" fillId="0" borderId="8" xfId="7" applyFont="1" applyBorder="1" applyAlignment="1">
      <alignment horizontal="left" vertical="center" wrapText="1" readingOrder="2"/>
    </xf>
    <xf numFmtId="0" fontId="3" fillId="0" borderId="9" xfId="7" applyFont="1" applyBorder="1" applyAlignment="1">
      <alignment horizontal="center" vertical="center" wrapText="1" readingOrder="2"/>
    </xf>
    <xf numFmtId="0" fontId="7" fillId="3" borderId="9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readingOrder="2"/>
    </xf>
    <xf numFmtId="0" fontId="3" fillId="0" borderId="0" xfId="7" applyFont="1" applyFill="1" applyBorder="1" applyAlignment="1">
      <alignment horizontal="right" vertical="center" indent="1"/>
    </xf>
    <xf numFmtId="0" fontId="2" fillId="0" borderId="1" xfId="7" applyFont="1" applyFill="1" applyBorder="1" applyAlignment="1">
      <alignment readingOrder="2"/>
    </xf>
    <xf numFmtId="0" fontId="3" fillId="0" borderId="9" xfId="0" applyFont="1" applyBorder="1" applyAlignment="1">
      <alignment vertical="center"/>
    </xf>
    <xf numFmtId="0" fontId="7" fillId="0" borderId="7" xfId="7" applyFont="1" applyFill="1" applyBorder="1" applyAlignment="1">
      <alignment horizontal="left" vertical="center" wrapText="1" readingOrder="1"/>
    </xf>
    <xf numFmtId="0" fontId="2" fillId="0" borderId="0" xfId="7" applyFont="1" applyFill="1" applyBorder="1" applyAlignment="1">
      <alignment horizontal="right"/>
    </xf>
    <xf numFmtId="0" fontId="6" fillId="0" borderId="2" xfId="7" applyFont="1" applyFill="1" applyBorder="1" applyAlignment="1">
      <alignment horizontal="center" vertical="center" wrapText="1" readingOrder="1"/>
    </xf>
    <xf numFmtId="0" fontId="6" fillId="0" borderId="0" xfId="7" applyFont="1" applyFill="1" applyBorder="1" applyAlignment="1">
      <alignment horizontal="center" vertical="center" wrapText="1" readingOrder="1"/>
    </xf>
    <xf numFmtId="0" fontId="6" fillId="0" borderId="3" xfId="7" applyFont="1" applyFill="1" applyBorder="1" applyAlignment="1">
      <alignment horizontal="center" vertical="center" wrapText="1" readingOrder="1"/>
    </xf>
    <xf numFmtId="0" fontId="3" fillId="0" borderId="5" xfId="0" applyFont="1" applyBorder="1" applyAlignment="1">
      <alignment vertical="center"/>
    </xf>
    <xf numFmtId="0" fontId="6" fillId="3" borderId="6" xfId="7" applyFont="1" applyFill="1" applyBorder="1" applyAlignment="1">
      <alignment horizontal="left" vertical="center" wrapText="1" readingOrder="2"/>
    </xf>
    <xf numFmtId="0" fontId="3" fillId="0" borderId="0" xfId="0" applyFont="1" applyBorder="1" applyAlignment="1">
      <alignment vertical="center"/>
    </xf>
    <xf numFmtId="0" fontId="3" fillId="0" borderId="5" xfId="7" applyFont="1" applyFill="1" applyBorder="1" applyAlignment="1">
      <alignment horizontal="center" vertical="center" wrapText="1" readingOrder="1"/>
    </xf>
    <xf numFmtId="0" fontId="3" fillId="0" borderId="7" xfId="7" applyFont="1" applyFill="1" applyBorder="1" applyAlignment="1">
      <alignment horizontal="center" vertical="center" wrapText="1" readingOrder="1"/>
    </xf>
    <xf numFmtId="0" fontId="2" fillId="0" borderId="0" xfId="7" applyFont="1" applyFill="1" applyAlignment="1">
      <alignment horizontal="center" vertical="center" wrapText="1" readingOrder="2"/>
    </xf>
    <xf numFmtId="0" fontId="3" fillId="0" borderId="13" xfId="0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0" fontId="6" fillId="3" borderId="9" xfId="7" applyFont="1" applyFill="1" applyBorder="1" applyAlignment="1">
      <alignment horizontal="left" vertical="center" wrapText="1" readingOrder="1"/>
    </xf>
    <xf numFmtId="0" fontId="3" fillId="0" borderId="7" xfId="0" applyFont="1" applyBorder="1" applyAlignment="1">
      <alignment horizontal="right" vertical="center"/>
    </xf>
    <xf numFmtId="0" fontId="7" fillId="0" borderId="2" xfId="7" applyFont="1" applyFill="1" applyBorder="1" applyAlignment="1">
      <alignment horizontal="center" vertical="center" wrapText="1" readingOrder="1"/>
    </xf>
    <xf numFmtId="0" fontId="7" fillId="0" borderId="2" xfId="7" applyFont="1" applyFill="1" applyBorder="1" applyAlignment="1">
      <alignment horizontal="left" vertical="center" wrapText="1" readingOrder="1"/>
    </xf>
    <xf numFmtId="0" fontId="7" fillId="0" borderId="0" xfId="7" applyFont="1" applyFill="1" applyBorder="1" applyAlignment="1">
      <alignment horizontal="left" vertical="center" wrapText="1" readingOrder="1"/>
    </xf>
    <xf numFmtId="0" fontId="7" fillId="0" borderId="3" xfId="7" applyFont="1" applyFill="1" applyBorder="1" applyAlignment="1">
      <alignment horizontal="center" vertical="center" wrapText="1" readingOrder="1"/>
    </xf>
    <xf numFmtId="0" fontId="7" fillId="0" borderId="3" xfId="7" applyFont="1" applyFill="1" applyBorder="1" applyAlignment="1">
      <alignment horizontal="left" vertical="center" wrapText="1" readingOrder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0" fontId="7" fillId="0" borderId="13" xfId="7" applyFont="1" applyFill="1" applyBorder="1" applyAlignment="1">
      <alignment vertical="center" wrapText="1" readingOrder="2"/>
    </xf>
    <xf numFmtId="0" fontId="1" fillId="0" borderId="0" xfId="7" applyFill="1"/>
    <xf numFmtId="0" fontId="3" fillId="0" borderId="4" xfId="7" applyFont="1" applyBorder="1" applyAlignment="1">
      <alignment vertical="center" wrapText="1" readingOrder="2"/>
    </xf>
    <xf numFmtId="0" fontId="3" fillId="0" borderId="8" xfId="7" applyFont="1" applyFill="1" applyBorder="1" applyAlignment="1">
      <alignment vertical="center" shrinkToFit="1" readingOrder="2"/>
    </xf>
    <xf numFmtId="0" fontId="3" fillId="0" borderId="5" xfId="7" applyFont="1" applyFill="1" applyBorder="1" applyAlignment="1">
      <alignment horizontal="left" vertical="center"/>
    </xf>
    <xf numFmtId="0" fontId="1" fillId="0" borderId="0" xfId="7" applyFill="1" applyAlignment="1"/>
    <xf numFmtId="0" fontId="3" fillId="0" borderId="4" xfId="7" applyFont="1" applyBorder="1" applyAlignment="1">
      <alignment horizontal="right" vertical="center" wrapText="1" readingOrder="2"/>
    </xf>
    <xf numFmtId="0" fontId="3" fillId="0" borderId="5" xfId="7" applyFont="1" applyBorder="1" applyAlignment="1">
      <alignment horizontal="right" vertical="center" wrapText="1" readingOrder="2"/>
    </xf>
    <xf numFmtId="0" fontId="7" fillId="0" borderId="5" xfId="7" applyFont="1" applyFill="1" applyBorder="1" applyAlignment="1">
      <alignment vertical="center"/>
    </xf>
    <xf numFmtId="0" fontId="1" fillId="0" borderId="5" xfId="7" applyFont="1" applyFill="1" applyBorder="1" applyAlignment="1">
      <alignment horizontal="center" vertical="center" readingOrder="2"/>
    </xf>
    <xf numFmtId="0" fontId="3" fillId="0" borderId="6" xfId="7" applyFont="1" applyBorder="1" applyAlignment="1">
      <alignment horizontal="right" vertical="center" wrapText="1" readingOrder="2"/>
    </xf>
    <xf numFmtId="0" fontId="2" fillId="0" borderId="16" xfId="7" applyFont="1" applyFill="1" applyBorder="1" applyAlignment="1">
      <alignment horizontal="right" vertical="center" readingOrder="2"/>
    </xf>
    <xf numFmtId="0" fontId="2" fillId="0" borderId="16" xfId="7" applyFont="1" applyFill="1" applyBorder="1" applyAlignment="1">
      <alignment horizontal="center" vertical="center" readingOrder="2"/>
    </xf>
    <xf numFmtId="0" fontId="7" fillId="0" borderId="16" xfId="7" applyFont="1" applyBorder="1" applyAlignment="1">
      <alignment horizontal="center" vertical="center" wrapText="1" readingOrder="2"/>
    </xf>
    <xf numFmtId="0" fontId="3" fillId="0" borderId="16" xfId="7" applyFont="1" applyFill="1" applyBorder="1" applyAlignment="1">
      <alignment horizontal="center" vertical="center" wrapText="1" readingOrder="1"/>
    </xf>
    <xf numFmtId="0" fontId="3" fillId="0" borderId="16" xfId="7" applyFont="1" applyFill="1" applyBorder="1" applyAlignment="1">
      <alignment horizontal="left" vertical="center" wrapText="1" readingOrder="1"/>
    </xf>
    <xf numFmtId="0" fontId="3" fillId="0" borderId="50" xfId="7" applyFont="1" applyFill="1" applyBorder="1" applyAlignment="1">
      <alignment horizontal="center" vertical="center" wrapText="1" readingOrder="2"/>
    </xf>
    <xf numFmtId="0" fontId="3" fillId="0" borderId="51" xfId="7" applyFont="1" applyFill="1" applyBorder="1" applyAlignment="1">
      <alignment horizontal="center" vertical="center" readingOrder="2"/>
    </xf>
    <xf numFmtId="0" fontId="3" fillId="0" borderId="51" xfId="7" applyFont="1" applyFill="1" applyBorder="1" applyAlignment="1">
      <alignment horizontal="right" vertical="center" readingOrder="2"/>
    </xf>
    <xf numFmtId="0" fontId="7" fillId="0" borderId="51" xfId="7" applyFont="1" applyFill="1" applyBorder="1" applyAlignment="1">
      <alignment horizontal="left" vertical="center" wrapText="1" readingOrder="2"/>
    </xf>
    <xf numFmtId="0" fontId="7" fillId="0" borderId="51" xfId="7" applyFont="1" applyFill="1" applyBorder="1" applyAlignment="1">
      <alignment horizontal="center" vertical="center" wrapText="1" readingOrder="2"/>
    </xf>
    <xf numFmtId="0" fontId="3" fillId="0" borderId="0" xfId="7" applyFont="1" applyBorder="1" applyAlignment="1">
      <alignment horizontal="right" vertical="center" wrapText="1" readingOrder="2"/>
    </xf>
    <xf numFmtId="0" fontId="3" fillId="0" borderId="6" xfId="7" applyFont="1" applyFill="1" applyBorder="1" applyAlignment="1">
      <alignment vertical="center" shrinkToFit="1" readingOrder="2"/>
    </xf>
    <xf numFmtId="0" fontId="7" fillId="0" borderId="8" xfId="7" applyFont="1" applyFill="1" applyBorder="1" applyAlignment="1">
      <alignment vertical="center" wrapText="1" readingOrder="2"/>
    </xf>
    <xf numFmtId="0" fontId="7" fillId="0" borderId="0" xfId="7" applyFont="1" applyFill="1" applyBorder="1" applyAlignment="1">
      <alignment horizontal="left" vertical="center" wrapText="1" readingOrder="2"/>
    </xf>
    <xf numFmtId="0" fontId="3" fillId="0" borderId="13" xfId="7" applyFont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vertical="center" shrinkToFit="1" readingOrder="2"/>
    </xf>
    <xf numFmtId="0" fontId="3" fillId="0" borderId="0" xfId="7" applyFont="1" applyFill="1" applyAlignment="1">
      <alignment horizontal="center" vertical="center"/>
    </xf>
    <xf numFmtId="0" fontId="7" fillId="0" borderId="0" xfId="7" applyFont="1" applyFill="1" applyBorder="1"/>
    <xf numFmtId="0" fontId="7" fillId="0" borderId="0" xfId="7" applyFont="1" applyFill="1" applyBorder="1" applyAlignment="1">
      <alignment horizontal="left"/>
    </xf>
    <xf numFmtId="0" fontId="7" fillId="0" borderId="0" xfId="7" applyFont="1" applyFill="1" applyBorder="1" applyAlignment="1">
      <alignment readingOrder="2"/>
    </xf>
    <xf numFmtId="0" fontId="7" fillId="0" borderId="13" xfId="7" applyFont="1" applyFill="1" applyBorder="1" applyAlignment="1">
      <alignment vertical="center" wrapText="1" readingOrder="1"/>
    </xf>
    <xf numFmtId="0" fontId="7" fillId="0" borderId="5" xfId="7" applyFont="1" applyFill="1" applyBorder="1" applyAlignment="1">
      <alignment horizontal="right" vertical="center" readingOrder="2"/>
    </xf>
    <xf numFmtId="0" fontId="7" fillId="3" borderId="0" xfId="7" applyFont="1" applyFill="1" applyBorder="1" applyAlignment="1">
      <alignment horizontal="left" readingOrder="2"/>
    </xf>
    <xf numFmtId="0" fontId="7" fillId="0" borderId="5" xfId="7" applyFont="1" applyFill="1" applyBorder="1" applyAlignment="1">
      <alignment horizontal="center" vertical="center" readingOrder="2"/>
    </xf>
    <xf numFmtId="0" fontId="7" fillId="0" borderId="9" xfId="7" applyFont="1" applyFill="1" applyBorder="1" applyAlignment="1">
      <alignment vertical="center" wrapText="1" readingOrder="2"/>
    </xf>
    <xf numFmtId="0" fontId="3" fillId="0" borderId="13" xfId="7" applyFont="1" applyFill="1" applyBorder="1" applyAlignment="1">
      <alignment horizontal="center" vertical="center" readingOrder="2"/>
    </xf>
    <xf numFmtId="0" fontId="3" fillId="0" borderId="4" xfId="7" applyFont="1" applyBorder="1" applyAlignment="1">
      <alignment horizontal="center" vertical="center" wrapText="1" readingOrder="2"/>
    </xf>
    <xf numFmtId="0" fontId="7" fillId="0" borderId="4" xfId="7" applyFont="1" applyFill="1" applyBorder="1" applyAlignment="1">
      <alignment horizontal="center" vertical="center" wrapText="1" readingOrder="2"/>
    </xf>
    <xf numFmtId="0" fontId="29" fillId="0" borderId="12" xfId="0" applyFont="1" applyBorder="1" applyAlignment="1">
      <alignment wrapText="1"/>
    </xf>
    <xf numFmtId="0" fontId="6" fillId="3" borderId="5" xfId="0" applyFont="1" applyFill="1" applyBorder="1" applyAlignment="1">
      <alignment vertical="center" readingOrder="2"/>
    </xf>
    <xf numFmtId="0" fontId="2" fillId="0" borderId="0" xfId="7" applyFont="1" applyFill="1" applyBorder="1" applyAlignment="1">
      <alignment horizontal="center" vertical="center"/>
    </xf>
    <xf numFmtId="0" fontId="2" fillId="0" borderId="0" xfId="7" applyFont="1" applyFill="1" applyBorder="1" applyAlignment="1">
      <alignment horizontal="right" vertical="center"/>
    </xf>
    <xf numFmtId="0" fontId="2" fillId="0" borderId="1" xfId="7" applyFont="1" applyFill="1" applyBorder="1" applyAlignment="1">
      <alignment vertical="center" wrapText="1" readingOrder="1"/>
    </xf>
    <xf numFmtId="0" fontId="3" fillId="0" borderId="0" xfId="7" applyFont="1" applyFill="1" applyBorder="1" applyAlignment="1">
      <alignment horizontal="left" vertical="center"/>
    </xf>
    <xf numFmtId="0" fontId="2" fillId="0" borderId="1" xfId="7" applyFont="1" applyFill="1" applyBorder="1" applyAlignment="1">
      <alignment horizontal="right" vertical="center"/>
    </xf>
    <xf numFmtId="0" fontId="5" fillId="0" borderId="0" xfId="7" applyFont="1" applyFill="1" applyBorder="1"/>
    <xf numFmtId="0" fontId="1" fillId="0" borderId="0" xfId="7" applyFill="1" applyBorder="1" applyAlignment="1">
      <alignment horizontal="left"/>
    </xf>
    <xf numFmtId="0" fontId="7" fillId="3" borderId="0" xfId="7" applyFont="1" applyFill="1" applyBorder="1" applyAlignment="1">
      <alignment horizontal="center" vertical="center" wrapText="1" readingOrder="1"/>
    </xf>
    <xf numFmtId="0" fontId="1" fillId="0" borderId="5" xfId="7" applyFill="1" applyBorder="1"/>
    <xf numFmtId="0" fontId="3" fillId="0" borderId="7" xfId="7" applyFont="1" applyFill="1" applyBorder="1" applyAlignment="1">
      <alignment horizontal="center" vertical="center"/>
    </xf>
    <xf numFmtId="0" fontId="6" fillId="0" borderId="0" xfId="7" applyFont="1" applyFill="1" applyBorder="1"/>
    <xf numFmtId="0" fontId="2" fillId="0" borderId="0" xfId="7" applyFont="1" applyFill="1" applyBorder="1" applyAlignment="1">
      <alignment vertical="center"/>
    </xf>
    <xf numFmtId="0" fontId="7" fillId="0" borderId="4" xfId="7" applyFont="1" applyFill="1" applyBorder="1" applyAlignment="1">
      <alignment horizontal="center" vertical="center" wrapText="1" readingOrder="2"/>
    </xf>
    <xf numFmtId="0" fontId="14" fillId="0" borderId="5" xfId="7" applyFont="1" applyFill="1" applyBorder="1" applyAlignment="1">
      <alignment horizontal="left" vertical="center" wrapText="1" readingOrder="1"/>
    </xf>
    <xf numFmtId="0" fontId="3" fillId="3" borderId="8" xfId="7" applyFont="1" applyFill="1" applyBorder="1" applyAlignment="1">
      <alignment horizontal="left" vertical="center" wrapText="1" readingOrder="1"/>
    </xf>
    <xf numFmtId="0" fontId="3" fillId="0" borderId="9" xfId="0" applyFont="1" applyFill="1" applyBorder="1" applyAlignment="1">
      <alignment horizontal="right" vertical="center" readingOrder="2"/>
    </xf>
    <xf numFmtId="0" fontId="3" fillId="0" borderId="1" xfId="7" applyFont="1" applyFill="1" applyBorder="1" applyAlignment="1">
      <alignment horizontal="right" vertical="center"/>
    </xf>
    <xf numFmtId="0" fontId="3" fillId="0" borderId="0" xfId="7" applyFont="1" applyFill="1" applyBorder="1"/>
    <xf numFmtId="0" fontId="3" fillId="0" borderId="1" xfId="7" applyFont="1" applyFill="1" applyBorder="1" applyAlignment="1">
      <alignment horizontal="left" vertical="center" wrapText="1" readingOrder="1"/>
    </xf>
    <xf numFmtId="0" fontId="7" fillId="0" borderId="4" xfId="7" applyFont="1" applyFill="1" applyBorder="1" applyAlignment="1">
      <alignment vertical="center" wrapText="1" readingOrder="2"/>
    </xf>
    <xf numFmtId="0" fontId="3" fillId="0" borderId="9" xfId="0" applyFont="1" applyFill="1" applyBorder="1" applyAlignment="1">
      <alignment horizontal="center" vertical="center" wrapText="1"/>
    </xf>
    <xf numFmtId="0" fontId="7" fillId="0" borderId="9" xfId="7" applyFont="1" applyFill="1" applyBorder="1" applyAlignment="1">
      <alignment horizontal="center" vertical="center"/>
    </xf>
    <xf numFmtId="0" fontId="11" fillId="0" borderId="0" xfId="7" applyFont="1" applyFill="1" applyBorder="1"/>
    <xf numFmtId="0" fontId="7" fillId="0" borderId="4" xfId="7" applyFont="1" applyFill="1" applyBorder="1" applyAlignment="1">
      <alignment horizontal="left" vertical="center" wrapText="1" readingOrder="2"/>
    </xf>
    <xf numFmtId="0" fontId="3" fillId="0" borderId="13" xfId="7" applyFont="1" applyFill="1" applyBorder="1" applyAlignment="1">
      <alignment vertical="center" readingOrder="2"/>
    </xf>
    <xf numFmtId="0" fontId="3" fillId="0" borderId="3" xfId="7" applyFont="1" applyFill="1" applyBorder="1" applyAlignment="1">
      <alignment horizontal="center" vertical="center" wrapText="1" readingOrder="2"/>
    </xf>
    <xf numFmtId="0" fontId="7" fillId="0" borderId="9" xfId="7" applyFont="1" applyFill="1" applyBorder="1" applyAlignment="1">
      <alignment vertical="center" wrapText="1" readingOrder="1"/>
    </xf>
    <xf numFmtId="0" fontId="3" fillId="0" borderId="9" xfId="7" applyFont="1" applyFill="1" applyBorder="1" applyAlignment="1">
      <alignment vertical="center" wrapText="1" readingOrder="1"/>
    </xf>
    <xf numFmtId="0" fontId="7" fillId="0" borderId="0" xfId="7" applyFont="1" applyFill="1" applyBorder="1" applyAlignment="1">
      <alignment horizontal="center" vertical="center" wrapText="1"/>
    </xf>
    <xf numFmtId="0" fontId="7" fillId="0" borderId="0" xfId="7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right" vertical="center" shrinkToFit="1" readingOrder="2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 shrinkToFit="1" readingOrder="2"/>
    </xf>
    <xf numFmtId="0" fontId="3" fillId="0" borderId="0" xfId="0" applyFont="1" applyFill="1" applyBorder="1" applyAlignment="1">
      <alignment horizontal="left" vertical="center" wrapText="1"/>
    </xf>
    <xf numFmtId="0" fontId="3" fillId="3" borderId="9" xfId="8" applyFont="1" applyFill="1" applyBorder="1" applyAlignment="1">
      <alignment horizontal="right" vertical="center" shrinkToFit="1" readingOrder="2"/>
    </xf>
    <xf numFmtId="0" fontId="3" fillId="3" borderId="9" xfId="8" applyFont="1" applyFill="1" applyBorder="1" applyAlignment="1">
      <alignment horizontal="center" vertical="center"/>
    </xf>
    <xf numFmtId="0" fontId="3" fillId="0" borderId="9" xfId="8" applyFont="1" applyBorder="1" applyAlignment="1">
      <alignment horizontal="left" vertical="center" wrapText="1" readingOrder="1"/>
    </xf>
    <xf numFmtId="0" fontId="5" fillId="2" borderId="0" xfId="8" applyFont="1" applyFill="1" applyAlignment="1">
      <alignment readingOrder="2"/>
    </xf>
    <xf numFmtId="0" fontId="5" fillId="0" borderId="0" xfId="8" applyFont="1" applyFill="1" applyAlignment="1">
      <alignment readingOrder="2"/>
    </xf>
    <xf numFmtId="0" fontId="6" fillId="2" borderId="5" xfId="0" applyFont="1" applyFill="1" applyBorder="1" applyAlignment="1">
      <alignment horizontal="center" vertical="center" readingOrder="2"/>
    </xf>
    <xf numFmtId="0" fontId="6" fillId="2" borderId="6" xfId="0" applyFont="1" applyFill="1" applyBorder="1" applyAlignment="1">
      <alignment horizontal="center" vertical="center" wrapText="1" readingOrder="2"/>
    </xf>
    <xf numFmtId="0" fontId="7" fillId="0" borderId="0" xfId="0" applyFont="1" applyAlignment="1">
      <alignment vertical="center" wrapText="1"/>
    </xf>
    <xf numFmtId="0" fontId="7" fillId="0" borderId="6" xfId="0" applyFont="1" applyBorder="1" applyAlignment="1">
      <alignment horizontal="left" vertical="center"/>
    </xf>
    <xf numFmtId="0" fontId="7" fillId="0" borderId="2" xfId="8" applyFont="1" applyBorder="1" applyAlignment="1">
      <alignment vertical="center" wrapText="1" readingOrder="1"/>
    </xf>
    <xf numFmtId="0" fontId="3" fillId="0" borderId="13" xfId="0" applyFont="1" applyFill="1" applyBorder="1" applyAlignment="1">
      <alignment vertical="center" readingOrder="2"/>
    </xf>
    <xf numFmtId="0" fontId="3" fillId="0" borderId="13" xfId="0" applyFont="1" applyFill="1" applyBorder="1" applyAlignment="1">
      <alignment horizontal="right" vertical="center" indent="1"/>
    </xf>
    <xf numFmtId="0" fontId="3" fillId="0" borderId="5" xfId="0" applyFont="1" applyFill="1" applyBorder="1" applyAlignment="1">
      <alignment horizontal="right" vertical="center" indent="1"/>
    </xf>
    <xf numFmtId="0" fontId="3" fillId="0" borderId="5" xfId="0" applyFont="1" applyFill="1" applyBorder="1" applyAlignment="1">
      <alignment horizontal="left" vertical="center" wrapText="1" indent="1"/>
    </xf>
    <xf numFmtId="0" fontId="3" fillId="3" borderId="7" xfId="8" applyFont="1" applyFill="1" applyBorder="1" applyAlignment="1">
      <alignment horizontal="right" vertical="center" indent="1"/>
    </xf>
    <xf numFmtId="0" fontId="3" fillId="0" borderId="4" xfId="0" applyFont="1" applyBorder="1" applyAlignment="1">
      <alignment horizontal="center" vertical="center" wrapText="1" readingOrder="2"/>
    </xf>
    <xf numFmtId="0" fontId="7" fillId="0" borderId="9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 readingOrder="1"/>
    </xf>
    <xf numFmtId="0" fontId="14" fillId="0" borderId="0" xfId="0" applyFont="1" applyFill="1" applyBorder="1" applyAlignment="1">
      <alignment horizontal="center" vertical="center" wrapText="1" readingOrder="1"/>
    </xf>
    <xf numFmtId="0" fontId="14" fillId="0" borderId="3" xfId="0" applyFont="1" applyFill="1" applyBorder="1" applyAlignment="1">
      <alignment horizontal="center" vertical="center" wrapText="1" readingOrder="1"/>
    </xf>
    <xf numFmtId="0" fontId="3" fillId="0" borderId="13" xfId="0" applyFont="1" applyBorder="1" applyAlignment="1">
      <alignment horizontal="center" vertical="center" wrapText="1" readingOrder="2"/>
    </xf>
    <xf numFmtId="0" fontId="3" fillId="0" borderId="0" xfId="0" applyFont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vertical="center" readingOrder="2"/>
    </xf>
    <xf numFmtId="0" fontId="14" fillId="0" borderId="5" xfId="8" applyFont="1" applyBorder="1" applyAlignment="1">
      <alignment horizontal="left" vertical="center" wrapText="1" readingOrder="1"/>
    </xf>
    <xf numFmtId="0" fontId="3" fillId="0" borderId="8" xfId="0" applyFont="1" applyBorder="1" applyAlignment="1">
      <alignment horizontal="center" vertical="center" wrapText="1" readingOrder="2"/>
    </xf>
    <xf numFmtId="0" fontId="7" fillId="0" borderId="6" xfId="0" applyFont="1" applyFill="1" applyBorder="1" applyAlignment="1">
      <alignment horizontal="center" vertical="center"/>
    </xf>
    <xf numFmtId="0" fontId="6" fillId="0" borderId="0" xfId="8" applyFont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horizontal="center" vertical="center" wrapText="1"/>
    </xf>
    <xf numFmtId="0" fontId="3" fillId="0" borderId="6" xfId="8" applyFont="1" applyBorder="1" applyAlignment="1">
      <alignment horizontal="center" vertical="center" wrapText="1" readingOrder="1"/>
    </xf>
    <xf numFmtId="0" fontId="6" fillId="0" borderId="13" xfId="8" applyFont="1" applyBorder="1" applyAlignment="1">
      <alignment vertical="center" wrapText="1" readingOrder="1"/>
    </xf>
    <xf numFmtId="0" fontId="6" fillId="0" borderId="6" xfId="8" applyFont="1" applyBorder="1" applyAlignment="1">
      <alignment vertical="center" wrapText="1" readingOrder="1"/>
    </xf>
    <xf numFmtId="0" fontId="6" fillId="3" borderId="7" xfId="8" applyFont="1" applyFill="1" applyBorder="1" applyAlignment="1">
      <alignment horizontal="left" vertical="center" wrapText="1" readingOrder="1"/>
    </xf>
    <xf numFmtId="0" fontId="3" fillId="0" borderId="4" xfId="0" applyFont="1" applyFill="1" applyBorder="1" applyAlignment="1">
      <alignment horizontal="right" vertical="center" indent="1"/>
    </xf>
    <xf numFmtId="0" fontId="30" fillId="0" borderId="0" xfId="8" applyFont="1" applyBorder="1" applyAlignment="1">
      <alignment horizontal="left" vertical="center" wrapText="1" readingOrder="1"/>
    </xf>
    <xf numFmtId="0" fontId="3" fillId="0" borderId="9" xfId="0" applyFont="1" applyFill="1" applyBorder="1" applyAlignment="1">
      <alignment horizontal="right" vertical="center" indent="1"/>
    </xf>
    <xf numFmtId="0" fontId="6" fillId="0" borderId="4" xfId="0" applyFont="1" applyFill="1" applyBorder="1" applyAlignment="1">
      <alignment horizontal="right" vertical="center" wrapText="1" readingOrder="2"/>
    </xf>
    <xf numFmtId="0" fontId="3" fillId="0" borderId="52" xfId="0" applyFont="1" applyFill="1" applyBorder="1" applyAlignment="1">
      <alignment horizontal="center" vertical="center" readingOrder="2"/>
    </xf>
    <xf numFmtId="0" fontId="3" fillId="0" borderId="52" xfId="0" applyFont="1" applyFill="1" applyBorder="1" applyAlignment="1">
      <alignment horizontal="center" vertical="center"/>
    </xf>
    <xf numFmtId="0" fontId="7" fillId="3" borderId="52" xfId="8" applyFont="1" applyFill="1" applyBorder="1" applyAlignment="1">
      <alignment horizontal="center" vertical="center" wrapText="1" readingOrder="1"/>
    </xf>
    <xf numFmtId="0" fontId="6" fillId="0" borderId="13" xfId="8" applyFont="1" applyBorder="1" applyAlignment="1">
      <alignment horizontal="left" vertical="center" wrapText="1" readingOrder="1"/>
    </xf>
    <xf numFmtId="0" fontId="6" fillId="0" borderId="9" xfId="8" applyFont="1" applyBorder="1" applyAlignment="1">
      <alignment vertical="center" wrapText="1" readingOrder="1"/>
    </xf>
    <xf numFmtId="0" fontId="1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/>
    </xf>
    <xf numFmtId="0" fontId="6" fillId="0" borderId="7" xfId="0" applyFont="1" applyFill="1" applyBorder="1" applyAlignment="1">
      <alignment horizontal="center" vertical="center" readingOrder="2"/>
    </xf>
    <xf numFmtId="0" fontId="7" fillId="0" borderId="7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right" vertical="center" indent="1"/>
    </xf>
    <xf numFmtId="0" fontId="3" fillId="0" borderId="7" xfId="0" applyFont="1" applyFill="1" applyBorder="1" applyAlignment="1">
      <alignment horizontal="right" vertical="center" indent="1"/>
    </xf>
    <xf numFmtId="0" fontId="3" fillId="0" borderId="16" xfId="7" applyFont="1" applyFill="1" applyBorder="1" applyAlignment="1">
      <alignment horizontal="center" vertical="center" readingOrder="2"/>
    </xf>
    <xf numFmtId="0" fontId="7" fillId="0" borderId="16" xfId="0" applyFont="1" applyBorder="1" applyAlignment="1">
      <alignment horizontal="center" vertical="center" wrapText="1" readingOrder="2"/>
    </xf>
    <xf numFmtId="0" fontId="14" fillId="0" borderId="16" xfId="0" applyFont="1" applyFill="1" applyBorder="1" applyAlignment="1">
      <alignment horizontal="center" vertical="center" wrapText="1" readingOrder="1"/>
    </xf>
    <xf numFmtId="0" fontId="7" fillId="0" borderId="16" xfId="0" applyFont="1" applyFill="1" applyBorder="1" applyAlignment="1">
      <alignment horizontal="center" vertical="center" wrapText="1" readingOrder="1"/>
    </xf>
    <xf numFmtId="0" fontId="3" fillId="0" borderId="51" xfId="0" applyFont="1" applyFill="1" applyBorder="1" applyAlignment="1">
      <alignment horizontal="center" vertical="center" wrapText="1" readingOrder="2"/>
    </xf>
    <xf numFmtId="0" fontId="3" fillId="0" borderId="51" xfId="0" applyFont="1" applyFill="1" applyBorder="1" applyAlignment="1">
      <alignment horizontal="right" vertical="center" wrapText="1" readingOrder="2"/>
    </xf>
    <xf numFmtId="0" fontId="7" fillId="0" borderId="51" xfId="8" applyFont="1" applyBorder="1" applyAlignment="1">
      <alignment horizontal="left" vertical="center" wrapText="1" readingOrder="1"/>
    </xf>
    <xf numFmtId="0" fontId="7" fillId="0" borderId="51" xfId="8" applyFont="1" applyBorder="1" applyAlignment="1">
      <alignment horizontal="center" vertical="center" wrapText="1" readingOrder="1"/>
    </xf>
    <xf numFmtId="0" fontId="3" fillId="0" borderId="0" xfId="0" applyFont="1" applyBorder="1" applyAlignment="1">
      <alignment horizontal="center" vertical="center" wrapText="1" readingOrder="2"/>
    </xf>
    <xf numFmtId="0" fontId="3" fillId="0" borderId="6" xfId="0" applyFont="1" applyBorder="1" applyAlignment="1">
      <alignment horizontal="center" vertical="center" wrapText="1" readingOrder="2"/>
    </xf>
    <xf numFmtId="0" fontId="6" fillId="0" borderId="7" xfId="0" applyFont="1" applyFill="1" applyBorder="1" applyAlignment="1">
      <alignment horizontal="left" vertical="center"/>
    </xf>
    <xf numFmtId="0" fontId="6" fillId="0" borderId="13" xfId="8" applyFont="1" applyFill="1" applyBorder="1" applyAlignment="1">
      <alignment horizontal="center" vertical="center" wrapText="1" readingOrder="1"/>
    </xf>
    <xf numFmtId="0" fontId="6" fillId="0" borderId="8" xfId="8" applyFont="1" applyFill="1" applyBorder="1" applyAlignment="1">
      <alignment horizontal="center" vertical="center" wrapText="1" readingOrder="1"/>
    </xf>
    <xf numFmtId="0" fontId="6" fillId="0" borderId="5" xfId="0" applyFont="1" applyFill="1" applyBorder="1" applyAlignment="1">
      <alignment horizontal="center" vertical="center" wrapText="1" readingOrder="1"/>
    </xf>
    <xf numFmtId="0" fontId="6" fillId="0" borderId="6" xfId="0" applyFont="1" applyBorder="1" applyAlignment="1">
      <alignment horizontal="center" vertical="center" wrapText="1" shrinkToFit="1" readingOrder="2"/>
    </xf>
    <xf numFmtId="0" fontId="6" fillId="0" borderId="6" xfId="8" applyFont="1" applyFill="1" applyBorder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 shrinkToFit="1" readingOrder="2"/>
    </xf>
    <xf numFmtId="0" fontId="6" fillId="3" borderId="7" xfId="8" applyFont="1" applyFill="1" applyBorder="1" applyAlignment="1">
      <alignment horizontal="center" vertical="center" wrapText="1" readingOrder="1"/>
    </xf>
    <xf numFmtId="0" fontId="31" fillId="0" borderId="2" xfId="0" applyFont="1" applyFill="1" applyBorder="1" applyAlignment="1">
      <alignment horizontal="center" vertical="center" readingOrder="2"/>
    </xf>
    <xf numFmtId="0" fontId="7" fillId="0" borderId="7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center" vertical="center" wrapText="1" readingOrder="1"/>
    </xf>
  </cellXfs>
  <cellStyles count="11">
    <cellStyle name="Comma 2" xfId="1"/>
    <cellStyle name="Currency 2" xfId="5"/>
    <cellStyle name="Currency 3" xfId="9"/>
    <cellStyle name="Normal" xfId="0" builtinId="0"/>
    <cellStyle name="Normal 2" xfId="3"/>
    <cellStyle name="Normal 2 2" xfId="4"/>
    <cellStyle name="Normal 2 2 2" xfId="8"/>
    <cellStyle name="Normal 3" xfId="2"/>
    <cellStyle name="Normal 3 2" xfId="7"/>
    <cellStyle name="Normal 4" xfId="6"/>
    <cellStyle name="Percent 2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M15"/>
  <sheetViews>
    <sheetView rightToLeft="1" view="pageBreakPreview" zoomScaleSheetLayoutView="100" workbookViewId="0">
      <selection activeCell="H17" sqref="H17"/>
    </sheetView>
  </sheetViews>
  <sheetFormatPr defaultRowHeight="12.75" x14ac:dyDescent="0.2"/>
  <sheetData>
    <row r="15" spans="1:13" ht="59.25" x14ac:dyDescent="0.75">
      <c r="A15" s="2789" t="s">
        <v>1686</v>
      </c>
      <c r="B15" s="2789"/>
      <c r="C15" s="2789"/>
      <c r="D15" s="2789"/>
      <c r="E15" s="2789"/>
      <c r="F15" s="2789"/>
      <c r="G15" s="2789"/>
      <c r="H15" s="2789"/>
      <c r="I15" s="2789"/>
      <c r="J15" s="2789"/>
      <c r="K15" s="2789"/>
      <c r="L15" s="2789"/>
      <c r="M15" s="2789"/>
    </row>
  </sheetData>
  <mergeCells count="1">
    <mergeCell ref="A15:M15"/>
  </mergeCells>
  <printOptions horizontalCentered="1"/>
  <pageMargins left="0.95" right="0.95" top="1" bottom="1" header="1.05" footer="1.05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46"/>
  <sheetViews>
    <sheetView rightToLeft="1" view="pageBreakPreview" topLeftCell="A31" zoomScale="80" zoomScaleNormal="75" zoomScaleSheetLayoutView="80" workbookViewId="0">
      <selection activeCell="B45" sqref="B45:M45"/>
    </sheetView>
  </sheetViews>
  <sheetFormatPr defaultColWidth="10.28515625" defaultRowHeight="15" customHeight="1" x14ac:dyDescent="0.25"/>
  <cols>
    <col min="1" max="1" width="32.85546875" style="271" customWidth="1"/>
    <col min="2" max="3" width="6.7109375" style="271" customWidth="1"/>
    <col min="4" max="4" width="7.28515625" style="271" customWidth="1"/>
    <col min="5" max="5" width="8.5703125" style="271" customWidth="1"/>
    <col min="6" max="6" width="8.85546875" style="271" customWidth="1"/>
    <col min="7" max="7" width="7.7109375" style="271" customWidth="1"/>
    <col min="8" max="8" width="8.42578125" style="271" customWidth="1"/>
    <col min="9" max="9" width="8.85546875" style="271" customWidth="1"/>
    <col min="10" max="10" width="7.7109375" style="271" customWidth="1"/>
    <col min="11" max="11" width="8" style="271" customWidth="1"/>
    <col min="12" max="12" width="8.5703125" style="271" customWidth="1"/>
    <col min="13" max="13" width="6.42578125" style="271" customWidth="1"/>
    <col min="14" max="14" width="37.85546875" style="271" customWidth="1"/>
    <col min="15" max="16384" width="10.28515625" style="271"/>
  </cols>
  <sheetData>
    <row r="1" spans="1:14" ht="19.5" customHeight="1" x14ac:dyDescent="0.25">
      <c r="A1" s="2799" t="s">
        <v>2289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</row>
    <row r="2" spans="1:14" ht="32.25" customHeight="1" x14ac:dyDescent="0.25">
      <c r="A2" s="2971" t="s">
        <v>2290</v>
      </c>
      <c r="B2" s="2971"/>
      <c r="C2" s="2971"/>
      <c r="D2" s="2971"/>
      <c r="E2" s="2971"/>
      <c r="F2" s="2971"/>
      <c r="G2" s="2971"/>
      <c r="H2" s="2971"/>
      <c r="I2" s="2971"/>
      <c r="J2" s="2971"/>
      <c r="K2" s="2971"/>
      <c r="L2" s="2971"/>
      <c r="M2" s="2971"/>
      <c r="N2" s="2971"/>
    </row>
    <row r="3" spans="1:14" ht="17.25" customHeight="1" thickBot="1" x14ac:dyDescent="0.3">
      <c r="A3" s="217" t="s">
        <v>2671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8" t="s">
        <v>2672</v>
      </c>
    </row>
    <row r="4" spans="1:14" ht="18.75" customHeight="1" thickTop="1" x14ac:dyDescent="0.25">
      <c r="A4" s="2794" t="s">
        <v>32</v>
      </c>
      <c r="B4" s="2797" t="s">
        <v>33</v>
      </c>
      <c r="C4" s="2797"/>
      <c r="D4" s="2797"/>
      <c r="E4" s="2797" t="s">
        <v>1</v>
      </c>
      <c r="F4" s="2797"/>
      <c r="G4" s="2797"/>
      <c r="H4" s="2797" t="s">
        <v>830</v>
      </c>
      <c r="I4" s="2797"/>
      <c r="J4" s="2797"/>
      <c r="K4" s="2797" t="s">
        <v>31</v>
      </c>
      <c r="L4" s="2797"/>
      <c r="M4" s="2797"/>
      <c r="N4" s="2803" t="s">
        <v>98</v>
      </c>
    </row>
    <row r="5" spans="1:14" ht="20.100000000000001" customHeight="1" x14ac:dyDescent="0.25">
      <c r="A5" s="2795"/>
      <c r="B5" s="2827" t="s">
        <v>94</v>
      </c>
      <c r="C5" s="2827"/>
      <c r="D5" s="2827"/>
      <c r="E5" s="2827" t="s">
        <v>95</v>
      </c>
      <c r="F5" s="2827"/>
      <c r="G5" s="2827"/>
      <c r="H5" s="2827" t="s">
        <v>96</v>
      </c>
      <c r="I5" s="2827"/>
      <c r="J5" s="2827"/>
      <c r="K5" s="2827" t="s">
        <v>116</v>
      </c>
      <c r="L5" s="2827"/>
      <c r="M5" s="2827"/>
      <c r="N5" s="2804"/>
    </row>
    <row r="6" spans="1:14" ht="18.75" customHeight="1" x14ac:dyDescent="0.25">
      <c r="A6" s="2795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2804"/>
    </row>
    <row r="7" spans="1:14" ht="18.75" customHeight="1" thickBot="1" x14ac:dyDescent="0.3">
      <c r="A7" s="2802"/>
      <c r="B7" s="243" t="s">
        <v>181</v>
      </c>
      <c r="C7" s="243" t="s">
        <v>182</v>
      </c>
      <c r="D7" s="243" t="s">
        <v>183</v>
      </c>
      <c r="E7" s="243" t="s">
        <v>181</v>
      </c>
      <c r="F7" s="243" t="s">
        <v>182</v>
      </c>
      <c r="G7" s="243" t="s">
        <v>183</v>
      </c>
      <c r="H7" s="243" t="s">
        <v>181</v>
      </c>
      <c r="I7" s="243" t="s">
        <v>182</v>
      </c>
      <c r="J7" s="243" t="s">
        <v>183</v>
      </c>
      <c r="K7" s="243" t="s">
        <v>181</v>
      </c>
      <c r="L7" s="243" t="s">
        <v>182</v>
      </c>
      <c r="M7" s="243" t="s">
        <v>183</v>
      </c>
      <c r="N7" s="2805"/>
    </row>
    <row r="8" spans="1:14" ht="24.75" customHeight="1" x14ac:dyDescent="0.25">
      <c r="A8" s="272" t="s">
        <v>34</v>
      </c>
      <c r="B8" s="193">
        <v>69</v>
      </c>
      <c r="C8" s="193">
        <v>71</v>
      </c>
      <c r="D8" s="193">
        <v>140</v>
      </c>
      <c r="E8" s="193">
        <v>23</v>
      </c>
      <c r="F8" s="193">
        <v>45</v>
      </c>
      <c r="G8" s="193">
        <v>68</v>
      </c>
      <c r="H8" s="193">
        <v>20</v>
      </c>
      <c r="I8" s="193">
        <v>31</v>
      </c>
      <c r="J8" s="193">
        <v>51</v>
      </c>
      <c r="K8" s="193">
        <f>SUM(B8,E8,H8)</f>
        <v>112</v>
      </c>
      <c r="L8" s="193">
        <f t="shared" ref="L8:M22" si="0">SUM(C8,F8,I8)</f>
        <v>147</v>
      </c>
      <c r="M8" s="193">
        <f t="shared" si="0"/>
        <v>259</v>
      </c>
      <c r="N8" s="91" t="s">
        <v>424</v>
      </c>
    </row>
    <row r="9" spans="1:14" ht="24.75" customHeight="1" x14ac:dyDescent="0.25">
      <c r="A9" s="195" t="s">
        <v>425</v>
      </c>
      <c r="B9" s="2565">
        <v>10</v>
      </c>
      <c r="C9" s="2565">
        <v>15</v>
      </c>
      <c r="D9" s="2565">
        <v>25</v>
      </c>
      <c r="E9" s="2565">
        <v>0</v>
      </c>
      <c r="F9" s="2565">
        <v>0</v>
      </c>
      <c r="G9" s="2565">
        <v>0</v>
      </c>
      <c r="H9" s="2565">
        <v>0</v>
      </c>
      <c r="I9" s="2565">
        <v>0</v>
      </c>
      <c r="J9" s="2565">
        <v>0</v>
      </c>
      <c r="K9" s="2565">
        <f>SUM(B9,E9,H9)</f>
        <v>10</v>
      </c>
      <c r="L9" s="2565">
        <f t="shared" si="0"/>
        <v>15</v>
      </c>
      <c r="M9" s="2565">
        <f>SUM(K9:L9)</f>
        <v>25</v>
      </c>
      <c r="N9" s="228" t="s">
        <v>426</v>
      </c>
    </row>
    <row r="10" spans="1:14" ht="24.75" customHeight="1" x14ac:dyDescent="0.25">
      <c r="A10" s="195" t="s">
        <v>427</v>
      </c>
      <c r="B10" s="2565">
        <v>11</v>
      </c>
      <c r="C10" s="2565">
        <v>35</v>
      </c>
      <c r="D10" s="2565">
        <v>46</v>
      </c>
      <c r="E10" s="2565">
        <v>94</v>
      </c>
      <c r="F10" s="2565">
        <v>141</v>
      </c>
      <c r="G10" s="2565">
        <v>235</v>
      </c>
      <c r="H10" s="2565">
        <v>48</v>
      </c>
      <c r="I10" s="2565">
        <v>38</v>
      </c>
      <c r="J10" s="2565">
        <v>86</v>
      </c>
      <c r="K10" s="2565">
        <f t="shared" ref="K10:K22" si="1">SUM(B10,E10,H10)</f>
        <v>153</v>
      </c>
      <c r="L10" s="2565">
        <f t="shared" si="0"/>
        <v>214</v>
      </c>
      <c r="M10" s="2565">
        <f t="shared" ref="M10:M21" si="2">SUM(K10:L10)</f>
        <v>367</v>
      </c>
      <c r="N10" s="228" t="s">
        <v>831</v>
      </c>
    </row>
    <row r="11" spans="1:14" ht="24.75" customHeight="1" x14ac:dyDescent="0.25">
      <c r="A11" s="195" t="s">
        <v>429</v>
      </c>
      <c r="B11" s="2565">
        <v>7</v>
      </c>
      <c r="C11" s="2565">
        <v>34</v>
      </c>
      <c r="D11" s="2565">
        <v>41</v>
      </c>
      <c r="E11" s="2565">
        <v>62</v>
      </c>
      <c r="F11" s="2565">
        <v>78</v>
      </c>
      <c r="G11" s="2565">
        <v>140</v>
      </c>
      <c r="H11" s="2565">
        <v>58</v>
      </c>
      <c r="I11" s="2565">
        <v>28</v>
      </c>
      <c r="J11" s="2565">
        <v>86</v>
      </c>
      <c r="K11" s="2565">
        <f t="shared" si="1"/>
        <v>127</v>
      </c>
      <c r="L11" s="2565">
        <f t="shared" si="0"/>
        <v>140</v>
      </c>
      <c r="M11" s="2565">
        <f t="shared" si="2"/>
        <v>267</v>
      </c>
      <c r="N11" s="228" t="s">
        <v>430</v>
      </c>
    </row>
    <row r="12" spans="1:14" ht="24.75" customHeight="1" x14ac:dyDescent="0.25">
      <c r="A12" s="195" t="s">
        <v>431</v>
      </c>
      <c r="B12" s="2565">
        <v>7</v>
      </c>
      <c r="C12" s="2565">
        <v>0</v>
      </c>
      <c r="D12" s="2565">
        <v>7</v>
      </c>
      <c r="E12" s="2565">
        <v>73</v>
      </c>
      <c r="F12" s="2565">
        <v>82</v>
      </c>
      <c r="G12" s="2565">
        <v>155</v>
      </c>
      <c r="H12" s="2565">
        <v>44</v>
      </c>
      <c r="I12" s="2565">
        <v>28</v>
      </c>
      <c r="J12" s="2565">
        <v>72</v>
      </c>
      <c r="K12" s="2565">
        <f t="shared" si="1"/>
        <v>124</v>
      </c>
      <c r="L12" s="2565">
        <f t="shared" si="0"/>
        <v>110</v>
      </c>
      <c r="M12" s="2565">
        <f t="shared" si="2"/>
        <v>234</v>
      </c>
      <c r="N12" s="228" t="s">
        <v>432</v>
      </c>
    </row>
    <row r="13" spans="1:14" ht="24.75" customHeight="1" x14ac:dyDescent="0.25">
      <c r="A13" s="195" t="s">
        <v>35</v>
      </c>
      <c r="B13" s="2565">
        <v>2</v>
      </c>
      <c r="C13" s="2565">
        <v>2</v>
      </c>
      <c r="D13" s="2565">
        <v>4</v>
      </c>
      <c r="E13" s="2565">
        <v>259</v>
      </c>
      <c r="F13" s="2565">
        <v>265</v>
      </c>
      <c r="G13" s="2565">
        <v>524</v>
      </c>
      <c r="H13" s="2565">
        <v>128</v>
      </c>
      <c r="I13" s="2565">
        <v>104</v>
      </c>
      <c r="J13" s="2565">
        <v>232</v>
      </c>
      <c r="K13" s="2565">
        <f t="shared" si="1"/>
        <v>389</v>
      </c>
      <c r="L13" s="2565">
        <f t="shared" si="0"/>
        <v>371</v>
      </c>
      <c r="M13" s="2565">
        <f t="shared" si="2"/>
        <v>760</v>
      </c>
      <c r="N13" s="228" t="s">
        <v>100</v>
      </c>
    </row>
    <row r="14" spans="1:14" ht="24.75" customHeight="1" x14ac:dyDescent="0.25">
      <c r="A14" s="195" t="s">
        <v>832</v>
      </c>
      <c r="B14" s="2565">
        <v>0</v>
      </c>
      <c r="C14" s="2565">
        <v>0</v>
      </c>
      <c r="D14" s="2565">
        <v>0</v>
      </c>
      <c r="E14" s="2565">
        <v>13</v>
      </c>
      <c r="F14" s="2565">
        <v>42</v>
      </c>
      <c r="G14" s="2565">
        <v>55</v>
      </c>
      <c r="H14" s="2565">
        <v>0</v>
      </c>
      <c r="I14" s="2565">
        <v>0</v>
      </c>
      <c r="J14" s="2565">
        <v>0</v>
      </c>
      <c r="K14" s="2565">
        <f t="shared" si="1"/>
        <v>13</v>
      </c>
      <c r="L14" s="2565">
        <f t="shared" si="0"/>
        <v>42</v>
      </c>
      <c r="M14" s="2565">
        <f t="shared" si="2"/>
        <v>55</v>
      </c>
      <c r="N14" s="228" t="s">
        <v>433</v>
      </c>
    </row>
    <row r="15" spans="1:14" ht="24.75" customHeight="1" x14ac:dyDescent="0.25">
      <c r="A15" s="195" t="s">
        <v>36</v>
      </c>
      <c r="B15" s="2565">
        <v>0</v>
      </c>
      <c r="C15" s="2565">
        <v>0</v>
      </c>
      <c r="D15" s="2565">
        <v>0</v>
      </c>
      <c r="E15" s="2565">
        <v>139</v>
      </c>
      <c r="F15" s="2565">
        <v>124</v>
      </c>
      <c r="G15" s="2565">
        <v>263</v>
      </c>
      <c r="H15" s="2565">
        <v>141</v>
      </c>
      <c r="I15" s="2565">
        <v>78</v>
      </c>
      <c r="J15" s="2565">
        <v>219</v>
      </c>
      <c r="K15" s="2565">
        <f t="shared" si="1"/>
        <v>280</v>
      </c>
      <c r="L15" s="2565">
        <f t="shared" si="0"/>
        <v>202</v>
      </c>
      <c r="M15" s="2565">
        <f t="shared" si="2"/>
        <v>482</v>
      </c>
      <c r="N15" s="228" t="s">
        <v>123</v>
      </c>
    </row>
    <row r="16" spans="1:14" ht="24.75" customHeight="1" x14ac:dyDescent="0.25">
      <c r="A16" s="195" t="s">
        <v>58</v>
      </c>
      <c r="B16" s="2565">
        <v>6</v>
      </c>
      <c r="C16" s="2565">
        <v>12</v>
      </c>
      <c r="D16" s="2565">
        <v>18</v>
      </c>
      <c r="E16" s="2565">
        <v>128</v>
      </c>
      <c r="F16" s="2565">
        <v>113</v>
      </c>
      <c r="G16" s="2565">
        <v>241</v>
      </c>
      <c r="H16" s="2565">
        <v>147</v>
      </c>
      <c r="I16" s="2565">
        <v>67</v>
      </c>
      <c r="J16" s="2565">
        <v>214</v>
      </c>
      <c r="K16" s="2565">
        <f t="shared" si="1"/>
        <v>281</v>
      </c>
      <c r="L16" s="2565">
        <f t="shared" si="0"/>
        <v>192</v>
      </c>
      <c r="M16" s="2565">
        <f t="shared" si="2"/>
        <v>473</v>
      </c>
      <c r="N16" s="228" t="s">
        <v>434</v>
      </c>
    </row>
    <row r="17" spans="1:14" ht="24.75" customHeight="1" x14ac:dyDescent="0.25">
      <c r="A17" s="195" t="s">
        <v>43</v>
      </c>
      <c r="B17" s="2565">
        <v>7</v>
      </c>
      <c r="C17" s="2565">
        <v>19</v>
      </c>
      <c r="D17" s="2565">
        <v>26</v>
      </c>
      <c r="E17" s="2565">
        <v>332</v>
      </c>
      <c r="F17" s="2565">
        <v>487</v>
      </c>
      <c r="G17" s="2565">
        <v>819</v>
      </c>
      <c r="H17" s="2565">
        <v>199</v>
      </c>
      <c r="I17" s="2565">
        <v>257</v>
      </c>
      <c r="J17" s="2565">
        <v>456</v>
      </c>
      <c r="K17" s="2565">
        <f t="shared" si="1"/>
        <v>538</v>
      </c>
      <c r="L17" s="2565">
        <f t="shared" si="0"/>
        <v>763</v>
      </c>
      <c r="M17" s="2565">
        <f t="shared" si="2"/>
        <v>1301</v>
      </c>
      <c r="N17" s="228" t="s">
        <v>125</v>
      </c>
    </row>
    <row r="18" spans="1:14" ht="24.75" customHeight="1" x14ac:dyDescent="0.25">
      <c r="A18" s="195" t="s">
        <v>435</v>
      </c>
      <c r="B18" s="2565">
        <v>0</v>
      </c>
      <c r="C18" s="2565">
        <v>3</v>
      </c>
      <c r="D18" s="2565">
        <v>3</v>
      </c>
      <c r="E18" s="2565">
        <v>0</v>
      </c>
      <c r="F18" s="2565">
        <v>149</v>
      </c>
      <c r="G18" s="2565">
        <v>149</v>
      </c>
      <c r="H18" s="2565">
        <v>0</v>
      </c>
      <c r="I18" s="2565">
        <v>71</v>
      </c>
      <c r="J18" s="2565">
        <v>71</v>
      </c>
      <c r="K18" s="2565">
        <f t="shared" si="1"/>
        <v>0</v>
      </c>
      <c r="L18" s="2565">
        <f t="shared" si="0"/>
        <v>223</v>
      </c>
      <c r="M18" s="2565">
        <f t="shared" si="2"/>
        <v>223</v>
      </c>
      <c r="N18" s="228" t="s">
        <v>436</v>
      </c>
    </row>
    <row r="19" spans="1:14" ht="24.75" customHeight="1" x14ac:dyDescent="0.25">
      <c r="A19" s="195" t="s">
        <v>38</v>
      </c>
      <c r="B19" s="2565">
        <v>97</v>
      </c>
      <c r="C19" s="2565">
        <v>94</v>
      </c>
      <c r="D19" s="2565">
        <v>191</v>
      </c>
      <c r="E19" s="2565">
        <v>166</v>
      </c>
      <c r="F19" s="2565">
        <v>122</v>
      </c>
      <c r="G19" s="2565">
        <v>288</v>
      </c>
      <c r="H19" s="2565">
        <v>97</v>
      </c>
      <c r="I19" s="2565">
        <v>33</v>
      </c>
      <c r="J19" s="2565">
        <v>130</v>
      </c>
      <c r="K19" s="2565">
        <f t="shared" si="1"/>
        <v>360</v>
      </c>
      <c r="L19" s="2565">
        <f t="shared" si="0"/>
        <v>249</v>
      </c>
      <c r="M19" s="2565">
        <f t="shared" si="2"/>
        <v>609</v>
      </c>
      <c r="N19" s="228" t="s">
        <v>437</v>
      </c>
    </row>
    <row r="20" spans="1:14" ht="24.75" customHeight="1" x14ac:dyDescent="0.25">
      <c r="A20" s="195" t="s">
        <v>438</v>
      </c>
      <c r="B20" s="2565">
        <v>10</v>
      </c>
      <c r="C20" s="2565">
        <v>0</v>
      </c>
      <c r="D20" s="2565">
        <v>10</v>
      </c>
      <c r="E20" s="2565">
        <v>206</v>
      </c>
      <c r="F20" s="2565">
        <v>283</v>
      </c>
      <c r="G20" s="2565">
        <v>489</v>
      </c>
      <c r="H20" s="2565">
        <v>56</v>
      </c>
      <c r="I20" s="2565">
        <v>64</v>
      </c>
      <c r="J20" s="2565">
        <v>120</v>
      </c>
      <c r="K20" s="2565">
        <f t="shared" si="1"/>
        <v>272</v>
      </c>
      <c r="L20" s="2565">
        <f t="shared" si="0"/>
        <v>347</v>
      </c>
      <c r="M20" s="2565">
        <f t="shared" si="2"/>
        <v>619</v>
      </c>
      <c r="N20" s="228" t="s">
        <v>439</v>
      </c>
    </row>
    <row r="21" spans="1:14" ht="34.5" customHeight="1" x14ac:dyDescent="0.25">
      <c r="A21" s="212" t="s">
        <v>440</v>
      </c>
      <c r="B21" s="2570">
        <v>0</v>
      </c>
      <c r="C21" s="2570">
        <v>0</v>
      </c>
      <c r="D21" s="2570">
        <v>0</v>
      </c>
      <c r="E21" s="2570">
        <v>160</v>
      </c>
      <c r="F21" s="2570">
        <v>220</v>
      </c>
      <c r="G21" s="2570">
        <v>380</v>
      </c>
      <c r="H21" s="2570">
        <v>74</v>
      </c>
      <c r="I21" s="2570">
        <v>70</v>
      </c>
      <c r="J21" s="2570">
        <v>144</v>
      </c>
      <c r="K21" s="2570">
        <f t="shared" si="1"/>
        <v>234</v>
      </c>
      <c r="L21" s="2570">
        <f t="shared" si="0"/>
        <v>290</v>
      </c>
      <c r="M21" s="2570">
        <f t="shared" si="2"/>
        <v>524</v>
      </c>
      <c r="N21" s="231" t="s">
        <v>441</v>
      </c>
    </row>
    <row r="22" spans="1:14" s="1467" customFormat="1" ht="24.75" customHeight="1" thickBot="1" x14ac:dyDescent="0.3">
      <c r="A22" s="1992" t="s">
        <v>833</v>
      </c>
      <c r="B22" s="2568">
        <v>0</v>
      </c>
      <c r="C22" s="2568">
        <v>0</v>
      </c>
      <c r="D22" s="2568">
        <v>0</v>
      </c>
      <c r="E22" s="2568">
        <v>0</v>
      </c>
      <c r="F22" s="2568">
        <v>220</v>
      </c>
      <c r="G22" s="2568">
        <v>220</v>
      </c>
      <c r="H22" s="2568">
        <v>0</v>
      </c>
      <c r="I22" s="2568">
        <v>69</v>
      </c>
      <c r="J22" s="2568">
        <v>69</v>
      </c>
      <c r="K22" s="2568">
        <f t="shared" si="1"/>
        <v>0</v>
      </c>
      <c r="L22" s="2568">
        <f t="shared" si="0"/>
        <v>289</v>
      </c>
      <c r="M22" s="2568">
        <f>SUM(K22:L22)</f>
        <v>289</v>
      </c>
      <c r="N22" s="2461" t="s">
        <v>289</v>
      </c>
    </row>
    <row r="23" spans="1:14" s="1467" customFormat="1" ht="27" customHeight="1" x14ac:dyDescent="0.25">
      <c r="A23" s="192"/>
      <c r="B23" s="1472"/>
      <c r="C23" s="1472"/>
      <c r="D23" s="1472"/>
      <c r="E23" s="1472"/>
      <c r="F23" s="1472"/>
      <c r="G23" s="1472"/>
      <c r="H23" s="1472"/>
      <c r="I23" s="1472"/>
      <c r="J23" s="1472"/>
      <c r="K23" s="1472"/>
      <c r="L23" s="1472"/>
      <c r="M23" s="1472"/>
      <c r="N23" s="1464"/>
    </row>
    <row r="24" spans="1:14" s="1506" customFormat="1" ht="27" customHeight="1" x14ac:dyDescent="0.25">
      <c r="A24" s="192"/>
      <c r="B24" s="1509"/>
      <c r="C24" s="1509"/>
      <c r="D24" s="1509"/>
      <c r="E24" s="1509"/>
      <c r="F24" s="1509"/>
      <c r="G24" s="1509"/>
      <c r="H24" s="1509"/>
      <c r="I24" s="1509"/>
      <c r="J24" s="1509"/>
      <c r="K24" s="1509"/>
      <c r="L24" s="1509"/>
      <c r="M24" s="1509"/>
      <c r="N24" s="1494"/>
    </row>
    <row r="25" spans="1:14" s="1467" customFormat="1" ht="25.5" customHeight="1" thickBot="1" x14ac:dyDescent="0.3">
      <c r="A25" s="1466" t="s">
        <v>843</v>
      </c>
      <c r="B25" s="1466"/>
      <c r="C25" s="1466"/>
      <c r="D25" s="1466"/>
      <c r="E25" s="1466"/>
      <c r="F25" s="1466"/>
      <c r="G25" s="1466"/>
      <c r="H25" s="1466"/>
      <c r="I25" s="1466"/>
      <c r="J25" s="1466"/>
      <c r="K25" s="1475"/>
      <c r="L25" s="2970" t="s">
        <v>844</v>
      </c>
      <c r="M25" s="2970"/>
      <c r="N25" s="2970"/>
    </row>
    <row r="26" spans="1:14" ht="21.75" customHeight="1" thickTop="1" x14ac:dyDescent="0.25">
      <c r="A26" s="2794" t="s">
        <v>32</v>
      </c>
      <c r="B26" s="2845" t="s">
        <v>33</v>
      </c>
      <c r="C26" s="2845"/>
      <c r="D26" s="2845"/>
      <c r="E26" s="2845" t="s">
        <v>1</v>
      </c>
      <c r="F26" s="2845"/>
      <c r="G26" s="2845"/>
      <c r="H26" s="2845" t="s">
        <v>830</v>
      </c>
      <c r="I26" s="2845"/>
      <c r="J26" s="2845"/>
      <c r="K26" s="2797" t="s">
        <v>31</v>
      </c>
      <c r="L26" s="2797"/>
      <c r="M26" s="2797"/>
      <c r="N26" s="2803" t="s">
        <v>98</v>
      </c>
    </row>
    <row r="27" spans="1:14" ht="20.25" customHeight="1" x14ac:dyDescent="0.25">
      <c r="A27" s="2795"/>
      <c r="B27" s="2827" t="s">
        <v>94</v>
      </c>
      <c r="C27" s="2827"/>
      <c r="D27" s="2827"/>
      <c r="E27" s="2827" t="s">
        <v>95</v>
      </c>
      <c r="F27" s="2827"/>
      <c r="G27" s="2827"/>
      <c r="H27" s="2827" t="s">
        <v>96</v>
      </c>
      <c r="I27" s="2827"/>
      <c r="J27" s="2827"/>
      <c r="K27" s="2827" t="s">
        <v>116</v>
      </c>
      <c r="L27" s="2827"/>
      <c r="M27" s="2827"/>
      <c r="N27" s="2804"/>
    </row>
    <row r="28" spans="1:14" ht="19.5" customHeight="1" x14ac:dyDescent="0.25">
      <c r="A28" s="2795"/>
      <c r="B28" s="2559" t="s">
        <v>204</v>
      </c>
      <c r="C28" s="2559" t="s">
        <v>2833</v>
      </c>
      <c r="D28" s="2559" t="s">
        <v>26</v>
      </c>
      <c r="E28" s="2559" t="s">
        <v>204</v>
      </c>
      <c r="F28" s="2559" t="s">
        <v>2833</v>
      </c>
      <c r="G28" s="2559" t="s">
        <v>26</v>
      </c>
      <c r="H28" s="2559" t="s">
        <v>204</v>
      </c>
      <c r="I28" s="2559" t="s">
        <v>2833</v>
      </c>
      <c r="J28" s="2559" t="s">
        <v>26</v>
      </c>
      <c r="K28" s="2559" t="s">
        <v>204</v>
      </c>
      <c r="L28" s="2559" t="s">
        <v>2833</v>
      </c>
      <c r="M28" s="2559" t="s">
        <v>26</v>
      </c>
      <c r="N28" s="2804"/>
    </row>
    <row r="29" spans="1:14" ht="18.75" customHeight="1" thickBot="1" x14ac:dyDescent="0.3">
      <c r="A29" s="2802"/>
      <c r="B29" s="243" t="s">
        <v>181</v>
      </c>
      <c r="C29" s="243" t="s">
        <v>182</v>
      </c>
      <c r="D29" s="243" t="s">
        <v>183</v>
      </c>
      <c r="E29" s="243" t="s">
        <v>181</v>
      </c>
      <c r="F29" s="243" t="s">
        <v>182</v>
      </c>
      <c r="G29" s="243" t="s">
        <v>183</v>
      </c>
      <c r="H29" s="243" t="s">
        <v>181</v>
      </c>
      <c r="I29" s="243" t="s">
        <v>182</v>
      </c>
      <c r="J29" s="243" t="s">
        <v>183</v>
      </c>
      <c r="K29" s="243" t="s">
        <v>181</v>
      </c>
      <c r="L29" s="243" t="s">
        <v>182</v>
      </c>
      <c r="M29" s="243" t="s">
        <v>183</v>
      </c>
      <c r="N29" s="2805"/>
    </row>
    <row r="30" spans="1:14" ht="21.75" customHeight="1" x14ac:dyDescent="0.25">
      <c r="A30" s="214" t="s">
        <v>39</v>
      </c>
      <c r="B30" s="2563">
        <v>54</v>
      </c>
      <c r="C30" s="2563">
        <v>12</v>
      </c>
      <c r="D30" s="2563">
        <v>66</v>
      </c>
      <c r="E30" s="2563">
        <v>191</v>
      </c>
      <c r="F30" s="2563">
        <v>203</v>
      </c>
      <c r="G30" s="2563">
        <v>394</v>
      </c>
      <c r="H30" s="2563">
        <v>129</v>
      </c>
      <c r="I30" s="2563">
        <v>142</v>
      </c>
      <c r="J30" s="2563">
        <v>271</v>
      </c>
      <c r="K30" s="2563">
        <f t="shared" ref="K30:L38" si="3">SUM(B30,E30,H30)</f>
        <v>374</v>
      </c>
      <c r="L30" s="2563">
        <f t="shared" si="3"/>
        <v>357</v>
      </c>
      <c r="M30" s="2563">
        <f>SUM(K30:L30)</f>
        <v>731</v>
      </c>
      <c r="N30" s="236" t="s">
        <v>442</v>
      </c>
    </row>
    <row r="31" spans="1:14" ht="22.5" customHeight="1" x14ac:dyDescent="0.25">
      <c r="A31" s="214" t="s">
        <v>445</v>
      </c>
      <c r="B31" s="2565">
        <v>0</v>
      </c>
      <c r="C31" s="2565">
        <v>0</v>
      </c>
      <c r="D31" s="2565">
        <v>0</v>
      </c>
      <c r="E31" s="2565">
        <v>42</v>
      </c>
      <c r="F31" s="2565">
        <v>54</v>
      </c>
      <c r="G31" s="2565">
        <v>96</v>
      </c>
      <c r="H31" s="2565">
        <v>2</v>
      </c>
      <c r="I31" s="2565">
        <v>2</v>
      </c>
      <c r="J31" s="2565">
        <v>4</v>
      </c>
      <c r="K31" s="2565">
        <f t="shared" si="3"/>
        <v>44</v>
      </c>
      <c r="L31" s="2565">
        <f t="shared" si="3"/>
        <v>56</v>
      </c>
      <c r="M31" s="2565">
        <f>SUM(K31:L31)</f>
        <v>100</v>
      </c>
      <c r="N31" s="273" t="s">
        <v>446</v>
      </c>
    </row>
    <row r="32" spans="1:14" ht="21.75" customHeight="1" x14ac:dyDescent="0.25">
      <c r="A32" s="195" t="s">
        <v>447</v>
      </c>
      <c r="B32" s="2565">
        <v>40</v>
      </c>
      <c r="C32" s="2565">
        <v>6</v>
      </c>
      <c r="D32" s="2565">
        <v>46</v>
      </c>
      <c r="E32" s="2565">
        <v>71</v>
      </c>
      <c r="F32" s="2565">
        <v>59</v>
      </c>
      <c r="G32" s="2565">
        <v>130</v>
      </c>
      <c r="H32" s="2565">
        <v>60</v>
      </c>
      <c r="I32" s="2565">
        <v>36</v>
      </c>
      <c r="J32" s="2565">
        <v>96</v>
      </c>
      <c r="K32" s="2565">
        <f t="shared" si="3"/>
        <v>171</v>
      </c>
      <c r="L32" s="2565">
        <f t="shared" si="3"/>
        <v>101</v>
      </c>
      <c r="M32" s="2565">
        <f t="shared" ref="M32:M38" si="4">SUM(K32:L32)</f>
        <v>272</v>
      </c>
      <c r="N32" s="228" t="s">
        <v>448</v>
      </c>
    </row>
    <row r="33" spans="1:14" ht="19.5" customHeight="1" x14ac:dyDescent="0.25">
      <c r="A33" s="195" t="s">
        <v>40</v>
      </c>
      <c r="B33" s="2565">
        <v>5</v>
      </c>
      <c r="C33" s="2565">
        <v>5</v>
      </c>
      <c r="D33" s="2565">
        <v>10</v>
      </c>
      <c r="E33" s="2565">
        <v>66</v>
      </c>
      <c r="F33" s="2565">
        <v>75</v>
      </c>
      <c r="G33" s="2565">
        <v>141</v>
      </c>
      <c r="H33" s="2565">
        <v>33</v>
      </c>
      <c r="I33" s="2565">
        <v>23</v>
      </c>
      <c r="J33" s="2565">
        <v>56</v>
      </c>
      <c r="K33" s="2565">
        <f t="shared" si="3"/>
        <v>104</v>
      </c>
      <c r="L33" s="2565">
        <f t="shared" si="3"/>
        <v>103</v>
      </c>
      <c r="M33" s="2565">
        <f t="shared" si="4"/>
        <v>207</v>
      </c>
      <c r="N33" s="228" t="s">
        <v>124</v>
      </c>
    </row>
    <row r="34" spans="1:14" ht="26.25" customHeight="1" x14ac:dyDescent="0.25">
      <c r="A34" s="195" t="s">
        <v>449</v>
      </c>
      <c r="B34" s="2565">
        <v>0</v>
      </c>
      <c r="C34" s="2565">
        <v>0</v>
      </c>
      <c r="D34" s="2565">
        <v>0</v>
      </c>
      <c r="E34" s="2565">
        <v>78</v>
      </c>
      <c r="F34" s="2565">
        <v>83</v>
      </c>
      <c r="G34" s="2565">
        <v>161</v>
      </c>
      <c r="H34" s="2565">
        <v>87</v>
      </c>
      <c r="I34" s="2565">
        <v>33</v>
      </c>
      <c r="J34" s="2565">
        <v>120</v>
      </c>
      <c r="K34" s="2565">
        <f t="shared" si="3"/>
        <v>165</v>
      </c>
      <c r="L34" s="2565">
        <f t="shared" si="3"/>
        <v>116</v>
      </c>
      <c r="M34" s="2565">
        <f t="shared" si="4"/>
        <v>281</v>
      </c>
      <c r="N34" s="228" t="s">
        <v>450</v>
      </c>
    </row>
    <row r="35" spans="1:14" ht="32.25" customHeight="1" x14ac:dyDescent="0.25">
      <c r="A35" s="195" t="s">
        <v>201</v>
      </c>
      <c r="B35" s="2565">
        <v>0</v>
      </c>
      <c r="C35" s="2565">
        <v>0</v>
      </c>
      <c r="D35" s="2565">
        <v>0</v>
      </c>
      <c r="E35" s="2565">
        <v>59</v>
      </c>
      <c r="F35" s="2565">
        <v>9</v>
      </c>
      <c r="G35" s="2565">
        <v>68</v>
      </c>
      <c r="H35" s="2565">
        <v>64</v>
      </c>
      <c r="I35" s="2565">
        <v>12</v>
      </c>
      <c r="J35" s="2565">
        <v>76</v>
      </c>
      <c r="K35" s="2565">
        <f t="shared" si="3"/>
        <v>123</v>
      </c>
      <c r="L35" s="2565">
        <f t="shared" si="3"/>
        <v>21</v>
      </c>
      <c r="M35" s="2565">
        <f t="shared" si="4"/>
        <v>144</v>
      </c>
      <c r="N35" s="2471" t="s">
        <v>2645</v>
      </c>
    </row>
    <row r="36" spans="1:14" ht="30.75" customHeight="1" x14ac:dyDescent="0.25">
      <c r="A36" s="195" t="s">
        <v>835</v>
      </c>
      <c r="B36" s="2565">
        <v>0</v>
      </c>
      <c r="C36" s="2565">
        <v>0</v>
      </c>
      <c r="D36" s="2565">
        <v>0</v>
      </c>
      <c r="E36" s="2565">
        <v>0</v>
      </c>
      <c r="F36" s="2565">
        <v>69</v>
      </c>
      <c r="G36" s="2565">
        <v>69</v>
      </c>
      <c r="H36" s="2565">
        <v>0</v>
      </c>
      <c r="I36" s="2565">
        <v>59</v>
      </c>
      <c r="J36" s="2565">
        <v>59</v>
      </c>
      <c r="K36" s="2565">
        <f t="shared" si="3"/>
        <v>0</v>
      </c>
      <c r="L36" s="2565">
        <f t="shared" si="3"/>
        <v>128</v>
      </c>
      <c r="M36" s="2565">
        <f t="shared" si="4"/>
        <v>128</v>
      </c>
      <c r="N36" s="2471" t="s">
        <v>2673</v>
      </c>
    </row>
    <row r="37" spans="1:14" ht="21.75" customHeight="1" x14ac:dyDescent="0.25">
      <c r="A37" s="195" t="s">
        <v>451</v>
      </c>
      <c r="B37" s="2565">
        <v>0</v>
      </c>
      <c r="C37" s="2565">
        <v>0</v>
      </c>
      <c r="D37" s="2565">
        <v>0</v>
      </c>
      <c r="E37" s="2565">
        <v>168</v>
      </c>
      <c r="F37" s="2565">
        <v>101</v>
      </c>
      <c r="G37" s="2565">
        <v>269</v>
      </c>
      <c r="H37" s="2565">
        <v>107</v>
      </c>
      <c r="I37" s="2565">
        <v>60</v>
      </c>
      <c r="J37" s="2565">
        <v>167</v>
      </c>
      <c r="K37" s="2565">
        <f t="shared" si="3"/>
        <v>275</v>
      </c>
      <c r="L37" s="2565">
        <f t="shared" si="3"/>
        <v>161</v>
      </c>
      <c r="M37" s="2565">
        <f t="shared" si="4"/>
        <v>436</v>
      </c>
      <c r="N37" s="228" t="s">
        <v>452</v>
      </c>
    </row>
    <row r="38" spans="1:14" ht="21.75" customHeight="1" x14ac:dyDescent="0.25">
      <c r="A38" s="195" t="s">
        <v>806</v>
      </c>
      <c r="B38" s="2565">
        <v>0</v>
      </c>
      <c r="C38" s="2565">
        <v>0</v>
      </c>
      <c r="D38" s="2565">
        <v>0</v>
      </c>
      <c r="E38" s="2565">
        <v>79</v>
      </c>
      <c r="F38" s="2565">
        <v>62</v>
      </c>
      <c r="G38" s="2565">
        <v>141</v>
      </c>
      <c r="H38" s="2565">
        <v>73</v>
      </c>
      <c r="I38" s="2565">
        <v>62</v>
      </c>
      <c r="J38" s="2565">
        <v>135</v>
      </c>
      <c r="K38" s="2565">
        <f>SUM(B38,E38,H38)</f>
        <v>152</v>
      </c>
      <c r="L38" s="2565">
        <f t="shared" si="3"/>
        <v>124</v>
      </c>
      <c r="M38" s="2565">
        <f t="shared" si="4"/>
        <v>276</v>
      </c>
      <c r="N38" s="228" t="s">
        <v>836</v>
      </c>
    </row>
    <row r="39" spans="1:14" ht="26.25" customHeight="1" x14ac:dyDescent="0.25">
      <c r="A39" s="195" t="s">
        <v>454</v>
      </c>
      <c r="B39" s="2565">
        <f t="shared" ref="B39:J39" si="5">SUM(B8:B22,B30:B38)</f>
        <v>325</v>
      </c>
      <c r="C39" s="2565">
        <f t="shared" si="5"/>
        <v>308</v>
      </c>
      <c r="D39" s="2565">
        <f t="shared" si="5"/>
        <v>633</v>
      </c>
      <c r="E39" s="2565">
        <f t="shared" si="5"/>
        <v>2409</v>
      </c>
      <c r="F39" s="2565">
        <f t="shared" si="5"/>
        <v>3086</v>
      </c>
      <c r="G39" s="2565">
        <f t="shared" si="5"/>
        <v>5495</v>
      </c>
      <c r="H39" s="2565">
        <f t="shared" si="5"/>
        <v>1567</v>
      </c>
      <c r="I39" s="2565">
        <f t="shared" si="5"/>
        <v>1367</v>
      </c>
      <c r="J39" s="2565">
        <f t="shared" si="5"/>
        <v>2934</v>
      </c>
      <c r="K39" s="2565">
        <f>SUM(K30:K38,K8:K22)</f>
        <v>4301</v>
      </c>
      <c r="L39" s="2565">
        <f>SUM(L30:L38,L8:L22)</f>
        <v>4761</v>
      </c>
      <c r="M39" s="2565">
        <f>SUM(M30:M38,M8:M22)</f>
        <v>9062</v>
      </c>
      <c r="N39" s="228" t="s">
        <v>455</v>
      </c>
    </row>
    <row r="40" spans="1:14" ht="36" customHeight="1" x14ac:dyDescent="0.25">
      <c r="A40" s="197" t="s">
        <v>456</v>
      </c>
      <c r="B40" s="2565">
        <v>15</v>
      </c>
      <c r="C40" s="2565">
        <v>11</v>
      </c>
      <c r="D40" s="2565">
        <v>26</v>
      </c>
      <c r="E40" s="2565">
        <v>28</v>
      </c>
      <c r="F40" s="2565">
        <v>45</v>
      </c>
      <c r="G40" s="2565">
        <v>73</v>
      </c>
      <c r="H40" s="2565">
        <v>2</v>
      </c>
      <c r="I40" s="2565">
        <v>10</v>
      </c>
      <c r="J40" s="2565">
        <v>12</v>
      </c>
      <c r="K40" s="2565">
        <f t="shared" ref="K40:L44" si="6">SUM(B40,E40,H40)</f>
        <v>45</v>
      </c>
      <c r="L40" s="2565">
        <f t="shared" si="6"/>
        <v>66</v>
      </c>
      <c r="M40" s="2565">
        <f t="shared" ref="M40:M44" si="7">SUM(K40:L40)</f>
        <v>111</v>
      </c>
      <c r="N40" s="228" t="s">
        <v>457</v>
      </c>
    </row>
    <row r="41" spans="1:14" ht="27" customHeight="1" x14ac:dyDescent="0.25">
      <c r="A41" s="237" t="s">
        <v>837</v>
      </c>
      <c r="B41" s="2565">
        <v>11</v>
      </c>
      <c r="C41" s="2565">
        <v>4</v>
      </c>
      <c r="D41" s="2565">
        <v>15</v>
      </c>
      <c r="E41" s="2565">
        <v>9</v>
      </c>
      <c r="F41" s="2565">
        <v>34</v>
      </c>
      <c r="G41" s="2565">
        <v>43</v>
      </c>
      <c r="H41" s="2565">
        <v>19</v>
      </c>
      <c r="I41" s="2565">
        <v>13</v>
      </c>
      <c r="J41" s="2565">
        <v>32</v>
      </c>
      <c r="K41" s="2565">
        <f t="shared" si="6"/>
        <v>39</v>
      </c>
      <c r="L41" s="2565">
        <f t="shared" si="6"/>
        <v>51</v>
      </c>
      <c r="M41" s="2565">
        <f t="shared" si="7"/>
        <v>90</v>
      </c>
      <c r="N41" s="228" t="s">
        <v>459</v>
      </c>
    </row>
    <row r="42" spans="1:14" ht="40.5" customHeight="1" x14ac:dyDescent="0.25">
      <c r="A42" s="237" t="s">
        <v>825</v>
      </c>
      <c r="B42" s="2565">
        <v>12</v>
      </c>
      <c r="C42" s="2565">
        <v>32</v>
      </c>
      <c r="D42" s="2565">
        <v>44</v>
      </c>
      <c r="E42" s="2565">
        <v>25</v>
      </c>
      <c r="F42" s="2565">
        <v>47</v>
      </c>
      <c r="G42" s="2565">
        <v>72</v>
      </c>
      <c r="H42" s="2565">
        <v>35</v>
      </c>
      <c r="I42" s="2565">
        <v>32</v>
      </c>
      <c r="J42" s="2565">
        <v>67</v>
      </c>
      <c r="K42" s="2565">
        <f t="shared" si="6"/>
        <v>72</v>
      </c>
      <c r="L42" s="2565">
        <f t="shared" si="6"/>
        <v>111</v>
      </c>
      <c r="M42" s="2565">
        <f t="shared" si="7"/>
        <v>183</v>
      </c>
      <c r="N42" s="228" t="s">
        <v>461</v>
      </c>
    </row>
    <row r="43" spans="1:14" ht="33.75" customHeight="1" x14ac:dyDescent="0.25">
      <c r="A43" s="237" t="s">
        <v>838</v>
      </c>
      <c r="B43" s="2565">
        <v>0</v>
      </c>
      <c r="C43" s="2565">
        <v>0</v>
      </c>
      <c r="D43" s="2565">
        <v>0</v>
      </c>
      <c r="E43" s="2565">
        <v>106</v>
      </c>
      <c r="F43" s="2565">
        <v>82</v>
      </c>
      <c r="G43" s="2565">
        <v>188</v>
      </c>
      <c r="H43" s="2565">
        <v>148</v>
      </c>
      <c r="I43" s="2565">
        <v>43</v>
      </c>
      <c r="J43" s="2565">
        <v>191</v>
      </c>
      <c r="K43" s="2565">
        <f t="shared" si="6"/>
        <v>254</v>
      </c>
      <c r="L43" s="2565">
        <f t="shared" si="6"/>
        <v>125</v>
      </c>
      <c r="M43" s="2565">
        <f t="shared" si="7"/>
        <v>379</v>
      </c>
      <c r="N43" s="228" t="s">
        <v>463</v>
      </c>
    </row>
    <row r="44" spans="1:14" s="274" customFormat="1" ht="21" customHeight="1" thickBot="1" x14ac:dyDescent="0.3">
      <c r="A44" s="192" t="s">
        <v>464</v>
      </c>
      <c r="B44" s="193">
        <f>SUM(B40:B43)</f>
        <v>38</v>
      </c>
      <c r="C44" s="193">
        <f t="shared" ref="C44:J44" si="8">SUM(C40:C43)</f>
        <v>47</v>
      </c>
      <c r="D44" s="193">
        <f t="shared" si="8"/>
        <v>85</v>
      </c>
      <c r="E44" s="193">
        <f t="shared" si="8"/>
        <v>168</v>
      </c>
      <c r="F44" s="193">
        <f t="shared" si="8"/>
        <v>208</v>
      </c>
      <c r="G44" s="193">
        <f t="shared" si="8"/>
        <v>376</v>
      </c>
      <c r="H44" s="193">
        <f t="shared" si="8"/>
        <v>204</v>
      </c>
      <c r="I44" s="193">
        <f t="shared" si="8"/>
        <v>98</v>
      </c>
      <c r="J44" s="193">
        <f t="shared" si="8"/>
        <v>302</v>
      </c>
      <c r="K44" s="193">
        <f t="shared" si="6"/>
        <v>410</v>
      </c>
      <c r="L44" s="193">
        <f t="shared" si="6"/>
        <v>353</v>
      </c>
      <c r="M44" s="193">
        <f t="shared" si="7"/>
        <v>763</v>
      </c>
      <c r="N44" s="238" t="s">
        <v>465</v>
      </c>
    </row>
    <row r="45" spans="1:14" ht="26.25" customHeight="1" thickBot="1" x14ac:dyDescent="0.3">
      <c r="A45" s="523" t="s">
        <v>87</v>
      </c>
      <c r="B45" s="2575">
        <f>SUM(B39,B44)</f>
        <v>363</v>
      </c>
      <c r="C45" s="2575">
        <f t="shared" ref="C45:H45" si="9">SUM(C39,C44)</f>
        <v>355</v>
      </c>
      <c r="D45" s="2575">
        <f t="shared" si="9"/>
        <v>718</v>
      </c>
      <c r="E45" s="2575">
        <v>2579</v>
      </c>
      <c r="F45" s="2575">
        <v>3299</v>
      </c>
      <c r="G45" s="2575">
        <v>5878</v>
      </c>
      <c r="H45" s="2575">
        <f t="shared" si="9"/>
        <v>1771</v>
      </c>
      <c r="I45" s="2575">
        <v>1466</v>
      </c>
      <c r="J45" s="2575">
        <f>SUM(H45:I45)</f>
        <v>3237</v>
      </c>
      <c r="K45" s="2575">
        <v>4713</v>
      </c>
      <c r="L45" s="2575">
        <v>5120</v>
      </c>
      <c r="M45" s="2575">
        <f>SUM(K45:L45)</f>
        <v>9833</v>
      </c>
      <c r="N45" s="225" t="s">
        <v>466</v>
      </c>
    </row>
    <row r="46" spans="1:14" ht="15" customHeight="1" thickTop="1" x14ac:dyDescent="0.25"/>
  </sheetData>
  <mergeCells count="23"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L25:N25"/>
    <mergeCell ref="N26:N29"/>
    <mergeCell ref="A26:A29"/>
    <mergeCell ref="B26:D26"/>
    <mergeCell ref="E26:G26"/>
    <mergeCell ref="H26:J26"/>
    <mergeCell ref="K26:M26"/>
    <mergeCell ref="B27:D27"/>
    <mergeCell ref="E27:G27"/>
    <mergeCell ref="H27:J27"/>
    <mergeCell ref="K27:M27"/>
  </mergeCells>
  <printOptions horizontalCentered="1"/>
  <pageMargins left="0.70866141732283505" right="0.70866141732283505" top="1.25984251968504" bottom="0.74803149606299202" header="0.82677165354330695" footer="0.55118110236220497"/>
  <pageSetup paperSize="9" scale="80" firstPageNumber="41" orientation="landscape" useFirstPageNumber="1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83"/>
  <sheetViews>
    <sheetView rightToLeft="1" view="pageBreakPreview" zoomScale="85" zoomScaleNormal="82" zoomScaleSheetLayoutView="85" workbookViewId="0">
      <selection activeCell="D6" sqref="D6:O6"/>
    </sheetView>
  </sheetViews>
  <sheetFormatPr defaultColWidth="10.28515625" defaultRowHeight="12.75" x14ac:dyDescent="0.2"/>
  <cols>
    <col min="1" max="1" width="11.5703125" style="28" customWidth="1"/>
    <col min="2" max="2" width="17.140625" style="28" customWidth="1"/>
    <col min="3" max="3" width="15.28515625" style="28" customWidth="1"/>
    <col min="4" max="15" width="7.5703125" style="28" customWidth="1"/>
    <col min="16" max="16" width="17.28515625" style="59" customWidth="1"/>
    <col min="17" max="17" width="21.85546875" style="59" customWidth="1"/>
    <col min="18" max="18" width="17.7109375" style="59" customWidth="1"/>
    <col min="19" max="16384" width="10.28515625" style="59"/>
  </cols>
  <sheetData>
    <row r="1" spans="1:18" ht="25.5" customHeight="1" x14ac:dyDescent="0.2">
      <c r="A1" s="3101" t="s">
        <v>2523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  <c r="O1" s="3101"/>
      <c r="P1" s="3101"/>
      <c r="Q1" s="3101"/>
      <c r="R1" s="3101"/>
    </row>
    <row r="2" spans="1:18" ht="42" customHeight="1" x14ac:dyDescent="0.2">
      <c r="A2" s="3102" t="s">
        <v>2524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25.5" customHeight="1" thickBot="1" x14ac:dyDescent="0.25">
      <c r="A3" s="14" t="s">
        <v>2805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Q3" s="2790" t="s">
        <v>279</v>
      </c>
      <c r="R3" s="2790"/>
    </row>
    <row r="4" spans="1:18" ht="25.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166</v>
      </c>
    </row>
    <row r="5" spans="1:18" ht="29.25" customHeight="1" x14ac:dyDescent="0.2">
      <c r="A5" s="3067"/>
      <c r="B5" s="3067"/>
      <c r="C5" s="3067"/>
      <c r="D5" s="3085" t="s">
        <v>94</v>
      </c>
      <c r="E5" s="3085"/>
      <c r="F5" s="3085"/>
      <c r="G5" s="3132" t="s">
        <v>95</v>
      </c>
      <c r="H5" s="3132"/>
      <c r="I5" s="3132"/>
      <c r="J5" s="3085" t="s">
        <v>96</v>
      </c>
      <c r="K5" s="3085"/>
      <c r="L5" s="3085"/>
      <c r="M5" s="2930" t="s">
        <v>116</v>
      </c>
      <c r="N5" s="2930"/>
      <c r="O5" s="2930"/>
      <c r="P5" s="3085"/>
      <c r="Q5" s="3085"/>
      <c r="R5" s="3085"/>
    </row>
    <row r="6" spans="1:18" ht="22.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8" ht="22.5" customHeight="1" thickBot="1" x14ac:dyDescent="0.25">
      <c r="A7" s="3549"/>
      <c r="B7" s="3549"/>
      <c r="C7" s="3549"/>
      <c r="D7" s="404" t="s">
        <v>181</v>
      </c>
      <c r="E7" s="404" t="s">
        <v>182</v>
      </c>
      <c r="F7" s="404" t="s">
        <v>183</v>
      </c>
      <c r="G7" s="404" t="s">
        <v>181</v>
      </c>
      <c r="H7" s="404" t="s">
        <v>182</v>
      </c>
      <c r="I7" s="404" t="s">
        <v>183</v>
      </c>
      <c r="J7" s="404" t="s">
        <v>181</v>
      </c>
      <c r="K7" s="404" t="s">
        <v>182</v>
      </c>
      <c r="L7" s="404" t="s">
        <v>183</v>
      </c>
      <c r="M7" s="404" t="s">
        <v>181</v>
      </c>
      <c r="N7" s="404" t="s">
        <v>182</v>
      </c>
      <c r="O7" s="404" t="s">
        <v>183</v>
      </c>
      <c r="P7" s="3088"/>
      <c r="Q7" s="3088"/>
      <c r="R7" s="3088"/>
    </row>
    <row r="8" spans="1:18" ht="32.25" customHeight="1" x14ac:dyDescent="0.2">
      <c r="A8" s="648" t="s">
        <v>1747</v>
      </c>
      <c r="B8" s="648" t="s">
        <v>1796</v>
      </c>
      <c r="C8" s="998"/>
      <c r="D8" s="377">
        <v>0</v>
      </c>
      <c r="E8" s="377">
        <v>0</v>
      </c>
      <c r="F8" s="377">
        <v>0</v>
      </c>
      <c r="G8" s="377">
        <v>15</v>
      </c>
      <c r="H8" s="377">
        <v>8</v>
      </c>
      <c r="I8" s="377">
        <v>23</v>
      </c>
      <c r="J8" s="377">
        <v>0</v>
      </c>
      <c r="K8" s="377">
        <v>0</v>
      </c>
      <c r="L8" s="377">
        <v>0</v>
      </c>
      <c r="M8" s="377">
        <f>SUM(D8,G8,J8)</f>
        <v>15</v>
      </c>
      <c r="N8" s="377">
        <f>SUM(E8,H8,K8)</f>
        <v>8</v>
      </c>
      <c r="O8" s="377">
        <f>SUM(M8:N8)</f>
        <v>23</v>
      </c>
      <c r="P8" s="990"/>
      <c r="Q8" s="167" t="s">
        <v>1973</v>
      </c>
      <c r="R8" s="1424" t="s">
        <v>1818</v>
      </c>
    </row>
    <row r="9" spans="1:18" ht="32.25" customHeight="1" x14ac:dyDescent="0.2">
      <c r="A9" s="25" t="s">
        <v>1186</v>
      </c>
      <c r="B9" s="25" t="s">
        <v>2121</v>
      </c>
      <c r="C9" s="1697"/>
      <c r="D9" s="1104">
        <v>0</v>
      </c>
      <c r="E9" s="1104">
        <v>0</v>
      </c>
      <c r="F9" s="1104">
        <v>0</v>
      </c>
      <c r="G9" s="1104">
        <v>4</v>
      </c>
      <c r="H9" s="1104">
        <v>16</v>
      </c>
      <c r="I9" s="1104">
        <v>20</v>
      </c>
      <c r="J9" s="1104">
        <v>0</v>
      </c>
      <c r="K9" s="1104">
        <v>0</v>
      </c>
      <c r="L9" s="1104">
        <v>0</v>
      </c>
      <c r="M9" s="1104">
        <f t="shared" ref="M9:N10" si="0">SUM(D9,G9,J9)</f>
        <v>4</v>
      </c>
      <c r="N9" s="1104">
        <f t="shared" si="0"/>
        <v>16</v>
      </c>
      <c r="O9" s="1104">
        <f t="shared" ref="O9:O10" si="1">SUM(M9:N9)</f>
        <v>20</v>
      </c>
      <c r="P9" s="1699"/>
      <c r="Q9" s="1799" t="s">
        <v>2247</v>
      </c>
      <c r="R9" s="1797" t="s">
        <v>2245</v>
      </c>
    </row>
    <row r="10" spans="1:18" ht="32.25" customHeight="1" x14ac:dyDescent="0.2">
      <c r="A10" s="1107" t="s">
        <v>2120</v>
      </c>
      <c r="B10" s="25" t="s">
        <v>2120</v>
      </c>
      <c r="C10" s="1697"/>
      <c r="D10" s="1104">
        <v>0</v>
      </c>
      <c r="E10" s="1104">
        <v>0</v>
      </c>
      <c r="F10" s="1104">
        <v>0</v>
      </c>
      <c r="G10" s="1104">
        <v>9</v>
      </c>
      <c r="H10" s="1104">
        <v>11</v>
      </c>
      <c r="I10" s="1104">
        <v>20</v>
      </c>
      <c r="J10" s="1104">
        <v>0</v>
      </c>
      <c r="K10" s="1104">
        <v>0</v>
      </c>
      <c r="L10" s="1104">
        <v>0</v>
      </c>
      <c r="M10" s="1104">
        <f t="shared" si="0"/>
        <v>9</v>
      </c>
      <c r="N10" s="1104">
        <f t="shared" si="0"/>
        <v>11</v>
      </c>
      <c r="O10" s="1104">
        <f t="shared" si="1"/>
        <v>20</v>
      </c>
      <c r="P10" s="1699"/>
      <c r="Q10" s="1797" t="s">
        <v>2246</v>
      </c>
      <c r="R10" s="1797" t="s">
        <v>2246</v>
      </c>
    </row>
    <row r="11" spans="1:18" ht="43.5" customHeight="1" x14ac:dyDescent="0.2">
      <c r="A11" s="3665" t="s">
        <v>36</v>
      </c>
      <c r="B11" s="71" t="s">
        <v>1405</v>
      </c>
      <c r="C11" s="295"/>
      <c r="D11" s="1104">
        <v>0</v>
      </c>
      <c r="E11" s="1104">
        <v>0</v>
      </c>
      <c r="F11" s="1104">
        <v>0</v>
      </c>
      <c r="G11" s="1104">
        <v>20</v>
      </c>
      <c r="H11" s="1104">
        <v>21</v>
      </c>
      <c r="I11" s="1104">
        <v>41</v>
      </c>
      <c r="J11" s="1104">
        <v>1</v>
      </c>
      <c r="K11" s="1104">
        <v>2</v>
      </c>
      <c r="L11" s="1104">
        <v>3</v>
      </c>
      <c r="M11" s="1104">
        <f>SUM(D11,G11,J11)</f>
        <v>21</v>
      </c>
      <c r="N11" s="1104">
        <f t="shared" ref="N11:O18" si="2">SUM(E11,H11,K11)</f>
        <v>23</v>
      </c>
      <c r="O11" s="1104">
        <f t="shared" si="2"/>
        <v>44</v>
      </c>
      <c r="P11" s="1012"/>
      <c r="Q11" s="1013" t="s">
        <v>1263</v>
      </c>
      <c r="R11" s="3126" t="s">
        <v>1406</v>
      </c>
    </row>
    <row r="12" spans="1:18" ht="28.5" customHeight="1" x14ac:dyDescent="0.2">
      <c r="A12" s="3065"/>
      <c r="B12" s="25" t="s">
        <v>1407</v>
      </c>
      <c r="C12" s="25"/>
      <c r="D12" s="1104">
        <v>0</v>
      </c>
      <c r="E12" s="1104">
        <v>0</v>
      </c>
      <c r="F12" s="378">
        <v>0</v>
      </c>
      <c r="G12" s="378">
        <v>17</v>
      </c>
      <c r="H12" s="378">
        <v>14</v>
      </c>
      <c r="I12" s="378">
        <v>31</v>
      </c>
      <c r="J12" s="1104">
        <v>0</v>
      </c>
      <c r="K12" s="1104">
        <v>0</v>
      </c>
      <c r="L12" s="378">
        <v>0</v>
      </c>
      <c r="M12" s="378">
        <f t="shared" ref="M12:M18" si="3">SUM(D12,G12,J12)</f>
        <v>17</v>
      </c>
      <c r="N12" s="378">
        <f t="shared" si="2"/>
        <v>14</v>
      </c>
      <c r="O12" s="378">
        <f t="shared" si="2"/>
        <v>31</v>
      </c>
      <c r="P12" s="106"/>
      <c r="Q12" s="460" t="s">
        <v>240</v>
      </c>
      <c r="R12" s="3255"/>
    </row>
    <row r="13" spans="1:18" ht="26.25" customHeight="1" x14ac:dyDescent="0.2">
      <c r="A13" s="3065"/>
      <c r="B13" s="25" t="s">
        <v>326</v>
      </c>
      <c r="C13" s="25"/>
      <c r="D13" s="1104">
        <v>0</v>
      </c>
      <c r="E13" s="1104">
        <v>0</v>
      </c>
      <c r="F13" s="378">
        <v>0</v>
      </c>
      <c r="G13" s="378">
        <v>22</v>
      </c>
      <c r="H13" s="378">
        <v>10</v>
      </c>
      <c r="I13" s="378">
        <v>32</v>
      </c>
      <c r="J13" s="1104">
        <v>0</v>
      </c>
      <c r="K13" s="1104">
        <v>0</v>
      </c>
      <c r="L13" s="378">
        <v>0</v>
      </c>
      <c r="M13" s="378">
        <f t="shared" si="3"/>
        <v>22</v>
      </c>
      <c r="N13" s="378">
        <f t="shared" si="2"/>
        <v>10</v>
      </c>
      <c r="O13" s="378">
        <f t="shared" si="2"/>
        <v>32</v>
      </c>
      <c r="P13" s="460"/>
      <c r="Q13" s="460" t="s">
        <v>239</v>
      </c>
      <c r="R13" s="3255"/>
    </row>
    <row r="14" spans="1:18" ht="41.25" customHeight="1" x14ac:dyDescent="0.2">
      <c r="A14" s="3065"/>
      <c r="B14" s="1107" t="s">
        <v>1408</v>
      </c>
      <c r="C14" s="25"/>
      <c r="D14" s="1104">
        <v>0</v>
      </c>
      <c r="E14" s="1104">
        <v>0</v>
      </c>
      <c r="F14" s="378">
        <v>0</v>
      </c>
      <c r="G14" s="378">
        <v>13</v>
      </c>
      <c r="H14" s="378">
        <v>27</v>
      </c>
      <c r="I14" s="378">
        <v>40</v>
      </c>
      <c r="J14" s="1104">
        <v>0</v>
      </c>
      <c r="K14" s="1104">
        <v>0</v>
      </c>
      <c r="L14" s="378">
        <v>0</v>
      </c>
      <c r="M14" s="378">
        <f t="shared" si="3"/>
        <v>13</v>
      </c>
      <c r="N14" s="378">
        <f t="shared" si="2"/>
        <v>27</v>
      </c>
      <c r="O14" s="378">
        <f t="shared" si="2"/>
        <v>40</v>
      </c>
      <c r="P14" s="106"/>
      <c r="Q14" s="106" t="s">
        <v>608</v>
      </c>
      <c r="R14" s="3127"/>
    </row>
    <row r="15" spans="1:18" s="66" customFormat="1" ht="30.75" customHeight="1" x14ac:dyDescent="0.2">
      <c r="A15" s="3065" t="s">
        <v>49</v>
      </c>
      <c r="B15" s="3065"/>
      <c r="C15" s="3065"/>
      <c r="D15" s="378">
        <f>SUM(D11:D14)</f>
        <v>0</v>
      </c>
      <c r="E15" s="378">
        <f t="shared" ref="E15:O15" si="4">SUM(E11:E14)</f>
        <v>0</v>
      </c>
      <c r="F15" s="378">
        <f t="shared" si="4"/>
        <v>0</v>
      </c>
      <c r="G15" s="378">
        <f t="shared" si="4"/>
        <v>72</v>
      </c>
      <c r="H15" s="378">
        <f t="shared" si="4"/>
        <v>72</v>
      </c>
      <c r="I15" s="378">
        <f t="shared" si="4"/>
        <v>144</v>
      </c>
      <c r="J15" s="378">
        <f t="shared" si="4"/>
        <v>1</v>
      </c>
      <c r="K15" s="378">
        <f t="shared" si="4"/>
        <v>2</v>
      </c>
      <c r="L15" s="378">
        <f t="shared" si="4"/>
        <v>3</v>
      </c>
      <c r="M15" s="378">
        <f t="shared" si="4"/>
        <v>73</v>
      </c>
      <c r="N15" s="378">
        <f t="shared" si="4"/>
        <v>74</v>
      </c>
      <c r="O15" s="378">
        <f t="shared" si="4"/>
        <v>147</v>
      </c>
      <c r="P15" s="3139" t="s">
        <v>130</v>
      </c>
      <c r="Q15" s="3139"/>
      <c r="R15" s="3139"/>
    </row>
    <row r="16" spans="1:18" s="66" customFormat="1" ht="31.5" customHeight="1" x14ac:dyDescent="0.2">
      <c r="A16" s="3065" t="s">
        <v>58</v>
      </c>
      <c r="B16" s="1196" t="s">
        <v>1409</v>
      </c>
      <c r="C16" s="1196" t="s">
        <v>1410</v>
      </c>
      <c r="D16" s="378">
        <f t="shared" ref="D16:E16" si="5">SUM(D12:D15)</f>
        <v>0</v>
      </c>
      <c r="E16" s="378">
        <f t="shared" si="5"/>
        <v>0</v>
      </c>
      <c r="F16" s="378">
        <v>0</v>
      </c>
      <c r="G16" s="378">
        <v>5</v>
      </c>
      <c r="H16" s="378">
        <v>5</v>
      </c>
      <c r="I16" s="378">
        <v>10</v>
      </c>
      <c r="J16" s="378">
        <v>0</v>
      </c>
      <c r="K16" s="378">
        <v>0</v>
      </c>
      <c r="L16" s="378">
        <v>0</v>
      </c>
      <c r="M16" s="378">
        <f t="shared" si="3"/>
        <v>5</v>
      </c>
      <c r="N16" s="378">
        <f t="shared" si="2"/>
        <v>5</v>
      </c>
      <c r="O16" s="378">
        <f t="shared" si="2"/>
        <v>10</v>
      </c>
      <c r="P16" s="1457" t="s">
        <v>1667</v>
      </c>
      <c r="Q16" s="1457" t="s">
        <v>1668</v>
      </c>
      <c r="R16" s="3126" t="s">
        <v>1403</v>
      </c>
    </row>
    <row r="17" spans="1:18" s="66" customFormat="1" ht="31.5" customHeight="1" x14ac:dyDescent="0.2">
      <c r="A17" s="3065"/>
      <c r="B17" s="1196" t="s">
        <v>311</v>
      </c>
      <c r="C17" s="1196" t="s">
        <v>311</v>
      </c>
      <c r="D17" s="378">
        <f t="shared" ref="D17:E17" si="6">SUM(D13:D16)</f>
        <v>0</v>
      </c>
      <c r="E17" s="378">
        <f t="shared" si="6"/>
        <v>0</v>
      </c>
      <c r="F17" s="378">
        <v>0</v>
      </c>
      <c r="G17" s="378">
        <v>5</v>
      </c>
      <c r="H17" s="378">
        <v>7</v>
      </c>
      <c r="I17" s="378">
        <v>12</v>
      </c>
      <c r="J17" s="378">
        <v>0</v>
      </c>
      <c r="K17" s="378">
        <v>0</v>
      </c>
      <c r="L17" s="378">
        <v>0</v>
      </c>
      <c r="M17" s="378">
        <f t="shared" si="3"/>
        <v>5</v>
      </c>
      <c r="N17" s="378">
        <f t="shared" si="2"/>
        <v>7</v>
      </c>
      <c r="O17" s="378">
        <f t="shared" si="2"/>
        <v>12</v>
      </c>
      <c r="P17" s="1457" t="s">
        <v>312</v>
      </c>
      <c r="Q17" s="1457" t="s">
        <v>312</v>
      </c>
      <c r="R17" s="3255"/>
    </row>
    <row r="18" spans="1:18" s="66" customFormat="1" ht="31.5" customHeight="1" x14ac:dyDescent="0.2">
      <c r="A18" s="3065"/>
      <c r="B18" s="1196" t="s">
        <v>1411</v>
      </c>
      <c r="C18" s="1196" t="s">
        <v>1411</v>
      </c>
      <c r="D18" s="378">
        <f t="shared" ref="D18:E18" si="7">SUM(D14:D17)</f>
        <v>0</v>
      </c>
      <c r="E18" s="378">
        <f t="shared" si="7"/>
        <v>0</v>
      </c>
      <c r="F18" s="378">
        <v>0</v>
      </c>
      <c r="G18" s="378">
        <v>9</v>
      </c>
      <c r="H18" s="378">
        <v>6</v>
      </c>
      <c r="I18" s="378">
        <v>15</v>
      </c>
      <c r="J18" s="378">
        <v>0</v>
      </c>
      <c r="K18" s="378">
        <v>0</v>
      </c>
      <c r="L18" s="378">
        <v>0</v>
      </c>
      <c r="M18" s="378">
        <f t="shared" si="3"/>
        <v>9</v>
      </c>
      <c r="N18" s="378">
        <f t="shared" si="2"/>
        <v>6</v>
      </c>
      <c r="O18" s="378">
        <f t="shared" si="2"/>
        <v>15</v>
      </c>
      <c r="P18" s="1457" t="s">
        <v>1666</v>
      </c>
      <c r="Q18" s="1457" t="s">
        <v>1666</v>
      </c>
      <c r="R18" s="3127"/>
    </row>
    <row r="19" spans="1:18" s="66" customFormat="1" ht="31.5" customHeight="1" thickBot="1" x14ac:dyDescent="0.25">
      <c r="A19" s="3095" t="s">
        <v>49</v>
      </c>
      <c r="B19" s="3095"/>
      <c r="C19" s="3095"/>
      <c r="D19" s="1180">
        <f>SUM(D16:D18)</f>
        <v>0</v>
      </c>
      <c r="E19" s="1180">
        <f t="shared" ref="E19:O19" si="8">SUM(E16:E18)</f>
        <v>0</v>
      </c>
      <c r="F19" s="1180">
        <f t="shared" si="8"/>
        <v>0</v>
      </c>
      <c r="G19" s="1180">
        <f t="shared" si="8"/>
        <v>19</v>
      </c>
      <c r="H19" s="1180">
        <f t="shared" si="8"/>
        <v>18</v>
      </c>
      <c r="I19" s="1180">
        <f t="shared" si="8"/>
        <v>37</v>
      </c>
      <c r="J19" s="1180">
        <f t="shared" si="8"/>
        <v>0</v>
      </c>
      <c r="K19" s="1180">
        <f t="shared" si="8"/>
        <v>0</v>
      </c>
      <c r="L19" s="1180">
        <f t="shared" si="8"/>
        <v>0</v>
      </c>
      <c r="M19" s="1180">
        <f t="shared" si="8"/>
        <v>19</v>
      </c>
      <c r="N19" s="1180">
        <f t="shared" si="8"/>
        <v>18</v>
      </c>
      <c r="O19" s="1180">
        <f t="shared" si="8"/>
        <v>37</v>
      </c>
      <c r="P19" s="3556" t="s">
        <v>130</v>
      </c>
      <c r="Q19" s="3556"/>
      <c r="R19" s="3556"/>
    </row>
    <row r="20" spans="1:18" s="66" customFormat="1" ht="33" customHeight="1" thickBot="1" x14ac:dyDescent="0.25">
      <c r="A20" s="3557" t="s">
        <v>87</v>
      </c>
      <c r="B20" s="3557"/>
      <c r="C20" s="3557"/>
      <c r="D20" s="1195">
        <f>SUM(D19,D15,D8)</f>
        <v>0</v>
      </c>
      <c r="E20" s="1195">
        <f t="shared" ref="E20:F20" si="9">SUM(E19,E15,E8)</f>
        <v>0</v>
      </c>
      <c r="F20" s="1195">
        <f t="shared" si="9"/>
        <v>0</v>
      </c>
      <c r="G20" s="1195">
        <f>SUM(G8:G10,G15,G19)</f>
        <v>119</v>
      </c>
      <c r="H20" s="1720">
        <f t="shared" ref="H20:J20" si="10">SUM(H8:H10,H15,H19)</f>
        <v>125</v>
      </c>
      <c r="I20" s="1720">
        <f t="shared" si="10"/>
        <v>244</v>
      </c>
      <c r="J20" s="1720">
        <f t="shared" si="10"/>
        <v>1</v>
      </c>
      <c r="K20" s="1720">
        <f t="shared" ref="K20" si="11">SUM(K8:K10,K15,K19)</f>
        <v>2</v>
      </c>
      <c r="L20" s="1720">
        <f t="shared" ref="L20:M20" si="12">SUM(L8:L10,L15,L19)</f>
        <v>3</v>
      </c>
      <c r="M20" s="1720">
        <f t="shared" si="12"/>
        <v>120</v>
      </c>
      <c r="N20" s="1720">
        <f t="shared" ref="N20" si="13">SUM(N8:N10,N15,N19)</f>
        <v>127</v>
      </c>
      <c r="O20" s="1720">
        <f t="shared" ref="O20" si="14">SUM(O8:O10,O15,O19)</f>
        <v>247</v>
      </c>
      <c r="P20" s="3666" t="s">
        <v>147</v>
      </c>
      <c r="Q20" s="3666"/>
      <c r="R20" s="3666"/>
    </row>
    <row r="21" spans="1:18" ht="13.5" thickTop="1" x14ac:dyDescent="0.2"/>
    <row r="22" spans="1:18" x14ac:dyDescent="0.2">
      <c r="A22" s="70"/>
    </row>
    <row r="132" spans="1:18" s="28" customFormat="1" ht="18" x14ac:dyDescent="0.2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P132" s="59"/>
      <c r="Q132" s="59"/>
      <c r="R132" s="59"/>
    </row>
    <row r="133" spans="1:18" s="28" customFormat="1" ht="18" x14ac:dyDescent="0.2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P133" s="59"/>
      <c r="Q133" s="59"/>
      <c r="R133" s="59"/>
    </row>
    <row r="134" spans="1:18" s="28" customFormat="1" ht="18" x14ac:dyDescent="0.2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P134" s="59"/>
      <c r="Q134" s="59"/>
      <c r="R134" s="59"/>
    </row>
    <row r="135" spans="1:18" s="28" customFormat="1" ht="18" x14ac:dyDescent="0.2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P135" s="59"/>
      <c r="Q135" s="59"/>
      <c r="R135" s="59"/>
    </row>
    <row r="136" spans="1:18" s="28" customFormat="1" ht="18" x14ac:dyDescent="0.2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P136" s="59"/>
      <c r="Q136" s="59"/>
      <c r="R136" s="59"/>
    </row>
    <row r="137" spans="1:18" s="28" customFormat="1" ht="18" x14ac:dyDescent="0.2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P137" s="59"/>
      <c r="Q137" s="59"/>
      <c r="R137" s="59"/>
    </row>
    <row r="138" spans="1:18" s="28" customFormat="1" ht="18" x14ac:dyDescent="0.2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P138" s="59"/>
      <c r="Q138" s="59"/>
      <c r="R138" s="59"/>
    </row>
    <row r="139" spans="1:18" s="28" customFormat="1" ht="18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P139" s="59"/>
      <c r="Q139" s="59"/>
      <c r="R139" s="59"/>
    </row>
    <row r="140" spans="1:18" s="28" customFormat="1" ht="18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P140" s="59"/>
      <c r="Q140" s="59"/>
      <c r="R140" s="59"/>
    </row>
    <row r="141" spans="1:18" s="28" customFormat="1" ht="18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P141" s="59"/>
      <c r="Q141" s="59"/>
      <c r="R141" s="59"/>
    </row>
    <row r="142" spans="1:18" s="28" customFormat="1" ht="18" x14ac:dyDescent="0.2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P142" s="59"/>
      <c r="Q142" s="59"/>
      <c r="R142" s="59"/>
    </row>
    <row r="143" spans="1:18" s="28" customFormat="1" ht="18" x14ac:dyDescent="0.2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P143" s="59"/>
      <c r="Q143" s="59"/>
      <c r="R143" s="59"/>
    </row>
    <row r="144" spans="1:18" s="28" customFormat="1" ht="18" x14ac:dyDescent="0.2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P144" s="59"/>
      <c r="Q144" s="59"/>
      <c r="R144" s="59"/>
    </row>
    <row r="145" spans="1:18" s="28" customFormat="1" ht="18" x14ac:dyDescent="0.2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P145" s="59"/>
      <c r="Q145" s="59"/>
      <c r="R145" s="59"/>
    </row>
    <row r="146" spans="1:18" s="28" customFormat="1" ht="18" x14ac:dyDescent="0.2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P146" s="59"/>
      <c r="Q146" s="59"/>
      <c r="R146" s="59"/>
    </row>
    <row r="147" spans="1:18" s="28" customFormat="1" ht="18" x14ac:dyDescent="0.2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P147" s="59"/>
      <c r="Q147" s="59"/>
      <c r="R147" s="59"/>
    </row>
    <row r="148" spans="1:18" s="28" customFormat="1" ht="18" x14ac:dyDescent="0.2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P148" s="59"/>
      <c r="Q148" s="59"/>
      <c r="R148" s="59"/>
    </row>
    <row r="149" spans="1:18" s="28" customFormat="1" ht="18" x14ac:dyDescent="0.2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P149" s="59"/>
      <c r="Q149" s="59"/>
      <c r="R149" s="59"/>
    </row>
    <row r="150" spans="1:18" s="28" customFormat="1" ht="18" x14ac:dyDescent="0.2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P150" s="59"/>
      <c r="Q150" s="59"/>
      <c r="R150" s="59"/>
    </row>
    <row r="151" spans="1:18" s="28" customFormat="1" ht="18" x14ac:dyDescent="0.2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P151" s="59"/>
      <c r="Q151" s="59"/>
      <c r="R151" s="59"/>
    </row>
    <row r="152" spans="1:18" s="28" customFormat="1" ht="18" x14ac:dyDescent="0.2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P152" s="59"/>
      <c r="Q152" s="59"/>
      <c r="R152" s="59"/>
    </row>
    <row r="153" spans="1:18" s="28" customFormat="1" ht="18" x14ac:dyDescent="0.2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P153" s="59"/>
      <c r="Q153" s="59"/>
      <c r="R153" s="59"/>
    </row>
    <row r="154" spans="1:18" s="28" customFormat="1" ht="18" x14ac:dyDescent="0.2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P154" s="59"/>
      <c r="Q154" s="59"/>
      <c r="R154" s="59"/>
    </row>
    <row r="155" spans="1:18" s="28" customFormat="1" ht="18" x14ac:dyDescent="0.2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P155" s="59"/>
      <c r="Q155" s="59"/>
      <c r="R155" s="59"/>
    </row>
    <row r="156" spans="1:18" s="28" customFormat="1" ht="18" x14ac:dyDescent="0.2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P156" s="59"/>
      <c r="Q156" s="59"/>
      <c r="R156" s="59"/>
    </row>
    <row r="157" spans="1:18" s="28" customFormat="1" ht="18" x14ac:dyDescent="0.2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P157" s="59"/>
      <c r="Q157" s="59"/>
      <c r="R157" s="59"/>
    </row>
    <row r="158" spans="1:18" s="28" customFormat="1" ht="18" x14ac:dyDescent="0.2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P158" s="59"/>
      <c r="Q158" s="59"/>
      <c r="R158" s="59"/>
    </row>
    <row r="159" spans="1:18" s="28" customFormat="1" ht="18" x14ac:dyDescent="0.2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P159" s="59"/>
      <c r="Q159" s="59"/>
      <c r="R159" s="59"/>
    </row>
    <row r="160" spans="1:18" s="28" customFormat="1" ht="18" x14ac:dyDescent="0.2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P160" s="59"/>
      <c r="Q160" s="59"/>
      <c r="R160" s="59"/>
    </row>
    <row r="161" spans="1:18" s="28" customFormat="1" ht="18" x14ac:dyDescent="0.2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P161" s="59"/>
      <c r="Q161" s="59"/>
      <c r="R161" s="59"/>
    </row>
    <row r="162" spans="1:18" s="28" customFormat="1" ht="18" x14ac:dyDescent="0.2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P162" s="59"/>
      <c r="Q162" s="59"/>
      <c r="R162" s="59"/>
    </row>
    <row r="163" spans="1:18" s="28" customFormat="1" ht="18" x14ac:dyDescent="0.2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P163" s="59"/>
      <c r="Q163" s="59"/>
      <c r="R163" s="59"/>
    </row>
    <row r="164" spans="1:18" s="28" customFormat="1" ht="18" x14ac:dyDescent="0.2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P164" s="59"/>
      <c r="Q164" s="59"/>
      <c r="R164" s="59"/>
    </row>
    <row r="165" spans="1:18" s="28" customFormat="1" ht="18" x14ac:dyDescent="0.2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P165" s="59"/>
      <c r="Q165" s="59"/>
      <c r="R165" s="59"/>
    </row>
    <row r="166" spans="1:18" s="28" customFormat="1" ht="18" x14ac:dyDescent="0.2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P166" s="59"/>
      <c r="Q166" s="59"/>
      <c r="R166" s="59"/>
    </row>
    <row r="167" spans="1:18" s="28" customFormat="1" ht="18" x14ac:dyDescent="0.2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P167" s="59"/>
      <c r="Q167" s="59"/>
      <c r="R167" s="59"/>
    </row>
    <row r="168" spans="1:18" s="28" customFormat="1" ht="18" x14ac:dyDescent="0.2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P168" s="59"/>
      <c r="Q168" s="59"/>
      <c r="R168" s="59"/>
    </row>
    <row r="169" spans="1:18" s="28" customFormat="1" ht="18" x14ac:dyDescent="0.2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P169" s="59"/>
      <c r="Q169" s="59"/>
      <c r="R169" s="59"/>
    </row>
    <row r="170" spans="1:18" s="28" customFormat="1" ht="18" x14ac:dyDescent="0.2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P170" s="59"/>
      <c r="Q170" s="59"/>
      <c r="R170" s="59"/>
    </row>
    <row r="171" spans="1:18" s="28" customFormat="1" ht="18" x14ac:dyDescent="0.2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P171" s="59"/>
      <c r="Q171" s="59"/>
      <c r="R171" s="59"/>
    </row>
    <row r="172" spans="1:18" s="28" customFormat="1" ht="18" x14ac:dyDescent="0.2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P172" s="59"/>
      <c r="Q172" s="59"/>
      <c r="R172" s="59"/>
    </row>
    <row r="173" spans="1:18" s="28" customFormat="1" ht="18" x14ac:dyDescent="0.2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P173" s="59"/>
      <c r="Q173" s="59"/>
      <c r="R173" s="59"/>
    </row>
    <row r="174" spans="1:18" s="28" customFormat="1" ht="18" x14ac:dyDescent="0.2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P174" s="59"/>
      <c r="Q174" s="59"/>
      <c r="R174" s="59"/>
    </row>
    <row r="175" spans="1:18" s="28" customFormat="1" ht="18" x14ac:dyDescent="0.2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P175" s="59"/>
      <c r="Q175" s="59"/>
      <c r="R175" s="59"/>
    </row>
    <row r="176" spans="1:18" s="28" customFormat="1" ht="18" x14ac:dyDescent="0.2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P176" s="59"/>
      <c r="Q176" s="59"/>
      <c r="R176" s="59"/>
    </row>
    <row r="177" spans="1:18" s="28" customFormat="1" ht="18" x14ac:dyDescent="0.2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P177" s="59"/>
      <c r="Q177" s="59"/>
      <c r="R177" s="59"/>
    </row>
    <row r="178" spans="1:18" s="28" customFormat="1" ht="18" x14ac:dyDescent="0.2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P178" s="59"/>
      <c r="Q178" s="59"/>
      <c r="R178" s="59"/>
    </row>
    <row r="179" spans="1:18" s="28" customFormat="1" ht="18" x14ac:dyDescent="0.2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P179" s="59"/>
      <c r="Q179" s="59"/>
      <c r="R179" s="59"/>
    </row>
    <row r="180" spans="1:18" s="28" customFormat="1" ht="18" x14ac:dyDescent="0.2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P180" s="59"/>
      <c r="Q180" s="59"/>
      <c r="R180" s="59"/>
    </row>
    <row r="181" spans="1:18" s="28" customFormat="1" ht="18" x14ac:dyDescent="0.2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P181" s="59"/>
      <c r="Q181" s="59"/>
      <c r="R181" s="59"/>
    </row>
    <row r="182" spans="1:18" s="28" customFormat="1" ht="18" x14ac:dyDescent="0.2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P182" s="59"/>
      <c r="Q182" s="59"/>
      <c r="R182" s="59"/>
    </row>
    <row r="183" spans="1:18" s="28" customFormat="1" ht="18" x14ac:dyDescent="0.2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P183" s="59"/>
      <c r="Q183" s="59"/>
      <c r="R183" s="59"/>
    </row>
  </sheetData>
  <mergeCells count="27">
    <mergeCell ref="M5:O5"/>
    <mergeCell ref="A19:C19"/>
    <mergeCell ref="A20:C20"/>
    <mergeCell ref="P20:R20"/>
    <mergeCell ref="A11:A14"/>
    <mergeCell ref="R11:R14"/>
    <mergeCell ref="A15:C15"/>
    <mergeCell ref="P15:R15"/>
    <mergeCell ref="A16:A18"/>
    <mergeCell ref="R16:R18"/>
    <mergeCell ref="P19:R19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643700787" right="0.643700787" top="0.78740157480314998" bottom="0.643700787" header="0.78740157480314998" footer="0.643700787"/>
  <pageSetup paperSize="9" scale="70" firstPageNumber="242" orientation="landscape" useFirstPageNumber="1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G32" sqref="G32"/>
    </sheetView>
  </sheetViews>
  <sheetFormatPr defaultRowHeight="12.75" x14ac:dyDescent="0.2"/>
  <sheetData>
    <row r="17" spans="1:13" ht="60" x14ac:dyDescent="0.8">
      <c r="A17" s="3131" t="s">
        <v>1701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3"/>
  <sheetViews>
    <sheetView rightToLeft="1" view="pageBreakPreview" zoomScale="80" zoomScaleNormal="75" zoomScaleSheetLayoutView="80" workbookViewId="0">
      <selection activeCell="B6" sqref="B6:M6"/>
    </sheetView>
  </sheetViews>
  <sheetFormatPr defaultColWidth="10.28515625" defaultRowHeight="12.75" x14ac:dyDescent="0.2"/>
  <cols>
    <col min="1" max="1" width="29.7109375" style="81" customWidth="1"/>
    <col min="2" max="9" width="8.42578125" style="81" customWidth="1"/>
    <col min="10" max="10" width="8.85546875" style="81" customWidth="1"/>
    <col min="11" max="13" width="8.42578125" style="481" customWidth="1"/>
    <col min="14" max="14" width="44.85546875" style="81" customWidth="1"/>
    <col min="15" max="16384" width="10.28515625" style="81"/>
  </cols>
  <sheetData>
    <row r="1" spans="1:14" ht="23.25" customHeight="1" x14ac:dyDescent="0.2">
      <c r="A1" s="2844" t="s">
        <v>2527</v>
      </c>
      <c r="B1" s="2844"/>
      <c r="C1" s="2844"/>
      <c r="D1" s="2844"/>
      <c r="E1" s="2844"/>
      <c r="F1" s="2844"/>
      <c r="G1" s="2844"/>
      <c r="H1" s="2844"/>
      <c r="I1" s="2844"/>
      <c r="J1" s="2844"/>
      <c r="K1" s="2844"/>
      <c r="L1" s="2844"/>
      <c r="M1" s="2844"/>
      <c r="N1" s="2844"/>
    </row>
    <row r="2" spans="1:14" ht="23.25" customHeight="1" x14ac:dyDescent="0.2">
      <c r="A2" s="3491" t="s">
        <v>2528</v>
      </c>
      <c r="B2" s="3491"/>
      <c r="C2" s="3491"/>
      <c r="D2" s="3491"/>
      <c r="E2" s="3491"/>
      <c r="F2" s="3491"/>
      <c r="G2" s="3491"/>
      <c r="H2" s="3491"/>
      <c r="I2" s="3491"/>
      <c r="J2" s="3491"/>
      <c r="K2" s="3491"/>
      <c r="L2" s="3491"/>
      <c r="M2" s="3491"/>
      <c r="N2" s="3491"/>
    </row>
    <row r="3" spans="1:14" ht="28.5" customHeight="1" thickBot="1" x14ac:dyDescent="0.25">
      <c r="A3" s="794" t="s">
        <v>2806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800" t="s">
        <v>2807</v>
      </c>
    </row>
    <row r="4" spans="1:14" ht="23.25" customHeight="1" thickTop="1" x14ac:dyDescent="0.2">
      <c r="A4" s="3329" t="s">
        <v>32</v>
      </c>
      <c r="B4" s="3329" t="s">
        <v>33</v>
      </c>
      <c r="C4" s="3329"/>
      <c r="D4" s="3329"/>
      <c r="E4" s="3329" t="s">
        <v>1</v>
      </c>
      <c r="F4" s="3329"/>
      <c r="G4" s="3329"/>
      <c r="H4" s="3329" t="s">
        <v>2</v>
      </c>
      <c r="I4" s="3329"/>
      <c r="J4" s="3329"/>
      <c r="K4" s="3194" t="s">
        <v>31</v>
      </c>
      <c r="L4" s="3194"/>
      <c r="M4" s="3194"/>
      <c r="N4" s="3329" t="s">
        <v>1415</v>
      </c>
    </row>
    <row r="5" spans="1:14" s="472" customFormat="1" ht="31.5" customHeight="1" x14ac:dyDescent="0.25">
      <c r="A5" s="3050"/>
      <c r="B5" s="3543" t="s">
        <v>94</v>
      </c>
      <c r="C5" s="3543"/>
      <c r="D5" s="3543"/>
      <c r="E5" s="3543" t="s">
        <v>95</v>
      </c>
      <c r="F5" s="3543"/>
      <c r="G5" s="3543"/>
      <c r="H5" s="3543" t="s">
        <v>96</v>
      </c>
      <c r="I5" s="3543"/>
      <c r="J5" s="3543"/>
      <c r="K5" s="2930" t="s">
        <v>116</v>
      </c>
      <c r="L5" s="2930"/>
      <c r="M5" s="2930"/>
      <c r="N5" s="3050"/>
    </row>
    <row r="6" spans="1:14" ht="20.25" customHeight="1" x14ac:dyDescent="0.2">
      <c r="A6" s="3050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050"/>
    </row>
    <row r="7" spans="1:14" ht="25.5" customHeight="1" thickBot="1" x14ac:dyDescent="0.25">
      <c r="A7" s="3347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3347"/>
    </row>
    <row r="8" spans="1:14" ht="25.5" customHeight="1" x14ac:dyDescent="0.2">
      <c r="A8" s="181" t="s">
        <v>34</v>
      </c>
      <c r="B8" s="1173">
        <v>1</v>
      </c>
      <c r="C8" s="1173">
        <v>5</v>
      </c>
      <c r="D8" s="1173">
        <v>6</v>
      </c>
      <c r="E8" s="1173">
        <v>2</v>
      </c>
      <c r="F8" s="1173">
        <v>16</v>
      </c>
      <c r="G8" s="1173">
        <v>18</v>
      </c>
      <c r="H8" s="1173">
        <v>0</v>
      </c>
      <c r="I8" s="1173">
        <v>0</v>
      </c>
      <c r="J8" s="1173">
        <v>0</v>
      </c>
      <c r="K8" s="1169">
        <f>SUM(B8,E8,H8)</f>
        <v>3</v>
      </c>
      <c r="L8" s="1169">
        <f t="shared" ref="L8" si="0">SUM(C8,F8,I8)</f>
        <v>21</v>
      </c>
      <c r="M8" s="1169">
        <f>SUM(K8:L8)</f>
        <v>24</v>
      </c>
      <c r="N8" s="91" t="s">
        <v>128</v>
      </c>
    </row>
    <row r="9" spans="1:14" ht="25.5" customHeight="1" x14ac:dyDescent="0.2">
      <c r="A9" s="829" t="s">
        <v>51</v>
      </c>
      <c r="B9" s="1175">
        <v>0</v>
      </c>
      <c r="C9" s="1175">
        <v>0</v>
      </c>
      <c r="D9" s="1175">
        <v>0</v>
      </c>
      <c r="E9" s="1175">
        <v>19</v>
      </c>
      <c r="F9" s="1175">
        <v>19</v>
      </c>
      <c r="G9" s="1175">
        <v>38</v>
      </c>
      <c r="H9" s="1175">
        <v>0</v>
      </c>
      <c r="I9" s="1175">
        <v>0</v>
      </c>
      <c r="J9" s="1175">
        <v>0</v>
      </c>
      <c r="K9" s="2240">
        <f t="shared" ref="K9:K18" si="1">SUM(B9,E9,H9)</f>
        <v>19</v>
      </c>
      <c r="L9" s="2240">
        <f t="shared" ref="L9:L18" si="2">SUM(C9,F9,I9)</f>
        <v>19</v>
      </c>
      <c r="M9" s="2240">
        <f t="shared" ref="M9:M18" si="3">SUM(K9:L9)</f>
        <v>38</v>
      </c>
      <c r="N9" s="784" t="s">
        <v>100</v>
      </c>
    </row>
    <row r="10" spans="1:14" ht="25.5" customHeight="1" x14ac:dyDescent="0.2">
      <c r="A10" s="829" t="s">
        <v>36</v>
      </c>
      <c r="B10" s="1175">
        <v>7</v>
      </c>
      <c r="C10" s="1175">
        <v>4</v>
      </c>
      <c r="D10" s="1175">
        <v>11</v>
      </c>
      <c r="E10" s="1175">
        <v>30</v>
      </c>
      <c r="F10" s="1175">
        <v>18</v>
      </c>
      <c r="G10" s="1175">
        <v>48</v>
      </c>
      <c r="H10" s="1175">
        <v>6</v>
      </c>
      <c r="I10" s="1175">
        <v>2</v>
      </c>
      <c r="J10" s="1175">
        <v>8</v>
      </c>
      <c r="K10" s="2240">
        <f t="shared" si="1"/>
        <v>43</v>
      </c>
      <c r="L10" s="2240">
        <f t="shared" si="2"/>
        <v>24</v>
      </c>
      <c r="M10" s="2240">
        <f t="shared" si="3"/>
        <v>67</v>
      </c>
      <c r="N10" s="784" t="s">
        <v>123</v>
      </c>
    </row>
    <row r="11" spans="1:14" s="170" customFormat="1" ht="25.5" customHeight="1" x14ac:dyDescent="0.2">
      <c r="A11" s="253" t="s">
        <v>334</v>
      </c>
      <c r="B11" s="1175">
        <v>0</v>
      </c>
      <c r="C11" s="1175">
        <v>0</v>
      </c>
      <c r="D11" s="1175">
        <v>0</v>
      </c>
      <c r="E11" s="1175">
        <v>4</v>
      </c>
      <c r="F11" s="1175">
        <v>1</v>
      </c>
      <c r="G11" s="1175">
        <v>5</v>
      </c>
      <c r="H11" s="1175">
        <v>0</v>
      </c>
      <c r="I11" s="1175">
        <v>0</v>
      </c>
      <c r="J11" s="1175">
        <v>0</v>
      </c>
      <c r="K11" s="2240">
        <f t="shared" si="1"/>
        <v>4</v>
      </c>
      <c r="L11" s="2240">
        <f t="shared" si="2"/>
        <v>1</v>
      </c>
      <c r="M11" s="2240">
        <f t="shared" si="3"/>
        <v>5</v>
      </c>
      <c r="N11" s="784" t="s">
        <v>136</v>
      </c>
    </row>
    <row r="12" spans="1:14" ht="25.5" customHeight="1" x14ac:dyDescent="0.2">
      <c r="A12" s="829" t="s">
        <v>43</v>
      </c>
      <c r="B12" s="1175">
        <v>0</v>
      </c>
      <c r="C12" s="1175">
        <v>0</v>
      </c>
      <c r="D12" s="1175">
        <v>0</v>
      </c>
      <c r="E12" s="1175">
        <v>25</v>
      </c>
      <c r="F12" s="1175">
        <v>46</v>
      </c>
      <c r="G12" s="1175">
        <v>71</v>
      </c>
      <c r="H12" s="1175">
        <v>3</v>
      </c>
      <c r="I12" s="1175">
        <v>3</v>
      </c>
      <c r="J12" s="1175">
        <v>6</v>
      </c>
      <c r="K12" s="2240">
        <f t="shared" si="1"/>
        <v>28</v>
      </c>
      <c r="L12" s="2240">
        <f t="shared" si="2"/>
        <v>49</v>
      </c>
      <c r="M12" s="2240">
        <f t="shared" si="3"/>
        <v>77</v>
      </c>
      <c r="N12" s="784" t="s">
        <v>125</v>
      </c>
    </row>
    <row r="13" spans="1:14" ht="25.5" customHeight="1" x14ac:dyDescent="0.2">
      <c r="A13" s="253" t="s">
        <v>210</v>
      </c>
      <c r="B13" s="1175">
        <v>0</v>
      </c>
      <c r="C13" s="1175">
        <v>0</v>
      </c>
      <c r="D13" s="1175">
        <v>0</v>
      </c>
      <c r="E13" s="1175">
        <v>49</v>
      </c>
      <c r="F13" s="1175">
        <v>76</v>
      </c>
      <c r="G13" s="1175">
        <v>125</v>
      </c>
      <c r="H13" s="1175">
        <v>38</v>
      </c>
      <c r="I13" s="1175">
        <v>19</v>
      </c>
      <c r="J13" s="1175">
        <v>57</v>
      </c>
      <c r="K13" s="2240">
        <f t="shared" si="1"/>
        <v>87</v>
      </c>
      <c r="L13" s="2240">
        <f t="shared" si="2"/>
        <v>95</v>
      </c>
      <c r="M13" s="2240">
        <f t="shared" si="3"/>
        <v>182</v>
      </c>
      <c r="N13" s="784" t="s">
        <v>409</v>
      </c>
    </row>
    <row r="14" spans="1:14" ht="25.5" customHeight="1" x14ac:dyDescent="0.2">
      <c r="A14" s="253" t="s">
        <v>212</v>
      </c>
      <c r="B14" s="1175">
        <v>4</v>
      </c>
      <c r="C14" s="1175">
        <v>6</v>
      </c>
      <c r="D14" s="1175">
        <v>10</v>
      </c>
      <c r="E14" s="1175">
        <v>4</v>
      </c>
      <c r="F14" s="1175">
        <v>23</v>
      </c>
      <c r="G14" s="1175">
        <v>27</v>
      </c>
      <c r="H14" s="1175">
        <v>6</v>
      </c>
      <c r="I14" s="1175">
        <v>9</v>
      </c>
      <c r="J14" s="1175">
        <v>15</v>
      </c>
      <c r="K14" s="2240">
        <f t="shared" si="1"/>
        <v>14</v>
      </c>
      <c r="L14" s="2240">
        <f t="shared" si="2"/>
        <v>38</v>
      </c>
      <c r="M14" s="2240">
        <f t="shared" si="3"/>
        <v>52</v>
      </c>
      <c r="N14" s="784" t="s">
        <v>224</v>
      </c>
    </row>
    <row r="15" spans="1:14" ht="25.5" customHeight="1" x14ac:dyDescent="0.2">
      <c r="A15" s="247" t="s">
        <v>255</v>
      </c>
      <c r="B15" s="1175">
        <v>0</v>
      </c>
      <c r="C15" s="1175">
        <v>0</v>
      </c>
      <c r="D15" s="1175">
        <v>0</v>
      </c>
      <c r="E15" s="1175">
        <v>18</v>
      </c>
      <c r="F15" s="1175">
        <v>17</v>
      </c>
      <c r="G15" s="1175">
        <v>35</v>
      </c>
      <c r="H15" s="1175">
        <v>8</v>
      </c>
      <c r="I15" s="1175">
        <v>2</v>
      </c>
      <c r="J15" s="1175">
        <v>10</v>
      </c>
      <c r="K15" s="2240">
        <f t="shared" si="1"/>
        <v>26</v>
      </c>
      <c r="L15" s="2240">
        <f t="shared" si="2"/>
        <v>19</v>
      </c>
      <c r="M15" s="2240">
        <f t="shared" si="3"/>
        <v>45</v>
      </c>
      <c r="N15" s="784" t="s">
        <v>254</v>
      </c>
    </row>
    <row r="16" spans="1:14" ht="25.5" customHeight="1" x14ac:dyDescent="0.2">
      <c r="A16" s="830" t="s">
        <v>1274</v>
      </c>
      <c r="B16" s="1175">
        <v>0</v>
      </c>
      <c r="C16" s="1175">
        <v>0</v>
      </c>
      <c r="D16" s="1175">
        <v>0</v>
      </c>
      <c r="E16" s="1175">
        <v>11</v>
      </c>
      <c r="F16" s="1175">
        <v>11</v>
      </c>
      <c r="G16" s="1175">
        <v>22</v>
      </c>
      <c r="H16" s="1175">
        <v>0</v>
      </c>
      <c r="I16" s="1175">
        <v>0</v>
      </c>
      <c r="J16" s="1175">
        <v>0</v>
      </c>
      <c r="K16" s="2240">
        <f t="shared" si="1"/>
        <v>11</v>
      </c>
      <c r="L16" s="2240">
        <f t="shared" si="2"/>
        <v>11</v>
      </c>
      <c r="M16" s="2240">
        <f t="shared" si="3"/>
        <v>22</v>
      </c>
      <c r="N16" s="784" t="s">
        <v>1296</v>
      </c>
    </row>
    <row r="17" spans="1:14" ht="25.5" customHeight="1" x14ac:dyDescent="0.2">
      <c r="A17" s="187" t="s">
        <v>201</v>
      </c>
      <c r="B17" s="1188">
        <v>0</v>
      </c>
      <c r="C17" s="1188">
        <v>0</v>
      </c>
      <c r="D17" s="1188">
        <v>0</v>
      </c>
      <c r="E17" s="1188">
        <v>18</v>
      </c>
      <c r="F17" s="1188">
        <v>3</v>
      </c>
      <c r="G17" s="2239">
        <v>21</v>
      </c>
      <c r="H17" s="2239">
        <v>11</v>
      </c>
      <c r="I17" s="2239">
        <v>3</v>
      </c>
      <c r="J17" s="2239">
        <v>14</v>
      </c>
      <c r="K17" s="2239">
        <f t="shared" si="1"/>
        <v>29</v>
      </c>
      <c r="L17" s="2240">
        <f t="shared" si="2"/>
        <v>6</v>
      </c>
      <c r="M17" s="2240">
        <f t="shared" si="3"/>
        <v>35</v>
      </c>
      <c r="N17" s="780" t="s">
        <v>1650</v>
      </c>
    </row>
    <row r="18" spans="1:14" ht="25.5" customHeight="1" thickBot="1" x14ac:dyDescent="0.25">
      <c r="A18" s="181" t="s">
        <v>41</v>
      </c>
      <c r="B18" s="2237">
        <v>0</v>
      </c>
      <c r="C18" s="2237">
        <v>0</v>
      </c>
      <c r="D18" s="2237">
        <v>0</v>
      </c>
      <c r="E18" s="2237">
        <v>6</v>
      </c>
      <c r="F18" s="2237">
        <v>13</v>
      </c>
      <c r="G18" s="2237">
        <v>19</v>
      </c>
      <c r="H18" s="2237">
        <v>0</v>
      </c>
      <c r="I18" s="2237">
        <v>0</v>
      </c>
      <c r="J18" s="2237">
        <v>0</v>
      </c>
      <c r="K18" s="2236">
        <f t="shared" si="1"/>
        <v>6</v>
      </c>
      <c r="L18" s="2236">
        <f t="shared" si="2"/>
        <v>13</v>
      </c>
      <c r="M18" s="2236">
        <f t="shared" si="3"/>
        <v>19</v>
      </c>
      <c r="N18" s="2262" t="s">
        <v>144</v>
      </c>
    </row>
    <row r="19" spans="1:14" ht="25.5" customHeight="1" thickBot="1" x14ac:dyDescent="0.25">
      <c r="A19" s="89" t="s">
        <v>87</v>
      </c>
      <c r="B19" s="1181">
        <f>SUM(B8:B18)</f>
        <v>12</v>
      </c>
      <c r="C19" s="2333">
        <f t="shared" ref="C19:M19" si="4">SUM(C8:C18)</f>
        <v>15</v>
      </c>
      <c r="D19" s="2333">
        <f t="shared" si="4"/>
        <v>27</v>
      </c>
      <c r="E19" s="2333">
        <f t="shared" si="4"/>
        <v>186</v>
      </c>
      <c r="F19" s="2333">
        <f t="shared" si="4"/>
        <v>243</v>
      </c>
      <c r="G19" s="2333">
        <f t="shared" si="4"/>
        <v>429</v>
      </c>
      <c r="H19" s="2333">
        <f t="shared" si="4"/>
        <v>72</v>
      </c>
      <c r="I19" s="2333">
        <f t="shared" si="4"/>
        <v>38</v>
      </c>
      <c r="J19" s="2333">
        <f t="shared" si="4"/>
        <v>110</v>
      </c>
      <c r="K19" s="2333">
        <f t="shared" si="4"/>
        <v>270</v>
      </c>
      <c r="L19" s="2333">
        <f t="shared" si="4"/>
        <v>296</v>
      </c>
      <c r="M19" s="2333">
        <f t="shared" si="4"/>
        <v>566</v>
      </c>
      <c r="N19" s="2244"/>
    </row>
    <row r="20" spans="1:14" ht="13.5" thickTop="1" x14ac:dyDescent="0.2"/>
    <row r="23" spans="1:14" ht="27" customHeight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45" orientation="landscape" useFirstPageNumber="1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H271"/>
  <sheetViews>
    <sheetView rightToLeft="1" view="pageBreakPreview" topLeftCell="A56" zoomScale="75" zoomScaleNormal="75" zoomScaleSheetLayoutView="75" workbookViewId="0">
      <selection activeCell="D60" activeCellId="2" sqref="D6:O6 D34:O34 D60:O60"/>
    </sheetView>
  </sheetViews>
  <sheetFormatPr defaultColWidth="10.28515625" defaultRowHeight="12.75" x14ac:dyDescent="0.2"/>
  <cols>
    <col min="1" max="1" width="21.7109375" style="189" customWidth="1"/>
    <col min="2" max="2" width="17.28515625" style="189" customWidth="1"/>
    <col min="3" max="3" width="20.5703125" style="189" bestFit="1" customWidth="1"/>
    <col min="4" max="5" width="4.7109375" style="81" customWidth="1"/>
    <col min="6" max="6" width="6" style="81" customWidth="1"/>
    <col min="7" max="7" width="6.85546875" style="81" customWidth="1"/>
    <col min="8" max="8" width="5.42578125" style="81" customWidth="1"/>
    <col min="9" max="9" width="6.5703125" style="81" customWidth="1"/>
    <col min="10" max="10" width="5.5703125" style="81" customWidth="1"/>
    <col min="11" max="11" width="5.28515625" style="81" customWidth="1"/>
    <col min="12" max="12" width="6.42578125" style="81" customWidth="1"/>
    <col min="13" max="13" width="7.140625" style="481" customWidth="1"/>
    <col min="14" max="14" width="5.5703125" style="481" customWidth="1"/>
    <col min="15" max="15" width="5.85546875" style="481" customWidth="1"/>
    <col min="16" max="16" width="19.7109375" style="657" customWidth="1"/>
    <col min="17" max="17" width="19" style="657" customWidth="1"/>
    <col min="18" max="18" width="19.42578125" style="189" customWidth="1"/>
    <col min="19" max="16384" width="10.28515625" style="81"/>
  </cols>
  <sheetData>
    <row r="1" spans="1:18" ht="30" customHeight="1" x14ac:dyDescent="0.2">
      <c r="A1" s="3039" t="s">
        <v>2529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18" ht="42" customHeight="1" x14ac:dyDescent="0.2">
      <c r="A2" s="3491" t="s">
        <v>2530</v>
      </c>
      <c r="B2" s="3491"/>
      <c r="C2" s="3491"/>
      <c r="D2" s="3491"/>
      <c r="E2" s="3491"/>
      <c r="F2" s="3491"/>
      <c r="G2" s="3491"/>
      <c r="H2" s="3491"/>
      <c r="I2" s="3491"/>
      <c r="J2" s="3491"/>
      <c r="K2" s="3491"/>
      <c r="L2" s="3491"/>
      <c r="M2" s="3491"/>
      <c r="N2" s="3491"/>
      <c r="O2" s="3491"/>
      <c r="P2" s="3491"/>
      <c r="Q2" s="3491"/>
      <c r="R2" s="3491"/>
    </row>
    <row r="3" spans="1:18" ht="24.75" customHeight="1" thickBot="1" x14ac:dyDescent="0.3">
      <c r="A3" s="794" t="s">
        <v>2808</v>
      </c>
      <c r="B3" s="391"/>
      <c r="C3" s="391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391"/>
      <c r="Q3" s="3042" t="s">
        <v>2809</v>
      </c>
      <c r="R3" s="3042"/>
    </row>
    <row r="4" spans="1:18" ht="18.75" customHeight="1" thickTop="1" x14ac:dyDescent="0.25">
      <c r="A4" s="3329" t="s">
        <v>44</v>
      </c>
      <c r="B4" s="3329" t="s">
        <v>86</v>
      </c>
      <c r="C4" s="3329" t="s">
        <v>45</v>
      </c>
      <c r="D4" s="3521" t="s">
        <v>33</v>
      </c>
      <c r="E4" s="3521"/>
      <c r="F4" s="3521"/>
      <c r="G4" s="3521" t="s">
        <v>1</v>
      </c>
      <c r="H4" s="3521"/>
      <c r="I4" s="3521"/>
      <c r="J4" s="3521" t="s">
        <v>2</v>
      </c>
      <c r="K4" s="3521"/>
      <c r="L4" s="3521"/>
      <c r="M4" s="3194" t="s">
        <v>31</v>
      </c>
      <c r="N4" s="3194"/>
      <c r="O4" s="3194"/>
      <c r="P4" s="2909" t="s">
        <v>99</v>
      </c>
      <c r="Q4" s="2909" t="s">
        <v>126</v>
      </c>
      <c r="R4" s="2909" t="s">
        <v>253</v>
      </c>
    </row>
    <row r="5" spans="1:18" ht="16.5" customHeight="1" x14ac:dyDescent="0.2">
      <c r="A5" s="3050"/>
      <c r="B5" s="3050"/>
      <c r="C5" s="3050"/>
      <c r="D5" s="3543" t="s">
        <v>94</v>
      </c>
      <c r="E5" s="3543"/>
      <c r="F5" s="3543"/>
      <c r="G5" s="3543" t="s">
        <v>95</v>
      </c>
      <c r="H5" s="3543"/>
      <c r="I5" s="3543"/>
      <c r="J5" s="3543" t="s">
        <v>96</v>
      </c>
      <c r="K5" s="3543"/>
      <c r="L5" s="3543"/>
      <c r="M5" s="2930" t="s">
        <v>116</v>
      </c>
      <c r="N5" s="2930"/>
      <c r="O5" s="2930"/>
      <c r="P5" s="2883"/>
      <c r="Q5" s="2883"/>
      <c r="R5" s="2883"/>
    </row>
    <row r="6" spans="1:18" ht="15" customHeight="1" x14ac:dyDescent="0.2">
      <c r="A6" s="3050"/>
      <c r="B6" s="3050"/>
      <c r="C6" s="305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883"/>
      <c r="Q6" s="2883"/>
      <c r="R6" s="2883"/>
    </row>
    <row r="7" spans="1:18" ht="24" customHeight="1" thickBot="1" x14ac:dyDescent="0.25">
      <c r="A7" s="3347"/>
      <c r="B7" s="3347"/>
      <c r="C7" s="3347"/>
      <c r="D7" s="191" t="s">
        <v>181</v>
      </c>
      <c r="E7" s="191" t="s">
        <v>182</v>
      </c>
      <c r="F7" s="191" t="s">
        <v>183</v>
      </c>
      <c r="G7" s="191" t="s">
        <v>181</v>
      </c>
      <c r="H7" s="191" t="s">
        <v>182</v>
      </c>
      <c r="I7" s="191" t="s">
        <v>183</v>
      </c>
      <c r="J7" s="191" t="s">
        <v>181</v>
      </c>
      <c r="K7" s="191" t="s">
        <v>182</v>
      </c>
      <c r="L7" s="191" t="s">
        <v>183</v>
      </c>
      <c r="M7" s="191" t="s">
        <v>181</v>
      </c>
      <c r="N7" s="191" t="s">
        <v>182</v>
      </c>
      <c r="O7" s="191" t="s">
        <v>183</v>
      </c>
      <c r="P7" s="2884"/>
      <c r="Q7" s="2884"/>
      <c r="R7" s="2884"/>
    </row>
    <row r="8" spans="1:18" ht="42.75" customHeight="1" x14ac:dyDescent="0.2">
      <c r="A8" s="3667" t="s">
        <v>34</v>
      </c>
      <c r="B8" s="548" t="s">
        <v>281</v>
      </c>
      <c r="C8" s="548" t="s">
        <v>281</v>
      </c>
      <c r="D8" s="1174">
        <v>1</v>
      </c>
      <c r="E8" s="1174">
        <v>5</v>
      </c>
      <c r="F8" s="1174">
        <v>6</v>
      </c>
      <c r="G8" s="1174">
        <v>0</v>
      </c>
      <c r="H8" s="1174">
        <v>0</v>
      </c>
      <c r="I8" s="1174">
        <v>0</v>
      </c>
      <c r="J8" s="1174">
        <v>0</v>
      </c>
      <c r="K8" s="2251">
        <v>0</v>
      </c>
      <c r="L8" s="2251">
        <v>0</v>
      </c>
      <c r="M8" s="1174">
        <f>SUM(D8,G8,J8)</f>
        <v>1</v>
      </c>
      <c r="N8" s="1174">
        <f>SUM(E8,H8,K8)</f>
        <v>5</v>
      </c>
      <c r="O8" s="1174">
        <f>SUM(M8:N8)</f>
        <v>6</v>
      </c>
      <c r="P8" s="586" t="s">
        <v>1416</v>
      </c>
      <c r="Q8" s="586" t="s">
        <v>1416</v>
      </c>
      <c r="R8" s="2934" t="s">
        <v>128</v>
      </c>
    </row>
    <row r="9" spans="1:18" ht="21.75" customHeight="1" x14ac:dyDescent="0.2">
      <c r="A9" s="3050"/>
      <c r="B9" s="253" t="s">
        <v>1311</v>
      </c>
      <c r="C9" s="253" t="s">
        <v>1797</v>
      </c>
      <c r="D9" s="1175">
        <v>0</v>
      </c>
      <c r="E9" s="1175">
        <v>0</v>
      </c>
      <c r="F9" s="1175">
        <v>0</v>
      </c>
      <c r="G9" s="1175">
        <v>2</v>
      </c>
      <c r="H9" s="1175">
        <v>16</v>
      </c>
      <c r="I9" s="1175">
        <v>18</v>
      </c>
      <c r="J9" s="2240">
        <v>0</v>
      </c>
      <c r="K9" s="2240">
        <v>0</v>
      </c>
      <c r="L9" s="2240">
        <v>0</v>
      </c>
      <c r="M9" s="1175">
        <f t="shared" ref="M9:N18" si="0">SUM(D9,G9,J9)</f>
        <v>2</v>
      </c>
      <c r="N9" s="1175">
        <f t="shared" si="0"/>
        <v>16</v>
      </c>
      <c r="O9" s="1175">
        <f t="shared" ref="O9:O18" si="1">SUM(M9:N9)</f>
        <v>18</v>
      </c>
      <c r="P9" s="1185" t="s">
        <v>308</v>
      </c>
      <c r="Q9" s="1185" t="s">
        <v>308</v>
      </c>
      <c r="R9" s="2901"/>
    </row>
    <row r="10" spans="1:18" ht="21.75" customHeight="1" x14ac:dyDescent="0.2">
      <c r="A10" s="3020" t="s">
        <v>92</v>
      </c>
      <c r="B10" s="3020"/>
      <c r="C10" s="3020"/>
      <c r="D10" s="1175">
        <f t="shared" ref="D10:L10" si="2">SUM(D8:D9)</f>
        <v>1</v>
      </c>
      <c r="E10" s="1692">
        <f t="shared" si="2"/>
        <v>5</v>
      </c>
      <c r="F10" s="1692">
        <f t="shared" si="2"/>
        <v>6</v>
      </c>
      <c r="G10" s="1692">
        <f t="shared" si="2"/>
        <v>2</v>
      </c>
      <c r="H10" s="1692">
        <f t="shared" si="2"/>
        <v>16</v>
      </c>
      <c r="I10" s="1692">
        <f t="shared" si="2"/>
        <v>18</v>
      </c>
      <c r="J10" s="1692">
        <f t="shared" si="2"/>
        <v>0</v>
      </c>
      <c r="K10" s="1692">
        <f t="shared" si="2"/>
        <v>0</v>
      </c>
      <c r="L10" s="1692">
        <f t="shared" si="2"/>
        <v>0</v>
      </c>
      <c r="M10" s="1692">
        <f t="shared" ref="M10" si="3">SUM(D10,G10,J10)</f>
        <v>3</v>
      </c>
      <c r="N10" s="1692">
        <f t="shared" ref="N10" si="4">SUM(E10,H10,K10)</f>
        <v>21</v>
      </c>
      <c r="O10" s="1692">
        <f t="shared" ref="O10" si="5">SUM(M10:N10)</f>
        <v>24</v>
      </c>
      <c r="P10" s="2899" t="s">
        <v>130</v>
      </c>
      <c r="Q10" s="2899"/>
      <c r="R10" s="2899"/>
    </row>
    <row r="11" spans="1:18" ht="21.75" customHeight="1" x14ac:dyDescent="0.2">
      <c r="A11" s="3020" t="s">
        <v>35</v>
      </c>
      <c r="B11" s="619" t="s">
        <v>52</v>
      </c>
      <c r="C11" s="253"/>
      <c r="D11" s="1175">
        <v>0</v>
      </c>
      <c r="E11" s="1175">
        <v>0</v>
      </c>
      <c r="F11" s="1175">
        <v>0</v>
      </c>
      <c r="G11" s="1175">
        <v>12</v>
      </c>
      <c r="H11" s="1175">
        <v>15</v>
      </c>
      <c r="I11" s="1175">
        <v>27</v>
      </c>
      <c r="J11" s="1175">
        <f>SUM(J9:J10)</f>
        <v>0</v>
      </c>
      <c r="K11" s="1175">
        <f>SUM(K9:K10)</f>
        <v>0</v>
      </c>
      <c r="L11" s="1175">
        <v>0</v>
      </c>
      <c r="M11" s="1175">
        <f t="shared" si="0"/>
        <v>12</v>
      </c>
      <c r="N11" s="1175">
        <f t="shared" si="0"/>
        <v>15</v>
      </c>
      <c r="O11" s="1175">
        <f t="shared" si="1"/>
        <v>27</v>
      </c>
      <c r="P11" s="1185"/>
      <c r="Q11" s="486" t="s">
        <v>132</v>
      </c>
      <c r="R11" s="2989" t="s">
        <v>1420</v>
      </c>
    </row>
    <row r="12" spans="1:18" ht="30.75" customHeight="1" x14ac:dyDescent="0.2">
      <c r="A12" s="3020"/>
      <c r="B12" s="253" t="s">
        <v>53</v>
      </c>
      <c r="C12" s="253" t="s">
        <v>568</v>
      </c>
      <c r="D12" s="1175">
        <v>0</v>
      </c>
      <c r="E12" s="1175">
        <v>0</v>
      </c>
      <c r="F12" s="1175">
        <v>0</v>
      </c>
      <c r="G12" s="1175">
        <v>7</v>
      </c>
      <c r="H12" s="1175">
        <v>4</v>
      </c>
      <c r="I12" s="1175">
        <v>11</v>
      </c>
      <c r="J12" s="1175">
        <f>SUM(J10:J11)</f>
        <v>0</v>
      </c>
      <c r="K12" s="1175">
        <f>SUM(K10:K11)</f>
        <v>0</v>
      </c>
      <c r="L12" s="1175">
        <v>0</v>
      </c>
      <c r="M12" s="1175">
        <f t="shared" si="0"/>
        <v>7</v>
      </c>
      <c r="N12" s="1175">
        <f t="shared" si="0"/>
        <v>4</v>
      </c>
      <c r="O12" s="1175">
        <f t="shared" si="1"/>
        <v>11</v>
      </c>
      <c r="P12" s="1185" t="s">
        <v>1321</v>
      </c>
      <c r="Q12" s="1185" t="s">
        <v>567</v>
      </c>
      <c r="R12" s="2989"/>
    </row>
    <row r="13" spans="1:18" ht="21" customHeight="1" x14ac:dyDescent="0.2">
      <c r="A13" s="3020" t="s">
        <v>92</v>
      </c>
      <c r="B13" s="3020"/>
      <c r="C13" s="3020"/>
      <c r="D13" s="1175">
        <f>SUM(D11:D12)</f>
        <v>0</v>
      </c>
      <c r="E13" s="1175">
        <f t="shared" ref="E13:L13" si="6">SUM(E11:E12)</f>
        <v>0</v>
      </c>
      <c r="F13" s="1175">
        <f t="shared" si="6"/>
        <v>0</v>
      </c>
      <c r="G13" s="1175">
        <f t="shared" si="6"/>
        <v>19</v>
      </c>
      <c r="H13" s="1175">
        <f t="shared" si="6"/>
        <v>19</v>
      </c>
      <c r="I13" s="1175">
        <f t="shared" si="6"/>
        <v>38</v>
      </c>
      <c r="J13" s="1175">
        <f t="shared" si="6"/>
        <v>0</v>
      </c>
      <c r="K13" s="1175">
        <f t="shared" si="6"/>
        <v>0</v>
      </c>
      <c r="L13" s="1175">
        <f t="shared" si="6"/>
        <v>0</v>
      </c>
      <c r="M13" s="1175">
        <f t="shared" ref="M13" si="7">SUM(D13,G13,J13)</f>
        <v>19</v>
      </c>
      <c r="N13" s="1175">
        <f t="shared" ref="N13" si="8">SUM(E13,H13,K13)</f>
        <v>19</v>
      </c>
      <c r="O13" s="1175">
        <f t="shared" ref="O13" si="9">SUM(M13:N13)</f>
        <v>38</v>
      </c>
      <c r="P13" s="2899" t="s">
        <v>130</v>
      </c>
      <c r="Q13" s="2899"/>
      <c r="R13" s="2899"/>
    </row>
    <row r="14" spans="1:18" ht="33" customHeight="1" x14ac:dyDescent="0.2">
      <c r="A14" s="3020" t="s">
        <v>36</v>
      </c>
      <c r="B14" s="1184" t="s">
        <v>1421</v>
      </c>
      <c r="C14" s="392"/>
      <c r="D14" s="1175">
        <v>5</v>
      </c>
      <c r="E14" s="1175">
        <v>2</v>
      </c>
      <c r="F14" s="1175">
        <v>7</v>
      </c>
      <c r="G14" s="1175">
        <v>12</v>
      </c>
      <c r="H14" s="1175">
        <v>9</v>
      </c>
      <c r="I14" s="1175">
        <v>21</v>
      </c>
      <c r="J14" s="1175">
        <v>6</v>
      </c>
      <c r="K14" s="1175">
        <v>2</v>
      </c>
      <c r="L14" s="1175">
        <v>8</v>
      </c>
      <c r="M14" s="1175">
        <f t="shared" si="0"/>
        <v>23</v>
      </c>
      <c r="N14" s="1175">
        <f t="shared" si="0"/>
        <v>13</v>
      </c>
      <c r="O14" s="1175">
        <f t="shared" si="1"/>
        <v>36</v>
      </c>
      <c r="P14" s="2339"/>
      <c r="Q14" s="2339" t="s">
        <v>238</v>
      </c>
      <c r="R14" s="2899" t="s">
        <v>123</v>
      </c>
    </row>
    <row r="15" spans="1:18" ht="21.75" customHeight="1" x14ac:dyDescent="0.2">
      <c r="A15" s="3020"/>
      <c r="B15" s="1184" t="s">
        <v>1422</v>
      </c>
      <c r="C15" s="392"/>
      <c r="D15" s="1175">
        <v>2</v>
      </c>
      <c r="E15" s="1175">
        <v>2</v>
      </c>
      <c r="F15" s="1175">
        <v>4</v>
      </c>
      <c r="G15" s="1175">
        <v>10</v>
      </c>
      <c r="H15" s="1175">
        <v>4</v>
      </c>
      <c r="I15" s="1175">
        <v>14</v>
      </c>
      <c r="J15" s="1175">
        <v>0</v>
      </c>
      <c r="K15" s="2240">
        <v>0</v>
      </c>
      <c r="L15" s="2240">
        <v>0</v>
      </c>
      <c r="M15" s="2240">
        <f t="shared" ref="M15:M16" si="10">SUM(D15,G15,J15)</f>
        <v>12</v>
      </c>
      <c r="N15" s="2240">
        <f t="shared" ref="N15:N16" si="11">SUM(E15,H15,K15)</f>
        <v>6</v>
      </c>
      <c r="O15" s="2240">
        <f t="shared" ref="O15:O16" si="12">SUM(M15:N15)</f>
        <v>18</v>
      </c>
      <c r="P15" s="1190"/>
      <c r="Q15" s="1190" t="s">
        <v>327</v>
      </c>
      <c r="R15" s="2899"/>
    </row>
    <row r="16" spans="1:18" ht="32.25" customHeight="1" x14ac:dyDescent="0.2">
      <c r="A16" s="2240"/>
      <c r="B16" s="2250" t="s">
        <v>324</v>
      </c>
      <c r="C16" s="2240"/>
      <c r="D16" s="2240">
        <v>0</v>
      </c>
      <c r="E16" s="2240">
        <v>0</v>
      </c>
      <c r="F16" s="2240">
        <v>0</v>
      </c>
      <c r="G16" s="2240">
        <v>8</v>
      </c>
      <c r="H16" s="2240">
        <v>5</v>
      </c>
      <c r="I16" s="2240">
        <v>13</v>
      </c>
      <c r="J16" s="2240">
        <v>0</v>
      </c>
      <c r="K16" s="2240">
        <v>0</v>
      </c>
      <c r="L16" s="2240">
        <v>0</v>
      </c>
      <c r="M16" s="2240">
        <f t="shared" si="10"/>
        <v>8</v>
      </c>
      <c r="N16" s="2240">
        <f t="shared" si="11"/>
        <v>5</v>
      </c>
      <c r="O16" s="2240">
        <f t="shared" si="12"/>
        <v>13</v>
      </c>
      <c r="P16" s="2253"/>
      <c r="Q16" s="1013" t="s">
        <v>1263</v>
      </c>
      <c r="R16" s="2231"/>
    </row>
    <row r="17" spans="1:18" ht="21.75" customHeight="1" x14ac:dyDescent="0.2">
      <c r="A17" s="3020" t="s">
        <v>92</v>
      </c>
      <c r="B17" s="3020"/>
      <c r="C17" s="3020"/>
      <c r="D17" s="1175">
        <f>SUM(D14:D16)</f>
        <v>7</v>
      </c>
      <c r="E17" s="2240">
        <f t="shared" ref="E17:O17" si="13">SUM(E14:E16)</f>
        <v>4</v>
      </c>
      <c r="F17" s="2240">
        <f t="shared" si="13"/>
        <v>11</v>
      </c>
      <c r="G17" s="2240">
        <f t="shared" si="13"/>
        <v>30</v>
      </c>
      <c r="H17" s="2240">
        <f t="shared" si="13"/>
        <v>18</v>
      </c>
      <c r="I17" s="2240">
        <f t="shared" si="13"/>
        <v>48</v>
      </c>
      <c r="J17" s="2240">
        <f t="shared" si="13"/>
        <v>6</v>
      </c>
      <c r="K17" s="2240">
        <f t="shared" si="13"/>
        <v>2</v>
      </c>
      <c r="L17" s="2240">
        <f t="shared" si="13"/>
        <v>8</v>
      </c>
      <c r="M17" s="2240">
        <f t="shared" si="13"/>
        <v>43</v>
      </c>
      <c r="N17" s="2240">
        <f t="shared" si="13"/>
        <v>24</v>
      </c>
      <c r="O17" s="2240">
        <f t="shared" si="13"/>
        <v>67</v>
      </c>
      <c r="P17" s="2899" t="s">
        <v>130</v>
      </c>
      <c r="Q17" s="2899"/>
      <c r="R17" s="2899"/>
    </row>
    <row r="18" spans="1:18" ht="33.75" customHeight="1" x14ac:dyDescent="0.2">
      <c r="A18" s="1184" t="s">
        <v>58</v>
      </c>
      <c r="B18" s="2394" t="s">
        <v>614</v>
      </c>
      <c r="C18" s="392"/>
      <c r="D18" s="1175">
        <v>0</v>
      </c>
      <c r="E18" s="1175">
        <v>0</v>
      </c>
      <c r="F18" s="1175">
        <v>0</v>
      </c>
      <c r="G18" s="1175">
        <v>4</v>
      </c>
      <c r="H18" s="1175">
        <v>1</v>
      </c>
      <c r="I18" s="1175">
        <v>5</v>
      </c>
      <c r="J18" s="1175">
        <v>0</v>
      </c>
      <c r="K18" s="1175">
        <v>0</v>
      </c>
      <c r="L18" s="1175">
        <v>0</v>
      </c>
      <c r="M18" s="1175">
        <f t="shared" si="0"/>
        <v>4</v>
      </c>
      <c r="N18" s="1175">
        <f t="shared" si="0"/>
        <v>1</v>
      </c>
      <c r="O18" s="1175">
        <f t="shared" si="1"/>
        <v>5</v>
      </c>
      <c r="P18" s="246"/>
      <c r="Q18" s="1193" t="s">
        <v>1423</v>
      </c>
      <c r="R18" s="1190" t="s">
        <v>136</v>
      </c>
    </row>
    <row r="19" spans="1:18" ht="27" customHeight="1" x14ac:dyDescent="0.2">
      <c r="A19" s="2990" t="s">
        <v>43</v>
      </c>
      <c r="B19" s="253" t="s">
        <v>61</v>
      </c>
      <c r="C19" s="253" t="s">
        <v>1424</v>
      </c>
      <c r="D19" s="1170">
        <v>0</v>
      </c>
      <c r="E19" s="2235">
        <v>0</v>
      </c>
      <c r="F19" s="2235">
        <v>0</v>
      </c>
      <c r="G19" s="1175">
        <v>6</v>
      </c>
      <c r="H19" s="1175">
        <v>7</v>
      </c>
      <c r="I19" s="1175">
        <v>13</v>
      </c>
      <c r="J19" s="1175">
        <v>3</v>
      </c>
      <c r="K19" s="1175">
        <v>3</v>
      </c>
      <c r="L19" s="1175">
        <v>6</v>
      </c>
      <c r="M19" s="1175">
        <f t="shared" ref="M19:N19" si="14">SUM(D19,G19,J19)</f>
        <v>9</v>
      </c>
      <c r="N19" s="1175">
        <f t="shared" si="14"/>
        <v>10</v>
      </c>
      <c r="O19" s="1175">
        <f>SUM(M19:N19)</f>
        <v>19</v>
      </c>
      <c r="P19" s="1193" t="s">
        <v>1425</v>
      </c>
      <c r="Q19" s="1193" t="s">
        <v>139</v>
      </c>
      <c r="R19" s="2990" t="s">
        <v>125</v>
      </c>
    </row>
    <row r="20" spans="1:18" ht="23.25" customHeight="1" x14ac:dyDescent="0.2">
      <c r="A20" s="3050"/>
      <c r="B20" s="253" t="s">
        <v>60</v>
      </c>
      <c r="C20" s="253" t="s">
        <v>1426</v>
      </c>
      <c r="D20" s="2235">
        <v>0</v>
      </c>
      <c r="E20" s="2235">
        <v>0</v>
      </c>
      <c r="F20" s="2235">
        <v>0</v>
      </c>
      <c r="G20" s="1175">
        <v>4</v>
      </c>
      <c r="H20" s="1175">
        <v>11</v>
      </c>
      <c r="I20" s="1175">
        <v>15</v>
      </c>
      <c r="J20" s="1175">
        <v>0</v>
      </c>
      <c r="K20" s="1175">
        <v>0</v>
      </c>
      <c r="L20" s="1175">
        <v>0</v>
      </c>
      <c r="M20" s="2240">
        <f t="shared" ref="M20:M23" si="15">SUM(D20,G20,J20)</f>
        <v>4</v>
      </c>
      <c r="N20" s="2240">
        <f t="shared" ref="N20:N23" si="16">SUM(E20,H20,K20)</f>
        <v>11</v>
      </c>
      <c r="O20" s="2240">
        <f t="shared" ref="O20:O23" si="17">SUM(M20:N20)</f>
        <v>15</v>
      </c>
      <c r="P20" s="1193" t="s">
        <v>138</v>
      </c>
      <c r="Q20" s="1193" t="s">
        <v>138</v>
      </c>
      <c r="R20" s="3050"/>
    </row>
    <row r="21" spans="1:18" ht="24" customHeight="1" x14ac:dyDescent="0.2">
      <c r="A21" s="3050"/>
      <c r="B21" s="253" t="s">
        <v>59</v>
      </c>
      <c r="C21" s="253" t="s">
        <v>311</v>
      </c>
      <c r="D21" s="2235">
        <v>0</v>
      </c>
      <c r="E21" s="2235">
        <v>0</v>
      </c>
      <c r="F21" s="2235">
        <v>0</v>
      </c>
      <c r="G21" s="1175">
        <v>4</v>
      </c>
      <c r="H21" s="1175">
        <v>12</v>
      </c>
      <c r="I21" s="1175">
        <v>16</v>
      </c>
      <c r="J21" s="1692">
        <v>0</v>
      </c>
      <c r="K21" s="1692">
        <v>0</v>
      </c>
      <c r="L21" s="1175">
        <v>0</v>
      </c>
      <c r="M21" s="2240">
        <f t="shared" si="15"/>
        <v>4</v>
      </c>
      <c r="N21" s="2240">
        <f t="shared" si="16"/>
        <v>12</v>
      </c>
      <c r="O21" s="2240">
        <f t="shared" si="17"/>
        <v>16</v>
      </c>
      <c r="P21" s="1193" t="s">
        <v>312</v>
      </c>
      <c r="Q21" s="1193" t="s">
        <v>1427</v>
      </c>
      <c r="R21" s="3050"/>
    </row>
    <row r="22" spans="1:18" ht="27" customHeight="1" x14ac:dyDescent="0.2">
      <c r="A22" s="3050"/>
      <c r="B22" s="253" t="s">
        <v>1428</v>
      </c>
      <c r="C22" s="253" t="s">
        <v>63</v>
      </c>
      <c r="D22" s="2235">
        <v>0</v>
      </c>
      <c r="E22" s="2235">
        <v>0</v>
      </c>
      <c r="F22" s="2235">
        <v>0</v>
      </c>
      <c r="G22" s="1175">
        <v>7</v>
      </c>
      <c r="H22" s="1175">
        <v>9</v>
      </c>
      <c r="I22" s="1175">
        <v>16</v>
      </c>
      <c r="J22" s="1692">
        <v>0</v>
      </c>
      <c r="K22" s="1692">
        <v>0</v>
      </c>
      <c r="L22" s="1175">
        <v>0</v>
      </c>
      <c r="M22" s="2240">
        <f t="shared" si="15"/>
        <v>7</v>
      </c>
      <c r="N22" s="2240">
        <f t="shared" si="16"/>
        <v>9</v>
      </c>
      <c r="O22" s="2240">
        <f t="shared" si="17"/>
        <v>16</v>
      </c>
      <c r="P22" s="1193" t="s">
        <v>1390</v>
      </c>
      <c r="Q22" s="1193" t="s">
        <v>1429</v>
      </c>
      <c r="R22" s="3050"/>
    </row>
    <row r="23" spans="1:18" ht="27" customHeight="1" x14ac:dyDescent="0.2">
      <c r="A23" s="3019"/>
      <c r="B23" s="619" t="s">
        <v>62</v>
      </c>
      <c r="C23" s="619" t="s">
        <v>62</v>
      </c>
      <c r="D23" s="2235">
        <v>0</v>
      </c>
      <c r="E23" s="2235">
        <v>0</v>
      </c>
      <c r="F23" s="2235">
        <v>0</v>
      </c>
      <c r="G23" s="2235">
        <v>4</v>
      </c>
      <c r="H23" s="2235">
        <v>7</v>
      </c>
      <c r="I23" s="2235">
        <v>11</v>
      </c>
      <c r="J23" s="2240">
        <v>0</v>
      </c>
      <c r="K23" s="2240">
        <v>0</v>
      </c>
      <c r="L23" s="2240">
        <v>0</v>
      </c>
      <c r="M23" s="2240">
        <f t="shared" si="15"/>
        <v>4</v>
      </c>
      <c r="N23" s="2240">
        <f t="shared" si="16"/>
        <v>7</v>
      </c>
      <c r="O23" s="2240">
        <f t="shared" si="17"/>
        <v>11</v>
      </c>
      <c r="P23" s="1010" t="s">
        <v>140</v>
      </c>
      <c r="Q23" s="1010" t="s">
        <v>140</v>
      </c>
      <c r="R23" s="3019"/>
    </row>
    <row r="24" spans="1:18" ht="21.75" customHeight="1" thickBot="1" x14ac:dyDescent="0.25">
      <c r="A24" s="2994" t="s">
        <v>92</v>
      </c>
      <c r="B24" s="2994"/>
      <c r="C24" s="2994"/>
      <c r="D24" s="2340">
        <f>SUM(D19:D23)</f>
        <v>0</v>
      </c>
      <c r="E24" s="2340">
        <f t="shared" ref="E24:O24" si="18">SUM(E19:E23)</f>
        <v>0</v>
      </c>
      <c r="F24" s="2340">
        <f t="shared" si="18"/>
        <v>0</v>
      </c>
      <c r="G24" s="2340">
        <f t="shared" si="18"/>
        <v>25</v>
      </c>
      <c r="H24" s="2340">
        <f t="shared" si="18"/>
        <v>46</v>
      </c>
      <c r="I24" s="2340">
        <f t="shared" si="18"/>
        <v>71</v>
      </c>
      <c r="J24" s="2340">
        <f t="shared" si="18"/>
        <v>3</v>
      </c>
      <c r="K24" s="2340">
        <f t="shared" si="18"/>
        <v>3</v>
      </c>
      <c r="L24" s="2340">
        <f t="shared" si="18"/>
        <v>6</v>
      </c>
      <c r="M24" s="2340">
        <f t="shared" si="18"/>
        <v>28</v>
      </c>
      <c r="N24" s="2340">
        <f t="shared" si="18"/>
        <v>49</v>
      </c>
      <c r="O24" s="2340">
        <f t="shared" si="18"/>
        <v>77</v>
      </c>
      <c r="P24" s="2914" t="s">
        <v>130</v>
      </c>
      <c r="Q24" s="2914"/>
      <c r="R24" s="2914"/>
    </row>
    <row r="25" spans="1:18" ht="21.75" hidden="1" customHeight="1" thickTop="1" thickBot="1" x14ac:dyDescent="0.25">
      <c r="A25" s="987"/>
      <c r="B25" s="987"/>
      <c r="C25" s="986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981"/>
      <c r="Q25" s="981"/>
      <c r="R25" s="981"/>
    </row>
    <row r="26" spans="1:18" ht="21.75" customHeight="1" x14ac:dyDescent="0.2">
      <c r="A26" s="1690"/>
      <c r="B26" s="1690"/>
      <c r="C26" s="1690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681"/>
      <c r="Q26" s="1681"/>
      <c r="R26" s="1681"/>
    </row>
    <row r="27" spans="1:18" ht="21.75" customHeight="1" x14ac:dyDescent="0.2">
      <c r="A27" s="2237"/>
      <c r="B27" s="2237"/>
      <c r="C27" s="2237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2232"/>
      <c r="Q27" s="2232"/>
      <c r="R27" s="2232"/>
    </row>
    <row r="28" spans="1:18" ht="21.75" customHeight="1" x14ac:dyDescent="0.2">
      <c r="A28" s="2237"/>
      <c r="B28" s="2237"/>
      <c r="C28" s="2237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2232"/>
      <c r="Q28" s="2232"/>
      <c r="R28" s="2232"/>
    </row>
    <row r="29" spans="1:18" ht="21.75" customHeight="1" x14ac:dyDescent="0.2">
      <c r="A29" s="2237"/>
      <c r="B29" s="2237"/>
      <c r="C29" s="2237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2232"/>
      <c r="Q29" s="2232"/>
      <c r="R29" s="2232"/>
    </row>
    <row r="30" spans="1:18" ht="21.75" customHeight="1" x14ac:dyDescent="0.2">
      <c r="A30" s="1744"/>
      <c r="B30" s="1744"/>
      <c r="C30" s="1744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42"/>
      <c r="Q30" s="1742"/>
      <c r="R30" s="1742"/>
    </row>
    <row r="31" spans="1:18" s="638" customFormat="1" ht="29.25" customHeight="1" thickBot="1" x14ac:dyDescent="0.3">
      <c r="A31" s="3645" t="s">
        <v>2810</v>
      </c>
      <c r="B31" s="3645"/>
      <c r="C31" s="387"/>
      <c r="D31" s="653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391"/>
      <c r="Q31" s="3042" t="s">
        <v>2811</v>
      </c>
      <c r="R31" s="3042"/>
    </row>
    <row r="32" spans="1:18" s="638" customFormat="1" ht="26.25" customHeight="1" thickTop="1" x14ac:dyDescent="0.25">
      <c r="A32" s="3329" t="s">
        <v>44</v>
      </c>
      <c r="B32" s="3329" t="s">
        <v>86</v>
      </c>
      <c r="C32" s="3329" t="s">
        <v>45</v>
      </c>
      <c r="D32" s="3521" t="s">
        <v>33</v>
      </c>
      <c r="E32" s="3521"/>
      <c r="F32" s="3521"/>
      <c r="G32" s="3521" t="s">
        <v>1</v>
      </c>
      <c r="H32" s="3521"/>
      <c r="I32" s="3521"/>
      <c r="J32" s="3521" t="s">
        <v>2</v>
      </c>
      <c r="K32" s="3521"/>
      <c r="L32" s="3521"/>
      <c r="M32" s="3194" t="s">
        <v>31</v>
      </c>
      <c r="N32" s="3194"/>
      <c r="O32" s="3194"/>
      <c r="P32" s="2909" t="s">
        <v>99</v>
      </c>
      <c r="Q32" s="2909" t="s">
        <v>126</v>
      </c>
      <c r="R32" s="2909" t="s">
        <v>253</v>
      </c>
    </row>
    <row r="33" spans="1:18" s="638" customFormat="1" ht="26.25" customHeight="1" x14ac:dyDescent="0.25">
      <c r="A33" s="3050"/>
      <c r="B33" s="3050"/>
      <c r="C33" s="3050"/>
      <c r="D33" s="3543" t="s">
        <v>94</v>
      </c>
      <c r="E33" s="3543"/>
      <c r="F33" s="3543"/>
      <c r="G33" s="3543" t="s">
        <v>95</v>
      </c>
      <c r="H33" s="3543"/>
      <c r="I33" s="3543"/>
      <c r="J33" s="3543" t="s">
        <v>96</v>
      </c>
      <c r="K33" s="3543"/>
      <c r="L33" s="3543"/>
      <c r="M33" s="2930" t="s">
        <v>116</v>
      </c>
      <c r="N33" s="2930"/>
      <c r="O33" s="2930"/>
      <c r="P33" s="2883"/>
      <c r="Q33" s="2883"/>
      <c r="R33" s="2883"/>
    </row>
    <row r="34" spans="1:18" s="638" customFormat="1" ht="26.25" customHeight="1" x14ac:dyDescent="0.25">
      <c r="A34" s="3050"/>
      <c r="B34" s="3050"/>
      <c r="C34" s="3050"/>
      <c r="D34" s="2559" t="s">
        <v>204</v>
      </c>
      <c r="E34" s="2559" t="s">
        <v>2833</v>
      </c>
      <c r="F34" s="2559" t="s">
        <v>26</v>
      </c>
      <c r="G34" s="2559" t="s">
        <v>204</v>
      </c>
      <c r="H34" s="2559" t="s">
        <v>2833</v>
      </c>
      <c r="I34" s="2559" t="s">
        <v>26</v>
      </c>
      <c r="J34" s="2559" t="s">
        <v>204</v>
      </c>
      <c r="K34" s="2559" t="s">
        <v>2833</v>
      </c>
      <c r="L34" s="2559" t="s">
        <v>26</v>
      </c>
      <c r="M34" s="2559" t="s">
        <v>204</v>
      </c>
      <c r="N34" s="2559" t="s">
        <v>2833</v>
      </c>
      <c r="O34" s="2559" t="s">
        <v>26</v>
      </c>
      <c r="P34" s="2883"/>
      <c r="Q34" s="2883"/>
      <c r="R34" s="2883"/>
    </row>
    <row r="35" spans="1:18" s="638" customFormat="1" ht="26.25" customHeight="1" thickBot="1" x14ac:dyDescent="0.3">
      <c r="A35" s="3347"/>
      <c r="B35" s="3347"/>
      <c r="C35" s="3347"/>
      <c r="D35" s="191" t="s">
        <v>181</v>
      </c>
      <c r="E35" s="191" t="s">
        <v>182</v>
      </c>
      <c r="F35" s="191" t="s">
        <v>183</v>
      </c>
      <c r="G35" s="191" t="s">
        <v>181</v>
      </c>
      <c r="H35" s="191" t="s">
        <v>182</v>
      </c>
      <c r="I35" s="191" t="s">
        <v>183</v>
      </c>
      <c r="J35" s="191" t="s">
        <v>181</v>
      </c>
      <c r="K35" s="191" t="s">
        <v>182</v>
      </c>
      <c r="L35" s="191" t="s">
        <v>183</v>
      </c>
      <c r="M35" s="191" t="s">
        <v>181</v>
      </c>
      <c r="N35" s="191" t="s">
        <v>182</v>
      </c>
      <c r="O35" s="191" t="s">
        <v>183</v>
      </c>
      <c r="P35" s="2884"/>
      <c r="Q35" s="2884"/>
      <c r="R35" s="2884"/>
    </row>
    <row r="36" spans="1:18" ht="32.25" customHeight="1" x14ac:dyDescent="0.2">
      <c r="A36" s="3020" t="s">
        <v>210</v>
      </c>
      <c r="B36" s="3020" t="s">
        <v>72</v>
      </c>
      <c r="C36" s="1184" t="s">
        <v>72</v>
      </c>
      <c r="D36" s="176">
        <v>0</v>
      </c>
      <c r="E36" s="176">
        <v>0</v>
      </c>
      <c r="F36" s="176">
        <v>0</v>
      </c>
      <c r="G36" s="176">
        <v>7</v>
      </c>
      <c r="H36" s="176">
        <v>9</v>
      </c>
      <c r="I36" s="176">
        <v>16</v>
      </c>
      <c r="J36" s="176">
        <v>2</v>
      </c>
      <c r="K36" s="2249">
        <v>1</v>
      </c>
      <c r="L36" s="2249">
        <v>3</v>
      </c>
      <c r="M36" s="176">
        <f t="shared" ref="M36:M47" si="19">SUM(D36,G36,J36)</f>
        <v>9</v>
      </c>
      <c r="N36" s="176">
        <f t="shared" ref="N36:N47" si="20">SUM(E36,H36,K36)</f>
        <v>10</v>
      </c>
      <c r="O36" s="176">
        <f t="shared" ref="O36:O47" si="21">SUM(M36:N36)</f>
        <v>19</v>
      </c>
      <c r="P36" s="1190" t="s">
        <v>145</v>
      </c>
      <c r="Q36" s="2899" t="s">
        <v>145</v>
      </c>
      <c r="R36" s="2899" t="s">
        <v>409</v>
      </c>
    </row>
    <row r="37" spans="1:18" s="481" customFormat="1" ht="30.75" customHeight="1" x14ac:dyDescent="0.2">
      <c r="A37" s="3020"/>
      <c r="B37" s="3020"/>
      <c r="C37" s="1184" t="s">
        <v>73</v>
      </c>
      <c r="D37" s="176">
        <v>0</v>
      </c>
      <c r="E37" s="176">
        <v>0</v>
      </c>
      <c r="F37" s="176">
        <v>0</v>
      </c>
      <c r="G37" s="176">
        <v>2</v>
      </c>
      <c r="H37" s="176">
        <v>12</v>
      </c>
      <c r="I37" s="176">
        <v>14</v>
      </c>
      <c r="J37" s="2249">
        <v>10</v>
      </c>
      <c r="K37" s="2249">
        <v>5</v>
      </c>
      <c r="L37" s="2249">
        <v>15</v>
      </c>
      <c r="M37" s="176">
        <f t="shared" si="19"/>
        <v>12</v>
      </c>
      <c r="N37" s="176">
        <f t="shared" si="20"/>
        <v>17</v>
      </c>
      <c r="O37" s="176">
        <f t="shared" si="21"/>
        <v>29</v>
      </c>
      <c r="P37" s="1192" t="s">
        <v>159</v>
      </c>
      <c r="Q37" s="2899"/>
      <c r="R37" s="2899"/>
    </row>
    <row r="38" spans="1:18" s="481" customFormat="1" ht="25.5" customHeight="1" x14ac:dyDescent="0.2">
      <c r="A38" s="3020"/>
      <c r="B38" s="3020" t="s">
        <v>46</v>
      </c>
      <c r="C38" s="3020"/>
      <c r="D38" s="176">
        <v>0</v>
      </c>
      <c r="E38" s="176">
        <v>0</v>
      </c>
      <c r="F38" s="176">
        <v>0</v>
      </c>
      <c r="G38" s="176">
        <f>SUM(G36:G37)</f>
        <v>9</v>
      </c>
      <c r="H38" s="1707">
        <f t="shared" ref="H38:L38" si="22">SUM(H36:H37)</f>
        <v>21</v>
      </c>
      <c r="I38" s="1707">
        <f t="shared" si="22"/>
        <v>30</v>
      </c>
      <c r="J38" s="1707">
        <f t="shared" si="22"/>
        <v>12</v>
      </c>
      <c r="K38" s="1707">
        <f t="shared" si="22"/>
        <v>6</v>
      </c>
      <c r="L38" s="1707">
        <f t="shared" si="22"/>
        <v>18</v>
      </c>
      <c r="M38" s="1707">
        <f t="shared" ref="M38" si="23">SUM(D38,G38,J38)</f>
        <v>21</v>
      </c>
      <c r="N38" s="1707">
        <f t="shared" ref="N38" si="24">SUM(E38,H38,K38)</f>
        <v>27</v>
      </c>
      <c r="O38" s="1707">
        <f t="shared" ref="O38" si="25">SUM(M38:N38)</f>
        <v>48</v>
      </c>
      <c r="P38" s="2906" t="s">
        <v>133</v>
      </c>
      <c r="Q38" s="2906"/>
      <c r="R38" s="2899"/>
    </row>
    <row r="39" spans="1:18" s="481" customFormat="1" ht="25.5" customHeight="1" x14ac:dyDescent="0.2">
      <c r="A39" s="3020"/>
      <c r="B39" s="2990" t="s">
        <v>74</v>
      </c>
      <c r="C39" s="1184" t="s">
        <v>1249</v>
      </c>
      <c r="D39" s="995">
        <v>0</v>
      </c>
      <c r="E39" s="995">
        <v>0</v>
      </c>
      <c r="F39" s="995">
        <v>0</v>
      </c>
      <c r="G39" s="995">
        <v>7</v>
      </c>
      <c r="H39" s="995">
        <v>7</v>
      </c>
      <c r="I39" s="995">
        <v>14</v>
      </c>
      <c r="J39" s="995">
        <v>0</v>
      </c>
      <c r="K39" s="995">
        <v>0</v>
      </c>
      <c r="L39" s="995">
        <v>0</v>
      </c>
      <c r="M39" s="995">
        <f t="shared" ref="M39:O39" si="26">SUM(M37:M38)</f>
        <v>33</v>
      </c>
      <c r="N39" s="995">
        <f t="shared" si="26"/>
        <v>44</v>
      </c>
      <c r="O39" s="995">
        <f t="shared" si="26"/>
        <v>77</v>
      </c>
      <c r="P39" s="248" t="s">
        <v>1250</v>
      </c>
      <c r="Q39" s="3495" t="s">
        <v>152</v>
      </c>
      <c r="R39" s="2899"/>
    </row>
    <row r="40" spans="1:18" s="481" customFormat="1" ht="25.5" customHeight="1" x14ac:dyDescent="0.2">
      <c r="A40" s="3020"/>
      <c r="B40" s="3019"/>
      <c r="C40" s="1184" t="s">
        <v>1235</v>
      </c>
      <c r="D40" s="995">
        <v>0</v>
      </c>
      <c r="E40" s="995">
        <v>0</v>
      </c>
      <c r="F40" s="176">
        <v>0</v>
      </c>
      <c r="G40" s="176">
        <v>3</v>
      </c>
      <c r="H40" s="176">
        <v>6</v>
      </c>
      <c r="I40" s="176">
        <v>9</v>
      </c>
      <c r="J40" s="995">
        <v>0</v>
      </c>
      <c r="K40" s="995">
        <v>0</v>
      </c>
      <c r="L40" s="176">
        <v>0</v>
      </c>
      <c r="M40" s="176">
        <f t="shared" si="19"/>
        <v>3</v>
      </c>
      <c r="N40" s="176">
        <f t="shared" si="20"/>
        <v>6</v>
      </c>
      <c r="O40" s="176">
        <f t="shared" si="21"/>
        <v>9</v>
      </c>
      <c r="P40" s="1168" t="s">
        <v>1816</v>
      </c>
      <c r="Q40" s="3519"/>
      <c r="R40" s="2899"/>
    </row>
    <row r="41" spans="1:18" s="481" customFormat="1" ht="25.5" customHeight="1" x14ac:dyDescent="0.2">
      <c r="A41" s="3020"/>
      <c r="B41" s="3020" t="s">
        <v>46</v>
      </c>
      <c r="C41" s="3020"/>
      <c r="D41" s="995">
        <v>0</v>
      </c>
      <c r="E41" s="995">
        <v>0</v>
      </c>
      <c r="F41" s="995">
        <v>0</v>
      </c>
      <c r="G41" s="995">
        <f>SUM(G39:G40)</f>
        <v>10</v>
      </c>
      <c r="H41" s="1707">
        <f t="shared" ref="H41:I41" si="27">SUM(H39:H40)</f>
        <v>13</v>
      </c>
      <c r="I41" s="1707">
        <f t="shared" si="27"/>
        <v>23</v>
      </c>
      <c r="J41" s="995">
        <v>0</v>
      </c>
      <c r="K41" s="995">
        <v>0</v>
      </c>
      <c r="L41" s="995">
        <v>0</v>
      </c>
      <c r="M41" s="995">
        <f t="shared" ref="M41" si="28">SUM(D41,G41,J41)</f>
        <v>10</v>
      </c>
      <c r="N41" s="995">
        <f t="shared" ref="N41" si="29">SUM(E41,H41,K41)</f>
        <v>13</v>
      </c>
      <c r="O41" s="995">
        <f t="shared" ref="O41" si="30">SUM(M41:N41)</f>
        <v>23</v>
      </c>
      <c r="P41" s="2906" t="s">
        <v>133</v>
      </c>
      <c r="Q41" s="2906"/>
      <c r="R41" s="2899"/>
    </row>
    <row r="42" spans="1:18" s="481" customFormat="1" ht="32.25" customHeight="1" x14ac:dyDescent="0.2">
      <c r="A42" s="3020"/>
      <c r="B42" s="3020" t="s">
        <v>75</v>
      </c>
      <c r="C42" s="253" t="s">
        <v>76</v>
      </c>
      <c r="D42" s="995">
        <v>0</v>
      </c>
      <c r="E42" s="995">
        <v>0</v>
      </c>
      <c r="F42" s="176">
        <v>0</v>
      </c>
      <c r="G42" s="176">
        <v>7</v>
      </c>
      <c r="H42" s="176">
        <v>10</v>
      </c>
      <c r="I42" s="176">
        <v>17</v>
      </c>
      <c r="J42" s="176">
        <v>5</v>
      </c>
      <c r="K42" s="1707">
        <v>1</v>
      </c>
      <c r="L42" s="176">
        <v>6</v>
      </c>
      <c r="M42" s="176">
        <f t="shared" si="19"/>
        <v>12</v>
      </c>
      <c r="N42" s="176">
        <f t="shared" si="20"/>
        <v>11</v>
      </c>
      <c r="O42" s="176">
        <f t="shared" si="21"/>
        <v>23</v>
      </c>
      <c r="P42" s="620" t="s">
        <v>153</v>
      </c>
      <c r="Q42" s="2906" t="s">
        <v>148</v>
      </c>
      <c r="R42" s="2899"/>
    </row>
    <row r="43" spans="1:18" s="481" customFormat="1" ht="32.25" customHeight="1" x14ac:dyDescent="0.2">
      <c r="A43" s="3020"/>
      <c r="B43" s="3020"/>
      <c r="C43" s="253" t="s">
        <v>77</v>
      </c>
      <c r="D43" s="995">
        <v>0</v>
      </c>
      <c r="E43" s="995">
        <v>0</v>
      </c>
      <c r="F43" s="176">
        <v>0</v>
      </c>
      <c r="G43" s="176">
        <v>5</v>
      </c>
      <c r="H43" s="176">
        <v>6</v>
      </c>
      <c r="I43" s="176">
        <v>11</v>
      </c>
      <c r="J43" s="176">
        <v>3</v>
      </c>
      <c r="K43" s="1707">
        <v>2</v>
      </c>
      <c r="L43" s="176">
        <v>5</v>
      </c>
      <c r="M43" s="176">
        <f t="shared" si="19"/>
        <v>8</v>
      </c>
      <c r="N43" s="176">
        <f t="shared" si="20"/>
        <v>8</v>
      </c>
      <c r="O43" s="176">
        <f t="shared" si="21"/>
        <v>16</v>
      </c>
      <c r="P43" s="655" t="s">
        <v>154</v>
      </c>
      <c r="Q43" s="2906"/>
      <c r="R43" s="2899"/>
    </row>
    <row r="44" spans="1:18" s="481" customFormat="1" ht="20.25" customHeight="1" x14ac:dyDescent="0.2">
      <c r="A44" s="3020"/>
      <c r="B44" s="3020" t="s">
        <v>46</v>
      </c>
      <c r="C44" s="3020"/>
      <c r="D44" s="176">
        <v>0</v>
      </c>
      <c r="E44" s="176">
        <v>0</v>
      </c>
      <c r="F44" s="176">
        <v>0</v>
      </c>
      <c r="G44" s="176">
        <f>SUM(G42:G43)</f>
        <v>12</v>
      </c>
      <c r="H44" s="1707">
        <f t="shared" ref="H44:L44" si="31">SUM(H42:H43)</f>
        <v>16</v>
      </c>
      <c r="I44" s="1707">
        <f t="shared" si="31"/>
        <v>28</v>
      </c>
      <c r="J44" s="1707">
        <f t="shared" si="31"/>
        <v>8</v>
      </c>
      <c r="K44" s="1707">
        <f t="shared" si="31"/>
        <v>3</v>
      </c>
      <c r="L44" s="1707">
        <f t="shared" si="31"/>
        <v>11</v>
      </c>
      <c r="M44" s="176">
        <f t="shared" ref="M44:O44" si="32">SUM(M42:M43)</f>
        <v>20</v>
      </c>
      <c r="N44" s="176">
        <f t="shared" si="32"/>
        <v>19</v>
      </c>
      <c r="O44" s="176">
        <f t="shared" si="32"/>
        <v>39</v>
      </c>
      <c r="P44" s="2906" t="s">
        <v>133</v>
      </c>
      <c r="Q44" s="2906"/>
      <c r="R44" s="2899"/>
    </row>
    <row r="45" spans="1:18" s="481" customFormat="1" ht="27.75" customHeight="1" x14ac:dyDescent="0.2">
      <c r="A45" s="3020"/>
      <c r="B45" s="1184" t="s">
        <v>79</v>
      </c>
      <c r="C45" s="1184" t="s">
        <v>352</v>
      </c>
      <c r="D45" s="995">
        <v>0</v>
      </c>
      <c r="E45" s="995">
        <v>0</v>
      </c>
      <c r="F45" s="176">
        <v>0</v>
      </c>
      <c r="G45" s="176">
        <v>7</v>
      </c>
      <c r="H45" s="176">
        <v>9</v>
      </c>
      <c r="I45" s="176">
        <v>16</v>
      </c>
      <c r="J45" s="176">
        <v>8</v>
      </c>
      <c r="K45" s="176">
        <v>3</v>
      </c>
      <c r="L45" s="176">
        <v>11</v>
      </c>
      <c r="M45" s="176">
        <f t="shared" si="19"/>
        <v>15</v>
      </c>
      <c r="N45" s="176">
        <f t="shared" si="20"/>
        <v>12</v>
      </c>
      <c r="O45" s="176">
        <f t="shared" si="21"/>
        <v>27</v>
      </c>
      <c r="P45" s="620" t="s">
        <v>1430</v>
      </c>
      <c r="Q45" s="620" t="s">
        <v>149</v>
      </c>
      <c r="R45" s="2899"/>
    </row>
    <row r="46" spans="1:18" s="481" customFormat="1" ht="34.5" customHeight="1" x14ac:dyDescent="0.2">
      <c r="A46" s="3020"/>
      <c r="B46" s="2986" t="s">
        <v>91</v>
      </c>
      <c r="C46" s="1184" t="s">
        <v>82</v>
      </c>
      <c r="D46" s="995">
        <v>0</v>
      </c>
      <c r="E46" s="995">
        <v>0</v>
      </c>
      <c r="F46" s="176">
        <v>0</v>
      </c>
      <c r="G46" s="176">
        <v>5</v>
      </c>
      <c r="H46" s="176">
        <v>10</v>
      </c>
      <c r="I46" s="176">
        <v>15</v>
      </c>
      <c r="J46" s="176">
        <v>5</v>
      </c>
      <c r="K46" s="176">
        <v>1</v>
      </c>
      <c r="L46" s="176">
        <v>6</v>
      </c>
      <c r="M46" s="176">
        <f t="shared" si="19"/>
        <v>10</v>
      </c>
      <c r="N46" s="176">
        <f t="shared" si="20"/>
        <v>11</v>
      </c>
      <c r="O46" s="176">
        <f t="shared" si="21"/>
        <v>21</v>
      </c>
      <c r="P46" s="1193" t="s">
        <v>1394</v>
      </c>
      <c r="Q46" s="3636" t="s">
        <v>1227</v>
      </c>
      <c r="R46" s="2899"/>
    </row>
    <row r="47" spans="1:18" s="481" customFormat="1" ht="50.25" customHeight="1" x14ac:dyDescent="0.2">
      <c r="A47" s="3020"/>
      <c r="B47" s="2986"/>
      <c r="C47" s="1189" t="s">
        <v>357</v>
      </c>
      <c r="D47" s="995">
        <v>0</v>
      </c>
      <c r="E47" s="995">
        <v>0</v>
      </c>
      <c r="F47" s="176">
        <v>0</v>
      </c>
      <c r="G47" s="176">
        <v>6</v>
      </c>
      <c r="H47" s="176">
        <v>7</v>
      </c>
      <c r="I47" s="176">
        <v>13</v>
      </c>
      <c r="J47" s="176">
        <v>5</v>
      </c>
      <c r="K47" s="176">
        <v>6</v>
      </c>
      <c r="L47" s="176">
        <v>11</v>
      </c>
      <c r="M47" s="176">
        <f t="shared" si="19"/>
        <v>11</v>
      </c>
      <c r="N47" s="176">
        <f t="shared" si="20"/>
        <v>13</v>
      </c>
      <c r="O47" s="176">
        <f t="shared" si="21"/>
        <v>24</v>
      </c>
      <c r="P47" s="1193" t="s">
        <v>1431</v>
      </c>
      <c r="Q47" s="3636"/>
      <c r="R47" s="2899"/>
    </row>
    <row r="48" spans="1:18" s="481" customFormat="1" ht="27" customHeight="1" x14ac:dyDescent="0.2">
      <c r="A48" s="3020"/>
      <c r="B48" s="3020" t="s">
        <v>46</v>
      </c>
      <c r="C48" s="3020"/>
      <c r="D48" s="176">
        <f t="shared" ref="D48:O48" si="33">SUM(D46:D47)</f>
        <v>0</v>
      </c>
      <c r="E48" s="176">
        <f t="shared" si="33"/>
        <v>0</v>
      </c>
      <c r="F48" s="176">
        <f t="shared" si="33"/>
        <v>0</v>
      </c>
      <c r="G48" s="176">
        <f>SUM(G46:G47)</f>
        <v>11</v>
      </c>
      <c r="H48" s="1707">
        <f t="shared" ref="H48:L48" si="34">SUM(H46:H47)</f>
        <v>17</v>
      </c>
      <c r="I48" s="1707">
        <f t="shared" si="34"/>
        <v>28</v>
      </c>
      <c r="J48" s="1707">
        <f t="shared" si="34"/>
        <v>10</v>
      </c>
      <c r="K48" s="1707">
        <f t="shared" si="34"/>
        <v>7</v>
      </c>
      <c r="L48" s="1707">
        <f t="shared" si="34"/>
        <v>17</v>
      </c>
      <c r="M48" s="176">
        <f t="shared" si="33"/>
        <v>21</v>
      </c>
      <c r="N48" s="176">
        <f t="shared" si="33"/>
        <v>24</v>
      </c>
      <c r="O48" s="176">
        <f t="shared" si="33"/>
        <v>45</v>
      </c>
      <c r="P48" s="2906" t="s">
        <v>133</v>
      </c>
      <c r="Q48" s="2906"/>
      <c r="R48" s="2899"/>
    </row>
    <row r="49" spans="1:60" s="481" customFormat="1" ht="27" customHeight="1" thickBot="1" x14ac:dyDescent="0.25">
      <c r="A49" s="2994" t="s">
        <v>92</v>
      </c>
      <c r="B49" s="2994"/>
      <c r="C49" s="2994"/>
      <c r="D49" s="2336">
        <f>SUM(D38,D41,D44,D45,D48)</f>
        <v>0</v>
      </c>
      <c r="E49" s="2336">
        <f t="shared" ref="E49:O49" si="35">SUM(E38,E41,E44,E45,E48)</f>
        <v>0</v>
      </c>
      <c r="F49" s="2336">
        <f t="shared" si="35"/>
        <v>0</v>
      </c>
      <c r="G49" s="2336">
        <f t="shared" si="35"/>
        <v>49</v>
      </c>
      <c r="H49" s="2336">
        <f t="shared" si="35"/>
        <v>76</v>
      </c>
      <c r="I49" s="2336">
        <f t="shared" si="35"/>
        <v>125</v>
      </c>
      <c r="J49" s="2336">
        <f t="shared" si="35"/>
        <v>38</v>
      </c>
      <c r="K49" s="2336">
        <f t="shared" si="35"/>
        <v>19</v>
      </c>
      <c r="L49" s="2336">
        <f t="shared" si="35"/>
        <v>57</v>
      </c>
      <c r="M49" s="2336">
        <f t="shared" si="35"/>
        <v>87</v>
      </c>
      <c r="N49" s="2336">
        <f t="shared" si="35"/>
        <v>95</v>
      </c>
      <c r="O49" s="2336">
        <f t="shared" si="35"/>
        <v>182</v>
      </c>
      <c r="P49" s="2914" t="s">
        <v>130</v>
      </c>
      <c r="Q49" s="2914"/>
      <c r="R49" s="2914"/>
      <c r="S49" s="81"/>
      <c r="T49" s="81"/>
    </row>
    <row r="50" spans="1:60" s="481" customFormat="1" ht="20.25" customHeight="1" x14ac:dyDescent="0.2">
      <c r="A50" s="2328"/>
      <c r="B50" s="2328"/>
      <c r="C50" s="2328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325"/>
      <c r="Q50" s="2325"/>
      <c r="R50" s="2325"/>
      <c r="S50" s="81"/>
      <c r="T50" s="81"/>
    </row>
    <row r="51" spans="1:60" s="481" customFormat="1" ht="20.25" customHeight="1" x14ac:dyDescent="0.2">
      <c r="A51" s="986"/>
      <c r="B51" s="986"/>
      <c r="C51" s="986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979"/>
      <c r="Q51" s="979"/>
      <c r="R51" s="979"/>
      <c r="S51" s="81"/>
      <c r="T51" s="81"/>
    </row>
    <row r="52" spans="1:60" s="481" customFormat="1" ht="20.25" customHeight="1" x14ac:dyDescent="0.2">
      <c r="A52" s="986"/>
      <c r="B52" s="986"/>
      <c r="C52" s="986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979"/>
      <c r="Q52" s="979"/>
      <c r="R52" s="979"/>
      <c r="S52" s="81"/>
      <c r="T52" s="81"/>
    </row>
    <row r="53" spans="1:60" s="481" customFormat="1" ht="20.25" customHeight="1" x14ac:dyDescent="0.2">
      <c r="A53" s="986"/>
      <c r="B53" s="986"/>
      <c r="C53" s="986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979"/>
      <c r="Q53" s="979"/>
      <c r="R53" s="979"/>
      <c r="S53" s="81"/>
      <c r="T53" s="81"/>
    </row>
    <row r="54" spans="1:60" s="481" customFormat="1" ht="20.25" customHeight="1" x14ac:dyDescent="0.2">
      <c r="A54" s="986"/>
      <c r="B54" s="986"/>
      <c r="C54" s="986"/>
      <c r="D54" s="282"/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979"/>
      <c r="Q54" s="979"/>
      <c r="R54" s="979"/>
      <c r="S54" s="81"/>
      <c r="T54" s="81"/>
    </row>
    <row r="55" spans="1:60" s="481" customFormat="1" ht="20.25" customHeight="1" x14ac:dyDescent="0.2">
      <c r="A55" s="986"/>
      <c r="B55" s="986"/>
      <c r="C55" s="986"/>
      <c r="D55" s="282"/>
      <c r="E55" s="282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979"/>
      <c r="Q55" s="979"/>
      <c r="R55" s="979"/>
      <c r="S55" s="81"/>
      <c r="T55" s="81"/>
    </row>
    <row r="56" spans="1:60" s="481" customFormat="1" ht="20.25" customHeight="1" x14ac:dyDescent="0.2">
      <c r="A56" s="1744"/>
      <c r="B56" s="1744"/>
      <c r="C56" s="1744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1743"/>
      <c r="Q56" s="1743"/>
      <c r="R56" s="1743"/>
      <c r="S56" s="81"/>
      <c r="T56" s="81"/>
    </row>
    <row r="57" spans="1:60" s="481" customFormat="1" ht="31.5" customHeight="1" thickBot="1" x14ac:dyDescent="0.25">
      <c r="A57" s="3645" t="s">
        <v>2810</v>
      </c>
      <c r="B57" s="3645"/>
      <c r="C57" s="1794"/>
      <c r="D57" s="653"/>
      <c r="E57" s="654"/>
      <c r="F57" s="654"/>
      <c r="G57" s="654"/>
      <c r="H57" s="654"/>
      <c r="I57" s="654"/>
      <c r="J57" s="654"/>
      <c r="K57" s="654"/>
      <c r="L57" s="654"/>
      <c r="M57" s="654"/>
      <c r="N57" s="654"/>
      <c r="O57" s="654"/>
      <c r="P57" s="1796"/>
      <c r="Q57" s="3042" t="s">
        <v>2811</v>
      </c>
      <c r="R57" s="3042"/>
      <c r="S57" s="81"/>
      <c r="T57" s="81"/>
    </row>
    <row r="58" spans="1:60" s="481" customFormat="1" ht="23.25" customHeight="1" thickTop="1" x14ac:dyDescent="0.25">
      <c r="A58" s="3329" t="s">
        <v>44</v>
      </c>
      <c r="B58" s="3329" t="s">
        <v>86</v>
      </c>
      <c r="C58" s="3329" t="s">
        <v>45</v>
      </c>
      <c r="D58" s="3521" t="s">
        <v>33</v>
      </c>
      <c r="E58" s="3521"/>
      <c r="F58" s="3521"/>
      <c r="G58" s="3521" t="s">
        <v>1</v>
      </c>
      <c r="H58" s="3521"/>
      <c r="I58" s="3521"/>
      <c r="J58" s="3521" t="s">
        <v>2</v>
      </c>
      <c r="K58" s="3521"/>
      <c r="L58" s="3521"/>
      <c r="M58" s="3194" t="s">
        <v>31</v>
      </c>
      <c r="N58" s="3194"/>
      <c r="O58" s="3194"/>
      <c r="P58" s="2909" t="s">
        <v>99</v>
      </c>
      <c r="Q58" s="2909" t="s">
        <v>126</v>
      </c>
      <c r="R58" s="2909" t="s">
        <v>253</v>
      </c>
      <c r="S58" s="81"/>
      <c r="T58" s="81"/>
    </row>
    <row r="59" spans="1:60" s="481" customFormat="1" ht="23.25" customHeight="1" x14ac:dyDescent="0.2">
      <c r="A59" s="3050"/>
      <c r="B59" s="3050"/>
      <c r="C59" s="3050"/>
      <c r="D59" s="3543" t="s">
        <v>94</v>
      </c>
      <c r="E59" s="3543"/>
      <c r="F59" s="3543"/>
      <c r="G59" s="3543" t="s">
        <v>95</v>
      </c>
      <c r="H59" s="3543"/>
      <c r="I59" s="3543"/>
      <c r="J59" s="3543" t="s">
        <v>96</v>
      </c>
      <c r="K59" s="3543"/>
      <c r="L59" s="3543"/>
      <c r="M59" s="2930" t="s">
        <v>116</v>
      </c>
      <c r="N59" s="2930"/>
      <c r="O59" s="2930"/>
      <c r="P59" s="2883"/>
      <c r="Q59" s="2883"/>
      <c r="R59" s="2883"/>
      <c r="S59" s="81"/>
      <c r="T59" s="81"/>
    </row>
    <row r="60" spans="1:60" s="481" customFormat="1" ht="23.25" customHeight="1" x14ac:dyDescent="0.2">
      <c r="A60" s="3050"/>
      <c r="B60" s="3050"/>
      <c r="C60" s="3050"/>
      <c r="D60" s="2559" t="s">
        <v>204</v>
      </c>
      <c r="E60" s="2559" t="s">
        <v>2833</v>
      </c>
      <c r="F60" s="2559" t="s">
        <v>26</v>
      </c>
      <c r="G60" s="2559" t="s">
        <v>204</v>
      </c>
      <c r="H60" s="2559" t="s">
        <v>2833</v>
      </c>
      <c r="I60" s="2559" t="s">
        <v>26</v>
      </c>
      <c r="J60" s="2559" t="s">
        <v>204</v>
      </c>
      <c r="K60" s="2559" t="s">
        <v>2833</v>
      </c>
      <c r="L60" s="2559" t="s">
        <v>26</v>
      </c>
      <c r="M60" s="2559" t="s">
        <v>204</v>
      </c>
      <c r="N60" s="2559" t="s">
        <v>2833</v>
      </c>
      <c r="O60" s="2559" t="s">
        <v>26</v>
      </c>
      <c r="P60" s="2883"/>
      <c r="Q60" s="2883"/>
      <c r="R60" s="2883"/>
      <c r="S60" s="81"/>
      <c r="T60" s="81"/>
    </row>
    <row r="61" spans="1:60" s="481" customFormat="1" ht="23.25" customHeight="1" thickBot="1" x14ac:dyDescent="0.25">
      <c r="A61" s="3347"/>
      <c r="B61" s="3347"/>
      <c r="C61" s="3347"/>
      <c r="D61" s="191" t="s">
        <v>181</v>
      </c>
      <c r="E61" s="191" t="s">
        <v>182</v>
      </c>
      <c r="F61" s="191" t="s">
        <v>183</v>
      </c>
      <c r="G61" s="191" t="s">
        <v>181</v>
      </c>
      <c r="H61" s="191" t="s">
        <v>182</v>
      </c>
      <c r="I61" s="191" t="s">
        <v>183</v>
      </c>
      <c r="J61" s="191" t="s">
        <v>181</v>
      </c>
      <c r="K61" s="191" t="s">
        <v>182</v>
      </c>
      <c r="L61" s="191" t="s">
        <v>183</v>
      </c>
      <c r="M61" s="191" t="s">
        <v>181</v>
      </c>
      <c r="N61" s="191" t="s">
        <v>182</v>
      </c>
      <c r="O61" s="191" t="s">
        <v>183</v>
      </c>
      <c r="P61" s="2884"/>
      <c r="Q61" s="2884"/>
      <c r="R61" s="2884"/>
      <c r="S61" s="81"/>
      <c r="T61" s="81"/>
    </row>
    <row r="62" spans="1:60" s="557" customFormat="1" ht="30.75" customHeight="1" x14ac:dyDescent="0.2">
      <c r="A62" s="3667" t="s">
        <v>212</v>
      </c>
      <c r="B62" s="548" t="s">
        <v>59</v>
      </c>
      <c r="C62" s="621"/>
      <c r="D62" s="1407">
        <v>3</v>
      </c>
      <c r="E62" s="1407">
        <v>3</v>
      </c>
      <c r="F62" s="1407">
        <v>6</v>
      </c>
      <c r="G62" s="1692">
        <v>3</v>
      </c>
      <c r="H62" s="1692">
        <v>12</v>
      </c>
      <c r="I62" s="1692">
        <v>15</v>
      </c>
      <c r="J62" s="1692">
        <v>6</v>
      </c>
      <c r="K62" s="1692">
        <v>9</v>
      </c>
      <c r="L62" s="1692">
        <v>15</v>
      </c>
      <c r="M62" s="1406">
        <f>SUM(D62,G62,J62)</f>
        <v>12</v>
      </c>
      <c r="N62" s="1406">
        <f>SUM(E62,H62,K62)</f>
        <v>24</v>
      </c>
      <c r="O62" s="1406">
        <f>SUM(M62:N62)</f>
        <v>36</v>
      </c>
      <c r="P62" s="637"/>
      <c r="Q62" s="637" t="s">
        <v>137</v>
      </c>
      <c r="R62" s="2934" t="s">
        <v>224</v>
      </c>
      <c r="S62" s="81"/>
      <c r="T62" s="81"/>
      <c r="U62" s="481"/>
      <c r="V62" s="481"/>
      <c r="W62" s="481"/>
      <c r="X62" s="481"/>
      <c r="Y62" s="481"/>
      <c r="Z62" s="481"/>
      <c r="AA62" s="481"/>
      <c r="AB62" s="481"/>
      <c r="AC62" s="481"/>
      <c r="AD62" s="481"/>
      <c r="AE62" s="481"/>
      <c r="AF62" s="481"/>
      <c r="AG62" s="481"/>
      <c r="AH62" s="481"/>
      <c r="AI62" s="481"/>
      <c r="AJ62" s="481"/>
      <c r="AK62" s="481"/>
      <c r="AL62" s="481"/>
      <c r="AM62" s="481"/>
      <c r="AN62" s="481"/>
      <c r="AO62" s="481"/>
      <c r="AP62" s="481"/>
      <c r="AQ62" s="481"/>
      <c r="AR62" s="481"/>
      <c r="AS62" s="481"/>
      <c r="AT62" s="481"/>
      <c r="AU62" s="481"/>
      <c r="AV62" s="481"/>
      <c r="AW62" s="481"/>
      <c r="AX62" s="481"/>
      <c r="AY62" s="481"/>
      <c r="AZ62" s="481"/>
      <c r="BA62" s="481"/>
      <c r="BB62" s="481"/>
      <c r="BC62" s="481"/>
      <c r="BD62" s="481"/>
      <c r="BE62" s="481"/>
      <c r="BF62" s="481"/>
      <c r="BG62" s="481"/>
      <c r="BH62" s="481"/>
    </row>
    <row r="63" spans="1:60" s="557" customFormat="1" ht="30.75" customHeight="1" x14ac:dyDescent="0.2">
      <c r="A63" s="3019"/>
      <c r="B63" s="1184" t="s">
        <v>60</v>
      </c>
      <c r="C63" s="790"/>
      <c r="D63" s="1415">
        <v>1</v>
      </c>
      <c r="E63" s="1415">
        <v>3</v>
      </c>
      <c r="F63" s="1415">
        <v>4</v>
      </c>
      <c r="G63" s="1692">
        <v>1</v>
      </c>
      <c r="H63" s="1692">
        <v>11</v>
      </c>
      <c r="I63" s="1692">
        <v>12</v>
      </c>
      <c r="J63" s="1692">
        <v>0</v>
      </c>
      <c r="K63" s="1692">
        <v>0</v>
      </c>
      <c r="L63" s="1692">
        <v>0</v>
      </c>
      <c r="M63" s="1408">
        <f>SUM(D63,G63,J63)</f>
        <v>2</v>
      </c>
      <c r="N63" s="1408">
        <f>SUM(E63,H63,K63)</f>
        <v>14</v>
      </c>
      <c r="O63" s="1408">
        <f>SUM(M63:N63)</f>
        <v>16</v>
      </c>
      <c r="P63" s="1220"/>
      <c r="Q63" s="1193" t="s">
        <v>138</v>
      </c>
      <c r="R63" s="2898"/>
      <c r="S63" s="81"/>
      <c r="T63" s="81"/>
      <c r="U63" s="481"/>
      <c r="V63" s="481"/>
      <c r="W63" s="481"/>
      <c r="X63" s="481"/>
      <c r="Y63" s="481"/>
      <c r="Z63" s="481"/>
      <c r="AA63" s="481"/>
      <c r="AB63" s="481"/>
      <c r="AC63" s="481"/>
      <c r="AD63" s="481"/>
      <c r="AE63" s="481"/>
      <c r="AF63" s="481"/>
      <c r="AG63" s="481"/>
      <c r="AH63" s="481"/>
      <c r="AI63" s="481"/>
      <c r="AJ63" s="481"/>
      <c r="AK63" s="481"/>
      <c r="AL63" s="481"/>
      <c r="AM63" s="481"/>
      <c r="AN63" s="481"/>
      <c r="AO63" s="481"/>
      <c r="AP63" s="481"/>
      <c r="AQ63" s="481"/>
      <c r="AR63" s="481"/>
      <c r="AS63" s="481"/>
      <c r="AT63" s="481"/>
      <c r="AU63" s="481"/>
      <c r="AV63" s="481"/>
      <c r="AW63" s="481"/>
      <c r="AX63" s="481"/>
      <c r="AY63" s="481"/>
      <c r="AZ63" s="481"/>
      <c r="BA63" s="481"/>
      <c r="BB63" s="481"/>
      <c r="BC63" s="481"/>
      <c r="BD63" s="481"/>
      <c r="BE63" s="481"/>
      <c r="BF63" s="481"/>
      <c r="BG63" s="481"/>
      <c r="BH63" s="481"/>
    </row>
    <row r="64" spans="1:60" s="481" customFormat="1" ht="24.75" customHeight="1" x14ac:dyDescent="0.2">
      <c r="A64" s="3020" t="s">
        <v>92</v>
      </c>
      <c r="B64" s="3020"/>
      <c r="C64" s="3020"/>
      <c r="D64" s="1408">
        <f>SUM(D62:D63)</f>
        <v>4</v>
      </c>
      <c r="E64" s="1408">
        <f t="shared" ref="E64:O64" si="36">SUM(E62:E63)</f>
        <v>6</v>
      </c>
      <c r="F64" s="1408">
        <f t="shared" si="36"/>
        <v>10</v>
      </c>
      <c r="G64" s="1408">
        <f t="shared" si="36"/>
        <v>4</v>
      </c>
      <c r="H64" s="1408">
        <f t="shared" si="36"/>
        <v>23</v>
      </c>
      <c r="I64" s="1408">
        <f t="shared" si="36"/>
        <v>27</v>
      </c>
      <c r="J64" s="1408">
        <f t="shared" si="36"/>
        <v>6</v>
      </c>
      <c r="K64" s="1408">
        <f t="shared" si="36"/>
        <v>9</v>
      </c>
      <c r="L64" s="1408">
        <f t="shared" si="36"/>
        <v>15</v>
      </c>
      <c r="M64" s="1408">
        <f t="shared" si="36"/>
        <v>14</v>
      </c>
      <c r="N64" s="1408">
        <f t="shared" si="36"/>
        <v>38</v>
      </c>
      <c r="O64" s="1408">
        <f t="shared" si="36"/>
        <v>52</v>
      </c>
      <c r="P64" s="2899" t="s">
        <v>130</v>
      </c>
      <c r="Q64" s="2899"/>
      <c r="R64" s="2899"/>
    </row>
    <row r="65" spans="1:60" s="481" customFormat="1" ht="33" customHeight="1" x14ac:dyDescent="0.2">
      <c r="A65" s="3572" t="s">
        <v>255</v>
      </c>
      <c r="B65" s="1184" t="s">
        <v>72</v>
      </c>
      <c r="C65" s="1184" t="s">
        <v>1433</v>
      </c>
      <c r="D65" s="1408">
        <v>0</v>
      </c>
      <c r="E65" s="2240">
        <v>0</v>
      </c>
      <c r="F65" s="2240">
        <v>0</v>
      </c>
      <c r="G65" s="1692">
        <v>0</v>
      </c>
      <c r="H65" s="1692">
        <v>0</v>
      </c>
      <c r="I65" s="1692">
        <v>0</v>
      </c>
      <c r="J65" s="1692">
        <v>0</v>
      </c>
      <c r="K65" s="1692">
        <v>0</v>
      </c>
      <c r="L65" s="1408">
        <v>0</v>
      </c>
      <c r="M65" s="1408">
        <f>SUM(D65,G65,J65)</f>
        <v>0</v>
      </c>
      <c r="N65" s="1408">
        <f>SUM(E65,H65,K65)</f>
        <v>0</v>
      </c>
      <c r="O65" s="1408">
        <f>SUM(M65:N65)</f>
        <v>0</v>
      </c>
      <c r="P65" s="1192" t="s">
        <v>1434</v>
      </c>
      <c r="Q65" s="1192" t="s">
        <v>145</v>
      </c>
      <c r="R65" s="2940" t="s">
        <v>254</v>
      </c>
    </row>
    <row r="66" spans="1:60" ht="36.75" customHeight="1" x14ac:dyDescent="0.2">
      <c r="A66" s="3573"/>
      <c r="B66" s="1189" t="s">
        <v>201</v>
      </c>
      <c r="C66" s="1189" t="s">
        <v>201</v>
      </c>
      <c r="D66" s="2240">
        <v>0</v>
      </c>
      <c r="E66" s="2240">
        <v>0</v>
      </c>
      <c r="F66" s="2240">
        <v>0</v>
      </c>
      <c r="G66" s="1408">
        <v>8</v>
      </c>
      <c r="H66" s="1408">
        <v>4</v>
      </c>
      <c r="I66" s="1408">
        <v>12</v>
      </c>
      <c r="J66" s="1408">
        <v>8</v>
      </c>
      <c r="K66" s="1408">
        <v>2</v>
      </c>
      <c r="L66" s="1408">
        <v>10</v>
      </c>
      <c r="M66" s="1408">
        <f t="shared" ref="M66:M71" si="37">SUM(D66,G66,J66)</f>
        <v>16</v>
      </c>
      <c r="N66" s="1408">
        <f t="shared" ref="N66:O67" si="38">SUM(E66,H66,K66)</f>
        <v>6</v>
      </c>
      <c r="O66" s="1408">
        <f t="shared" si="38"/>
        <v>22</v>
      </c>
      <c r="P66" s="1190" t="s">
        <v>215</v>
      </c>
      <c r="Q66" s="1190" t="s">
        <v>215</v>
      </c>
      <c r="R66" s="2938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481"/>
      <c r="AW66" s="481"/>
      <c r="AX66" s="481"/>
      <c r="AY66" s="481"/>
      <c r="AZ66" s="481"/>
      <c r="BA66" s="481"/>
      <c r="BB66" s="481"/>
      <c r="BC66" s="481"/>
      <c r="BD66" s="481"/>
      <c r="BE66" s="481"/>
      <c r="BF66" s="481"/>
      <c r="BG66" s="481"/>
      <c r="BH66" s="481"/>
    </row>
    <row r="67" spans="1:60" ht="33.75" customHeight="1" x14ac:dyDescent="0.2">
      <c r="A67" s="3573"/>
      <c r="B67" s="1184" t="s">
        <v>75</v>
      </c>
      <c r="C67" s="1184" t="s">
        <v>1435</v>
      </c>
      <c r="D67" s="2240">
        <v>0</v>
      </c>
      <c r="E67" s="2240">
        <v>0</v>
      </c>
      <c r="F67" s="2240">
        <v>0</v>
      </c>
      <c r="G67" s="1408">
        <v>6</v>
      </c>
      <c r="H67" s="1408">
        <v>7</v>
      </c>
      <c r="I67" s="1408">
        <v>13</v>
      </c>
      <c r="J67" s="1408">
        <v>0</v>
      </c>
      <c r="K67" s="2240">
        <v>0</v>
      </c>
      <c r="L67" s="2240">
        <v>0</v>
      </c>
      <c r="M67" s="1408">
        <f t="shared" si="37"/>
        <v>6</v>
      </c>
      <c r="N67" s="1408">
        <f t="shared" si="38"/>
        <v>7</v>
      </c>
      <c r="O67" s="1408">
        <f t="shared" si="38"/>
        <v>13</v>
      </c>
      <c r="P67" s="1193" t="s">
        <v>1432</v>
      </c>
      <c r="Q67" s="1193" t="s">
        <v>1436</v>
      </c>
      <c r="R67" s="2938"/>
      <c r="U67" s="481"/>
      <c r="V67" s="481"/>
      <c r="W67" s="481"/>
      <c r="X67" s="481"/>
      <c r="Y67" s="481"/>
      <c r="Z67" s="481"/>
      <c r="AA67" s="481"/>
      <c r="AB67" s="481"/>
      <c r="AC67" s="481"/>
      <c r="AD67" s="481"/>
      <c r="AE67" s="481"/>
      <c r="AF67" s="481"/>
      <c r="AG67" s="481"/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  <c r="BG67" s="481"/>
      <c r="BH67" s="481"/>
    </row>
    <row r="68" spans="1:60" ht="33.75" customHeight="1" x14ac:dyDescent="0.2">
      <c r="A68" s="3574"/>
      <c r="B68" s="1707" t="s">
        <v>1800</v>
      </c>
      <c r="C68" s="1707"/>
      <c r="D68" s="2240">
        <v>0</v>
      </c>
      <c r="E68" s="2240">
        <v>0</v>
      </c>
      <c r="F68" s="2240">
        <v>0</v>
      </c>
      <c r="G68" s="1692">
        <v>4</v>
      </c>
      <c r="H68" s="1692">
        <v>6</v>
      </c>
      <c r="I68" s="1692">
        <v>10</v>
      </c>
      <c r="J68" s="2240">
        <v>0</v>
      </c>
      <c r="K68" s="2240">
        <v>0</v>
      </c>
      <c r="L68" s="2240">
        <v>0</v>
      </c>
      <c r="M68" s="1692">
        <f t="shared" si="37"/>
        <v>4</v>
      </c>
      <c r="N68" s="1692">
        <f t="shared" ref="N68" si="39">SUM(E68,H68,K68)</f>
        <v>6</v>
      </c>
      <c r="O68" s="1692">
        <f t="shared" ref="O68" si="40">SUM(F68,I68,L68)</f>
        <v>10</v>
      </c>
      <c r="P68" s="1715"/>
      <c r="Q68" s="1135" t="s">
        <v>2191</v>
      </c>
      <c r="R68" s="2941"/>
      <c r="U68" s="481"/>
      <c r="V68" s="481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</row>
    <row r="69" spans="1:60" ht="23.25" customHeight="1" x14ac:dyDescent="0.2">
      <c r="A69" s="3020" t="s">
        <v>92</v>
      </c>
      <c r="B69" s="3020"/>
      <c r="C69" s="3020"/>
      <c r="D69" s="1408">
        <f t="shared" ref="D69:F69" si="41">SUM(D65:D67)</f>
        <v>0</v>
      </c>
      <c r="E69" s="1408">
        <f t="shared" si="41"/>
        <v>0</v>
      </c>
      <c r="F69" s="1408">
        <f t="shared" si="41"/>
        <v>0</v>
      </c>
      <c r="G69" s="1408">
        <f>SUM(G65:G68)</f>
        <v>18</v>
      </c>
      <c r="H69" s="1692">
        <f t="shared" ref="H69:L69" si="42">SUM(H65:H68)</f>
        <v>17</v>
      </c>
      <c r="I69" s="1692">
        <f t="shared" si="42"/>
        <v>35</v>
      </c>
      <c r="J69" s="1692">
        <f t="shared" si="42"/>
        <v>8</v>
      </c>
      <c r="K69" s="1692">
        <f t="shared" si="42"/>
        <v>2</v>
      </c>
      <c r="L69" s="1692">
        <f t="shared" si="42"/>
        <v>10</v>
      </c>
      <c r="M69" s="1692">
        <f t="shared" si="37"/>
        <v>26</v>
      </c>
      <c r="N69" s="1692">
        <f t="shared" ref="N69" si="43">SUM(E69,H69,K69)</f>
        <v>19</v>
      </c>
      <c r="O69" s="1692">
        <f t="shared" ref="O69" si="44">SUM(F69,I69,L69)</f>
        <v>45</v>
      </c>
      <c r="P69" s="3605" t="s">
        <v>130</v>
      </c>
      <c r="Q69" s="3605"/>
      <c r="R69" s="3605"/>
      <c r="U69" s="481"/>
      <c r="V69" s="481"/>
      <c r="W69" s="481"/>
      <c r="X69" s="481"/>
      <c r="Y69" s="481"/>
      <c r="Z69" s="481"/>
      <c r="AA69" s="481"/>
      <c r="AB69" s="481"/>
      <c r="AC69" s="481"/>
      <c r="AD69" s="481"/>
      <c r="AE69" s="481"/>
      <c r="AF69" s="481"/>
      <c r="AG69" s="481"/>
      <c r="AH69" s="481"/>
      <c r="AI69" s="481"/>
      <c r="AJ69" s="481"/>
      <c r="AK69" s="481"/>
      <c r="AL69" s="481"/>
      <c r="AM69" s="481"/>
      <c r="AN69" s="481"/>
      <c r="AO69" s="481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  <c r="BG69" s="481"/>
      <c r="BH69" s="481"/>
    </row>
    <row r="70" spans="1:60" ht="43.5" customHeight="1" x14ac:dyDescent="0.2">
      <c r="A70" s="253" t="s">
        <v>1283</v>
      </c>
      <c r="B70" s="496" t="s">
        <v>1437</v>
      </c>
      <c r="C70" s="253"/>
      <c r="D70" s="1408">
        <f t="shared" ref="D70:E70" si="45">SUM(D66:D69)</f>
        <v>0</v>
      </c>
      <c r="E70" s="1408">
        <f t="shared" si="45"/>
        <v>0</v>
      </c>
      <c r="F70" s="1408">
        <v>0</v>
      </c>
      <c r="G70" s="1408">
        <v>11</v>
      </c>
      <c r="H70" s="1408">
        <v>11</v>
      </c>
      <c r="I70" s="1408">
        <v>22</v>
      </c>
      <c r="J70" s="1408">
        <v>0</v>
      </c>
      <c r="K70" s="1408">
        <v>0</v>
      </c>
      <c r="L70" s="1408">
        <v>0</v>
      </c>
      <c r="M70" s="1408">
        <f t="shared" si="37"/>
        <v>11</v>
      </c>
      <c r="N70" s="1408">
        <f t="shared" ref="N70:O72" si="46">SUM(E70,H70,K70)</f>
        <v>11</v>
      </c>
      <c r="O70" s="1408">
        <f t="shared" si="46"/>
        <v>22</v>
      </c>
      <c r="P70" s="1221"/>
      <c r="Q70" s="1167" t="s">
        <v>1438</v>
      </c>
      <c r="R70" s="1185" t="s">
        <v>1439</v>
      </c>
      <c r="U70" s="481"/>
      <c r="V70" s="481"/>
      <c r="W70" s="481"/>
      <c r="X70" s="481"/>
      <c r="Y70" s="481"/>
      <c r="Z70" s="481"/>
      <c r="AA70" s="481"/>
      <c r="AB70" s="481"/>
      <c r="AC70" s="481"/>
      <c r="AD70" s="481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  <c r="BG70" s="481"/>
      <c r="BH70" s="481"/>
    </row>
    <row r="71" spans="1:60" s="557" customFormat="1" ht="42.75" customHeight="1" x14ac:dyDescent="0.2">
      <c r="A71" s="2361" t="s">
        <v>201</v>
      </c>
      <c r="B71" s="2240" t="s">
        <v>369</v>
      </c>
      <c r="C71" s="2240" t="s">
        <v>370</v>
      </c>
      <c r="D71" s="2240">
        <f t="shared" ref="D71:E71" si="47">SUM(D67:D70)</f>
        <v>0</v>
      </c>
      <c r="E71" s="2240">
        <f t="shared" si="47"/>
        <v>0</v>
      </c>
      <c r="F71" s="2240">
        <v>0</v>
      </c>
      <c r="G71" s="2240">
        <v>18</v>
      </c>
      <c r="H71" s="2240">
        <v>3</v>
      </c>
      <c r="I71" s="2240">
        <v>21</v>
      </c>
      <c r="J71" s="2240">
        <v>11</v>
      </c>
      <c r="K71" s="2240">
        <v>3</v>
      </c>
      <c r="L71" s="2240">
        <v>14</v>
      </c>
      <c r="M71" s="2240">
        <f t="shared" si="37"/>
        <v>29</v>
      </c>
      <c r="N71" s="2240">
        <f t="shared" si="46"/>
        <v>6</v>
      </c>
      <c r="O71" s="2240">
        <f t="shared" si="46"/>
        <v>35</v>
      </c>
      <c r="P71" s="2338" t="s">
        <v>127</v>
      </c>
      <c r="Q71" s="2387" t="s">
        <v>215</v>
      </c>
      <c r="R71" s="2387" t="s">
        <v>1650</v>
      </c>
      <c r="S71" s="81"/>
      <c r="T71" s="81"/>
      <c r="U71" s="481"/>
      <c r="V71" s="481"/>
      <c r="W71" s="481"/>
      <c r="X71" s="481"/>
      <c r="Y71" s="481"/>
      <c r="Z71" s="481"/>
      <c r="AA71" s="481"/>
      <c r="AB71" s="481"/>
      <c r="AC71" s="481"/>
      <c r="AD71" s="481"/>
      <c r="AE71" s="481"/>
      <c r="AF71" s="481"/>
      <c r="AG71" s="481"/>
      <c r="AH71" s="481"/>
      <c r="AI71" s="481"/>
      <c r="AJ71" s="481"/>
      <c r="AK71" s="481"/>
      <c r="AL71" s="481"/>
      <c r="AM71" s="481"/>
      <c r="AN71" s="481"/>
      <c r="AO71" s="481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  <c r="BG71" s="481"/>
      <c r="BH71" s="481"/>
    </row>
    <row r="72" spans="1:60" s="557" customFormat="1" ht="42.75" customHeight="1" thickBot="1" x14ac:dyDescent="0.25">
      <c r="A72" s="181" t="s">
        <v>41</v>
      </c>
      <c r="B72" s="2263" t="s">
        <v>734</v>
      </c>
      <c r="C72" s="2264"/>
      <c r="D72" s="2240">
        <f t="shared" ref="D72:E72" si="48">SUM(D68:D71)</f>
        <v>0</v>
      </c>
      <c r="E72" s="2240">
        <f t="shared" si="48"/>
        <v>0</v>
      </c>
      <c r="F72" s="2240">
        <v>0</v>
      </c>
      <c r="G72" s="2237">
        <v>6</v>
      </c>
      <c r="H72" s="2237">
        <v>13</v>
      </c>
      <c r="I72" s="2237">
        <v>19</v>
      </c>
      <c r="J72" s="2237">
        <v>0</v>
      </c>
      <c r="K72" s="2237">
        <v>0</v>
      </c>
      <c r="L72" s="2237">
        <v>0</v>
      </c>
      <c r="M72" s="2237">
        <f>SUM(D72,G72,J72)</f>
        <v>6</v>
      </c>
      <c r="N72" s="2237">
        <f t="shared" si="46"/>
        <v>13</v>
      </c>
      <c r="O72" s="2237">
        <f t="shared" si="46"/>
        <v>19</v>
      </c>
      <c r="P72" s="263"/>
      <c r="Q72" s="263" t="s">
        <v>2659</v>
      </c>
      <c r="R72" s="2262" t="s">
        <v>144</v>
      </c>
      <c r="S72" s="81"/>
      <c r="T72" s="81"/>
      <c r="U72" s="481"/>
      <c r="V72" s="481"/>
      <c r="W72" s="481"/>
      <c r="X72" s="481"/>
      <c r="Y72" s="481"/>
      <c r="Z72" s="481"/>
      <c r="AA72" s="481"/>
      <c r="AB72" s="481"/>
      <c r="AC72" s="481"/>
      <c r="AD72" s="481"/>
      <c r="AE72" s="481"/>
      <c r="AF72" s="481"/>
      <c r="AG72" s="481"/>
      <c r="AH72" s="481"/>
      <c r="AI72" s="481"/>
      <c r="AJ72" s="481"/>
      <c r="AK72" s="481"/>
      <c r="AL72" s="481"/>
      <c r="AM72" s="481"/>
      <c r="AN72" s="481"/>
      <c r="AO72" s="481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  <c r="BG72" s="481"/>
      <c r="BH72" s="481"/>
    </row>
    <row r="73" spans="1:60" ht="31.5" customHeight="1" thickBot="1" x14ac:dyDescent="0.25">
      <c r="A73" s="3346" t="s">
        <v>42</v>
      </c>
      <c r="B73" s="3346"/>
      <c r="C73" s="3346"/>
      <c r="D73" s="1414">
        <f>SUM(D72,D71,D70,D69,D64,D49,D24,D18,D17,D13,D10)</f>
        <v>12</v>
      </c>
      <c r="E73" s="2244">
        <f t="shared" ref="E73:O73" si="49">SUM(E72,E71,E70,E69,E64,E49,E24,E18,E17,E13,E10)</f>
        <v>15</v>
      </c>
      <c r="F73" s="2244">
        <f t="shared" si="49"/>
        <v>27</v>
      </c>
      <c r="G73" s="2244">
        <f t="shared" si="49"/>
        <v>186</v>
      </c>
      <c r="H73" s="2244">
        <f t="shared" si="49"/>
        <v>243</v>
      </c>
      <c r="I73" s="2244">
        <f t="shared" si="49"/>
        <v>429</v>
      </c>
      <c r="J73" s="2244">
        <f t="shared" si="49"/>
        <v>72</v>
      </c>
      <c r="K73" s="2244">
        <f t="shared" si="49"/>
        <v>38</v>
      </c>
      <c r="L73" s="2244">
        <f t="shared" si="49"/>
        <v>110</v>
      </c>
      <c r="M73" s="2244">
        <f t="shared" si="49"/>
        <v>270</v>
      </c>
      <c r="N73" s="2244">
        <f t="shared" si="49"/>
        <v>296</v>
      </c>
      <c r="O73" s="2244">
        <f t="shared" si="49"/>
        <v>566</v>
      </c>
      <c r="P73" s="3346" t="s">
        <v>147</v>
      </c>
      <c r="Q73" s="3346"/>
      <c r="R73" s="3346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81"/>
      <c r="AO73" s="481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  <c r="BG73" s="481"/>
      <c r="BH73" s="481"/>
    </row>
    <row r="74" spans="1:60" ht="12.75" customHeight="1" thickTop="1" x14ac:dyDescent="0.2">
      <c r="P74" s="189"/>
      <c r="Q74" s="189"/>
    </row>
    <row r="75" spans="1:60" ht="12.75" customHeight="1" x14ac:dyDescent="0.2">
      <c r="P75" s="189"/>
      <c r="Q75" s="189"/>
    </row>
    <row r="76" spans="1:60" ht="12.75" customHeight="1" x14ac:dyDescent="0.2">
      <c r="P76" s="189"/>
      <c r="Q76" s="189"/>
    </row>
    <row r="77" spans="1:60" ht="12.75" customHeight="1" x14ac:dyDescent="0.2">
      <c r="P77" s="189"/>
      <c r="Q77" s="189"/>
    </row>
    <row r="78" spans="1:60" ht="12.75" customHeight="1" x14ac:dyDescent="0.2">
      <c r="P78" s="189"/>
      <c r="Q78" s="189"/>
    </row>
    <row r="79" spans="1:60" ht="12.75" customHeight="1" x14ac:dyDescent="0.2">
      <c r="P79" s="189"/>
      <c r="Q79" s="189"/>
    </row>
    <row r="80" spans="1:60" ht="12.75" customHeight="1" x14ac:dyDescent="0.2">
      <c r="P80" s="189"/>
      <c r="Q80" s="189"/>
    </row>
    <row r="81" spans="16:17" ht="12.75" customHeight="1" x14ac:dyDescent="0.2">
      <c r="P81" s="189"/>
      <c r="Q81" s="189"/>
    </row>
    <row r="82" spans="16:17" ht="12.75" customHeight="1" x14ac:dyDescent="0.2">
      <c r="P82" s="189"/>
      <c r="Q82" s="189"/>
    </row>
    <row r="83" spans="16:17" ht="12.75" customHeight="1" x14ac:dyDescent="0.2">
      <c r="P83" s="189"/>
      <c r="Q83" s="189"/>
    </row>
    <row r="84" spans="16:17" ht="12.75" customHeight="1" x14ac:dyDescent="0.2">
      <c r="P84" s="189"/>
      <c r="Q84" s="189"/>
    </row>
    <row r="85" spans="16:17" ht="12.75" customHeight="1" x14ac:dyDescent="0.2">
      <c r="P85" s="189"/>
      <c r="Q85" s="189"/>
    </row>
    <row r="86" spans="16:17" ht="12.75" customHeight="1" x14ac:dyDescent="0.2">
      <c r="P86" s="189"/>
      <c r="Q86" s="189"/>
    </row>
    <row r="87" spans="16:17" ht="12.75" customHeight="1" x14ac:dyDescent="0.2">
      <c r="P87" s="189"/>
      <c r="Q87" s="189"/>
    </row>
    <row r="88" spans="16:17" ht="12.75" customHeight="1" x14ac:dyDescent="0.2">
      <c r="P88" s="189"/>
      <c r="Q88" s="189"/>
    </row>
    <row r="89" spans="16:17" ht="12.75" customHeight="1" x14ac:dyDescent="0.2">
      <c r="P89" s="189"/>
      <c r="Q89" s="189"/>
    </row>
    <row r="90" spans="16:17" ht="12.75" customHeight="1" x14ac:dyDescent="0.2">
      <c r="P90" s="189"/>
      <c r="Q90" s="189"/>
    </row>
    <row r="91" spans="16:17" ht="12.75" customHeight="1" x14ac:dyDescent="0.2">
      <c r="P91" s="189"/>
      <c r="Q91" s="189"/>
    </row>
    <row r="92" spans="16:17" ht="12.75" customHeight="1" x14ac:dyDescent="0.2">
      <c r="P92" s="189"/>
      <c r="Q92" s="189"/>
    </row>
    <row r="93" spans="16:17" ht="12.75" customHeight="1" x14ac:dyDescent="0.2">
      <c r="P93" s="189"/>
      <c r="Q93" s="189"/>
    </row>
    <row r="94" spans="16:17" ht="12.75" customHeight="1" x14ac:dyDescent="0.2">
      <c r="P94" s="189"/>
      <c r="Q94" s="189"/>
    </row>
    <row r="95" spans="16:17" ht="12.75" customHeight="1" x14ac:dyDescent="0.2">
      <c r="P95" s="189"/>
      <c r="Q95" s="189"/>
    </row>
    <row r="96" spans="16:17" ht="12.75" customHeight="1" x14ac:dyDescent="0.2">
      <c r="P96" s="189"/>
      <c r="Q96" s="189"/>
    </row>
    <row r="97" spans="16:17" ht="12.75" customHeight="1" x14ac:dyDescent="0.2">
      <c r="P97" s="189"/>
      <c r="Q97" s="189"/>
    </row>
    <row r="98" spans="16:17" ht="12.75" customHeight="1" x14ac:dyDescent="0.2">
      <c r="P98" s="189"/>
      <c r="Q98" s="189"/>
    </row>
    <row r="99" spans="16:17" ht="12.75" customHeight="1" x14ac:dyDescent="0.2">
      <c r="P99" s="189"/>
      <c r="Q99" s="189"/>
    </row>
    <row r="100" spans="16:17" ht="12.75" customHeight="1" x14ac:dyDescent="0.2">
      <c r="P100" s="189"/>
      <c r="Q100" s="189"/>
    </row>
    <row r="101" spans="16:17" ht="12.75" customHeight="1" x14ac:dyDescent="0.2">
      <c r="P101" s="189"/>
      <c r="Q101" s="189"/>
    </row>
    <row r="102" spans="16:17" ht="12.75" customHeight="1" x14ac:dyDescent="0.2">
      <c r="P102" s="189"/>
      <c r="Q102" s="189"/>
    </row>
    <row r="103" spans="16:17" ht="12.75" customHeight="1" x14ac:dyDescent="0.2">
      <c r="P103" s="189"/>
      <c r="Q103" s="189"/>
    </row>
    <row r="104" spans="16:17" ht="12.75" customHeight="1" x14ac:dyDescent="0.2">
      <c r="P104" s="189"/>
      <c r="Q104" s="189"/>
    </row>
    <row r="105" spans="16:17" ht="12.75" customHeight="1" x14ac:dyDescent="0.2">
      <c r="P105" s="189"/>
      <c r="Q105" s="189"/>
    </row>
    <row r="106" spans="16:17" ht="12.75" customHeight="1" x14ac:dyDescent="0.2">
      <c r="P106" s="189"/>
      <c r="Q106" s="189"/>
    </row>
    <row r="107" spans="16:17" ht="12.75" customHeight="1" x14ac:dyDescent="0.2">
      <c r="P107" s="189"/>
      <c r="Q107" s="189"/>
    </row>
    <row r="108" spans="16:17" ht="12.75" customHeight="1" x14ac:dyDescent="0.2">
      <c r="P108" s="189"/>
      <c r="Q108" s="189"/>
    </row>
    <row r="109" spans="16:17" ht="12.75" customHeight="1" x14ac:dyDescent="0.2">
      <c r="P109" s="189"/>
      <c r="Q109" s="189"/>
    </row>
    <row r="110" spans="16:17" ht="12.75" customHeight="1" x14ac:dyDescent="0.2">
      <c r="P110" s="189"/>
      <c r="Q110" s="189"/>
    </row>
    <row r="111" spans="16:17" ht="12.75" customHeight="1" x14ac:dyDescent="0.2">
      <c r="P111" s="189"/>
      <c r="Q111" s="189"/>
    </row>
    <row r="112" spans="16:17" ht="12.75" customHeight="1" x14ac:dyDescent="0.2">
      <c r="P112" s="189"/>
      <c r="Q112" s="189"/>
    </row>
    <row r="113" spans="16:17" ht="12.75" customHeight="1" x14ac:dyDescent="0.2">
      <c r="P113" s="189"/>
      <c r="Q113" s="189"/>
    </row>
    <row r="114" spans="16:17" ht="12.75" customHeight="1" x14ac:dyDescent="0.2">
      <c r="P114" s="189"/>
      <c r="Q114" s="189"/>
    </row>
    <row r="115" spans="16:17" ht="12.75" customHeight="1" x14ac:dyDescent="0.2">
      <c r="P115" s="189"/>
      <c r="Q115" s="189"/>
    </row>
    <row r="116" spans="16:17" ht="12.75" customHeight="1" x14ac:dyDescent="0.2">
      <c r="P116" s="189"/>
      <c r="Q116" s="189"/>
    </row>
    <row r="117" spans="16:17" ht="12.75" customHeight="1" x14ac:dyDescent="0.2">
      <c r="P117" s="189"/>
      <c r="Q117" s="189"/>
    </row>
    <row r="118" spans="16:17" ht="12.75" customHeight="1" x14ac:dyDescent="0.2">
      <c r="P118" s="189"/>
      <c r="Q118" s="189"/>
    </row>
    <row r="119" spans="16:17" ht="12.75" customHeight="1" x14ac:dyDescent="0.2">
      <c r="P119" s="189"/>
      <c r="Q119" s="189"/>
    </row>
    <row r="120" spans="16:17" ht="12.75" customHeight="1" x14ac:dyDescent="0.2">
      <c r="P120" s="189"/>
      <c r="Q120" s="189"/>
    </row>
    <row r="121" spans="16:17" ht="12.75" customHeight="1" x14ac:dyDescent="0.2">
      <c r="P121" s="189"/>
      <c r="Q121" s="189"/>
    </row>
    <row r="122" spans="16:17" ht="12.75" customHeight="1" x14ac:dyDescent="0.2">
      <c r="P122" s="189"/>
      <c r="Q122" s="189"/>
    </row>
    <row r="123" spans="16:17" ht="12.75" customHeight="1" x14ac:dyDescent="0.2">
      <c r="P123" s="189"/>
      <c r="Q123" s="189"/>
    </row>
    <row r="124" spans="16:17" ht="12.75" customHeight="1" x14ac:dyDescent="0.2">
      <c r="P124" s="189"/>
      <c r="Q124" s="189"/>
    </row>
    <row r="125" spans="16:17" ht="12.75" customHeight="1" x14ac:dyDescent="0.2">
      <c r="P125" s="189"/>
      <c r="Q125" s="189"/>
    </row>
    <row r="126" spans="16:17" ht="12.75" customHeight="1" x14ac:dyDescent="0.2"/>
    <row r="127" spans="16:17" ht="12.75" customHeight="1" x14ac:dyDescent="0.2"/>
    <row r="128" spans="16:17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215" spans="1:11" ht="18" x14ac:dyDescent="0.25">
      <c r="A215" s="658"/>
      <c r="B215" s="658"/>
      <c r="C215" s="658"/>
      <c r="D215" s="472"/>
      <c r="E215" s="472"/>
      <c r="F215" s="472"/>
      <c r="G215" s="472"/>
      <c r="H215" s="472"/>
      <c r="I215" s="472"/>
      <c r="J215" s="472"/>
      <c r="K215" s="472"/>
    </row>
    <row r="216" spans="1:11" ht="18" x14ac:dyDescent="0.25">
      <c r="A216" s="658"/>
      <c r="B216" s="658"/>
      <c r="C216" s="658"/>
      <c r="D216" s="472"/>
      <c r="E216" s="472"/>
      <c r="F216" s="472"/>
      <c r="G216" s="472"/>
      <c r="H216" s="472"/>
      <c r="I216" s="472"/>
      <c r="J216" s="472"/>
      <c r="K216" s="472"/>
    </row>
    <row r="217" spans="1:11" ht="18" x14ac:dyDescent="0.25">
      <c r="A217" s="658"/>
      <c r="B217" s="658"/>
      <c r="C217" s="658"/>
      <c r="D217" s="472"/>
      <c r="E217" s="472"/>
      <c r="F217" s="472"/>
      <c r="G217" s="472"/>
      <c r="H217" s="472"/>
      <c r="I217" s="472"/>
      <c r="J217" s="472"/>
      <c r="K217" s="472"/>
    </row>
    <row r="218" spans="1:11" ht="18" x14ac:dyDescent="0.25">
      <c r="A218" s="658"/>
      <c r="B218" s="658"/>
      <c r="C218" s="658"/>
      <c r="D218" s="472"/>
      <c r="E218" s="472"/>
      <c r="F218" s="472"/>
      <c r="G218" s="472"/>
      <c r="H218" s="472"/>
      <c r="I218" s="472"/>
      <c r="J218" s="472"/>
      <c r="K218" s="472"/>
    </row>
    <row r="219" spans="1:11" ht="18" x14ac:dyDescent="0.25">
      <c r="A219" s="658"/>
      <c r="B219" s="658"/>
      <c r="C219" s="658"/>
      <c r="D219" s="472"/>
      <c r="E219" s="472"/>
      <c r="F219" s="472"/>
      <c r="G219" s="472"/>
      <c r="H219" s="472"/>
      <c r="I219" s="472"/>
      <c r="J219" s="472"/>
      <c r="K219" s="472"/>
    </row>
    <row r="220" spans="1:11" ht="12.75" customHeight="1" x14ac:dyDescent="0.25">
      <c r="A220" s="658"/>
      <c r="B220" s="658"/>
      <c r="C220" s="658"/>
      <c r="D220" s="472"/>
      <c r="E220" s="472"/>
      <c r="F220" s="472"/>
      <c r="G220" s="472"/>
      <c r="H220" s="472"/>
      <c r="I220" s="472"/>
      <c r="J220" s="472"/>
      <c r="K220" s="472"/>
    </row>
    <row r="221" spans="1:11" ht="12.75" customHeight="1" x14ac:dyDescent="0.25">
      <c r="A221" s="658"/>
      <c r="B221" s="658"/>
      <c r="C221" s="658"/>
      <c r="D221" s="472"/>
      <c r="E221" s="472"/>
      <c r="F221" s="472"/>
      <c r="G221" s="472"/>
      <c r="H221" s="472"/>
      <c r="I221" s="472"/>
      <c r="J221" s="472"/>
      <c r="K221" s="472"/>
    </row>
    <row r="222" spans="1:11" ht="12.75" customHeight="1" x14ac:dyDescent="0.25">
      <c r="A222" s="658"/>
      <c r="B222" s="658"/>
      <c r="C222" s="658"/>
      <c r="D222" s="472"/>
      <c r="E222" s="472"/>
      <c r="F222" s="472"/>
      <c r="G222" s="472"/>
      <c r="H222" s="472"/>
      <c r="I222" s="472"/>
      <c r="J222" s="472"/>
      <c r="K222" s="472"/>
    </row>
    <row r="223" spans="1:11" ht="12.75" customHeight="1" x14ac:dyDescent="0.25">
      <c r="A223" s="658"/>
      <c r="B223" s="658"/>
      <c r="C223" s="658"/>
      <c r="D223" s="472"/>
      <c r="E223" s="472"/>
      <c r="F223" s="472"/>
      <c r="G223" s="472"/>
      <c r="H223" s="472"/>
      <c r="I223" s="472"/>
      <c r="J223" s="472"/>
      <c r="K223" s="472"/>
    </row>
    <row r="224" spans="1:11" ht="12.75" customHeight="1" x14ac:dyDescent="0.25">
      <c r="A224" s="658"/>
      <c r="B224" s="658"/>
      <c r="C224" s="658"/>
      <c r="D224" s="472"/>
      <c r="E224" s="472"/>
      <c r="F224" s="472"/>
      <c r="G224" s="472"/>
      <c r="H224" s="472"/>
      <c r="I224" s="472"/>
      <c r="J224" s="472"/>
      <c r="K224" s="472"/>
    </row>
    <row r="225" spans="1:11" ht="12.75" customHeight="1" x14ac:dyDescent="0.25">
      <c r="A225" s="658"/>
      <c r="B225" s="658"/>
      <c r="C225" s="658"/>
      <c r="D225" s="472"/>
      <c r="E225" s="472"/>
      <c r="F225" s="472"/>
      <c r="G225" s="472"/>
      <c r="H225" s="472"/>
      <c r="I225" s="472"/>
      <c r="J225" s="472"/>
      <c r="K225" s="472"/>
    </row>
    <row r="226" spans="1:11" ht="12.75" customHeight="1" x14ac:dyDescent="0.25">
      <c r="A226" s="658"/>
      <c r="B226" s="658"/>
      <c r="C226" s="658"/>
      <c r="D226" s="472"/>
      <c r="E226" s="472"/>
      <c r="F226" s="472"/>
      <c r="G226" s="472"/>
      <c r="H226" s="472"/>
      <c r="I226" s="472"/>
      <c r="J226" s="472"/>
      <c r="K226" s="472"/>
    </row>
    <row r="227" spans="1:11" ht="12.75" customHeight="1" x14ac:dyDescent="0.25">
      <c r="A227" s="658"/>
      <c r="B227" s="658"/>
      <c r="C227" s="658"/>
      <c r="D227" s="472"/>
      <c r="E227" s="472"/>
      <c r="F227" s="472"/>
      <c r="G227" s="472"/>
      <c r="H227" s="472"/>
      <c r="I227" s="472"/>
      <c r="J227" s="472"/>
      <c r="K227" s="472"/>
    </row>
    <row r="228" spans="1:11" ht="12.75" customHeight="1" x14ac:dyDescent="0.25">
      <c r="A228" s="658"/>
      <c r="B228" s="658"/>
      <c r="C228" s="658"/>
      <c r="D228" s="472"/>
      <c r="E228" s="472"/>
      <c r="F228" s="472"/>
      <c r="G228" s="472"/>
      <c r="H228" s="472"/>
      <c r="I228" s="472"/>
      <c r="J228" s="472"/>
      <c r="K228" s="472"/>
    </row>
    <row r="229" spans="1:11" ht="12.75" customHeight="1" x14ac:dyDescent="0.25">
      <c r="A229" s="658"/>
      <c r="B229" s="658"/>
      <c r="C229" s="658"/>
      <c r="D229" s="472"/>
      <c r="E229" s="472"/>
      <c r="F229" s="472"/>
      <c r="G229" s="472"/>
      <c r="H229" s="472"/>
      <c r="I229" s="472"/>
      <c r="J229" s="472"/>
      <c r="K229" s="472"/>
    </row>
    <row r="230" spans="1:11" ht="12.75" customHeight="1" x14ac:dyDescent="0.25">
      <c r="A230" s="658"/>
      <c r="B230" s="658"/>
      <c r="C230" s="658"/>
      <c r="D230" s="472"/>
      <c r="E230" s="472"/>
      <c r="F230" s="472"/>
      <c r="G230" s="472"/>
      <c r="H230" s="472"/>
      <c r="I230" s="472"/>
      <c r="J230" s="472"/>
      <c r="K230" s="472"/>
    </row>
    <row r="231" spans="1:11" ht="12.75" customHeight="1" x14ac:dyDescent="0.25">
      <c r="A231" s="658"/>
      <c r="B231" s="658"/>
      <c r="C231" s="658"/>
      <c r="D231" s="472"/>
      <c r="E231" s="472"/>
      <c r="F231" s="472"/>
      <c r="G231" s="472"/>
      <c r="H231" s="472"/>
      <c r="I231" s="472"/>
      <c r="J231" s="472"/>
      <c r="K231" s="472"/>
    </row>
    <row r="232" spans="1:11" ht="12.75" customHeight="1" x14ac:dyDescent="0.25">
      <c r="A232" s="658"/>
      <c r="B232" s="658"/>
      <c r="C232" s="658"/>
      <c r="D232" s="472"/>
      <c r="E232" s="472"/>
      <c r="F232" s="472"/>
      <c r="G232" s="472"/>
      <c r="H232" s="472"/>
      <c r="I232" s="472"/>
      <c r="J232" s="472"/>
      <c r="K232" s="472"/>
    </row>
    <row r="233" spans="1:11" ht="12.75" customHeight="1" x14ac:dyDescent="0.25">
      <c r="A233" s="658"/>
      <c r="B233" s="658"/>
      <c r="C233" s="658"/>
      <c r="D233" s="472"/>
      <c r="E233" s="472"/>
      <c r="F233" s="472"/>
      <c r="G233" s="472"/>
      <c r="H233" s="472"/>
      <c r="I233" s="472"/>
      <c r="J233" s="472"/>
      <c r="K233" s="472"/>
    </row>
    <row r="234" spans="1:11" ht="12.75" customHeight="1" x14ac:dyDescent="0.25">
      <c r="A234" s="658"/>
      <c r="B234" s="658"/>
      <c r="C234" s="658"/>
      <c r="D234" s="472"/>
      <c r="E234" s="472"/>
      <c r="F234" s="472"/>
      <c r="G234" s="472"/>
      <c r="H234" s="472"/>
      <c r="I234" s="472"/>
      <c r="J234" s="472"/>
      <c r="K234" s="472"/>
    </row>
    <row r="235" spans="1:11" ht="12.75" customHeight="1" x14ac:dyDescent="0.25">
      <c r="A235" s="658"/>
      <c r="B235" s="658"/>
      <c r="C235" s="658"/>
      <c r="D235" s="472"/>
      <c r="E235" s="472"/>
      <c r="F235" s="472"/>
      <c r="G235" s="472"/>
      <c r="H235" s="472"/>
      <c r="I235" s="472"/>
      <c r="J235" s="472"/>
      <c r="K235" s="472"/>
    </row>
    <row r="236" spans="1:11" ht="12.75" customHeight="1" x14ac:dyDescent="0.25">
      <c r="A236" s="658"/>
      <c r="B236" s="658"/>
      <c r="C236" s="658"/>
      <c r="D236" s="472"/>
      <c r="E236" s="472"/>
      <c r="F236" s="472"/>
      <c r="G236" s="472"/>
      <c r="H236" s="472"/>
      <c r="I236" s="472"/>
      <c r="J236" s="472"/>
      <c r="K236" s="472"/>
    </row>
    <row r="237" spans="1:11" ht="12.75" customHeight="1" x14ac:dyDescent="0.25">
      <c r="A237" s="658"/>
      <c r="B237" s="658"/>
      <c r="C237" s="658"/>
      <c r="D237" s="472"/>
      <c r="E237" s="472"/>
      <c r="F237" s="472"/>
      <c r="G237" s="472"/>
      <c r="H237" s="472"/>
      <c r="I237" s="472"/>
      <c r="J237" s="472"/>
      <c r="K237" s="472"/>
    </row>
    <row r="238" spans="1:11" ht="12.75" customHeight="1" x14ac:dyDescent="0.25">
      <c r="A238" s="658"/>
      <c r="B238" s="658"/>
      <c r="C238" s="658"/>
      <c r="D238" s="472"/>
      <c r="E238" s="472"/>
      <c r="F238" s="472"/>
      <c r="G238" s="472"/>
      <c r="H238" s="472"/>
      <c r="I238" s="472"/>
      <c r="J238" s="472"/>
      <c r="K238" s="472"/>
    </row>
    <row r="239" spans="1:11" ht="12.75" customHeight="1" x14ac:dyDescent="0.25">
      <c r="A239" s="658"/>
      <c r="B239" s="658"/>
      <c r="C239" s="658"/>
      <c r="D239" s="472"/>
      <c r="E239" s="472"/>
      <c r="F239" s="472"/>
      <c r="G239" s="472"/>
      <c r="H239" s="472"/>
      <c r="I239" s="472"/>
      <c r="J239" s="472"/>
      <c r="K239" s="472"/>
    </row>
    <row r="240" spans="1:11" ht="18" x14ac:dyDescent="0.25">
      <c r="A240" s="658"/>
      <c r="B240" s="658"/>
      <c r="C240" s="658"/>
      <c r="D240" s="472"/>
      <c r="E240" s="472"/>
      <c r="F240" s="472"/>
      <c r="G240" s="472"/>
      <c r="H240" s="472"/>
      <c r="I240" s="472"/>
      <c r="J240" s="472"/>
      <c r="K240" s="472"/>
    </row>
    <row r="241" spans="1:11" ht="18" x14ac:dyDescent="0.25">
      <c r="A241" s="658"/>
      <c r="B241" s="658"/>
      <c r="C241" s="658"/>
      <c r="D241" s="472"/>
      <c r="E241" s="472"/>
      <c r="F241" s="472"/>
      <c r="G241" s="472"/>
      <c r="H241" s="472"/>
      <c r="I241" s="472"/>
      <c r="J241" s="472"/>
      <c r="K241" s="472"/>
    </row>
    <row r="242" spans="1:11" ht="18" x14ac:dyDescent="0.25">
      <c r="A242" s="658"/>
      <c r="B242" s="658"/>
      <c r="C242" s="658"/>
      <c r="D242" s="472"/>
      <c r="E242" s="472"/>
      <c r="F242" s="472"/>
      <c r="G242" s="472"/>
      <c r="H242" s="472"/>
      <c r="I242" s="472"/>
      <c r="J242" s="472"/>
      <c r="K242" s="472"/>
    </row>
    <row r="243" spans="1:11" ht="18" x14ac:dyDescent="0.25">
      <c r="A243" s="658"/>
      <c r="B243" s="658"/>
      <c r="C243" s="658"/>
      <c r="D243" s="472"/>
      <c r="E243" s="472"/>
      <c r="F243" s="472"/>
      <c r="G243" s="472"/>
      <c r="H243" s="472"/>
      <c r="I243" s="472"/>
      <c r="J243" s="472"/>
      <c r="K243" s="472"/>
    </row>
    <row r="244" spans="1:11" ht="18" x14ac:dyDescent="0.25">
      <c r="A244" s="658"/>
      <c r="B244" s="658"/>
      <c r="C244" s="658"/>
      <c r="D244" s="472"/>
      <c r="E244" s="472"/>
      <c r="F244" s="472"/>
      <c r="G244" s="472"/>
      <c r="H244" s="472"/>
      <c r="I244" s="472"/>
      <c r="J244" s="472"/>
      <c r="K244" s="472"/>
    </row>
    <row r="245" spans="1:11" ht="18" x14ac:dyDescent="0.25">
      <c r="A245" s="658"/>
      <c r="B245" s="658"/>
      <c r="C245" s="658"/>
      <c r="D245" s="472"/>
      <c r="E245" s="472"/>
      <c r="F245" s="472"/>
      <c r="G245" s="472"/>
      <c r="H245" s="472"/>
      <c r="I245" s="472"/>
      <c r="J245" s="472"/>
      <c r="K245" s="472"/>
    </row>
    <row r="246" spans="1:11" ht="18" x14ac:dyDescent="0.25">
      <c r="A246" s="658"/>
      <c r="B246" s="658"/>
      <c r="C246" s="658"/>
      <c r="D246" s="472"/>
      <c r="E246" s="472"/>
      <c r="F246" s="472"/>
      <c r="G246" s="472"/>
      <c r="H246" s="472"/>
      <c r="I246" s="472"/>
      <c r="J246" s="472"/>
      <c r="K246" s="472"/>
    </row>
    <row r="247" spans="1:11" ht="18" x14ac:dyDescent="0.25">
      <c r="A247" s="658"/>
      <c r="B247" s="658"/>
      <c r="C247" s="658"/>
      <c r="D247" s="472"/>
      <c r="E247" s="472"/>
      <c r="F247" s="472"/>
      <c r="G247" s="472"/>
      <c r="H247" s="472"/>
      <c r="I247" s="472"/>
      <c r="J247" s="472"/>
      <c r="K247" s="472"/>
    </row>
    <row r="248" spans="1:11" ht="18" x14ac:dyDescent="0.25">
      <c r="A248" s="658"/>
      <c r="B248" s="658"/>
      <c r="C248" s="658"/>
      <c r="D248" s="472"/>
      <c r="E248" s="472"/>
      <c r="F248" s="472"/>
      <c r="G248" s="472"/>
      <c r="H248" s="472"/>
      <c r="I248" s="472"/>
      <c r="J248" s="472"/>
      <c r="K248" s="472"/>
    </row>
    <row r="249" spans="1:11" ht="18" x14ac:dyDescent="0.25">
      <c r="A249" s="658"/>
      <c r="B249" s="658"/>
      <c r="C249" s="658"/>
      <c r="D249" s="472"/>
      <c r="E249" s="472"/>
      <c r="F249" s="472"/>
      <c r="G249" s="472"/>
      <c r="H249" s="472"/>
      <c r="I249" s="472"/>
      <c r="J249" s="472"/>
      <c r="K249" s="472"/>
    </row>
    <row r="250" spans="1:11" ht="18" x14ac:dyDescent="0.25">
      <c r="A250" s="658"/>
      <c r="B250" s="658"/>
      <c r="C250" s="658"/>
      <c r="D250" s="472"/>
      <c r="E250" s="472"/>
      <c r="F250" s="472"/>
      <c r="G250" s="472"/>
      <c r="H250" s="472"/>
      <c r="I250" s="472"/>
      <c r="J250" s="472"/>
      <c r="K250" s="472"/>
    </row>
    <row r="251" spans="1:11" ht="18" x14ac:dyDescent="0.25">
      <c r="A251" s="658"/>
      <c r="B251" s="658"/>
      <c r="C251" s="658"/>
      <c r="D251" s="472"/>
      <c r="E251" s="472"/>
      <c r="F251" s="472"/>
      <c r="G251" s="472"/>
      <c r="H251" s="472"/>
      <c r="I251" s="472"/>
      <c r="J251" s="472"/>
      <c r="K251" s="472"/>
    </row>
    <row r="252" spans="1:11" ht="18" x14ac:dyDescent="0.25">
      <c r="A252" s="658"/>
      <c r="B252" s="658"/>
      <c r="C252" s="658"/>
      <c r="D252" s="472"/>
      <c r="E252" s="472"/>
      <c r="F252" s="472"/>
      <c r="G252" s="472"/>
      <c r="H252" s="472"/>
      <c r="I252" s="472"/>
      <c r="J252" s="472"/>
      <c r="K252" s="472"/>
    </row>
    <row r="253" spans="1:11" ht="18" x14ac:dyDescent="0.25">
      <c r="A253" s="658"/>
      <c r="B253" s="658"/>
      <c r="C253" s="658"/>
      <c r="D253" s="472"/>
      <c r="E253" s="472"/>
      <c r="F253" s="472"/>
      <c r="G253" s="472"/>
      <c r="H253" s="472"/>
      <c r="I253" s="472"/>
      <c r="J253" s="472"/>
      <c r="K253" s="472"/>
    </row>
    <row r="254" spans="1:11" ht="18" x14ac:dyDescent="0.25">
      <c r="A254" s="658"/>
      <c r="B254" s="658"/>
      <c r="C254" s="658"/>
      <c r="D254" s="472"/>
      <c r="E254" s="472"/>
      <c r="F254" s="472"/>
      <c r="G254" s="472"/>
      <c r="H254" s="472"/>
      <c r="I254" s="472"/>
      <c r="J254" s="472"/>
      <c r="K254" s="472"/>
    </row>
    <row r="255" spans="1:11" ht="18" x14ac:dyDescent="0.25">
      <c r="A255" s="658"/>
      <c r="B255" s="658"/>
      <c r="C255" s="658"/>
      <c r="D255" s="472"/>
      <c r="E255" s="472"/>
      <c r="F255" s="472"/>
      <c r="G255" s="472"/>
      <c r="H255" s="472"/>
      <c r="I255" s="472"/>
      <c r="J255" s="472"/>
      <c r="K255" s="472"/>
    </row>
    <row r="256" spans="1:11" ht="18" x14ac:dyDescent="0.25">
      <c r="A256" s="658"/>
      <c r="B256" s="658"/>
      <c r="C256" s="658"/>
      <c r="D256" s="472"/>
      <c r="E256" s="472"/>
      <c r="F256" s="472"/>
      <c r="G256" s="472"/>
      <c r="H256" s="472"/>
      <c r="I256" s="472"/>
      <c r="J256" s="472"/>
      <c r="K256" s="472"/>
    </row>
    <row r="257" spans="1:11" ht="18" x14ac:dyDescent="0.25">
      <c r="A257" s="658"/>
      <c r="B257" s="658"/>
      <c r="C257" s="658"/>
      <c r="D257" s="472"/>
      <c r="E257" s="472"/>
      <c r="F257" s="472"/>
      <c r="G257" s="472"/>
      <c r="H257" s="472"/>
      <c r="I257" s="472"/>
      <c r="J257" s="472"/>
      <c r="K257" s="472"/>
    </row>
    <row r="258" spans="1:11" ht="18" x14ac:dyDescent="0.25">
      <c r="A258" s="658"/>
      <c r="B258" s="658"/>
      <c r="C258" s="658"/>
      <c r="D258" s="472"/>
      <c r="E258" s="472"/>
      <c r="F258" s="472"/>
      <c r="G258" s="472"/>
      <c r="H258" s="472"/>
      <c r="I258" s="472"/>
      <c r="J258" s="472"/>
      <c r="K258" s="472"/>
    </row>
    <row r="259" spans="1:11" ht="18" x14ac:dyDescent="0.25">
      <c r="A259" s="658"/>
      <c r="B259" s="658"/>
      <c r="C259" s="658"/>
      <c r="D259" s="472"/>
      <c r="E259" s="472"/>
      <c r="F259" s="472"/>
      <c r="G259" s="472"/>
      <c r="H259" s="472"/>
      <c r="I259" s="472"/>
      <c r="J259" s="472"/>
      <c r="K259" s="472"/>
    </row>
    <row r="260" spans="1:11" ht="18" x14ac:dyDescent="0.25">
      <c r="A260" s="658"/>
      <c r="B260" s="658"/>
      <c r="C260" s="658"/>
      <c r="D260" s="472"/>
      <c r="E260" s="472"/>
      <c r="F260" s="472"/>
      <c r="G260" s="472"/>
      <c r="H260" s="472"/>
      <c r="I260" s="472"/>
      <c r="J260" s="472"/>
      <c r="K260" s="472"/>
    </row>
    <row r="261" spans="1:11" ht="18" x14ac:dyDescent="0.25">
      <c r="A261" s="658"/>
      <c r="B261" s="658"/>
      <c r="C261" s="658"/>
      <c r="D261" s="472"/>
      <c r="E261" s="472"/>
      <c r="F261" s="472"/>
      <c r="G261" s="472"/>
      <c r="H261" s="472"/>
      <c r="I261" s="472"/>
      <c r="J261" s="472"/>
      <c r="K261" s="472"/>
    </row>
    <row r="262" spans="1:11" ht="18" x14ac:dyDescent="0.25">
      <c r="A262" s="658"/>
      <c r="B262" s="658"/>
      <c r="C262" s="658"/>
      <c r="D262" s="472"/>
      <c r="E262" s="472"/>
      <c r="F262" s="472"/>
      <c r="G262" s="472"/>
      <c r="H262" s="472"/>
      <c r="I262" s="472"/>
      <c r="J262" s="472"/>
      <c r="K262" s="472"/>
    </row>
    <row r="263" spans="1:11" ht="18" x14ac:dyDescent="0.25">
      <c r="A263" s="658"/>
      <c r="B263" s="658"/>
      <c r="C263" s="658"/>
      <c r="D263" s="472"/>
      <c r="E263" s="472"/>
      <c r="F263" s="472"/>
      <c r="G263" s="472"/>
      <c r="H263" s="472"/>
      <c r="I263" s="472"/>
      <c r="J263" s="472"/>
      <c r="K263" s="472"/>
    </row>
    <row r="264" spans="1:11" ht="18" x14ac:dyDescent="0.25">
      <c r="A264" s="658"/>
      <c r="B264" s="658"/>
      <c r="C264" s="658"/>
      <c r="D264" s="472"/>
      <c r="E264" s="472"/>
      <c r="F264" s="472"/>
      <c r="G264" s="472"/>
      <c r="H264" s="472"/>
      <c r="I264" s="472"/>
      <c r="J264" s="472"/>
      <c r="K264" s="472"/>
    </row>
    <row r="265" spans="1:11" ht="18" x14ac:dyDescent="0.25">
      <c r="A265" s="658"/>
      <c r="B265" s="658"/>
      <c r="C265" s="658"/>
      <c r="D265" s="472"/>
      <c r="E265" s="472"/>
      <c r="F265" s="472"/>
      <c r="G265" s="472"/>
      <c r="H265" s="472"/>
      <c r="I265" s="472"/>
      <c r="J265" s="472"/>
      <c r="K265" s="472"/>
    </row>
    <row r="266" spans="1:11" ht="18" x14ac:dyDescent="0.25">
      <c r="A266" s="658"/>
      <c r="B266" s="658"/>
      <c r="C266" s="658"/>
      <c r="D266" s="472"/>
      <c r="E266" s="472"/>
      <c r="F266" s="472"/>
      <c r="G266" s="472"/>
      <c r="H266" s="472"/>
      <c r="I266" s="472"/>
      <c r="J266" s="472"/>
      <c r="K266" s="472"/>
    </row>
    <row r="267" spans="1:11" ht="18" x14ac:dyDescent="0.25">
      <c r="A267" s="658"/>
      <c r="B267" s="658"/>
      <c r="C267" s="658"/>
      <c r="D267" s="472"/>
      <c r="E267" s="472"/>
      <c r="F267" s="472"/>
      <c r="G267" s="472"/>
      <c r="H267" s="472"/>
      <c r="I267" s="472"/>
      <c r="J267" s="472"/>
      <c r="K267" s="472"/>
    </row>
    <row r="268" spans="1:11" ht="18" x14ac:dyDescent="0.25">
      <c r="A268" s="658"/>
      <c r="B268" s="658"/>
      <c r="C268" s="658"/>
      <c r="D268" s="472"/>
      <c r="E268" s="472"/>
      <c r="F268" s="472"/>
      <c r="G268" s="472"/>
      <c r="H268" s="472"/>
      <c r="I268" s="472"/>
      <c r="J268" s="472"/>
      <c r="K268" s="472"/>
    </row>
    <row r="269" spans="1:11" ht="18" x14ac:dyDescent="0.25">
      <c r="A269" s="658"/>
      <c r="B269" s="658"/>
      <c r="C269" s="658"/>
      <c r="D269" s="472"/>
      <c r="E269" s="472"/>
      <c r="F269" s="472"/>
      <c r="G269" s="472"/>
      <c r="H269" s="472"/>
      <c r="I269" s="472"/>
      <c r="J269" s="472"/>
      <c r="K269" s="472"/>
    </row>
    <row r="270" spans="1:11" ht="18" x14ac:dyDescent="0.25">
      <c r="A270" s="658"/>
      <c r="B270" s="658"/>
      <c r="C270" s="658"/>
      <c r="D270" s="472"/>
      <c r="E270" s="472"/>
      <c r="F270" s="472"/>
      <c r="G270" s="472"/>
      <c r="H270" s="472"/>
      <c r="I270" s="472"/>
      <c r="J270" s="472"/>
      <c r="K270" s="472"/>
    </row>
    <row r="271" spans="1:11" ht="18" x14ac:dyDescent="0.25">
      <c r="A271" s="658"/>
      <c r="B271" s="658"/>
      <c r="C271" s="658"/>
      <c r="D271" s="472"/>
      <c r="E271" s="472"/>
      <c r="F271" s="472"/>
      <c r="G271" s="472"/>
      <c r="H271" s="472"/>
      <c r="I271" s="472"/>
      <c r="J271" s="472"/>
      <c r="K271" s="472"/>
    </row>
  </sheetData>
  <mergeCells count="95">
    <mergeCell ref="J58:L58"/>
    <mergeCell ref="B39:B40"/>
    <mergeCell ref="Q39:Q40"/>
    <mergeCell ref="B41:C41"/>
    <mergeCell ref="P41:Q41"/>
    <mergeCell ref="M58:O58"/>
    <mergeCell ref="P58:P61"/>
    <mergeCell ref="Q58:Q61"/>
    <mergeCell ref="B48:C48"/>
    <mergeCell ref="P48:Q48"/>
    <mergeCell ref="A49:C49"/>
    <mergeCell ref="P49:R49"/>
    <mergeCell ref="A57:B57"/>
    <mergeCell ref="Q57:R57"/>
    <mergeCell ref="R58:R61"/>
    <mergeCell ref="D59:F59"/>
    <mergeCell ref="G59:I59"/>
    <mergeCell ref="A62:A63"/>
    <mergeCell ref="A73:C73"/>
    <mergeCell ref="P73:R73"/>
    <mergeCell ref="A64:C64"/>
    <mergeCell ref="P64:R64"/>
    <mergeCell ref="A69:C69"/>
    <mergeCell ref="P69:R69"/>
    <mergeCell ref="R62:R63"/>
    <mergeCell ref="A58:A61"/>
    <mergeCell ref="B58:B61"/>
    <mergeCell ref="C58:C61"/>
    <mergeCell ref="J59:L59"/>
    <mergeCell ref="M59:O59"/>
    <mergeCell ref="D58:F58"/>
    <mergeCell ref="G58:I58"/>
    <mergeCell ref="A36:A48"/>
    <mergeCell ref="B36:B37"/>
    <mergeCell ref="Q36:Q37"/>
    <mergeCell ref="R36:R48"/>
    <mergeCell ref="B38:C38"/>
    <mergeCell ref="P38:Q38"/>
    <mergeCell ref="B42:B43"/>
    <mergeCell ref="Q42:Q43"/>
    <mergeCell ref="B44:C44"/>
    <mergeCell ref="P44:Q44"/>
    <mergeCell ref="B46:B47"/>
    <mergeCell ref="Q46:Q47"/>
    <mergeCell ref="M32:O32"/>
    <mergeCell ref="P32:P35"/>
    <mergeCell ref="Q32:Q35"/>
    <mergeCell ref="R32:R35"/>
    <mergeCell ref="D33:F33"/>
    <mergeCell ref="G33:I33"/>
    <mergeCell ref="J33:L33"/>
    <mergeCell ref="M33:O33"/>
    <mergeCell ref="J32:L32"/>
    <mergeCell ref="A32:A35"/>
    <mergeCell ref="B32:B35"/>
    <mergeCell ref="C32:C35"/>
    <mergeCell ref="D32:F32"/>
    <mergeCell ref="G32:I32"/>
    <mergeCell ref="Q31:R31"/>
    <mergeCell ref="A24:C24"/>
    <mergeCell ref="P24:R24"/>
    <mergeCell ref="A19:A23"/>
    <mergeCell ref="R19:R23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G5:I5"/>
    <mergeCell ref="J5:L5"/>
    <mergeCell ref="M5:O5"/>
    <mergeCell ref="R4:R7"/>
    <mergeCell ref="D5:F5"/>
    <mergeCell ref="A8:A9"/>
    <mergeCell ref="R8:R9"/>
    <mergeCell ref="A65:A68"/>
    <mergeCell ref="R65:R68"/>
    <mergeCell ref="R14:R15"/>
    <mergeCell ref="A17:C17"/>
    <mergeCell ref="P17:R17"/>
    <mergeCell ref="A10:C10"/>
    <mergeCell ref="P10:R10"/>
    <mergeCell ref="A11:A12"/>
    <mergeCell ref="R11:R12"/>
    <mergeCell ref="A13:C13"/>
    <mergeCell ref="P13:R13"/>
    <mergeCell ref="A14:A15"/>
    <mergeCell ref="A31:B31"/>
  </mergeCells>
  <printOptions horizontalCentered="1"/>
  <pageMargins left="0.643700787" right="0.643700787" top="0.78740157480314998" bottom="0.643700787" header="0.78740157480314998" footer="0.643700787"/>
  <pageSetup paperSize="9" scale="70" firstPageNumber="246" orientation="landscape" useFirstPageNumber="1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24"/>
  <sheetViews>
    <sheetView rightToLeft="1" view="pageBreakPreview" zoomScale="85" zoomScaleSheetLayoutView="85" workbookViewId="0">
      <selection activeCell="B6" sqref="B6:M6"/>
    </sheetView>
  </sheetViews>
  <sheetFormatPr defaultColWidth="6.7109375" defaultRowHeight="15" customHeight="1" x14ac:dyDescent="0.25"/>
  <cols>
    <col min="1" max="1" width="23.5703125" style="170" customWidth="1"/>
    <col min="2" max="2" width="5.85546875" style="170" customWidth="1"/>
    <col min="3" max="3" width="6" style="170" customWidth="1"/>
    <col min="4" max="4" width="6.42578125" style="170" customWidth="1"/>
    <col min="5" max="5" width="7.5703125" style="170" customWidth="1"/>
    <col min="6" max="9" width="9.140625" style="170" customWidth="1"/>
    <col min="10" max="10" width="7.5703125" style="170" customWidth="1"/>
    <col min="11" max="13" width="8.5703125" style="514" customWidth="1"/>
    <col min="14" max="14" width="47" style="278" customWidth="1"/>
    <col min="15" max="16384" width="6.7109375" style="278"/>
  </cols>
  <sheetData>
    <row r="1" spans="1:14" ht="25.5" customHeight="1" x14ac:dyDescent="0.25">
      <c r="A1" s="3668" t="s">
        <v>2122</v>
      </c>
      <c r="B1" s="3668"/>
      <c r="C1" s="3668"/>
      <c r="D1" s="3668"/>
      <c r="E1" s="3668"/>
      <c r="F1" s="3668"/>
      <c r="G1" s="3668"/>
      <c r="H1" s="3668"/>
      <c r="I1" s="3668"/>
      <c r="J1" s="3668"/>
      <c r="K1" s="3668"/>
      <c r="L1" s="3668"/>
      <c r="M1" s="3668"/>
      <c r="N1" s="3668"/>
    </row>
    <row r="2" spans="1:14" ht="25.5" customHeight="1" x14ac:dyDescent="0.25">
      <c r="A2" s="3669" t="s">
        <v>2123</v>
      </c>
      <c r="B2" s="3669"/>
      <c r="C2" s="3669"/>
      <c r="D2" s="3669"/>
      <c r="E2" s="3669"/>
      <c r="F2" s="3669"/>
      <c r="G2" s="3669"/>
      <c r="H2" s="3669"/>
      <c r="I2" s="3669"/>
      <c r="J2" s="3669"/>
      <c r="K2" s="3669"/>
      <c r="L2" s="3669"/>
      <c r="M2" s="3669"/>
      <c r="N2" s="3669"/>
    </row>
    <row r="3" spans="1:14" ht="25.5" customHeight="1" thickBot="1" x14ac:dyDescent="0.3">
      <c r="A3" s="794" t="s">
        <v>2812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800" t="s">
        <v>2813</v>
      </c>
    </row>
    <row r="4" spans="1:14" ht="25.5" customHeight="1" thickTop="1" x14ac:dyDescent="0.25">
      <c r="A4" s="3329" t="s">
        <v>32</v>
      </c>
      <c r="B4" s="3329" t="s">
        <v>33</v>
      </c>
      <c r="C4" s="3329"/>
      <c r="D4" s="3329"/>
      <c r="E4" s="3329" t="s">
        <v>1</v>
      </c>
      <c r="F4" s="3329"/>
      <c r="G4" s="3329"/>
      <c r="H4" s="3329" t="s">
        <v>2</v>
      </c>
      <c r="I4" s="3329"/>
      <c r="J4" s="3329"/>
      <c r="K4" s="3194" t="s">
        <v>31</v>
      </c>
      <c r="L4" s="3194"/>
      <c r="M4" s="3194"/>
      <c r="N4" s="3329" t="s">
        <v>98</v>
      </c>
    </row>
    <row r="5" spans="1:14" ht="33" customHeight="1" x14ac:dyDescent="0.25">
      <c r="A5" s="3050"/>
      <c r="B5" s="3543" t="s">
        <v>94</v>
      </c>
      <c r="C5" s="3543"/>
      <c r="D5" s="3543"/>
      <c r="E5" s="3543" t="s">
        <v>95</v>
      </c>
      <c r="F5" s="3543"/>
      <c r="G5" s="3543"/>
      <c r="H5" s="3543" t="s">
        <v>96</v>
      </c>
      <c r="I5" s="3543"/>
      <c r="J5" s="3543"/>
      <c r="K5" s="2930" t="s">
        <v>116</v>
      </c>
      <c r="L5" s="2930"/>
      <c r="M5" s="2930"/>
      <c r="N5" s="3050"/>
    </row>
    <row r="6" spans="1:14" ht="21" customHeight="1" x14ac:dyDescent="0.25">
      <c r="A6" s="3050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050"/>
    </row>
    <row r="7" spans="1:14" ht="18.75" customHeight="1" thickBot="1" x14ac:dyDescent="0.3">
      <c r="A7" s="3347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3347"/>
    </row>
    <row r="8" spans="1:14" s="81" customFormat="1" ht="28.5" customHeight="1" x14ac:dyDescent="0.2">
      <c r="A8" s="181" t="s">
        <v>34</v>
      </c>
      <c r="B8" s="1173">
        <v>4</v>
      </c>
      <c r="C8" s="1173">
        <v>7</v>
      </c>
      <c r="D8" s="1173">
        <v>11</v>
      </c>
      <c r="E8" s="1173">
        <v>5</v>
      </c>
      <c r="F8" s="1173">
        <v>29</v>
      </c>
      <c r="G8" s="1173">
        <v>34</v>
      </c>
      <c r="H8" s="1173">
        <v>0</v>
      </c>
      <c r="I8" s="1173">
        <v>0</v>
      </c>
      <c r="J8" s="1173">
        <v>0</v>
      </c>
      <c r="K8" s="1169">
        <f>SUM(B8,E8,H8)</f>
        <v>9</v>
      </c>
      <c r="L8" s="1169">
        <f>SUM(C8,F8,I8)</f>
        <v>36</v>
      </c>
      <c r="M8" s="1169">
        <f>SUM(K8:L8)</f>
        <v>45</v>
      </c>
      <c r="N8" s="91" t="s">
        <v>128</v>
      </c>
    </row>
    <row r="9" spans="1:14" s="81" customFormat="1" ht="28.5" customHeight="1" x14ac:dyDescent="0.2">
      <c r="A9" s="176" t="s">
        <v>51</v>
      </c>
      <c r="B9" s="1175">
        <v>0</v>
      </c>
      <c r="C9" s="1175">
        <v>0</v>
      </c>
      <c r="D9" s="1175">
        <v>0</v>
      </c>
      <c r="E9" s="1175">
        <v>46</v>
      </c>
      <c r="F9" s="1175">
        <v>54</v>
      </c>
      <c r="G9" s="1175">
        <v>100</v>
      </c>
      <c r="H9" s="1175">
        <v>0</v>
      </c>
      <c r="I9" s="1175">
        <v>0</v>
      </c>
      <c r="J9" s="1175">
        <v>0</v>
      </c>
      <c r="K9" s="1171">
        <f t="shared" ref="K9:L10" si="0">SUM(B9,E9,H9)</f>
        <v>46</v>
      </c>
      <c r="L9" s="1171">
        <f t="shared" si="0"/>
        <v>54</v>
      </c>
      <c r="M9" s="1171">
        <f t="shared" ref="M9:M10" si="1">SUM(K9:L9)</f>
        <v>100</v>
      </c>
      <c r="N9" s="107" t="s">
        <v>100</v>
      </c>
    </row>
    <row r="10" spans="1:14" s="81" customFormat="1" ht="28.5" customHeight="1" x14ac:dyDescent="0.2">
      <c r="A10" s="176" t="s">
        <v>36</v>
      </c>
      <c r="B10" s="1175">
        <v>14</v>
      </c>
      <c r="C10" s="1175">
        <v>10</v>
      </c>
      <c r="D10" s="1175">
        <v>24</v>
      </c>
      <c r="E10" s="1175">
        <v>53</v>
      </c>
      <c r="F10" s="1175">
        <v>40</v>
      </c>
      <c r="G10" s="1175">
        <v>93</v>
      </c>
      <c r="H10" s="1175">
        <v>10</v>
      </c>
      <c r="I10" s="1175">
        <v>5</v>
      </c>
      <c r="J10" s="1175">
        <v>15</v>
      </c>
      <c r="K10" s="2236">
        <f t="shared" si="0"/>
        <v>77</v>
      </c>
      <c r="L10" s="2236">
        <f t="shared" si="0"/>
        <v>55</v>
      </c>
      <c r="M10" s="2236">
        <f t="shared" si="1"/>
        <v>132</v>
      </c>
      <c r="N10" s="107" t="s">
        <v>123</v>
      </c>
    </row>
    <row r="11" spans="1:14" s="170" customFormat="1" ht="28.5" customHeight="1" x14ac:dyDescent="0.2">
      <c r="A11" s="652" t="s">
        <v>334</v>
      </c>
      <c r="B11" s="1175">
        <v>0</v>
      </c>
      <c r="C11" s="1175">
        <v>0</v>
      </c>
      <c r="D11" s="1175">
        <v>0</v>
      </c>
      <c r="E11" s="1175">
        <v>10</v>
      </c>
      <c r="F11" s="1175">
        <v>9</v>
      </c>
      <c r="G11" s="1175">
        <v>19</v>
      </c>
      <c r="H11" s="1175">
        <v>0</v>
      </c>
      <c r="I11" s="1175">
        <v>0</v>
      </c>
      <c r="J11" s="1175">
        <v>0</v>
      </c>
      <c r="K11" s="2234">
        <f t="shared" ref="K11:K18" si="2">SUM(B11,E11,H11)</f>
        <v>10</v>
      </c>
      <c r="L11" s="2234">
        <f t="shared" ref="L11:L18" si="3">SUM(C11,F11,I11)</f>
        <v>9</v>
      </c>
      <c r="M11" s="2234">
        <f t="shared" ref="M11:M18" si="4">SUM(K11:L11)</f>
        <v>19</v>
      </c>
      <c r="N11" s="107" t="s">
        <v>136</v>
      </c>
    </row>
    <row r="12" spans="1:14" s="81" customFormat="1" ht="28.5" customHeight="1" x14ac:dyDescent="0.2">
      <c r="A12" s="176" t="s">
        <v>43</v>
      </c>
      <c r="B12" s="1175">
        <v>0</v>
      </c>
      <c r="C12" s="1175">
        <v>0</v>
      </c>
      <c r="D12" s="1175">
        <v>0</v>
      </c>
      <c r="E12" s="1175">
        <v>58</v>
      </c>
      <c r="F12" s="1175">
        <v>125</v>
      </c>
      <c r="G12" s="1175">
        <v>183</v>
      </c>
      <c r="H12" s="1175">
        <v>9</v>
      </c>
      <c r="I12" s="1175">
        <v>7</v>
      </c>
      <c r="J12" s="1175">
        <v>16</v>
      </c>
      <c r="K12" s="2236">
        <f t="shared" si="2"/>
        <v>67</v>
      </c>
      <c r="L12" s="2236">
        <f t="shared" si="3"/>
        <v>132</v>
      </c>
      <c r="M12" s="2236">
        <f t="shared" si="4"/>
        <v>199</v>
      </c>
      <c r="N12" s="107" t="s">
        <v>125</v>
      </c>
    </row>
    <row r="13" spans="1:14" s="81" customFormat="1" ht="28.5" customHeight="1" x14ac:dyDescent="0.2">
      <c r="A13" s="253" t="s">
        <v>210</v>
      </c>
      <c r="B13" s="1175">
        <v>0</v>
      </c>
      <c r="C13" s="1175">
        <v>0</v>
      </c>
      <c r="D13" s="1175">
        <v>0</v>
      </c>
      <c r="E13" s="1175">
        <v>138</v>
      </c>
      <c r="F13" s="1175">
        <v>207</v>
      </c>
      <c r="G13" s="1175">
        <v>345</v>
      </c>
      <c r="H13" s="1175">
        <v>94</v>
      </c>
      <c r="I13" s="1175">
        <v>76</v>
      </c>
      <c r="J13" s="1175">
        <v>170</v>
      </c>
      <c r="K13" s="2234">
        <f t="shared" si="2"/>
        <v>232</v>
      </c>
      <c r="L13" s="2234">
        <f t="shared" si="3"/>
        <v>283</v>
      </c>
      <c r="M13" s="2234">
        <f t="shared" si="4"/>
        <v>515</v>
      </c>
      <c r="N13" s="774" t="s">
        <v>409</v>
      </c>
    </row>
    <row r="14" spans="1:14" s="81" customFormat="1" ht="28.5" customHeight="1" x14ac:dyDescent="0.2">
      <c r="A14" s="253" t="s">
        <v>212</v>
      </c>
      <c r="B14" s="1175">
        <v>4</v>
      </c>
      <c r="C14" s="1175">
        <v>6</v>
      </c>
      <c r="D14" s="1175">
        <v>10</v>
      </c>
      <c r="E14" s="1175">
        <v>17</v>
      </c>
      <c r="F14" s="1175">
        <v>57</v>
      </c>
      <c r="G14" s="1175">
        <v>74</v>
      </c>
      <c r="H14" s="1175">
        <v>21</v>
      </c>
      <c r="I14" s="1175">
        <v>33</v>
      </c>
      <c r="J14" s="1175">
        <v>54</v>
      </c>
      <c r="K14" s="2236">
        <f t="shared" si="2"/>
        <v>42</v>
      </c>
      <c r="L14" s="2236">
        <f t="shared" si="3"/>
        <v>96</v>
      </c>
      <c r="M14" s="2236">
        <f t="shared" si="4"/>
        <v>138</v>
      </c>
      <c r="N14" s="107" t="s">
        <v>224</v>
      </c>
    </row>
    <row r="15" spans="1:14" s="81" customFormat="1" ht="28.5" customHeight="1" x14ac:dyDescent="0.2">
      <c r="A15" s="247" t="s">
        <v>255</v>
      </c>
      <c r="B15" s="1175">
        <v>0</v>
      </c>
      <c r="C15" s="1175">
        <v>0</v>
      </c>
      <c r="D15" s="1175">
        <v>0</v>
      </c>
      <c r="E15" s="1175">
        <v>43</v>
      </c>
      <c r="F15" s="1175">
        <v>36</v>
      </c>
      <c r="G15" s="1175">
        <v>79</v>
      </c>
      <c r="H15" s="1175">
        <v>33</v>
      </c>
      <c r="I15" s="1175">
        <v>8</v>
      </c>
      <c r="J15" s="1175">
        <v>41</v>
      </c>
      <c r="K15" s="2234">
        <f t="shared" si="2"/>
        <v>76</v>
      </c>
      <c r="L15" s="2234">
        <f t="shared" si="3"/>
        <v>44</v>
      </c>
      <c r="M15" s="2234">
        <f t="shared" si="4"/>
        <v>120</v>
      </c>
      <c r="N15" s="107" t="s">
        <v>254</v>
      </c>
    </row>
    <row r="16" spans="1:14" s="81" customFormat="1" ht="28.5" customHeight="1" x14ac:dyDescent="0.2">
      <c r="A16" s="474" t="s">
        <v>1274</v>
      </c>
      <c r="B16" s="1175">
        <v>0</v>
      </c>
      <c r="C16" s="1175">
        <v>0</v>
      </c>
      <c r="D16" s="1175">
        <v>0</v>
      </c>
      <c r="E16" s="1175">
        <v>17</v>
      </c>
      <c r="F16" s="1175">
        <v>23</v>
      </c>
      <c r="G16" s="1175">
        <v>40</v>
      </c>
      <c r="H16" s="1175">
        <v>0</v>
      </c>
      <c r="I16" s="1175">
        <v>0</v>
      </c>
      <c r="J16" s="1175">
        <v>0</v>
      </c>
      <c r="K16" s="2236">
        <f t="shared" si="2"/>
        <v>17</v>
      </c>
      <c r="L16" s="2236">
        <f t="shared" si="3"/>
        <v>23</v>
      </c>
      <c r="M16" s="2236">
        <f t="shared" si="4"/>
        <v>40</v>
      </c>
      <c r="N16" s="784" t="s">
        <v>1296</v>
      </c>
    </row>
    <row r="17" spans="1:24" s="81" customFormat="1" ht="28.5" customHeight="1" x14ac:dyDescent="0.2">
      <c r="A17" s="2240" t="s">
        <v>201</v>
      </c>
      <c r="B17" s="2240">
        <v>0</v>
      </c>
      <c r="C17" s="2240">
        <v>0</v>
      </c>
      <c r="D17" s="2240">
        <v>0</v>
      </c>
      <c r="E17" s="2240">
        <v>34</v>
      </c>
      <c r="F17" s="2240">
        <v>6</v>
      </c>
      <c r="G17" s="2240">
        <v>40</v>
      </c>
      <c r="H17" s="2240">
        <v>33</v>
      </c>
      <c r="I17" s="2240">
        <v>8</v>
      </c>
      <c r="J17" s="2240">
        <v>41</v>
      </c>
      <c r="K17" s="2234">
        <f t="shared" si="2"/>
        <v>67</v>
      </c>
      <c r="L17" s="2234">
        <f t="shared" si="3"/>
        <v>14</v>
      </c>
      <c r="M17" s="2234">
        <f t="shared" si="4"/>
        <v>81</v>
      </c>
      <c r="N17" s="791" t="s">
        <v>1650</v>
      </c>
    </row>
    <row r="18" spans="1:24" s="81" customFormat="1" ht="28.5" customHeight="1" thickBot="1" x14ac:dyDescent="0.25">
      <c r="A18" s="181" t="s">
        <v>41</v>
      </c>
      <c r="B18" s="2237">
        <v>0</v>
      </c>
      <c r="C18" s="2237">
        <v>0</v>
      </c>
      <c r="D18" s="2237">
        <v>0</v>
      </c>
      <c r="E18" s="2237">
        <v>8</v>
      </c>
      <c r="F18" s="2237">
        <v>23</v>
      </c>
      <c r="G18" s="2237">
        <v>31</v>
      </c>
      <c r="H18" s="2237">
        <v>0</v>
      </c>
      <c r="I18" s="2237">
        <v>0</v>
      </c>
      <c r="J18" s="2237">
        <v>0</v>
      </c>
      <c r="K18" s="2236">
        <f t="shared" si="2"/>
        <v>8</v>
      </c>
      <c r="L18" s="2236">
        <f t="shared" si="3"/>
        <v>23</v>
      </c>
      <c r="M18" s="2236">
        <f t="shared" si="4"/>
        <v>31</v>
      </c>
      <c r="N18" s="2262" t="s">
        <v>144</v>
      </c>
    </row>
    <row r="19" spans="1:24" s="291" customFormat="1" ht="28.5" customHeight="1" thickBot="1" x14ac:dyDescent="0.3">
      <c r="A19" s="89" t="s">
        <v>87</v>
      </c>
      <c r="B19" s="1181">
        <f>SUM(B8:B18)</f>
        <v>22</v>
      </c>
      <c r="C19" s="2333">
        <f t="shared" ref="C19:M19" si="5">SUM(C8:C18)</f>
        <v>23</v>
      </c>
      <c r="D19" s="2333">
        <f t="shared" si="5"/>
        <v>45</v>
      </c>
      <c r="E19" s="2333">
        <f t="shared" si="5"/>
        <v>429</v>
      </c>
      <c r="F19" s="2333">
        <f t="shared" si="5"/>
        <v>609</v>
      </c>
      <c r="G19" s="2333">
        <f t="shared" si="5"/>
        <v>1038</v>
      </c>
      <c r="H19" s="2333">
        <f t="shared" si="5"/>
        <v>200</v>
      </c>
      <c r="I19" s="2333">
        <f t="shared" si="5"/>
        <v>137</v>
      </c>
      <c r="J19" s="2333">
        <f t="shared" si="5"/>
        <v>337</v>
      </c>
      <c r="K19" s="2333">
        <f t="shared" si="5"/>
        <v>651</v>
      </c>
      <c r="L19" s="2333">
        <f t="shared" si="5"/>
        <v>769</v>
      </c>
      <c r="M19" s="2333">
        <f t="shared" si="5"/>
        <v>1420</v>
      </c>
      <c r="N19" s="113" t="s">
        <v>147</v>
      </c>
    </row>
    <row r="20" spans="1:24" ht="15" customHeight="1" thickTop="1" x14ac:dyDescent="0.25"/>
    <row r="23" spans="1:24" ht="24.75" customHeight="1" x14ac:dyDescent="0.25"/>
    <row r="24" spans="1:24" ht="15" customHeight="1" x14ac:dyDescent="0.25">
      <c r="L24" s="181"/>
      <c r="M24" s="181"/>
      <c r="N24" s="181"/>
      <c r="O24" s="181"/>
      <c r="P24" s="181"/>
      <c r="Q24" s="181"/>
      <c r="R24" s="181"/>
      <c r="S24" s="181"/>
      <c r="T24" s="181"/>
      <c r="U24" s="508"/>
      <c r="V24" s="508"/>
      <c r="W24" s="508"/>
      <c r="X24" s="277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0" firstPageNumber="249" orientation="landscape" useFirstPageNumber="1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H279"/>
  <sheetViews>
    <sheetView rightToLeft="1" view="pageBreakPreview" topLeftCell="A55" zoomScale="75" zoomScaleNormal="75" zoomScaleSheetLayoutView="75" workbookViewId="0">
      <selection activeCell="D68" activeCellId="2" sqref="D6:O6 D28:O28 D68:O68"/>
    </sheetView>
  </sheetViews>
  <sheetFormatPr defaultColWidth="10.28515625" defaultRowHeight="12.75" x14ac:dyDescent="0.2"/>
  <cols>
    <col min="1" max="1" width="16.42578125" style="568" customWidth="1"/>
    <col min="2" max="2" width="19.7109375" style="568" customWidth="1"/>
    <col min="3" max="3" width="17.85546875" style="568" customWidth="1"/>
    <col min="4" max="4" width="5.42578125" style="81" customWidth="1"/>
    <col min="5" max="5" width="4.7109375" style="81" customWidth="1"/>
    <col min="6" max="6" width="6.28515625" style="81" customWidth="1"/>
    <col min="7" max="7" width="5.7109375" style="81" customWidth="1"/>
    <col min="8" max="8" width="7.140625" style="81" customWidth="1"/>
    <col min="9" max="9" width="6.5703125" style="81" customWidth="1"/>
    <col min="10" max="10" width="6.85546875" style="81" customWidth="1"/>
    <col min="11" max="11" width="5.28515625" style="81" customWidth="1"/>
    <col min="12" max="12" width="7" style="81" customWidth="1"/>
    <col min="13" max="14" width="6.5703125" style="481" customWidth="1"/>
    <col min="15" max="15" width="8.28515625" style="481" customWidth="1"/>
    <col min="16" max="16" width="19.7109375" style="481" customWidth="1"/>
    <col min="17" max="17" width="20" style="481" customWidth="1"/>
    <col min="18" max="18" width="16.42578125" style="81" customWidth="1"/>
    <col min="19" max="20" width="10.28515625" style="81"/>
    <col min="21" max="21" width="7.28515625" style="81" customWidth="1"/>
    <col min="22" max="22" width="13.5703125" style="81" customWidth="1"/>
    <col min="23" max="16384" width="10.28515625" style="81"/>
  </cols>
  <sheetData>
    <row r="1" spans="1:22" ht="23.25" customHeight="1" x14ac:dyDescent="0.25">
      <c r="A1" s="3558" t="s">
        <v>2531</v>
      </c>
      <c r="B1" s="3558"/>
      <c r="C1" s="3558"/>
      <c r="D1" s="3558"/>
      <c r="E1" s="3558"/>
      <c r="F1" s="3558"/>
      <c r="G1" s="3558"/>
      <c r="H1" s="3558"/>
      <c r="I1" s="3558"/>
      <c r="J1" s="3558"/>
      <c r="K1" s="3558"/>
      <c r="L1" s="3558"/>
      <c r="M1" s="3558"/>
      <c r="N1" s="3558"/>
      <c r="O1" s="3558"/>
      <c r="P1" s="3558"/>
      <c r="Q1" s="3558"/>
      <c r="R1" s="3558"/>
    </row>
    <row r="2" spans="1:22" ht="36.75" customHeight="1" x14ac:dyDescent="0.2">
      <c r="A2" s="3491" t="s">
        <v>2532</v>
      </c>
      <c r="B2" s="3491"/>
      <c r="C2" s="3491"/>
      <c r="D2" s="3491"/>
      <c r="E2" s="3491"/>
      <c r="F2" s="3491"/>
      <c r="G2" s="3491"/>
      <c r="H2" s="3491"/>
      <c r="I2" s="3491"/>
      <c r="J2" s="3491"/>
      <c r="K2" s="3491"/>
      <c r="L2" s="3491"/>
      <c r="M2" s="3491"/>
      <c r="N2" s="3491"/>
      <c r="O2" s="3491"/>
      <c r="P2" s="3491"/>
      <c r="Q2" s="3491"/>
      <c r="R2" s="3491"/>
    </row>
    <row r="3" spans="1:22" ht="25.5" customHeight="1" thickBot="1" x14ac:dyDescent="0.3">
      <c r="A3" s="659" t="s">
        <v>2814</v>
      </c>
      <c r="B3" s="659"/>
      <c r="C3" s="65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3042" t="s">
        <v>2815</v>
      </c>
      <c r="R3" s="3042"/>
    </row>
    <row r="4" spans="1:22" ht="21" customHeight="1" thickTop="1" x14ac:dyDescent="0.25">
      <c r="A4" s="3500" t="s">
        <v>44</v>
      </c>
      <c r="B4" s="3500" t="s">
        <v>86</v>
      </c>
      <c r="C4" s="3500" t="s">
        <v>45</v>
      </c>
      <c r="D4" s="3521" t="s">
        <v>33</v>
      </c>
      <c r="E4" s="3521"/>
      <c r="F4" s="3521"/>
      <c r="G4" s="3521" t="s">
        <v>1</v>
      </c>
      <c r="H4" s="3521"/>
      <c r="I4" s="3521"/>
      <c r="J4" s="3521" t="s">
        <v>2</v>
      </c>
      <c r="K4" s="3521"/>
      <c r="L4" s="3521"/>
      <c r="M4" s="3194" t="s">
        <v>31</v>
      </c>
      <c r="N4" s="3194"/>
      <c r="O4" s="3194"/>
      <c r="P4" s="2909" t="s">
        <v>99</v>
      </c>
      <c r="Q4" s="2909" t="s">
        <v>126</v>
      </c>
      <c r="R4" s="2909" t="s">
        <v>253</v>
      </c>
    </row>
    <row r="5" spans="1:22" ht="27.75" customHeight="1" x14ac:dyDescent="0.2">
      <c r="A5" s="3051"/>
      <c r="B5" s="3051"/>
      <c r="C5" s="3051"/>
      <c r="D5" s="3543" t="s">
        <v>94</v>
      </c>
      <c r="E5" s="3543"/>
      <c r="F5" s="3543"/>
      <c r="G5" s="3543" t="s">
        <v>95</v>
      </c>
      <c r="H5" s="3543"/>
      <c r="I5" s="3543"/>
      <c r="J5" s="3543" t="s">
        <v>96</v>
      </c>
      <c r="K5" s="3543"/>
      <c r="L5" s="3543"/>
      <c r="M5" s="2930" t="s">
        <v>116</v>
      </c>
      <c r="N5" s="2930"/>
      <c r="O5" s="2930"/>
      <c r="P5" s="2883"/>
      <c r="Q5" s="2883"/>
      <c r="R5" s="2883"/>
    </row>
    <row r="6" spans="1:22" ht="15.75" customHeight="1" x14ac:dyDescent="0.2">
      <c r="A6" s="3051"/>
      <c r="B6" s="3051"/>
      <c r="C6" s="3051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883"/>
      <c r="Q6" s="2883"/>
      <c r="R6" s="2883"/>
    </row>
    <row r="7" spans="1:22" ht="19.5" customHeight="1" thickBot="1" x14ac:dyDescent="0.25">
      <c r="A7" s="3501"/>
      <c r="B7" s="3501"/>
      <c r="C7" s="3501"/>
      <c r="D7" s="191" t="s">
        <v>181</v>
      </c>
      <c r="E7" s="191" t="s">
        <v>182</v>
      </c>
      <c r="F7" s="191" t="s">
        <v>183</v>
      </c>
      <c r="G7" s="191" t="s">
        <v>181</v>
      </c>
      <c r="H7" s="191" t="s">
        <v>182</v>
      </c>
      <c r="I7" s="191" t="s">
        <v>183</v>
      </c>
      <c r="J7" s="191" t="s">
        <v>181</v>
      </c>
      <c r="K7" s="191" t="s">
        <v>182</v>
      </c>
      <c r="L7" s="191" t="s">
        <v>183</v>
      </c>
      <c r="M7" s="191" t="s">
        <v>181</v>
      </c>
      <c r="N7" s="191" t="s">
        <v>182</v>
      </c>
      <c r="O7" s="191" t="s">
        <v>183</v>
      </c>
      <c r="P7" s="2884"/>
      <c r="Q7" s="2884"/>
      <c r="R7" s="2884"/>
    </row>
    <row r="8" spans="1:22" ht="45" customHeight="1" x14ac:dyDescent="0.2">
      <c r="A8" s="3594" t="s">
        <v>34</v>
      </c>
      <c r="B8" s="549" t="s">
        <v>281</v>
      </c>
      <c r="C8" s="498" t="s">
        <v>281</v>
      </c>
      <c r="D8" s="1174">
        <v>1</v>
      </c>
      <c r="E8" s="1174">
        <v>7</v>
      </c>
      <c r="F8" s="1174">
        <v>8</v>
      </c>
      <c r="G8" s="1174">
        <v>0</v>
      </c>
      <c r="H8" s="1174">
        <v>0</v>
      </c>
      <c r="I8" s="1174">
        <v>0</v>
      </c>
      <c r="J8" s="1174">
        <v>0</v>
      </c>
      <c r="K8" s="1174">
        <v>0</v>
      </c>
      <c r="L8" s="1174">
        <v>0</v>
      </c>
      <c r="M8" s="1709">
        <f>SUM(D8,G8,J8)</f>
        <v>1</v>
      </c>
      <c r="N8" s="1709">
        <f>SUM(E8,H8,K8)</f>
        <v>7</v>
      </c>
      <c r="O8" s="1709">
        <f>SUM(M8:N8)</f>
        <v>8</v>
      </c>
      <c r="P8" s="586" t="s">
        <v>1416</v>
      </c>
      <c r="Q8" s="586" t="s">
        <v>1416</v>
      </c>
      <c r="R8" s="2905" t="s">
        <v>128</v>
      </c>
      <c r="U8" s="207"/>
      <c r="V8" s="207"/>
    </row>
    <row r="9" spans="1:22" ht="21.75" customHeight="1" x14ac:dyDescent="0.2">
      <c r="A9" s="3494"/>
      <c r="B9" s="554" t="s">
        <v>2124</v>
      </c>
      <c r="C9" s="1679"/>
      <c r="D9" s="1691">
        <v>0</v>
      </c>
      <c r="E9" s="1691">
        <v>0</v>
      </c>
      <c r="F9" s="1691">
        <v>0</v>
      </c>
      <c r="G9" s="1691">
        <v>0</v>
      </c>
      <c r="H9" s="1691">
        <v>2</v>
      </c>
      <c r="I9" s="1691">
        <v>2</v>
      </c>
      <c r="J9" s="1691">
        <v>0</v>
      </c>
      <c r="K9" s="1691">
        <v>0</v>
      </c>
      <c r="L9" s="1691">
        <v>0</v>
      </c>
      <c r="M9" s="1692">
        <f>SUM(D9,G9,J9)</f>
        <v>0</v>
      </c>
      <c r="N9" s="1692">
        <f>SUM(E9,H9,K9)</f>
        <v>2</v>
      </c>
      <c r="O9" s="1692">
        <f>SUM(M9:N9)</f>
        <v>2</v>
      </c>
      <c r="P9" s="1008"/>
      <c r="Q9" s="1767" t="s">
        <v>1174</v>
      </c>
      <c r="R9" s="2898"/>
      <c r="U9" s="207"/>
      <c r="V9" s="207"/>
    </row>
    <row r="10" spans="1:22" ht="19.5" customHeight="1" x14ac:dyDescent="0.2">
      <c r="A10" s="2986"/>
      <c r="B10" s="1416" t="s">
        <v>1202</v>
      </c>
      <c r="C10" s="1416" t="s">
        <v>478</v>
      </c>
      <c r="D10" s="1175">
        <v>0</v>
      </c>
      <c r="E10" s="1175">
        <v>0</v>
      </c>
      <c r="F10" s="1175">
        <v>0</v>
      </c>
      <c r="G10" s="1175">
        <v>1</v>
      </c>
      <c r="H10" s="1175">
        <v>1</v>
      </c>
      <c r="I10" s="1175">
        <v>2</v>
      </c>
      <c r="J10" s="1175">
        <v>0</v>
      </c>
      <c r="K10" s="1175">
        <v>0</v>
      </c>
      <c r="L10" s="1175">
        <v>0</v>
      </c>
      <c r="M10" s="1175">
        <f t="shared" ref="M10:N21" si="0">SUM(D10,G10,J10)</f>
        <v>1</v>
      </c>
      <c r="N10" s="1175">
        <f t="shared" si="0"/>
        <v>1</v>
      </c>
      <c r="O10" s="1175">
        <f t="shared" ref="O10:O21" si="1">SUM(M10:N10)</f>
        <v>2</v>
      </c>
      <c r="P10" s="501" t="s">
        <v>1417</v>
      </c>
      <c r="Q10" s="501" t="s">
        <v>1418</v>
      </c>
      <c r="R10" s="2899"/>
      <c r="U10" s="207"/>
      <c r="V10" s="207"/>
    </row>
    <row r="11" spans="1:22" ht="26.25" customHeight="1" x14ac:dyDescent="0.2">
      <c r="A11" s="2986"/>
      <c r="B11" s="1416" t="s">
        <v>311</v>
      </c>
      <c r="C11" s="1416" t="s">
        <v>311</v>
      </c>
      <c r="D11" s="1175">
        <v>0</v>
      </c>
      <c r="E11" s="1175">
        <v>0</v>
      </c>
      <c r="F11" s="1175">
        <v>0</v>
      </c>
      <c r="G11" s="1692">
        <v>4</v>
      </c>
      <c r="H11" s="1692">
        <v>26</v>
      </c>
      <c r="I11" s="1175">
        <v>30</v>
      </c>
      <c r="J11" s="1175">
        <v>0</v>
      </c>
      <c r="K11" s="1175">
        <v>0</v>
      </c>
      <c r="L11" s="1175">
        <v>0</v>
      </c>
      <c r="M11" s="1175">
        <f t="shared" si="0"/>
        <v>4</v>
      </c>
      <c r="N11" s="1175">
        <f t="shared" si="0"/>
        <v>26</v>
      </c>
      <c r="O11" s="1175">
        <f t="shared" si="1"/>
        <v>30</v>
      </c>
      <c r="P11" s="501" t="s">
        <v>1419</v>
      </c>
      <c r="Q11" s="501" t="s">
        <v>1419</v>
      </c>
      <c r="R11" s="2899"/>
      <c r="U11" s="207"/>
      <c r="V11" s="661"/>
    </row>
    <row r="12" spans="1:22" ht="27.75" customHeight="1" x14ac:dyDescent="0.2">
      <c r="A12" s="2986"/>
      <c r="B12" s="1416" t="s">
        <v>335</v>
      </c>
      <c r="C12" s="1416" t="s">
        <v>1311</v>
      </c>
      <c r="D12" s="1175">
        <v>3</v>
      </c>
      <c r="E12" s="1175">
        <v>0</v>
      </c>
      <c r="F12" s="1175">
        <v>3</v>
      </c>
      <c r="G12" s="1175">
        <v>0</v>
      </c>
      <c r="H12" s="2240">
        <v>0</v>
      </c>
      <c r="I12" s="2240">
        <v>0</v>
      </c>
      <c r="J12" s="1175">
        <v>0</v>
      </c>
      <c r="K12" s="1175">
        <v>0</v>
      </c>
      <c r="L12" s="1175">
        <v>0</v>
      </c>
      <c r="M12" s="1175">
        <f t="shared" si="0"/>
        <v>3</v>
      </c>
      <c r="N12" s="1175">
        <f t="shared" si="0"/>
        <v>0</v>
      </c>
      <c r="O12" s="1175">
        <f t="shared" si="1"/>
        <v>3</v>
      </c>
      <c r="P12" s="501" t="s">
        <v>1441</v>
      </c>
      <c r="Q12" s="501" t="s">
        <v>1442</v>
      </c>
      <c r="R12" s="2899"/>
      <c r="U12" s="207"/>
      <c r="V12" s="207"/>
    </row>
    <row r="13" spans="1:22" ht="21.75" customHeight="1" x14ac:dyDescent="0.2">
      <c r="A13" s="2986" t="s">
        <v>92</v>
      </c>
      <c r="B13" s="2986"/>
      <c r="C13" s="2986"/>
      <c r="D13" s="1175">
        <f t="shared" ref="D13:O13" si="2">SUM(D8:D12)</f>
        <v>4</v>
      </c>
      <c r="E13" s="1175">
        <f t="shared" si="2"/>
        <v>7</v>
      </c>
      <c r="F13" s="1175">
        <f t="shared" si="2"/>
        <v>11</v>
      </c>
      <c r="G13" s="1175">
        <f t="shared" si="2"/>
        <v>5</v>
      </c>
      <c r="H13" s="1175">
        <f t="shared" si="2"/>
        <v>29</v>
      </c>
      <c r="I13" s="1175">
        <f t="shared" si="2"/>
        <v>34</v>
      </c>
      <c r="J13" s="1175">
        <f t="shared" si="2"/>
        <v>0</v>
      </c>
      <c r="K13" s="1175">
        <f t="shared" si="2"/>
        <v>0</v>
      </c>
      <c r="L13" s="1175">
        <f t="shared" si="2"/>
        <v>0</v>
      </c>
      <c r="M13" s="1175">
        <f t="shared" si="2"/>
        <v>9</v>
      </c>
      <c r="N13" s="1175">
        <f t="shared" si="2"/>
        <v>36</v>
      </c>
      <c r="O13" s="1175">
        <f t="shared" si="2"/>
        <v>45</v>
      </c>
      <c r="P13" s="2899" t="s">
        <v>130</v>
      </c>
      <c r="Q13" s="2899"/>
      <c r="R13" s="2899"/>
      <c r="U13" s="389"/>
      <c r="V13" s="207"/>
    </row>
    <row r="14" spans="1:22" ht="21.75" customHeight="1" x14ac:dyDescent="0.2">
      <c r="A14" s="2996" t="s">
        <v>35</v>
      </c>
      <c r="B14" s="1688" t="s">
        <v>52</v>
      </c>
      <c r="C14" s="999" t="s">
        <v>370</v>
      </c>
      <c r="D14" s="1175">
        <v>0</v>
      </c>
      <c r="E14" s="1175">
        <v>0</v>
      </c>
      <c r="F14" s="1175">
        <v>0</v>
      </c>
      <c r="G14" s="1175">
        <v>29</v>
      </c>
      <c r="H14" s="1175">
        <v>42</v>
      </c>
      <c r="I14" s="1175">
        <v>71</v>
      </c>
      <c r="J14" s="1175">
        <f t="shared" ref="J14:K16" si="3">SUM(J10:J13)</f>
        <v>0</v>
      </c>
      <c r="K14" s="1175">
        <f t="shared" si="3"/>
        <v>0</v>
      </c>
      <c r="L14" s="1175">
        <v>0</v>
      </c>
      <c r="M14" s="1408">
        <f>SUM(J14,G14,D14)</f>
        <v>29</v>
      </c>
      <c r="N14" s="1408">
        <f>SUM(K14,H14,E14)</f>
        <v>42</v>
      </c>
      <c r="O14" s="1408">
        <f>SUM(L14,I14,F14)</f>
        <v>71</v>
      </c>
      <c r="P14" s="1168" t="s">
        <v>127</v>
      </c>
      <c r="Q14" s="1700" t="s">
        <v>132</v>
      </c>
      <c r="R14" s="3226" t="s">
        <v>100</v>
      </c>
      <c r="U14" s="982"/>
      <c r="V14" s="207"/>
    </row>
    <row r="15" spans="1:22" ht="27.75" customHeight="1" x14ac:dyDescent="0.2">
      <c r="A15" s="3494"/>
      <c r="B15" s="394" t="s">
        <v>53</v>
      </c>
      <c r="C15" s="474" t="s">
        <v>568</v>
      </c>
      <c r="D15" s="1692">
        <v>0</v>
      </c>
      <c r="E15" s="1692">
        <v>0</v>
      </c>
      <c r="F15" s="1175">
        <v>0</v>
      </c>
      <c r="G15" s="1175">
        <v>17</v>
      </c>
      <c r="H15" s="1175">
        <v>12</v>
      </c>
      <c r="I15" s="1175">
        <v>29</v>
      </c>
      <c r="J15" s="1692">
        <f t="shared" si="3"/>
        <v>0</v>
      </c>
      <c r="K15" s="1692">
        <f t="shared" si="3"/>
        <v>0</v>
      </c>
      <c r="L15" s="1692">
        <v>0</v>
      </c>
      <c r="M15" s="1175">
        <f t="shared" si="0"/>
        <v>17</v>
      </c>
      <c r="N15" s="1175">
        <f t="shared" si="0"/>
        <v>12</v>
      </c>
      <c r="O15" s="1175">
        <f t="shared" si="1"/>
        <v>29</v>
      </c>
      <c r="P15" s="145" t="s">
        <v>1321</v>
      </c>
      <c r="Q15" s="405" t="s">
        <v>567</v>
      </c>
      <c r="R15" s="3227"/>
    </row>
    <row r="16" spans="1:22" ht="19.5" customHeight="1" x14ac:dyDescent="0.2">
      <c r="A16" s="2986" t="s">
        <v>92</v>
      </c>
      <c r="B16" s="2986"/>
      <c r="C16" s="2986"/>
      <c r="D16" s="1692">
        <v>0</v>
      </c>
      <c r="E16" s="1692">
        <v>0</v>
      </c>
      <c r="F16" s="1175">
        <f>SUM(F15:F15)</f>
        <v>0</v>
      </c>
      <c r="G16" s="1175">
        <f>SUM(G14:G15)</f>
        <v>46</v>
      </c>
      <c r="H16" s="1692">
        <f t="shared" ref="H16:I16" si="4">SUM(H14:H15)</f>
        <v>54</v>
      </c>
      <c r="I16" s="1692">
        <f t="shared" si="4"/>
        <v>100</v>
      </c>
      <c r="J16" s="1692">
        <f t="shared" si="3"/>
        <v>0</v>
      </c>
      <c r="K16" s="1692">
        <f t="shared" si="3"/>
        <v>0</v>
      </c>
      <c r="L16" s="1692">
        <v>0</v>
      </c>
      <c r="M16" s="1692">
        <f t="shared" ref="M16" si="5">SUM(D16,G16,J16)</f>
        <v>46</v>
      </c>
      <c r="N16" s="1692">
        <f t="shared" ref="N16" si="6">SUM(E16,H16,K16)</f>
        <v>54</v>
      </c>
      <c r="O16" s="1692">
        <f t="shared" ref="O16" si="7">SUM(M16:N16)</f>
        <v>100</v>
      </c>
      <c r="P16" s="2899" t="s">
        <v>130</v>
      </c>
      <c r="Q16" s="2899"/>
      <c r="R16" s="2899"/>
    </row>
    <row r="17" spans="1:18" ht="28.5" customHeight="1" x14ac:dyDescent="0.25">
      <c r="A17" s="2986" t="s">
        <v>36</v>
      </c>
      <c r="B17" s="496" t="s">
        <v>1421</v>
      </c>
      <c r="C17" s="662"/>
      <c r="D17" s="1175">
        <v>7</v>
      </c>
      <c r="E17" s="1175">
        <v>5</v>
      </c>
      <c r="F17" s="1175">
        <v>12</v>
      </c>
      <c r="G17" s="1175">
        <v>24</v>
      </c>
      <c r="H17" s="1175">
        <v>22</v>
      </c>
      <c r="I17" s="1175">
        <v>46</v>
      </c>
      <c r="J17" s="1175">
        <v>10</v>
      </c>
      <c r="K17" s="1175">
        <v>5</v>
      </c>
      <c r="L17" s="1175">
        <v>15</v>
      </c>
      <c r="M17" s="1175">
        <f t="shared" si="0"/>
        <v>41</v>
      </c>
      <c r="N17" s="1175">
        <f t="shared" si="0"/>
        <v>32</v>
      </c>
      <c r="O17" s="1175">
        <f t="shared" si="1"/>
        <v>73</v>
      </c>
      <c r="P17" s="2339"/>
      <c r="Q17" s="2339" t="s">
        <v>238</v>
      </c>
      <c r="R17" s="2899" t="s">
        <v>123</v>
      </c>
    </row>
    <row r="18" spans="1:18" ht="18" customHeight="1" x14ac:dyDescent="0.25">
      <c r="A18" s="2986"/>
      <c r="B18" s="496" t="s">
        <v>1422</v>
      </c>
      <c r="C18" s="662"/>
      <c r="D18" s="1175">
        <v>7</v>
      </c>
      <c r="E18" s="1175">
        <v>5</v>
      </c>
      <c r="F18" s="1175">
        <v>12</v>
      </c>
      <c r="G18" s="1175">
        <v>21</v>
      </c>
      <c r="H18" s="1175">
        <v>13</v>
      </c>
      <c r="I18" s="1175">
        <v>34</v>
      </c>
      <c r="J18" s="1175">
        <v>0</v>
      </c>
      <c r="K18" s="1175">
        <v>0</v>
      </c>
      <c r="L18" s="1175">
        <v>0</v>
      </c>
      <c r="M18" s="2240">
        <f t="shared" ref="M18:M19" si="8">SUM(D18,G18,J18)</f>
        <v>28</v>
      </c>
      <c r="N18" s="2240">
        <f t="shared" ref="N18:N19" si="9">SUM(E18,H18,K18)</f>
        <v>18</v>
      </c>
      <c r="O18" s="2240">
        <f t="shared" ref="O18:O19" si="10">SUM(M18:N18)</f>
        <v>46</v>
      </c>
      <c r="P18" s="246"/>
      <c r="Q18" s="246" t="s">
        <v>327</v>
      </c>
      <c r="R18" s="2899"/>
    </row>
    <row r="19" spans="1:18" ht="36.75" customHeight="1" x14ac:dyDescent="0.25">
      <c r="A19" s="2234"/>
      <c r="B19" s="2252" t="s">
        <v>324</v>
      </c>
      <c r="C19" s="662"/>
      <c r="D19" s="2240">
        <v>0</v>
      </c>
      <c r="E19" s="2240">
        <v>0</v>
      </c>
      <c r="F19" s="2240">
        <v>0</v>
      </c>
      <c r="G19" s="2240">
        <v>8</v>
      </c>
      <c r="H19" s="2240">
        <v>5</v>
      </c>
      <c r="I19" s="2240">
        <v>13</v>
      </c>
      <c r="J19" s="2240">
        <v>0</v>
      </c>
      <c r="K19" s="2240">
        <v>0</v>
      </c>
      <c r="L19" s="2240">
        <v>0</v>
      </c>
      <c r="M19" s="2240">
        <f t="shared" si="8"/>
        <v>8</v>
      </c>
      <c r="N19" s="2240">
        <f t="shared" si="9"/>
        <v>5</v>
      </c>
      <c r="O19" s="2240">
        <f t="shared" si="10"/>
        <v>13</v>
      </c>
      <c r="P19" s="2233"/>
      <c r="Q19" s="1013" t="s">
        <v>1263</v>
      </c>
      <c r="R19" s="2231"/>
    </row>
    <row r="20" spans="1:18" ht="20.25" customHeight="1" x14ac:dyDescent="0.2">
      <c r="A20" s="2986" t="s">
        <v>92</v>
      </c>
      <c r="B20" s="2986"/>
      <c r="C20" s="2986"/>
      <c r="D20" s="1175">
        <f>SUM(D17:D19)</f>
        <v>14</v>
      </c>
      <c r="E20" s="2240">
        <f t="shared" ref="E20:O20" si="11">SUM(E17:E19)</f>
        <v>10</v>
      </c>
      <c r="F20" s="2240">
        <f t="shared" si="11"/>
        <v>24</v>
      </c>
      <c r="G20" s="2240">
        <f t="shared" si="11"/>
        <v>53</v>
      </c>
      <c r="H20" s="2240">
        <f t="shared" si="11"/>
        <v>40</v>
      </c>
      <c r="I20" s="2240">
        <f t="shared" si="11"/>
        <v>93</v>
      </c>
      <c r="J20" s="2240">
        <f t="shared" si="11"/>
        <v>10</v>
      </c>
      <c r="K20" s="2240">
        <f t="shared" si="11"/>
        <v>5</v>
      </c>
      <c r="L20" s="2240">
        <f t="shared" si="11"/>
        <v>15</v>
      </c>
      <c r="M20" s="2240">
        <f t="shared" si="11"/>
        <v>77</v>
      </c>
      <c r="N20" s="2240">
        <f t="shared" si="11"/>
        <v>55</v>
      </c>
      <c r="O20" s="2240">
        <f t="shared" si="11"/>
        <v>132</v>
      </c>
      <c r="P20" s="2899" t="s">
        <v>130</v>
      </c>
      <c r="Q20" s="2899"/>
      <c r="R20" s="2899"/>
    </row>
    <row r="21" spans="1:18" ht="31.5" customHeight="1" x14ac:dyDescent="0.25">
      <c r="A21" s="2986" t="s">
        <v>58</v>
      </c>
      <c r="B21" s="496" t="s">
        <v>614</v>
      </c>
      <c r="C21" s="662"/>
      <c r="D21" s="1175">
        <v>0</v>
      </c>
      <c r="E21" s="1175">
        <v>0</v>
      </c>
      <c r="F21" s="1175">
        <v>0</v>
      </c>
      <c r="G21" s="1175">
        <v>5</v>
      </c>
      <c r="H21" s="1175">
        <v>8</v>
      </c>
      <c r="I21" s="1175">
        <v>13</v>
      </c>
      <c r="J21" s="1175">
        <v>0</v>
      </c>
      <c r="K21" s="1175">
        <v>0</v>
      </c>
      <c r="L21" s="1175">
        <v>0</v>
      </c>
      <c r="M21" s="1175">
        <f t="shared" si="0"/>
        <v>5</v>
      </c>
      <c r="N21" s="1175">
        <f t="shared" si="0"/>
        <v>8</v>
      </c>
      <c r="O21" s="1175">
        <f t="shared" si="1"/>
        <v>13</v>
      </c>
      <c r="P21" s="246"/>
      <c r="Q21" s="501" t="s">
        <v>1423</v>
      </c>
      <c r="R21" s="2899" t="s">
        <v>136</v>
      </c>
    </row>
    <row r="22" spans="1:18" ht="40.5" customHeight="1" x14ac:dyDescent="0.25">
      <c r="A22" s="2986"/>
      <c r="B22" s="496" t="s">
        <v>336</v>
      </c>
      <c r="C22" s="662"/>
      <c r="D22" s="1175">
        <v>0</v>
      </c>
      <c r="E22" s="1175">
        <v>0</v>
      </c>
      <c r="F22" s="1175">
        <v>0</v>
      </c>
      <c r="G22" s="1175">
        <v>5</v>
      </c>
      <c r="H22" s="1175">
        <v>1</v>
      </c>
      <c r="I22" s="1175">
        <v>6</v>
      </c>
      <c r="J22" s="1175">
        <v>0</v>
      </c>
      <c r="K22" s="1175">
        <v>0</v>
      </c>
      <c r="L22" s="1175">
        <v>0</v>
      </c>
      <c r="M22" s="1692">
        <f t="shared" ref="M22:M23" si="12">SUM(D22,G22,J22)</f>
        <v>5</v>
      </c>
      <c r="N22" s="1692">
        <f t="shared" ref="N22:N23" si="13">SUM(E22,H22,K22)</f>
        <v>1</v>
      </c>
      <c r="O22" s="1692">
        <f t="shared" ref="O22:O23" si="14">SUM(M22:N22)</f>
        <v>6</v>
      </c>
      <c r="P22" s="246"/>
      <c r="Q22" s="2521" t="s">
        <v>2658</v>
      </c>
      <c r="R22" s="2899"/>
    </row>
    <row r="23" spans="1:18" ht="22.5" customHeight="1" thickBot="1" x14ac:dyDescent="0.3">
      <c r="A23" s="3670" t="s">
        <v>92</v>
      </c>
      <c r="B23" s="3670"/>
      <c r="C23" s="3670"/>
      <c r="D23" s="2340">
        <f>SUM(D21:D22)</f>
        <v>0</v>
      </c>
      <c r="E23" s="2340">
        <f t="shared" ref="E23:L23" si="15">SUM(E21:E22)</f>
        <v>0</v>
      </c>
      <c r="F23" s="2340">
        <f t="shared" si="15"/>
        <v>0</v>
      </c>
      <c r="G23" s="2340">
        <f t="shared" si="15"/>
        <v>10</v>
      </c>
      <c r="H23" s="2340">
        <f t="shared" si="15"/>
        <v>9</v>
      </c>
      <c r="I23" s="2340">
        <f t="shared" si="15"/>
        <v>19</v>
      </c>
      <c r="J23" s="2340">
        <f t="shared" si="15"/>
        <v>0</v>
      </c>
      <c r="K23" s="2340">
        <f t="shared" si="15"/>
        <v>0</v>
      </c>
      <c r="L23" s="2340">
        <f t="shared" si="15"/>
        <v>0</v>
      </c>
      <c r="M23" s="2340">
        <f t="shared" si="12"/>
        <v>10</v>
      </c>
      <c r="N23" s="2340">
        <f t="shared" si="13"/>
        <v>9</v>
      </c>
      <c r="O23" s="2340">
        <f t="shared" si="14"/>
        <v>19</v>
      </c>
      <c r="P23" s="2914" t="s">
        <v>130</v>
      </c>
      <c r="Q23" s="2914"/>
      <c r="R23" s="2914"/>
    </row>
    <row r="24" spans="1:18" ht="22.5" customHeight="1" x14ac:dyDescent="0.25">
      <c r="A24" s="663"/>
      <c r="B24" s="663"/>
      <c r="C24" s="663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386"/>
      <c r="Q24" s="386"/>
      <c r="R24" s="386"/>
    </row>
    <row r="25" spans="1:18" ht="22.5" customHeight="1" thickBot="1" x14ac:dyDescent="0.3">
      <c r="A25" s="3645" t="s">
        <v>2816</v>
      </c>
      <c r="B25" s="3645"/>
      <c r="C25" s="792"/>
      <c r="D25" s="641"/>
      <c r="E25" s="641"/>
      <c r="F25" s="641"/>
      <c r="G25" s="641"/>
      <c r="H25" s="641"/>
      <c r="I25" s="641"/>
      <c r="J25" s="641"/>
      <c r="K25" s="641"/>
      <c r="L25" s="641"/>
      <c r="M25" s="641"/>
      <c r="N25" s="641"/>
      <c r="O25" s="641"/>
      <c r="P25" s="794"/>
      <c r="Q25" s="3641" t="s">
        <v>2817</v>
      </c>
      <c r="R25" s="3641"/>
    </row>
    <row r="26" spans="1:18" ht="22.5" customHeight="1" thickTop="1" x14ac:dyDescent="0.25">
      <c r="A26" s="3500" t="s">
        <v>44</v>
      </c>
      <c r="B26" s="3500" t="s">
        <v>86</v>
      </c>
      <c r="C26" s="3500" t="s">
        <v>45</v>
      </c>
      <c r="D26" s="3521" t="s">
        <v>33</v>
      </c>
      <c r="E26" s="3521"/>
      <c r="F26" s="3521"/>
      <c r="G26" s="3521" t="s">
        <v>1</v>
      </c>
      <c r="H26" s="3521"/>
      <c r="I26" s="3521"/>
      <c r="J26" s="3521" t="s">
        <v>2</v>
      </c>
      <c r="K26" s="3521"/>
      <c r="L26" s="3521"/>
      <c r="M26" s="3194" t="s">
        <v>31</v>
      </c>
      <c r="N26" s="3194"/>
      <c r="O26" s="3194"/>
      <c r="P26" s="2909" t="s">
        <v>99</v>
      </c>
      <c r="Q26" s="2909" t="s">
        <v>126</v>
      </c>
      <c r="R26" s="2909" t="s">
        <v>253</v>
      </c>
    </row>
    <row r="27" spans="1:18" ht="22.5" customHeight="1" x14ac:dyDescent="0.2">
      <c r="A27" s="3051"/>
      <c r="B27" s="3051"/>
      <c r="C27" s="3051"/>
      <c r="D27" s="3543" t="s">
        <v>94</v>
      </c>
      <c r="E27" s="3543"/>
      <c r="F27" s="3543"/>
      <c r="G27" s="3543" t="s">
        <v>95</v>
      </c>
      <c r="H27" s="3543"/>
      <c r="I27" s="3543"/>
      <c r="J27" s="3543" t="s">
        <v>96</v>
      </c>
      <c r="K27" s="3543"/>
      <c r="L27" s="3543"/>
      <c r="M27" s="2930" t="s">
        <v>116</v>
      </c>
      <c r="N27" s="2930"/>
      <c r="O27" s="2930"/>
      <c r="P27" s="2883"/>
      <c r="Q27" s="2883"/>
      <c r="R27" s="2883"/>
    </row>
    <row r="28" spans="1:18" ht="16.5" customHeight="1" x14ac:dyDescent="0.2">
      <c r="A28" s="3051"/>
      <c r="B28" s="3051"/>
      <c r="C28" s="3051"/>
      <c r="D28" s="2559" t="s">
        <v>204</v>
      </c>
      <c r="E28" s="2559" t="s">
        <v>2833</v>
      </c>
      <c r="F28" s="2559" t="s">
        <v>26</v>
      </c>
      <c r="G28" s="2559" t="s">
        <v>204</v>
      </c>
      <c r="H28" s="2559" t="s">
        <v>2833</v>
      </c>
      <c r="I28" s="2559" t="s">
        <v>26</v>
      </c>
      <c r="J28" s="2559" t="s">
        <v>204</v>
      </c>
      <c r="K28" s="2559" t="s">
        <v>2833</v>
      </c>
      <c r="L28" s="2559" t="s">
        <v>26</v>
      </c>
      <c r="M28" s="2559" t="s">
        <v>204</v>
      </c>
      <c r="N28" s="2559" t="s">
        <v>2833</v>
      </c>
      <c r="O28" s="2559" t="s">
        <v>26</v>
      </c>
      <c r="P28" s="2883"/>
      <c r="Q28" s="2883"/>
      <c r="R28" s="2883"/>
    </row>
    <row r="29" spans="1:18" ht="22.5" customHeight="1" thickBot="1" x14ac:dyDescent="0.25">
      <c r="A29" s="3051"/>
      <c r="B29" s="3051"/>
      <c r="C29" s="3051"/>
      <c r="D29" s="380" t="s">
        <v>181</v>
      </c>
      <c r="E29" s="380" t="s">
        <v>182</v>
      </c>
      <c r="F29" s="380" t="s">
        <v>183</v>
      </c>
      <c r="G29" s="380" t="s">
        <v>181</v>
      </c>
      <c r="H29" s="380" t="s">
        <v>182</v>
      </c>
      <c r="I29" s="380" t="s">
        <v>183</v>
      </c>
      <c r="J29" s="380" t="s">
        <v>181</v>
      </c>
      <c r="K29" s="380" t="s">
        <v>182</v>
      </c>
      <c r="L29" s="380" t="s">
        <v>183</v>
      </c>
      <c r="M29" s="380" t="s">
        <v>181</v>
      </c>
      <c r="N29" s="380" t="s">
        <v>182</v>
      </c>
      <c r="O29" s="380" t="s">
        <v>183</v>
      </c>
      <c r="P29" s="2883"/>
      <c r="Q29" s="2883"/>
      <c r="R29" s="2883"/>
    </row>
    <row r="30" spans="1:18" ht="30.75" customHeight="1" x14ac:dyDescent="0.2">
      <c r="A30" s="3493" t="s">
        <v>43</v>
      </c>
      <c r="B30" s="498" t="s">
        <v>61</v>
      </c>
      <c r="C30" s="498" t="s">
        <v>1424</v>
      </c>
      <c r="D30" s="1174">
        <v>0</v>
      </c>
      <c r="E30" s="1174">
        <v>0</v>
      </c>
      <c r="F30" s="1174">
        <v>0</v>
      </c>
      <c r="G30" s="1174">
        <v>12</v>
      </c>
      <c r="H30" s="1174">
        <v>20</v>
      </c>
      <c r="I30" s="1174">
        <v>32</v>
      </c>
      <c r="J30" s="1174">
        <v>9</v>
      </c>
      <c r="K30" s="1174">
        <v>7</v>
      </c>
      <c r="L30" s="1174">
        <v>16</v>
      </c>
      <c r="M30" s="1174">
        <f>SUM(D30,G30,J30)</f>
        <v>21</v>
      </c>
      <c r="N30" s="1174">
        <f>SUM(E30,H30,K30)</f>
        <v>27</v>
      </c>
      <c r="O30" s="1174">
        <f>SUM(M30:N30)</f>
        <v>48</v>
      </c>
      <c r="P30" s="637" t="s">
        <v>1425</v>
      </c>
      <c r="Q30" s="637" t="s">
        <v>139</v>
      </c>
      <c r="R30" s="3493" t="s">
        <v>125</v>
      </c>
    </row>
    <row r="31" spans="1:18" ht="21" customHeight="1" x14ac:dyDescent="0.2">
      <c r="A31" s="3051"/>
      <c r="B31" s="496" t="s">
        <v>60</v>
      </c>
      <c r="C31" s="496" t="s">
        <v>1426</v>
      </c>
      <c r="D31" s="2240">
        <v>0</v>
      </c>
      <c r="E31" s="2240">
        <v>0</v>
      </c>
      <c r="F31" s="2240">
        <v>0</v>
      </c>
      <c r="G31" s="1175">
        <v>11</v>
      </c>
      <c r="H31" s="1175">
        <v>31</v>
      </c>
      <c r="I31" s="1175">
        <v>42</v>
      </c>
      <c r="J31" s="1175">
        <v>0</v>
      </c>
      <c r="K31" s="2240">
        <v>0</v>
      </c>
      <c r="L31" s="2240">
        <v>0</v>
      </c>
      <c r="M31" s="2240">
        <f t="shared" ref="M31:M34" si="16">SUM(D31,G31,J31)</f>
        <v>11</v>
      </c>
      <c r="N31" s="2240">
        <f t="shared" ref="N31:N34" si="17">SUM(E31,H31,K31)</f>
        <v>31</v>
      </c>
      <c r="O31" s="2240">
        <f t="shared" ref="O31:O34" si="18">SUM(M31:N31)</f>
        <v>42</v>
      </c>
      <c r="P31" s="1193" t="s">
        <v>138</v>
      </c>
      <c r="Q31" s="1193" t="s">
        <v>138</v>
      </c>
      <c r="R31" s="3051"/>
    </row>
    <row r="32" spans="1:18" ht="27" customHeight="1" x14ac:dyDescent="0.2">
      <c r="A32" s="3051"/>
      <c r="B32" s="496" t="s">
        <v>59</v>
      </c>
      <c r="C32" s="496" t="s">
        <v>311</v>
      </c>
      <c r="D32" s="2240">
        <v>0</v>
      </c>
      <c r="E32" s="2240">
        <v>0</v>
      </c>
      <c r="F32" s="2240">
        <v>0</v>
      </c>
      <c r="G32" s="1175">
        <v>11</v>
      </c>
      <c r="H32" s="1175">
        <v>33</v>
      </c>
      <c r="I32" s="1175">
        <v>44</v>
      </c>
      <c r="J32" s="2240">
        <v>0</v>
      </c>
      <c r="K32" s="2240">
        <v>0</v>
      </c>
      <c r="L32" s="2240">
        <v>0</v>
      </c>
      <c r="M32" s="2240">
        <f t="shared" si="16"/>
        <v>11</v>
      </c>
      <c r="N32" s="2240">
        <f t="shared" si="17"/>
        <v>33</v>
      </c>
      <c r="O32" s="2240">
        <f t="shared" si="18"/>
        <v>44</v>
      </c>
      <c r="P32" s="1193" t="s">
        <v>312</v>
      </c>
      <c r="Q32" s="1193" t="s">
        <v>1427</v>
      </c>
      <c r="R32" s="3051"/>
    </row>
    <row r="33" spans="1:18" ht="28.5" customHeight="1" x14ac:dyDescent="0.2">
      <c r="A33" s="3051"/>
      <c r="B33" s="496" t="s">
        <v>1428</v>
      </c>
      <c r="C33" s="496" t="s">
        <v>63</v>
      </c>
      <c r="D33" s="2240">
        <v>0</v>
      </c>
      <c r="E33" s="2240">
        <v>0</v>
      </c>
      <c r="F33" s="2240">
        <v>0</v>
      </c>
      <c r="G33" s="1175">
        <v>20</v>
      </c>
      <c r="H33" s="1175">
        <v>34</v>
      </c>
      <c r="I33" s="1175">
        <v>54</v>
      </c>
      <c r="J33" s="2240">
        <v>0</v>
      </c>
      <c r="K33" s="2240">
        <v>0</v>
      </c>
      <c r="L33" s="2240">
        <v>0</v>
      </c>
      <c r="M33" s="2240">
        <f t="shared" si="16"/>
        <v>20</v>
      </c>
      <c r="N33" s="2240">
        <f t="shared" si="17"/>
        <v>34</v>
      </c>
      <c r="O33" s="2240">
        <f t="shared" si="18"/>
        <v>54</v>
      </c>
      <c r="P33" s="1193" t="s">
        <v>1390</v>
      </c>
      <c r="Q33" s="1193" t="s">
        <v>1429</v>
      </c>
      <c r="R33" s="3051"/>
    </row>
    <row r="34" spans="1:18" ht="28.5" customHeight="1" x14ac:dyDescent="0.2">
      <c r="A34" s="3494"/>
      <c r="B34" s="2252" t="s">
        <v>62</v>
      </c>
      <c r="C34" s="2252" t="s">
        <v>62</v>
      </c>
      <c r="D34" s="2240">
        <v>0</v>
      </c>
      <c r="E34" s="2240">
        <v>0</v>
      </c>
      <c r="F34" s="2240">
        <v>0</v>
      </c>
      <c r="G34" s="2240">
        <v>4</v>
      </c>
      <c r="H34" s="2240">
        <v>7</v>
      </c>
      <c r="I34" s="2240">
        <v>11</v>
      </c>
      <c r="J34" s="2240">
        <v>0</v>
      </c>
      <c r="K34" s="2240">
        <v>0</v>
      </c>
      <c r="L34" s="2240">
        <v>0</v>
      </c>
      <c r="M34" s="2240">
        <f t="shared" si="16"/>
        <v>4</v>
      </c>
      <c r="N34" s="2240">
        <f t="shared" si="17"/>
        <v>7</v>
      </c>
      <c r="O34" s="2240">
        <f t="shared" si="18"/>
        <v>11</v>
      </c>
      <c r="P34" s="2255" t="s">
        <v>140</v>
      </c>
      <c r="Q34" s="2255" t="s">
        <v>140</v>
      </c>
      <c r="R34" s="3494"/>
    </row>
    <row r="35" spans="1:18" ht="20.25" customHeight="1" x14ac:dyDescent="0.2">
      <c r="A35" s="2986" t="s">
        <v>92</v>
      </c>
      <c r="B35" s="2986"/>
      <c r="C35" s="2986"/>
      <c r="D35" s="1175">
        <f>SUM(D30:D34)</f>
        <v>0</v>
      </c>
      <c r="E35" s="2240">
        <f t="shared" ref="E35:O35" si="19">SUM(E30:E34)</f>
        <v>0</v>
      </c>
      <c r="F35" s="2240">
        <f t="shared" si="19"/>
        <v>0</v>
      </c>
      <c r="G35" s="2240">
        <f t="shared" si="19"/>
        <v>58</v>
      </c>
      <c r="H35" s="2240">
        <f t="shared" si="19"/>
        <v>125</v>
      </c>
      <c r="I35" s="2240">
        <f t="shared" si="19"/>
        <v>183</v>
      </c>
      <c r="J35" s="2240">
        <f t="shared" si="19"/>
        <v>9</v>
      </c>
      <c r="K35" s="2240">
        <f t="shared" si="19"/>
        <v>7</v>
      </c>
      <c r="L35" s="2240">
        <f t="shared" si="19"/>
        <v>16</v>
      </c>
      <c r="M35" s="2240">
        <f t="shared" si="19"/>
        <v>67</v>
      </c>
      <c r="N35" s="2240">
        <f t="shared" si="19"/>
        <v>132</v>
      </c>
      <c r="O35" s="2240">
        <f t="shared" si="19"/>
        <v>199</v>
      </c>
      <c r="P35" s="2899" t="s">
        <v>130</v>
      </c>
      <c r="Q35" s="2899"/>
      <c r="R35" s="2899"/>
    </row>
    <row r="36" spans="1:18" ht="24.75" customHeight="1" x14ac:dyDescent="0.2">
      <c r="A36" s="2986" t="s">
        <v>210</v>
      </c>
      <c r="B36" s="2986" t="s">
        <v>72</v>
      </c>
      <c r="C36" s="496" t="s">
        <v>72</v>
      </c>
      <c r="D36" s="1175">
        <f t="shared" ref="D36:E36" si="20">SUM(D31:D35)</f>
        <v>0</v>
      </c>
      <c r="E36" s="1175">
        <f t="shared" si="20"/>
        <v>0</v>
      </c>
      <c r="F36" s="1175">
        <v>0</v>
      </c>
      <c r="G36" s="1175">
        <v>21</v>
      </c>
      <c r="H36" s="1175">
        <v>27</v>
      </c>
      <c r="I36" s="1175">
        <v>48</v>
      </c>
      <c r="J36" s="1175">
        <v>12</v>
      </c>
      <c r="K36" s="1175">
        <v>14</v>
      </c>
      <c r="L36" s="1175">
        <v>26</v>
      </c>
      <c r="M36" s="1175">
        <f t="shared" ref="M36:N49" si="21">SUM(D36,G36,J36)</f>
        <v>33</v>
      </c>
      <c r="N36" s="1175">
        <f t="shared" si="21"/>
        <v>41</v>
      </c>
      <c r="O36" s="1175">
        <f t="shared" ref="O36:O49" si="22">SUM(M36:N36)</f>
        <v>74</v>
      </c>
      <c r="P36" s="246" t="s">
        <v>145</v>
      </c>
      <c r="Q36" s="2899" t="s">
        <v>145</v>
      </c>
      <c r="R36" s="2899" t="s">
        <v>409</v>
      </c>
    </row>
    <row r="37" spans="1:18" s="481" customFormat="1" ht="19.5" customHeight="1" x14ac:dyDescent="0.2">
      <c r="A37" s="2986"/>
      <c r="B37" s="2986"/>
      <c r="C37" s="496" t="s">
        <v>73</v>
      </c>
      <c r="D37" s="1175">
        <f t="shared" ref="D37:E37" si="23">SUM(D32:D36)</f>
        <v>0</v>
      </c>
      <c r="E37" s="1175">
        <f t="shared" si="23"/>
        <v>0</v>
      </c>
      <c r="F37" s="1175">
        <v>0</v>
      </c>
      <c r="G37" s="1175">
        <v>12</v>
      </c>
      <c r="H37" s="1175">
        <v>30</v>
      </c>
      <c r="I37" s="1175">
        <v>42</v>
      </c>
      <c r="J37" s="1175">
        <v>17</v>
      </c>
      <c r="K37" s="1175">
        <v>18</v>
      </c>
      <c r="L37" s="1175">
        <v>35</v>
      </c>
      <c r="M37" s="1175">
        <f t="shared" si="21"/>
        <v>29</v>
      </c>
      <c r="N37" s="1175">
        <f t="shared" si="21"/>
        <v>48</v>
      </c>
      <c r="O37" s="1175">
        <f t="shared" si="22"/>
        <v>77</v>
      </c>
      <c r="P37" s="620" t="s">
        <v>159</v>
      </c>
      <c r="Q37" s="2899"/>
      <c r="R37" s="2899"/>
    </row>
    <row r="38" spans="1:18" s="481" customFormat="1" ht="20.25" customHeight="1" x14ac:dyDescent="0.2">
      <c r="A38" s="2986"/>
      <c r="B38" s="2986" t="s">
        <v>46</v>
      </c>
      <c r="C38" s="2986"/>
      <c r="D38" s="1175">
        <f t="shared" ref="D38:E38" si="24">SUM(D33:D37)</f>
        <v>0</v>
      </c>
      <c r="E38" s="1175">
        <f t="shared" si="24"/>
        <v>0</v>
      </c>
      <c r="F38" s="1175">
        <v>0</v>
      </c>
      <c r="G38" s="1175">
        <f>SUM(G36:G37)</f>
        <v>33</v>
      </c>
      <c r="H38" s="1692">
        <f t="shared" ref="H38:L38" si="25">SUM(H36:H37)</f>
        <v>57</v>
      </c>
      <c r="I38" s="1692">
        <f t="shared" si="25"/>
        <v>90</v>
      </c>
      <c r="J38" s="1692">
        <f t="shared" si="25"/>
        <v>29</v>
      </c>
      <c r="K38" s="1692">
        <f t="shared" si="25"/>
        <v>32</v>
      </c>
      <c r="L38" s="1692">
        <f t="shared" si="25"/>
        <v>61</v>
      </c>
      <c r="M38" s="1175">
        <f t="shared" ref="M38:O39" si="26">SUM(M36:M37)</f>
        <v>62</v>
      </c>
      <c r="N38" s="1175">
        <f t="shared" si="26"/>
        <v>89</v>
      </c>
      <c r="O38" s="1175">
        <f t="shared" si="26"/>
        <v>151</v>
      </c>
      <c r="P38" s="2906" t="s">
        <v>133</v>
      </c>
      <c r="Q38" s="2906"/>
      <c r="R38" s="2899"/>
    </row>
    <row r="39" spans="1:18" s="481" customFormat="1" ht="25.5" customHeight="1" x14ac:dyDescent="0.2">
      <c r="A39" s="2986"/>
      <c r="B39" s="2990" t="s">
        <v>74</v>
      </c>
      <c r="C39" s="253" t="s">
        <v>1249</v>
      </c>
      <c r="D39" s="1175">
        <f t="shared" ref="D39:E39" si="27">SUM(D35:D38)</f>
        <v>0</v>
      </c>
      <c r="E39" s="1175">
        <f t="shared" si="27"/>
        <v>0</v>
      </c>
      <c r="F39" s="1175">
        <v>0</v>
      </c>
      <c r="G39" s="1175">
        <v>7</v>
      </c>
      <c r="H39" s="1175">
        <v>26</v>
      </c>
      <c r="I39" s="1175">
        <v>33</v>
      </c>
      <c r="J39" s="1175">
        <v>0</v>
      </c>
      <c r="K39" s="1175">
        <v>0</v>
      </c>
      <c r="L39" s="1175">
        <v>0</v>
      </c>
      <c r="M39" s="1175">
        <f t="shared" si="26"/>
        <v>91</v>
      </c>
      <c r="N39" s="1175">
        <f t="shared" si="26"/>
        <v>137</v>
      </c>
      <c r="O39" s="1175">
        <f t="shared" si="26"/>
        <v>228</v>
      </c>
      <c r="P39" s="996" t="s">
        <v>1250</v>
      </c>
      <c r="Q39" s="3495" t="s">
        <v>152</v>
      </c>
      <c r="R39" s="2899"/>
    </row>
    <row r="40" spans="1:18" s="481" customFormat="1" ht="20.25" customHeight="1" x14ac:dyDescent="0.2">
      <c r="A40" s="2986"/>
      <c r="B40" s="3019"/>
      <c r="C40" s="253" t="s">
        <v>1235</v>
      </c>
      <c r="D40" s="1175">
        <f t="shared" ref="D40:E40" si="28">SUM(D36:D39)</f>
        <v>0</v>
      </c>
      <c r="E40" s="1175">
        <f t="shared" si="28"/>
        <v>0</v>
      </c>
      <c r="F40" s="1175">
        <v>0</v>
      </c>
      <c r="G40" s="1175">
        <v>9</v>
      </c>
      <c r="H40" s="1175">
        <v>16</v>
      </c>
      <c r="I40" s="1175">
        <v>25</v>
      </c>
      <c r="J40" s="1175">
        <v>0</v>
      </c>
      <c r="K40" s="1175">
        <v>0</v>
      </c>
      <c r="L40" s="1175">
        <v>0</v>
      </c>
      <c r="M40" s="1175">
        <f t="shared" ref="M40:N40" si="29">SUM(D40,G40,J40)</f>
        <v>9</v>
      </c>
      <c r="N40" s="1175">
        <f t="shared" si="29"/>
        <v>16</v>
      </c>
      <c r="O40" s="1175">
        <f t="shared" ref="O40" si="30">SUM(M40:N40)</f>
        <v>25</v>
      </c>
      <c r="P40" s="1168" t="s">
        <v>1816</v>
      </c>
      <c r="Q40" s="3519"/>
      <c r="R40" s="2899"/>
    </row>
    <row r="41" spans="1:18" s="481" customFormat="1" ht="28.5" customHeight="1" x14ac:dyDescent="0.2">
      <c r="A41" s="2986"/>
      <c r="B41" s="2986" t="s">
        <v>46</v>
      </c>
      <c r="C41" s="2986"/>
      <c r="D41" s="1175">
        <f t="shared" ref="D41:E41" si="31">SUM(D37:D40)</f>
        <v>0</v>
      </c>
      <c r="E41" s="1175">
        <f t="shared" si="31"/>
        <v>0</v>
      </c>
      <c r="F41" s="1175">
        <v>0</v>
      </c>
      <c r="G41" s="1175">
        <f>SUM(G39:G40)</f>
        <v>16</v>
      </c>
      <c r="H41" s="1692">
        <f t="shared" ref="H41:L41" si="32">SUM(H39:H40)</f>
        <v>42</v>
      </c>
      <c r="I41" s="1692">
        <f t="shared" si="32"/>
        <v>58</v>
      </c>
      <c r="J41" s="1692">
        <f t="shared" si="32"/>
        <v>0</v>
      </c>
      <c r="K41" s="1692">
        <f t="shared" si="32"/>
        <v>0</v>
      </c>
      <c r="L41" s="1692">
        <f t="shared" si="32"/>
        <v>0</v>
      </c>
      <c r="M41" s="1175">
        <f t="shared" ref="M41" si="33">SUM(D41,G41,J41)</f>
        <v>16</v>
      </c>
      <c r="N41" s="1175">
        <f t="shared" ref="N41" si="34">SUM(E41,H41,K41)</f>
        <v>42</v>
      </c>
      <c r="O41" s="1175">
        <f t="shared" ref="O41" si="35">SUM(M41:N41)</f>
        <v>58</v>
      </c>
      <c r="P41" s="2906" t="s">
        <v>133</v>
      </c>
      <c r="Q41" s="2906"/>
      <c r="R41" s="2899"/>
    </row>
    <row r="42" spans="1:18" s="481" customFormat="1" ht="21.75" customHeight="1" x14ac:dyDescent="0.2">
      <c r="A42" s="2986"/>
      <c r="B42" s="2986" t="s">
        <v>75</v>
      </c>
      <c r="C42" s="496" t="s">
        <v>76</v>
      </c>
      <c r="D42" s="1175">
        <f t="shared" ref="D42:E42" si="36">SUM(D38:D41)</f>
        <v>0</v>
      </c>
      <c r="E42" s="1175">
        <f t="shared" si="36"/>
        <v>0</v>
      </c>
      <c r="F42" s="1175">
        <v>0</v>
      </c>
      <c r="G42" s="1175">
        <v>15</v>
      </c>
      <c r="H42" s="1175">
        <v>24</v>
      </c>
      <c r="I42" s="1175">
        <v>39</v>
      </c>
      <c r="J42" s="1175">
        <v>16</v>
      </c>
      <c r="K42" s="1175">
        <v>4</v>
      </c>
      <c r="L42" s="1175">
        <v>20</v>
      </c>
      <c r="M42" s="1175">
        <f t="shared" si="21"/>
        <v>31</v>
      </c>
      <c r="N42" s="1175">
        <f t="shared" si="21"/>
        <v>28</v>
      </c>
      <c r="O42" s="1175">
        <f t="shared" si="22"/>
        <v>59</v>
      </c>
      <c r="P42" s="620" t="s">
        <v>153</v>
      </c>
      <c r="Q42" s="2906" t="s">
        <v>148</v>
      </c>
      <c r="R42" s="2899"/>
    </row>
    <row r="43" spans="1:18" s="481" customFormat="1" ht="21" customHeight="1" x14ac:dyDescent="0.2">
      <c r="A43" s="2986"/>
      <c r="B43" s="2986"/>
      <c r="C43" s="496" t="s">
        <v>77</v>
      </c>
      <c r="D43" s="1175">
        <f t="shared" ref="D43:E43" si="37">SUM(D39:D42)</f>
        <v>0</v>
      </c>
      <c r="E43" s="1175">
        <f t="shared" si="37"/>
        <v>0</v>
      </c>
      <c r="F43" s="1175">
        <v>0</v>
      </c>
      <c r="G43" s="1175">
        <v>16</v>
      </c>
      <c r="H43" s="1175">
        <v>17</v>
      </c>
      <c r="I43" s="1175">
        <v>33</v>
      </c>
      <c r="J43" s="1175">
        <v>10</v>
      </c>
      <c r="K43" s="1175">
        <v>4</v>
      </c>
      <c r="L43" s="1175">
        <v>14</v>
      </c>
      <c r="M43" s="1175">
        <f t="shared" si="21"/>
        <v>26</v>
      </c>
      <c r="N43" s="1175">
        <f t="shared" si="21"/>
        <v>21</v>
      </c>
      <c r="O43" s="1175">
        <f t="shared" si="22"/>
        <v>47</v>
      </c>
      <c r="P43" s="620" t="s">
        <v>154</v>
      </c>
      <c r="Q43" s="2906"/>
      <c r="R43" s="2899"/>
    </row>
    <row r="44" spans="1:18" s="481" customFormat="1" ht="24.75" customHeight="1" x14ac:dyDescent="0.2">
      <c r="A44" s="2986"/>
      <c r="B44" s="2986" t="s">
        <v>46</v>
      </c>
      <c r="C44" s="2986"/>
      <c r="D44" s="1175">
        <f t="shared" ref="D44:E44" si="38">SUM(D40:D43)</f>
        <v>0</v>
      </c>
      <c r="E44" s="1175">
        <f t="shared" si="38"/>
        <v>0</v>
      </c>
      <c r="F44" s="1175">
        <v>0</v>
      </c>
      <c r="G44" s="1175">
        <f>SUM(G42:G43)</f>
        <v>31</v>
      </c>
      <c r="H44" s="1692">
        <f t="shared" ref="H44:L44" si="39">SUM(H42:H43)</f>
        <v>41</v>
      </c>
      <c r="I44" s="1692">
        <f t="shared" si="39"/>
        <v>72</v>
      </c>
      <c r="J44" s="1692">
        <f t="shared" si="39"/>
        <v>26</v>
      </c>
      <c r="K44" s="1692">
        <f t="shared" si="39"/>
        <v>8</v>
      </c>
      <c r="L44" s="1692">
        <f t="shared" si="39"/>
        <v>34</v>
      </c>
      <c r="M44" s="1175">
        <f t="shared" ref="M44:O44" si="40">SUM(M42:M43)</f>
        <v>57</v>
      </c>
      <c r="N44" s="1175">
        <f t="shared" si="40"/>
        <v>49</v>
      </c>
      <c r="O44" s="1175">
        <f t="shared" si="40"/>
        <v>106</v>
      </c>
      <c r="P44" s="2906" t="s">
        <v>133</v>
      </c>
      <c r="Q44" s="2906"/>
      <c r="R44" s="2899"/>
    </row>
    <row r="45" spans="1:18" s="481" customFormat="1" ht="25.5" customHeight="1" x14ac:dyDescent="0.2">
      <c r="A45" s="2986"/>
      <c r="B45" s="2986" t="s">
        <v>79</v>
      </c>
      <c r="C45" s="496" t="s">
        <v>370</v>
      </c>
      <c r="D45" s="1175">
        <f t="shared" ref="D45:E45" si="41">SUM(D41:D44)</f>
        <v>0</v>
      </c>
      <c r="E45" s="1175">
        <f t="shared" si="41"/>
        <v>0</v>
      </c>
      <c r="F45" s="1175">
        <v>0</v>
      </c>
      <c r="G45" s="1175">
        <v>25</v>
      </c>
      <c r="H45" s="1175">
        <v>30</v>
      </c>
      <c r="I45" s="1175">
        <v>55</v>
      </c>
      <c r="J45" s="1175">
        <v>16</v>
      </c>
      <c r="K45" s="1175">
        <v>14</v>
      </c>
      <c r="L45" s="1175">
        <v>30</v>
      </c>
      <c r="M45" s="1175">
        <f t="shared" si="21"/>
        <v>41</v>
      </c>
      <c r="N45" s="1175">
        <f t="shared" si="21"/>
        <v>44</v>
      </c>
      <c r="O45" s="1175">
        <f t="shared" si="22"/>
        <v>85</v>
      </c>
      <c r="P45" s="620" t="s">
        <v>1430</v>
      </c>
      <c r="Q45" s="2906" t="s">
        <v>149</v>
      </c>
      <c r="R45" s="2899"/>
    </row>
    <row r="46" spans="1:18" s="278" customFormat="1" ht="31.5" customHeight="1" x14ac:dyDescent="0.25">
      <c r="A46" s="2986"/>
      <c r="B46" s="2986"/>
      <c r="C46" s="496" t="s">
        <v>81</v>
      </c>
      <c r="D46" s="1175">
        <f t="shared" ref="D46:E46" si="42">SUM(D42:D45)</f>
        <v>0</v>
      </c>
      <c r="E46" s="1175">
        <f t="shared" si="42"/>
        <v>0</v>
      </c>
      <c r="F46" s="1175">
        <v>0</v>
      </c>
      <c r="G46" s="1692">
        <v>0</v>
      </c>
      <c r="H46" s="1175">
        <v>1</v>
      </c>
      <c r="I46" s="1175">
        <v>1</v>
      </c>
      <c r="J46" s="1175">
        <v>0</v>
      </c>
      <c r="K46" s="1175">
        <v>0</v>
      </c>
      <c r="L46" s="1175">
        <v>0</v>
      </c>
      <c r="M46" s="1175">
        <f t="shared" si="21"/>
        <v>0</v>
      </c>
      <c r="N46" s="1175">
        <f t="shared" si="21"/>
        <v>1</v>
      </c>
      <c r="O46" s="1175">
        <f t="shared" si="22"/>
        <v>1</v>
      </c>
      <c r="P46" s="246" t="s">
        <v>155</v>
      </c>
      <c r="Q46" s="2906"/>
      <c r="R46" s="2899"/>
    </row>
    <row r="47" spans="1:18" s="278" customFormat="1" ht="28.5" customHeight="1" x14ac:dyDescent="0.25">
      <c r="A47" s="2986"/>
      <c r="B47" s="2986" t="s">
        <v>46</v>
      </c>
      <c r="C47" s="2986"/>
      <c r="D47" s="1175">
        <f>SUM(D45:D46)</f>
        <v>0</v>
      </c>
      <c r="E47" s="1175">
        <f>SUM(E45:E46)</f>
        <v>0</v>
      </c>
      <c r="F47" s="1175">
        <f>SUM(F45:F46)</f>
        <v>0</v>
      </c>
      <c r="G47" s="1175">
        <f t="shared" ref="G47:L47" si="43">SUM(G46:G46)</f>
        <v>0</v>
      </c>
      <c r="H47" s="1692">
        <f t="shared" si="43"/>
        <v>1</v>
      </c>
      <c r="I47" s="1692">
        <f t="shared" si="43"/>
        <v>1</v>
      </c>
      <c r="J47" s="1692">
        <f t="shared" si="43"/>
        <v>0</v>
      </c>
      <c r="K47" s="1692">
        <f t="shared" si="43"/>
        <v>0</v>
      </c>
      <c r="L47" s="1692">
        <f t="shared" si="43"/>
        <v>0</v>
      </c>
      <c r="M47" s="1175">
        <f>SUM(M45:M46)</f>
        <v>41</v>
      </c>
      <c r="N47" s="1175">
        <f>SUM(N45:N46)</f>
        <v>45</v>
      </c>
      <c r="O47" s="1175">
        <f>SUM(O45:O46)</f>
        <v>86</v>
      </c>
      <c r="P47" s="2906" t="s">
        <v>133</v>
      </c>
      <c r="Q47" s="2906"/>
      <c r="R47" s="2899"/>
    </row>
    <row r="48" spans="1:18" s="481" customFormat="1" ht="34.5" customHeight="1" x14ac:dyDescent="0.2">
      <c r="A48" s="2986"/>
      <c r="B48" s="2986" t="s">
        <v>91</v>
      </c>
      <c r="C48" s="496" t="s">
        <v>82</v>
      </c>
      <c r="D48" s="1175">
        <f t="shared" ref="D48:E50" si="44">SUM(D46:D47)</f>
        <v>0</v>
      </c>
      <c r="E48" s="1175">
        <f t="shared" si="44"/>
        <v>0</v>
      </c>
      <c r="F48" s="1175">
        <v>0</v>
      </c>
      <c r="G48" s="1175">
        <v>19</v>
      </c>
      <c r="H48" s="1175">
        <v>17</v>
      </c>
      <c r="I48" s="1175">
        <v>36</v>
      </c>
      <c r="J48" s="1175">
        <v>9</v>
      </c>
      <c r="K48" s="1175">
        <v>9</v>
      </c>
      <c r="L48" s="1175">
        <v>18</v>
      </c>
      <c r="M48" s="1175">
        <f t="shared" si="21"/>
        <v>28</v>
      </c>
      <c r="N48" s="1175">
        <f t="shared" si="21"/>
        <v>26</v>
      </c>
      <c r="O48" s="1175">
        <f t="shared" si="22"/>
        <v>54</v>
      </c>
      <c r="P48" s="501" t="s">
        <v>1394</v>
      </c>
      <c r="Q48" s="3636" t="s">
        <v>1227</v>
      </c>
      <c r="R48" s="2899"/>
    </row>
    <row r="49" spans="1:60" s="481" customFormat="1" ht="45" customHeight="1" x14ac:dyDescent="0.2">
      <c r="A49" s="2986"/>
      <c r="B49" s="2986"/>
      <c r="C49" s="496" t="s">
        <v>357</v>
      </c>
      <c r="D49" s="1175">
        <f t="shared" si="44"/>
        <v>0</v>
      </c>
      <c r="E49" s="1175">
        <f t="shared" si="44"/>
        <v>0</v>
      </c>
      <c r="F49" s="1175">
        <v>0</v>
      </c>
      <c r="G49" s="1175">
        <v>14</v>
      </c>
      <c r="H49" s="1175">
        <v>19</v>
      </c>
      <c r="I49" s="1175">
        <v>33</v>
      </c>
      <c r="J49" s="1175">
        <v>14</v>
      </c>
      <c r="K49" s="1175">
        <v>13</v>
      </c>
      <c r="L49" s="1175">
        <v>27</v>
      </c>
      <c r="M49" s="1175">
        <f t="shared" si="21"/>
        <v>28</v>
      </c>
      <c r="N49" s="1175">
        <f t="shared" si="21"/>
        <v>32</v>
      </c>
      <c r="O49" s="1175">
        <f t="shared" si="22"/>
        <v>60</v>
      </c>
      <c r="P49" s="501" t="s">
        <v>1431</v>
      </c>
      <c r="Q49" s="3636"/>
      <c r="R49" s="2899"/>
    </row>
    <row r="50" spans="1:60" s="481" customFormat="1" ht="24" customHeight="1" x14ac:dyDescent="0.2">
      <c r="A50" s="2986"/>
      <c r="B50" s="2986" t="s">
        <v>46</v>
      </c>
      <c r="C50" s="2986"/>
      <c r="D50" s="1175">
        <f t="shared" si="44"/>
        <v>0</v>
      </c>
      <c r="E50" s="1175">
        <f t="shared" si="44"/>
        <v>0</v>
      </c>
      <c r="F50" s="1175">
        <f>SUM(F48:F49)</f>
        <v>0</v>
      </c>
      <c r="G50" s="1175">
        <f>SUM(G48:G49)</f>
        <v>33</v>
      </c>
      <c r="H50" s="1692">
        <f t="shared" ref="H50:L50" si="45">SUM(H48:H49)</f>
        <v>36</v>
      </c>
      <c r="I50" s="1692">
        <f t="shared" si="45"/>
        <v>69</v>
      </c>
      <c r="J50" s="1692">
        <f t="shared" si="45"/>
        <v>23</v>
      </c>
      <c r="K50" s="1692">
        <f t="shared" si="45"/>
        <v>22</v>
      </c>
      <c r="L50" s="1692">
        <f t="shared" si="45"/>
        <v>45</v>
      </c>
      <c r="M50" s="1175">
        <f>SUM(M48:M49)</f>
        <v>56</v>
      </c>
      <c r="N50" s="1175">
        <f>SUM(N48:N49)</f>
        <v>58</v>
      </c>
      <c r="O50" s="1175">
        <f>SUM(O48:O49)</f>
        <v>114</v>
      </c>
      <c r="P50" s="2906" t="s">
        <v>133</v>
      </c>
      <c r="Q50" s="2906"/>
      <c r="R50" s="2899"/>
    </row>
    <row r="51" spans="1:60" s="481" customFormat="1" ht="22.5" customHeight="1" thickBot="1" x14ac:dyDescent="0.25">
      <c r="A51" s="2997" t="s">
        <v>92</v>
      </c>
      <c r="B51" s="2997"/>
      <c r="C51" s="2997"/>
      <c r="D51" s="2340">
        <f>SUM(D38,D41,D44,D47,D50)</f>
        <v>0</v>
      </c>
      <c r="E51" s="2340">
        <f>SUM(E38,E41,E44,E47,E50)</f>
        <v>0</v>
      </c>
      <c r="F51" s="2340">
        <f>SUM(F38,F41,F44,F47,F50)</f>
        <v>0</v>
      </c>
      <c r="G51" s="2340">
        <f t="shared" ref="G51:L51" si="46">SUM(G38,G41,G44,G45,G47,G50)</f>
        <v>138</v>
      </c>
      <c r="H51" s="2340">
        <f t="shared" si="46"/>
        <v>207</v>
      </c>
      <c r="I51" s="2340">
        <f t="shared" si="46"/>
        <v>345</v>
      </c>
      <c r="J51" s="2340">
        <f t="shared" si="46"/>
        <v>94</v>
      </c>
      <c r="K51" s="2340">
        <f t="shared" si="46"/>
        <v>76</v>
      </c>
      <c r="L51" s="2340">
        <f t="shared" si="46"/>
        <v>170</v>
      </c>
      <c r="M51" s="2340">
        <f>SUM(M38,M41,M44,M47,M50)</f>
        <v>232</v>
      </c>
      <c r="N51" s="2340">
        <f>SUM(N38,N41,N44,N47,N50)</f>
        <v>283</v>
      </c>
      <c r="O51" s="2340">
        <f>SUM(O38,O41,O44,O47,O50)</f>
        <v>515</v>
      </c>
      <c r="P51" s="2914" t="s">
        <v>130</v>
      </c>
      <c r="Q51" s="2914"/>
      <c r="R51" s="2914"/>
      <c r="S51" s="81"/>
      <c r="T51" s="81"/>
    </row>
    <row r="52" spans="1:60" s="557" customFormat="1" ht="5.25" customHeight="1" x14ac:dyDescent="0.25">
      <c r="A52" s="663"/>
      <c r="B52" s="663"/>
      <c r="C52" s="663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386"/>
      <c r="Q52" s="386"/>
      <c r="R52" s="386"/>
      <c r="S52" s="81"/>
      <c r="T52" s="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</row>
    <row r="53" spans="1:60" s="557" customFormat="1" ht="5.25" customHeight="1" x14ac:dyDescent="0.25">
      <c r="A53" s="663"/>
      <c r="B53" s="663"/>
      <c r="C53" s="663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979"/>
      <c r="Q53" s="979"/>
      <c r="R53" s="979"/>
      <c r="S53" s="81"/>
      <c r="T53" s="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</row>
    <row r="54" spans="1:60" s="557" customFormat="1" ht="5.25" customHeight="1" x14ac:dyDescent="0.25">
      <c r="A54" s="663"/>
      <c r="B54" s="663"/>
      <c r="C54" s="663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979"/>
      <c r="Q54" s="979"/>
      <c r="R54" s="979"/>
      <c r="S54" s="81"/>
      <c r="T54" s="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</row>
    <row r="55" spans="1:60" s="557" customFormat="1" ht="5.25" customHeight="1" x14ac:dyDescent="0.25">
      <c r="A55" s="663"/>
      <c r="B55" s="663"/>
      <c r="C55" s="663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1371"/>
      <c r="Q55" s="1371"/>
      <c r="R55" s="1371"/>
      <c r="S55" s="81"/>
      <c r="T55" s="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</row>
    <row r="56" spans="1:60" s="557" customFormat="1" ht="5.25" customHeight="1" x14ac:dyDescent="0.25">
      <c r="A56" s="663"/>
      <c r="B56" s="663"/>
      <c r="C56" s="663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1371"/>
      <c r="Q56" s="1371"/>
      <c r="R56" s="1371"/>
      <c r="S56" s="81"/>
      <c r="T56" s="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  <c r="BA56" s="481"/>
      <c r="BB56" s="481"/>
      <c r="BC56" s="481"/>
      <c r="BD56" s="481"/>
      <c r="BE56" s="481"/>
      <c r="BF56" s="481"/>
      <c r="BG56" s="481"/>
      <c r="BH56" s="481"/>
    </row>
    <row r="57" spans="1:60" s="557" customFormat="1" ht="5.25" customHeight="1" x14ac:dyDescent="0.25">
      <c r="A57" s="663"/>
      <c r="B57" s="663"/>
      <c r="C57" s="663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1371"/>
      <c r="Q57" s="1371"/>
      <c r="R57" s="1371"/>
      <c r="S57" s="81"/>
      <c r="T57" s="81"/>
      <c r="U57" s="481"/>
      <c r="V57" s="481"/>
      <c r="W57" s="481"/>
      <c r="X57" s="481"/>
      <c r="Y57" s="481"/>
      <c r="Z57" s="481"/>
      <c r="AA57" s="481"/>
      <c r="AB57" s="481"/>
      <c r="AC57" s="481"/>
      <c r="AD57" s="481"/>
      <c r="AE57" s="481"/>
      <c r="AF57" s="481"/>
      <c r="AG57" s="481"/>
      <c r="AH57" s="481"/>
      <c r="AI57" s="481"/>
      <c r="AJ57" s="481"/>
      <c r="AK57" s="481"/>
      <c r="AL57" s="481"/>
      <c r="AM57" s="481"/>
      <c r="AN57" s="481"/>
      <c r="AO57" s="481"/>
      <c r="AP57" s="481"/>
      <c r="AQ57" s="481"/>
      <c r="AR57" s="481"/>
      <c r="AS57" s="481"/>
      <c r="AT57" s="481"/>
      <c r="AU57" s="481"/>
      <c r="AV57" s="481"/>
      <c r="AW57" s="481"/>
      <c r="AX57" s="481"/>
      <c r="AY57" s="481"/>
      <c r="AZ57" s="481"/>
      <c r="BA57" s="481"/>
      <c r="BB57" s="481"/>
      <c r="BC57" s="481"/>
      <c r="BD57" s="481"/>
      <c r="BE57" s="481"/>
      <c r="BF57" s="481"/>
      <c r="BG57" s="481"/>
      <c r="BH57" s="481"/>
    </row>
    <row r="58" spans="1:60" s="557" customFormat="1" ht="5.25" customHeight="1" x14ac:dyDescent="0.25">
      <c r="A58" s="663"/>
      <c r="B58" s="663"/>
      <c r="C58" s="663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1371"/>
      <c r="Q58" s="1371"/>
      <c r="R58" s="1371"/>
      <c r="S58" s="81"/>
      <c r="T58" s="81"/>
      <c r="U58" s="481"/>
      <c r="V58" s="481"/>
      <c r="W58" s="481"/>
      <c r="X58" s="481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481"/>
      <c r="AL58" s="481"/>
      <c r="AM58" s="481"/>
      <c r="AN58" s="481"/>
      <c r="AO58" s="481"/>
      <c r="AP58" s="481"/>
      <c r="AQ58" s="481"/>
      <c r="AR58" s="481"/>
      <c r="AS58" s="481"/>
      <c r="AT58" s="481"/>
      <c r="AU58" s="481"/>
      <c r="AV58" s="481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</row>
    <row r="59" spans="1:60" s="557" customFormat="1" ht="5.25" customHeight="1" x14ac:dyDescent="0.25">
      <c r="A59" s="663"/>
      <c r="B59" s="663"/>
      <c r="C59" s="663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1371"/>
      <c r="Q59" s="1371"/>
      <c r="R59" s="1371"/>
      <c r="S59" s="81"/>
      <c r="T59" s="81"/>
      <c r="U59" s="481"/>
      <c r="V59" s="481"/>
      <c r="W59" s="481"/>
      <c r="X59" s="481"/>
      <c r="Y59" s="481"/>
      <c r="Z59" s="481"/>
      <c r="AA59" s="481"/>
      <c r="AB59" s="481"/>
      <c r="AC59" s="481"/>
      <c r="AD59" s="481"/>
      <c r="AE59" s="481"/>
      <c r="AF59" s="481"/>
      <c r="AG59" s="481"/>
      <c r="AH59" s="481"/>
      <c r="AI59" s="481"/>
      <c r="AJ59" s="481"/>
      <c r="AK59" s="481"/>
      <c r="AL59" s="481"/>
      <c r="AM59" s="481"/>
      <c r="AN59" s="481"/>
      <c r="AO59" s="481"/>
      <c r="AP59" s="481"/>
      <c r="AQ59" s="481"/>
      <c r="AR59" s="481"/>
      <c r="AS59" s="481"/>
      <c r="AT59" s="481"/>
      <c r="AU59" s="481"/>
      <c r="AV59" s="481"/>
      <c r="AW59" s="481"/>
      <c r="AX59" s="481"/>
      <c r="AY59" s="481"/>
      <c r="AZ59" s="481"/>
      <c r="BA59" s="481"/>
      <c r="BB59" s="481"/>
      <c r="BC59" s="481"/>
      <c r="BD59" s="481"/>
      <c r="BE59" s="481"/>
      <c r="BF59" s="481"/>
      <c r="BG59" s="481"/>
      <c r="BH59" s="481"/>
    </row>
    <row r="60" spans="1:60" s="557" customFormat="1" ht="5.25" customHeight="1" x14ac:dyDescent="0.25">
      <c r="A60" s="663"/>
      <c r="B60" s="663"/>
      <c r="C60" s="663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1371"/>
      <c r="Q60" s="1371"/>
      <c r="R60" s="1371"/>
      <c r="S60" s="81"/>
      <c r="T60" s="81"/>
      <c r="U60" s="481"/>
      <c r="V60" s="481"/>
      <c r="W60" s="481"/>
      <c r="X60" s="481"/>
      <c r="Y60" s="481"/>
      <c r="Z60" s="481"/>
      <c r="AA60" s="481"/>
      <c r="AB60" s="481"/>
      <c r="AC60" s="481"/>
      <c r="AD60" s="481"/>
      <c r="AE60" s="481"/>
      <c r="AF60" s="481"/>
      <c r="AG60" s="481"/>
      <c r="AH60" s="481"/>
      <c r="AI60" s="481"/>
      <c r="AJ60" s="481"/>
      <c r="AK60" s="481"/>
      <c r="AL60" s="481"/>
      <c r="AM60" s="481"/>
      <c r="AN60" s="481"/>
      <c r="AO60" s="481"/>
      <c r="AP60" s="481"/>
      <c r="AQ60" s="481"/>
      <c r="AR60" s="481"/>
      <c r="AS60" s="481"/>
      <c r="AT60" s="481"/>
      <c r="AU60" s="481"/>
      <c r="AV60" s="481"/>
      <c r="AW60" s="481"/>
      <c r="AX60" s="481"/>
      <c r="AY60" s="481"/>
      <c r="AZ60" s="481"/>
      <c r="BA60" s="481"/>
      <c r="BB60" s="481"/>
      <c r="BC60" s="481"/>
      <c r="BD60" s="481"/>
      <c r="BE60" s="481"/>
      <c r="BF60" s="481"/>
      <c r="BG60" s="481"/>
      <c r="BH60" s="481"/>
    </row>
    <row r="61" spans="1:60" s="557" customFormat="1" ht="5.25" customHeight="1" x14ac:dyDescent="0.25">
      <c r="A61" s="663"/>
      <c r="B61" s="663"/>
      <c r="C61" s="663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1371"/>
      <c r="Q61" s="1371"/>
      <c r="R61" s="1371"/>
      <c r="S61" s="81"/>
      <c r="T61" s="81"/>
      <c r="U61" s="481"/>
      <c r="V61" s="481"/>
      <c r="W61" s="481"/>
      <c r="X61" s="481"/>
      <c r="Y61" s="481"/>
      <c r="Z61" s="481"/>
      <c r="AA61" s="481"/>
      <c r="AB61" s="481"/>
      <c r="AC61" s="481"/>
      <c r="AD61" s="481"/>
      <c r="AE61" s="481"/>
      <c r="AF61" s="481"/>
      <c r="AG61" s="481"/>
      <c r="AH61" s="481"/>
      <c r="AI61" s="481"/>
      <c r="AJ61" s="481"/>
      <c r="AK61" s="481"/>
      <c r="AL61" s="481"/>
      <c r="AM61" s="481"/>
      <c r="AN61" s="481"/>
      <c r="AO61" s="481"/>
      <c r="AP61" s="481"/>
      <c r="AQ61" s="481"/>
      <c r="AR61" s="481"/>
      <c r="AS61" s="481"/>
      <c r="AT61" s="481"/>
      <c r="AU61" s="481"/>
      <c r="AV61" s="481"/>
      <c r="AW61" s="481"/>
      <c r="AX61" s="481"/>
      <c r="AY61" s="481"/>
      <c r="AZ61" s="481"/>
      <c r="BA61" s="481"/>
      <c r="BB61" s="481"/>
      <c r="BC61" s="481"/>
      <c r="BD61" s="481"/>
      <c r="BE61" s="481"/>
      <c r="BF61" s="481"/>
      <c r="BG61" s="481"/>
      <c r="BH61" s="481"/>
    </row>
    <row r="62" spans="1:60" s="557" customFormat="1" ht="5.25" customHeight="1" x14ac:dyDescent="0.25">
      <c r="A62" s="663"/>
      <c r="B62" s="663"/>
      <c r="C62" s="663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1371"/>
      <c r="Q62" s="1371"/>
      <c r="R62" s="1371"/>
      <c r="S62" s="81"/>
      <c r="T62" s="81"/>
      <c r="U62" s="481"/>
      <c r="V62" s="481"/>
      <c r="W62" s="481"/>
      <c r="X62" s="481"/>
      <c r="Y62" s="481"/>
      <c r="Z62" s="481"/>
      <c r="AA62" s="481"/>
      <c r="AB62" s="481"/>
      <c r="AC62" s="481"/>
      <c r="AD62" s="481"/>
      <c r="AE62" s="481"/>
      <c r="AF62" s="481"/>
      <c r="AG62" s="481"/>
      <c r="AH62" s="481"/>
      <c r="AI62" s="481"/>
      <c r="AJ62" s="481"/>
      <c r="AK62" s="481"/>
      <c r="AL62" s="481"/>
      <c r="AM62" s="481"/>
      <c r="AN62" s="481"/>
      <c r="AO62" s="481"/>
      <c r="AP62" s="481"/>
      <c r="AQ62" s="481"/>
      <c r="AR62" s="481"/>
      <c r="AS62" s="481"/>
      <c r="AT62" s="481"/>
      <c r="AU62" s="481"/>
      <c r="AV62" s="481"/>
      <c r="AW62" s="481"/>
      <c r="AX62" s="481"/>
      <c r="AY62" s="481"/>
      <c r="AZ62" s="481"/>
      <c r="BA62" s="481"/>
      <c r="BB62" s="481"/>
      <c r="BC62" s="481"/>
      <c r="BD62" s="481"/>
      <c r="BE62" s="481"/>
      <c r="BF62" s="481"/>
      <c r="BG62" s="481"/>
      <c r="BH62" s="481"/>
    </row>
    <row r="63" spans="1:60" s="557" customFormat="1" ht="5.25" customHeight="1" x14ac:dyDescent="0.25">
      <c r="A63" s="663"/>
      <c r="B63" s="663"/>
      <c r="C63" s="663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1371"/>
      <c r="Q63" s="1371"/>
      <c r="R63" s="1371"/>
      <c r="S63" s="81"/>
      <c r="T63" s="81"/>
      <c r="U63" s="481"/>
      <c r="V63" s="481"/>
      <c r="W63" s="481"/>
      <c r="X63" s="481"/>
      <c r="Y63" s="481"/>
      <c r="Z63" s="481"/>
      <c r="AA63" s="481"/>
      <c r="AB63" s="481"/>
      <c r="AC63" s="481"/>
      <c r="AD63" s="481"/>
      <c r="AE63" s="481"/>
      <c r="AF63" s="481"/>
      <c r="AG63" s="481"/>
      <c r="AH63" s="481"/>
      <c r="AI63" s="481"/>
      <c r="AJ63" s="481"/>
      <c r="AK63" s="481"/>
      <c r="AL63" s="481"/>
      <c r="AM63" s="481"/>
      <c r="AN63" s="481"/>
      <c r="AO63" s="481"/>
      <c r="AP63" s="481"/>
      <c r="AQ63" s="481"/>
      <c r="AR63" s="481"/>
      <c r="AS63" s="481"/>
      <c r="AT63" s="481"/>
      <c r="AU63" s="481"/>
      <c r="AV63" s="481"/>
      <c r="AW63" s="481"/>
      <c r="AX63" s="481"/>
      <c r="AY63" s="481"/>
      <c r="AZ63" s="481"/>
      <c r="BA63" s="481"/>
      <c r="BB63" s="481"/>
      <c r="BC63" s="481"/>
      <c r="BD63" s="481"/>
      <c r="BE63" s="481"/>
      <c r="BF63" s="481"/>
      <c r="BG63" s="481"/>
      <c r="BH63" s="481"/>
    </row>
    <row r="64" spans="1:60" s="557" customFormat="1" ht="5.25" customHeight="1" x14ac:dyDescent="0.25">
      <c r="A64" s="663"/>
      <c r="B64" s="663"/>
      <c r="C64" s="663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1371"/>
      <c r="Q64" s="1371"/>
      <c r="R64" s="1371"/>
      <c r="S64" s="81"/>
      <c r="T64" s="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481"/>
      <c r="AW64" s="481"/>
      <c r="AX64" s="481"/>
      <c r="AY64" s="481"/>
      <c r="AZ64" s="481"/>
      <c r="BA64" s="481"/>
      <c r="BB64" s="481"/>
      <c r="BC64" s="481"/>
      <c r="BD64" s="481"/>
      <c r="BE64" s="481"/>
      <c r="BF64" s="481"/>
      <c r="BG64" s="481"/>
      <c r="BH64" s="481"/>
    </row>
    <row r="65" spans="1:60" s="481" customFormat="1" ht="18.95" customHeight="1" thickBot="1" x14ac:dyDescent="0.3">
      <c r="A65" s="3645" t="s">
        <v>2816</v>
      </c>
      <c r="B65" s="3645"/>
      <c r="C65" s="1789"/>
      <c r="D65" s="641"/>
      <c r="E65" s="641"/>
      <c r="F65" s="641"/>
      <c r="G65" s="641"/>
      <c r="H65" s="641"/>
      <c r="I65" s="641"/>
      <c r="J65" s="641"/>
      <c r="K65" s="641"/>
      <c r="L65" s="641"/>
      <c r="M65" s="641"/>
      <c r="N65" s="641"/>
      <c r="O65" s="641"/>
      <c r="P65" s="1796"/>
      <c r="Q65" s="3641" t="s">
        <v>2817</v>
      </c>
      <c r="R65" s="3641"/>
    </row>
    <row r="66" spans="1:60" s="481" customFormat="1" ht="18.95" customHeight="1" thickTop="1" x14ac:dyDescent="0.25">
      <c r="A66" s="3500" t="s">
        <v>44</v>
      </c>
      <c r="B66" s="3500" t="s">
        <v>86</v>
      </c>
      <c r="C66" s="3500" t="s">
        <v>45</v>
      </c>
      <c r="D66" s="3521" t="s">
        <v>33</v>
      </c>
      <c r="E66" s="3521"/>
      <c r="F66" s="3521"/>
      <c r="G66" s="3521" t="s">
        <v>1</v>
      </c>
      <c r="H66" s="3521"/>
      <c r="I66" s="3521"/>
      <c r="J66" s="3521" t="s">
        <v>2</v>
      </c>
      <c r="K66" s="3521"/>
      <c r="L66" s="3521"/>
      <c r="M66" s="3194" t="s">
        <v>31</v>
      </c>
      <c r="N66" s="3194"/>
      <c r="O66" s="3194"/>
      <c r="P66" s="2909" t="s">
        <v>99</v>
      </c>
      <c r="Q66" s="2909" t="s">
        <v>126</v>
      </c>
      <c r="R66" s="2909" t="s">
        <v>253</v>
      </c>
    </row>
    <row r="67" spans="1:60" s="481" customFormat="1" ht="18.95" customHeight="1" x14ac:dyDescent="0.2">
      <c r="A67" s="3051"/>
      <c r="B67" s="3051"/>
      <c r="C67" s="3051"/>
      <c r="D67" s="3543" t="s">
        <v>94</v>
      </c>
      <c r="E67" s="3543"/>
      <c r="F67" s="3543"/>
      <c r="G67" s="3543" t="s">
        <v>95</v>
      </c>
      <c r="H67" s="3543"/>
      <c r="I67" s="3543"/>
      <c r="J67" s="3543" t="s">
        <v>96</v>
      </c>
      <c r="K67" s="3543"/>
      <c r="L67" s="3543"/>
      <c r="M67" s="2930" t="s">
        <v>116</v>
      </c>
      <c r="N67" s="2930"/>
      <c r="O67" s="2930"/>
      <c r="P67" s="2883"/>
      <c r="Q67" s="2883"/>
      <c r="R67" s="2883"/>
    </row>
    <row r="68" spans="1:60" s="481" customFormat="1" ht="18.95" customHeight="1" x14ac:dyDescent="0.2">
      <c r="A68" s="3051"/>
      <c r="B68" s="3051"/>
      <c r="C68" s="3051"/>
      <c r="D68" s="2559" t="s">
        <v>204</v>
      </c>
      <c r="E68" s="2559" t="s">
        <v>2833</v>
      </c>
      <c r="F68" s="2559" t="s">
        <v>26</v>
      </c>
      <c r="G68" s="2559" t="s">
        <v>204</v>
      </c>
      <c r="H68" s="2559" t="s">
        <v>2833</v>
      </c>
      <c r="I68" s="2559" t="s">
        <v>26</v>
      </c>
      <c r="J68" s="2559" t="s">
        <v>204</v>
      </c>
      <c r="K68" s="2559" t="s">
        <v>2833</v>
      </c>
      <c r="L68" s="2559" t="s">
        <v>26</v>
      </c>
      <c r="M68" s="2559" t="s">
        <v>204</v>
      </c>
      <c r="N68" s="2559" t="s">
        <v>2833</v>
      </c>
      <c r="O68" s="2559" t="s">
        <v>26</v>
      </c>
      <c r="P68" s="2883"/>
      <c r="Q68" s="2883"/>
      <c r="R68" s="2883"/>
    </row>
    <row r="69" spans="1:60" s="481" customFormat="1" ht="18.95" customHeight="1" thickBot="1" x14ac:dyDescent="0.25">
      <c r="A69" s="3501"/>
      <c r="B69" s="3501"/>
      <c r="C69" s="3501"/>
      <c r="D69" s="191" t="s">
        <v>181</v>
      </c>
      <c r="E69" s="191" t="s">
        <v>182</v>
      </c>
      <c r="F69" s="191" t="s">
        <v>183</v>
      </c>
      <c r="G69" s="191" t="s">
        <v>181</v>
      </c>
      <c r="H69" s="191" t="s">
        <v>182</v>
      </c>
      <c r="I69" s="191" t="s">
        <v>183</v>
      </c>
      <c r="J69" s="191" t="s">
        <v>181</v>
      </c>
      <c r="K69" s="191" t="s">
        <v>182</v>
      </c>
      <c r="L69" s="191" t="s">
        <v>183</v>
      </c>
      <c r="M69" s="191" t="s">
        <v>181</v>
      </c>
      <c r="N69" s="191" t="s">
        <v>182</v>
      </c>
      <c r="O69" s="191" t="s">
        <v>183</v>
      </c>
      <c r="P69" s="2884"/>
      <c r="Q69" s="2884"/>
      <c r="R69" s="2884"/>
    </row>
    <row r="70" spans="1:60" s="481" customFormat="1" ht="28.5" customHeight="1" x14ac:dyDescent="0.2">
      <c r="A70" s="3493" t="s">
        <v>212</v>
      </c>
      <c r="B70" s="1701" t="s">
        <v>59</v>
      </c>
      <c r="C70" s="1189" t="s">
        <v>370</v>
      </c>
      <c r="D70" s="1710">
        <v>3</v>
      </c>
      <c r="E70" s="1710">
        <v>3</v>
      </c>
      <c r="F70" s="1174">
        <v>6</v>
      </c>
      <c r="G70" s="1174">
        <v>9</v>
      </c>
      <c r="H70" s="1174">
        <v>32</v>
      </c>
      <c r="I70" s="1174">
        <v>41</v>
      </c>
      <c r="J70" s="1174">
        <v>21</v>
      </c>
      <c r="K70" s="1174">
        <v>33</v>
      </c>
      <c r="L70" s="1174">
        <v>54</v>
      </c>
      <c r="M70" s="1172">
        <f>SUM(D70,G70,J70)</f>
        <v>33</v>
      </c>
      <c r="N70" s="1172">
        <f>SUM(E70,H70,K70)</f>
        <v>68</v>
      </c>
      <c r="O70" s="1172">
        <f>SUM(M70:N70)</f>
        <v>101</v>
      </c>
      <c r="P70" s="2552" t="s">
        <v>127</v>
      </c>
      <c r="Q70" s="1524" t="s">
        <v>137</v>
      </c>
      <c r="R70" s="2935" t="s">
        <v>224</v>
      </c>
    </row>
    <row r="71" spans="1:60" s="481" customFormat="1" ht="29.25" customHeight="1" x14ac:dyDescent="0.2">
      <c r="A71" s="3494"/>
      <c r="B71" s="983" t="s">
        <v>60</v>
      </c>
      <c r="C71" s="984"/>
      <c r="D71" s="1692">
        <v>1</v>
      </c>
      <c r="E71" s="1692">
        <v>3</v>
      </c>
      <c r="F71" s="1188">
        <v>4</v>
      </c>
      <c r="G71" s="1188">
        <v>8</v>
      </c>
      <c r="H71" s="1188">
        <v>25</v>
      </c>
      <c r="I71" s="1188">
        <v>33</v>
      </c>
      <c r="J71" s="1188">
        <v>0</v>
      </c>
      <c r="K71" s="1188">
        <v>0</v>
      </c>
      <c r="L71" s="1188">
        <v>0</v>
      </c>
      <c r="M71" s="1175">
        <f t="shared" ref="M71" si="47">SUM(D71,G71,J71)</f>
        <v>9</v>
      </c>
      <c r="N71" s="1175">
        <f t="shared" ref="N71" si="48">SUM(E71,H71,K71)</f>
        <v>28</v>
      </c>
      <c r="O71" s="1175">
        <f t="shared" ref="O71" si="49">SUM(M71:N71)</f>
        <v>37</v>
      </c>
      <c r="P71" s="980"/>
      <c r="Q71" s="997" t="s">
        <v>138</v>
      </c>
      <c r="R71" s="2937"/>
    </row>
    <row r="72" spans="1:60" s="481" customFormat="1" ht="26.25" customHeight="1" x14ac:dyDescent="0.2">
      <c r="A72" s="2986" t="s">
        <v>92</v>
      </c>
      <c r="B72" s="2986"/>
      <c r="C72" s="2986"/>
      <c r="D72" s="1692">
        <f>SUM(D70:D71)</f>
        <v>4</v>
      </c>
      <c r="E72" s="2240">
        <f t="shared" ref="E72:O72" si="50">SUM(E70:E71)</f>
        <v>6</v>
      </c>
      <c r="F72" s="2240">
        <f t="shared" si="50"/>
        <v>10</v>
      </c>
      <c r="G72" s="2240">
        <f t="shared" si="50"/>
        <v>17</v>
      </c>
      <c r="H72" s="2240">
        <f t="shared" si="50"/>
        <v>57</v>
      </c>
      <c r="I72" s="2240">
        <f t="shared" si="50"/>
        <v>74</v>
      </c>
      <c r="J72" s="2240">
        <f t="shared" si="50"/>
        <v>21</v>
      </c>
      <c r="K72" s="2240">
        <f t="shared" si="50"/>
        <v>33</v>
      </c>
      <c r="L72" s="2240">
        <f t="shared" si="50"/>
        <v>54</v>
      </c>
      <c r="M72" s="2240">
        <f t="shared" si="50"/>
        <v>42</v>
      </c>
      <c r="N72" s="2240">
        <f t="shared" si="50"/>
        <v>96</v>
      </c>
      <c r="O72" s="2240">
        <f t="shared" si="50"/>
        <v>138</v>
      </c>
      <c r="P72" s="2899" t="s">
        <v>130</v>
      </c>
      <c r="Q72" s="2899"/>
      <c r="R72" s="2899"/>
    </row>
    <row r="73" spans="1:60" s="481" customFormat="1" ht="31.5" customHeight="1" x14ac:dyDescent="0.2">
      <c r="A73" s="3006" t="s">
        <v>255</v>
      </c>
      <c r="B73" s="984" t="s">
        <v>72</v>
      </c>
      <c r="C73" s="496"/>
      <c r="D73" s="1692">
        <v>0</v>
      </c>
      <c r="E73" s="1692">
        <v>0</v>
      </c>
      <c r="F73" s="1175">
        <v>0</v>
      </c>
      <c r="G73" s="1175">
        <v>0</v>
      </c>
      <c r="H73" s="1175">
        <v>3</v>
      </c>
      <c r="I73" s="1175">
        <v>3</v>
      </c>
      <c r="J73" s="1175">
        <v>12</v>
      </c>
      <c r="K73" s="1175">
        <v>2</v>
      </c>
      <c r="L73" s="1175">
        <v>14</v>
      </c>
      <c r="M73" s="1175">
        <f t="shared" ref="M73:N80" si="51">SUM(D73,G73,J73)</f>
        <v>12</v>
      </c>
      <c r="N73" s="1175">
        <f t="shared" si="51"/>
        <v>5</v>
      </c>
      <c r="O73" s="1175">
        <f t="shared" ref="O73:O80" si="52">SUM(M73:N73)</f>
        <v>17</v>
      </c>
      <c r="P73" s="664"/>
      <c r="Q73" s="992" t="s">
        <v>145</v>
      </c>
      <c r="R73" s="2906" t="s">
        <v>254</v>
      </c>
    </row>
    <row r="74" spans="1:60" ht="33.75" customHeight="1" x14ac:dyDescent="0.2">
      <c r="A74" s="3009"/>
      <c r="B74" s="985" t="s">
        <v>201</v>
      </c>
      <c r="C74" s="496"/>
      <c r="D74" s="1692">
        <v>0</v>
      </c>
      <c r="E74" s="1692">
        <v>0</v>
      </c>
      <c r="F74" s="1175">
        <v>0</v>
      </c>
      <c r="G74" s="1175">
        <v>19</v>
      </c>
      <c r="H74" s="1175">
        <v>8</v>
      </c>
      <c r="I74" s="1175">
        <v>27</v>
      </c>
      <c r="J74" s="1175">
        <v>21</v>
      </c>
      <c r="K74" s="1175">
        <v>6</v>
      </c>
      <c r="L74" s="1175">
        <v>27</v>
      </c>
      <c r="M74" s="1175">
        <f t="shared" ref="M74:N77" si="53">SUM(D74,G74,J74)</f>
        <v>40</v>
      </c>
      <c r="N74" s="1175">
        <f t="shared" si="53"/>
        <v>14</v>
      </c>
      <c r="O74" s="1175">
        <f>SUM(M74:N74)</f>
        <v>54</v>
      </c>
      <c r="P74" s="246"/>
      <c r="Q74" s="2512" t="s">
        <v>1650</v>
      </c>
      <c r="R74" s="2906"/>
      <c r="U74" s="481"/>
      <c r="V74" s="481"/>
      <c r="W74" s="481"/>
      <c r="X74" s="481"/>
      <c r="Y74" s="481"/>
      <c r="Z74" s="481"/>
      <c r="AA74" s="481"/>
      <c r="AB74" s="481"/>
      <c r="AC74" s="481"/>
      <c r="AD74" s="481"/>
      <c r="AE74" s="481"/>
      <c r="AF74" s="481"/>
      <c r="AG74" s="481"/>
      <c r="AH74" s="481"/>
      <c r="AI74" s="481"/>
      <c r="AJ74" s="481"/>
      <c r="AK74" s="481"/>
      <c r="AL74" s="481"/>
      <c r="AM74" s="481"/>
      <c r="AN74" s="481"/>
      <c r="AO74" s="481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  <c r="BG74" s="481"/>
      <c r="BH74" s="481"/>
    </row>
    <row r="75" spans="1:60" ht="33.75" customHeight="1" x14ac:dyDescent="0.2">
      <c r="A75" s="3009"/>
      <c r="B75" s="394" t="s">
        <v>75</v>
      </c>
      <c r="C75" s="496" t="s">
        <v>1435</v>
      </c>
      <c r="D75" s="1692">
        <v>0</v>
      </c>
      <c r="E75" s="1692">
        <v>0</v>
      </c>
      <c r="F75" s="1175">
        <v>0</v>
      </c>
      <c r="G75" s="1175">
        <v>15</v>
      </c>
      <c r="H75" s="1175">
        <v>12</v>
      </c>
      <c r="I75" s="1175">
        <v>27</v>
      </c>
      <c r="J75" s="1175">
        <v>0</v>
      </c>
      <c r="K75" s="2240">
        <v>0</v>
      </c>
      <c r="L75" s="2240">
        <v>0</v>
      </c>
      <c r="M75" s="1175">
        <f t="shared" si="53"/>
        <v>15</v>
      </c>
      <c r="N75" s="1175">
        <f t="shared" si="53"/>
        <v>12</v>
      </c>
      <c r="O75" s="1175">
        <f>SUM(M75:N75)</f>
        <v>27</v>
      </c>
      <c r="P75" s="501" t="s">
        <v>1432</v>
      </c>
      <c r="Q75" s="501" t="s">
        <v>1436</v>
      </c>
      <c r="R75" s="2906"/>
      <c r="U75" s="481"/>
      <c r="V75" s="481"/>
      <c r="W75" s="481"/>
      <c r="X75" s="481"/>
      <c r="Y75" s="481"/>
      <c r="Z75" s="481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481"/>
      <c r="AO75" s="481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  <c r="BG75" s="481"/>
      <c r="BH75" s="481"/>
    </row>
    <row r="76" spans="1:60" ht="33.75" customHeight="1" x14ac:dyDescent="0.2">
      <c r="A76" s="1689"/>
      <c r="B76" s="1686" t="s">
        <v>1800</v>
      </c>
      <c r="C76" s="1712"/>
      <c r="D76" s="1692">
        <v>0</v>
      </c>
      <c r="E76" s="1692">
        <v>0</v>
      </c>
      <c r="F76" s="1692">
        <v>0</v>
      </c>
      <c r="G76" s="1692">
        <v>9</v>
      </c>
      <c r="H76" s="1692">
        <v>13</v>
      </c>
      <c r="I76" s="1692">
        <v>22</v>
      </c>
      <c r="J76" s="2240">
        <v>0</v>
      </c>
      <c r="K76" s="2240">
        <v>0</v>
      </c>
      <c r="L76" s="2240">
        <v>0</v>
      </c>
      <c r="M76" s="1692">
        <f t="shared" si="53"/>
        <v>9</v>
      </c>
      <c r="N76" s="1692">
        <f t="shared" si="53"/>
        <v>13</v>
      </c>
      <c r="O76" s="1692">
        <f>SUM(M76:N76)</f>
        <v>22</v>
      </c>
      <c r="P76" s="1708"/>
      <c r="Q76" s="1770" t="s">
        <v>2191</v>
      </c>
      <c r="R76" s="1685"/>
      <c r="U76" s="481"/>
      <c r="V76" s="481"/>
      <c r="W76" s="481"/>
      <c r="X76" s="481"/>
      <c r="Y76" s="481"/>
      <c r="Z76" s="481"/>
      <c r="AA76" s="481"/>
      <c r="AB76" s="481"/>
      <c r="AC76" s="481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481"/>
      <c r="AO76" s="481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  <c r="BG76" s="481"/>
      <c r="BH76" s="481"/>
    </row>
    <row r="77" spans="1:60" ht="30" customHeight="1" x14ac:dyDescent="0.2">
      <c r="A77" s="2986" t="s">
        <v>92</v>
      </c>
      <c r="B77" s="2986"/>
      <c r="C77" s="2986"/>
      <c r="D77" s="1692">
        <v>0</v>
      </c>
      <c r="E77" s="1692">
        <v>0</v>
      </c>
      <c r="F77" s="1175">
        <f>SUM(F73:F75)</f>
        <v>0</v>
      </c>
      <c r="G77" s="1175">
        <f>SUM(G73:G76)</f>
        <v>43</v>
      </c>
      <c r="H77" s="1692">
        <f t="shared" ref="H77:L77" si="54">SUM(H73:H76)</f>
        <v>36</v>
      </c>
      <c r="I77" s="1692">
        <f t="shared" si="54"/>
        <v>79</v>
      </c>
      <c r="J77" s="1692">
        <f t="shared" si="54"/>
        <v>33</v>
      </c>
      <c r="K77" s="1692">
        <f t="shared" si="54"/>
        <v>8</v>
      </c>
      <c r="L77" s="1692">
        <f t="shared" si="54"/>
        <v>41</v>
      </c>
      <c r="M77" s="1692">
        <f t="shared" si="53"/>
        <v>76</v>
      </c>
      <c r="N77" s="1692">
        <f t="shared" si="53"/>
        <v>44</v>
      </c>
      <c r="O77" s="1692">
        <f>SUM(M77:N77)</f>
        <v>120</v>
      </c>
      <c r="P77" s="2899" t="s">
        <v>130</v>
      </c>
      <c r="Q77" s="2899"/>
      <c r="R77" s="2899"/>
      <c r="U77" s="481"/>
      <c r="V77" s="481"/>
      <c r="W77" s="481"/>
      <c r="X77" s="481"/>
      <c r="Y77" s="481"/>
      <c r="Z77" s="481"/>
      <c r="AA77" s="481"/>
      <c r="AB77" s="481"/>
      <c r="AC77" s="481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481"/>
      <c r="AO77" s="481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  <c r="BG77" s="481"/>
      <c r="BH77" s="481"/>
    </row>
    <row r="78" spans="1:60" ht="52.5" customHeight="1" x14ac:dyDescent="0.25">
      <c r="A78" s="496" t="s">
        <v>1274</v>
      </c>
      <c r="B78" s="660" t="s">
        <v>1437</v>
      </c>
      <c r="C78" s="662"/>
      <c r="D78" s="1692">
        <v>0</v>
      </c>
      <c r="E78" s="1692">
        <v>0</v>
      </c>
      <c r="F78" s="1175">
        <v>0</v>
      </c>
      <c r="G78" s="1175">
        <v>17</v>
      </c>
      <c r="H78" s="1175">
        <v>23</v>
      </c>
      <c r="I78" s="1175">
        <v>40</v>
      </c>
      <c r="J78" s="1175">
        <v>0</v>
      </c>
      <c r="K78" s="1175">
        <v>0</v>
      </c>
      <c r="L78" s="1175">
        <v>0</v>
      </c>
      <c r="M78" s="1175">
        <f t="shared" si="51"/>
        <v>17</v>
      </c>
      <c r="N78" s="1175">
        <f t="shared" si="51"/>
        <v>23</v>
      </c>
      <c r="O78" s="1175">
        <f t="shared" si="52"/>
        <v>40</v>
      </c>
      <c r="P78" s="483"/>
      <c r="Q78" s="483" t="s">
        <v>1438</v>
      </c>
      <c r="R78" s="2522" t="s">
        <v>1439</v>
      </c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81"/>
      <c r="AO78" s="481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  <c r="BG78" s="481"/>
      <c r="BH78" s="481"/>
    </row>
    <row r="79" spans="1:60" s="557" customFormat="1" ht="41.25" customHeight="1" x14ac:dyDescent="0.2">
      <c r="A79" s="582" t="s">
        <v>201</v>
      </c>
      <c r="B79" s="555" t="s">
        <v>369</v>
      </c>
      <c r="C79" s="522" t="s">
        <v>370</v>
      </c>
      <c r="D79" s="2235">
        <v>0</v>
      </c>
      <c r="E79" s="2235">
        <v>0</v>
      </c>
      <c r="F79" s="1170">
        <v>0</v>
      </c>
      <c r="G79" s="2235">
        <v>34</v>
      </c>
      <c r="H79" s="2235">
        <v>6</v>
      </c>
      <c r="I79" s="2235">
        <v>40</v>
      </c>
      <c r="J79" s="2235">
        <v>33</v>
      </c>
      <c r="K79" s="2235">
        <v>8</v>
      </c>
      <c r="L79" s="2235">
        <v>41</v>
      </c>
      <c r="M79" s="2235">
        <f t="shared" si="51"/>
        <v>67</v>
      </c>
      <c r="N79" s="2235">
        <f t="shared" si="51"/>
        <v>14</v>
      </c>
      <c r="O79" s="2235">
        <f t="shared" si="52"/>
        <v>81</v>
      </c>
      <c r="P79" s="584" t="s">
        <v>127</v>
      </c>
      <c r="Q79" s="2520" t="s">
        <v>215</v>
      </c>
      <c r="R79" s="2387" t="s">
        <v>1650</v>
      </c>
      <c r="S79" s="81"/>
      <c r="T79" s="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481"/>
      <c r="AF79" s="481"/>
      <c r="AG79" s="481"/>
      <c r="AH79" s="481"/>
      <c r="AI79" s="481"/>
      <c r="AJ79" s="481"/>
      <c r="AK79" s="481"/>
      <c r="AL79" s="481"/>
      <c r="AM79" s="481"/>
      <c r="AN79" s="481"/>
      <c r="AO79" s="481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  <c r="BG79" s="481"/>
      <c r="BH79" s="481"/>
    </row>
    <row r="80" spans="1:60" s="557" customFormat="1" ht="41.25" customHeight="1" thickBot="1" x14ac:dyDescent="0.25">
      <c r="A80" s="656" t="s">
        <v>41</v>
      </c>
      <c r="B80" s="665" t="s">
        <v>964</v>
      </c>
      <c r="C80" s="666"/>
      <c r="D80" s="2254">
        <v>0</v>
      </c>
      <c r="E80" s="2254">
        <v>0</v>
      </c>
      <c r="F80" s="2254">
        <v>0</v>
      </c>
      <c r="G80" s="2254">
        <v>8</v>
      </c>
      <c r="H80" s="2254">
        <v>23</v>
      </c>
      <c r="I80" s="2254">
        <v>31</v>
      </c>
      <c r="J80" s="2254">
        <v>0</v>
      </c>
      <c r="K80" s="2254">
        <v>0</v>
      </c>
      <c r="L80" s="2254">
        <v>0</v>
      </c>
      <c r="M80" s="2254">
        <f t="shared" si="51"/>
        <v>8</v>
      </c>
      <c r="N80" s="2254">
        <f t="shared" si="51"/>
        <v>23</v>
      </c>
      <c r="O80" s="2254">
        <f t="shared" si="52"/>
        <v>31</v>
      </c>
      <c r="P80" s="584"/>
      <c r="Q80" s="2520" t="s">
        <v>2659</v>
      </c>
      <c r="R80" s="263" t="s">
        <v>144</v>
      </c>
      <c r="S80" s="81"/>
      <c r="T80" s="81"/>
      <c r="U80" s="481"/>
      <c r="V80" s="481"/>
      <c r="W80" s="481"/>
      <c r="X80" s="481"/>
      <c r="Y80" s="481"/>
      <c r="Z80" s="481"/>
      <c r="AA80" s="481"/>
      <c r="AB80" s="481"/>
      <c r="AC80" s="481"/>
      <c r="AD80" s="481"/>
      <c r="AE80" s="481"/>
      <c r="AF80" s="481"/>
      <c r="AG80" s="481"/>
      <c r="AH80" s="481"/>
      <c r="AI80" s="481"/>
      <c r="AJ80" s="481"/>
      <c r="AK80" s="481"/>
      <c r="AL80" s="481"/>
      <c r="AM80" s="481"/>
      <c r="AN80" s="481"/>
      <c r="AO80" s="481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  <c r="BG80" s="481"/>
      <c r="BH80" s="481"/>
    </row>
    <row r="81" spans="1:60" ht="30" customHeight="1" thickBot="1" x14ac:dyDescent="0.25">
      <c r="A81" s="3539" t="s">
        <v>42</v>
      </c>
      <c r="B81" s="3539"/>
      <c r="C81" s="3539"/>
      <c r="D81" s="2238">
        <f>SUM(D80,D79,D78,D77,D72,D51,D35,D23,D20,D16,D13)</f>
        <v>22</v>
      </c>
      <c r="E81" s="2238">
        <f t="shared" ref="E81:O81" si="55">SUM(E80,E79,E78,E77,E72,E51,E35,E23,E20,E16,E13)</f>
        <v>23</v>
      </c>
      <c r="F81" s="2238">
        <f t="shared" si="55"/>
        <v>45</v>
      </c>
      <c r="G81" s="2238">
        <f t="shared" si="55"/>
        <v>429</v>
      </c>
      <c r="H81" s="2238">
        <f t="shared" si="55"/>
        <v>609</v>
      </c>
      <c r="I81" s="2238">
        <f t="shared" si="55"/>
        <v>1038</v>
      </c>
      <c r="J81" s="2238">
        <f t="shared" si="55"/>
        <v>200</v>
      </c>
      <c r="K81" s="2238">
        <f t="shared" si="55"/>
        <v>137</v>
      </c>
      <c r="L81" s="2238">
        <f t="shared" si="55"/>
        <v>337</v>
      </c>
      <c r="M81" s="2238">
        <f t="shared" si="55"/>
        <v>651</v>
      </c>
      <c r="N81" s="2238">
        <f t="shared" si="55"/>
        <v>769</v>
      </c>
      <c r="O81" s="2238">
        <f t="shared" si="55"/>
        <v>1420</v>
      </c>
      <c r="P81" s="2244"/>
      <c r="Q81" s="2553" t="s">
        <v>147</v>
      </c>
      <c r="R81" s="2244"/>
      <c r="U81" s="481"/>
      <c r="V81" s="481"/>
      <c r="W81" s="481"/>
      <c r="X81" s="481"/>
      <c r="Y81" s="481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481"/>
      <c r="AO81" s="481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  <c r="BG81" s="481"/>
      <c r="BH81" s="481"/>
    </row>
    <row r="82" spans="1:60" ht="12.75" customHeight="1" thickTop="1" x14ac:dyDescent="0.2">
      <c r="P82" s="81"/>
      <c r="Q82" s="81"/>
    </row>
    <row r="83" spans="1:60" ht="12.75" customHeight="1" x14ac:dyDescent="0.2">
      <c r="P83" s="81"/>
      <c r="Q83" s="81"/>
    </row>
    <row r="84" spans="1:60" ht="12.75" customHeight="1" x14ac:dyDescent="0.2">
      <c r="P84" s="81"/>
      <c r="Q84" s="81"/>
    </row>
    <row r="85" spans="1:60" ht="12.75" customHeight="1" x14ac:dyDescent="0.2">
      <c r="P85" s="81"/>
      <c r="Q85" s="81"/>
    </row>
    <row r="86" spans="1:60" ht="12.75" customHeight="1" x14ac:dyDescent="0.2">
      <c r="P86" s="81"/>
      <c r="Q86" s="81"/>
    </row>
    <row r="87" spans="1:60" ht="12.75" customHeight="1" x14ac:dyDescent="0.2">
      <c r="P87" s="81"/>
      <c r="Q87" s="81"/>
    </row>
    <row r="88" spans="1:60" ht="12.75" customHeight="1" x14ac:dyDescent="0.2">
      <c r="P88" s="81"/>
      <c r="Q88" s="81"/>
    </row>
    <row r="89" spans="1:60" ht="12.75" customHeight="1" x14ac:dyDescent="0.2">
      <c r="P89" s="81"/>
      <c r="Q89" s="81"/>
    </row>
    <row r="90" spans="1:60" ht="12.75" customHeight="1" x14ac:dyDescent="0.2">
      <c r="P90" s="81"/>
      <c r="Q90" s="81"/>
    </row>
    <row r="91" spans="1:60" ht="12.75" customHeight="1" x14ac:dyDescent="0.2">
      <c r="P91" s="81"/>
      <c r="Q91" s="81"/>
    </row>
    <row r="92" spans="1:60" ht="12.75" customHeight="1" x14ac:dyDescent="0.2">
      <c r="P92" s="81"/>
      <c r="Q92" s="81"/>
    </row>
    <row r="93" spans="1:60" ht="12.75" customHeight="1" x14ac:dyDescent="0.2">
      <c r="P93" s="81"/>
      <c r="Q93" s="81"/>
    </row>
    <row r="94" spans="1:60" ht="12.75" customHeight="1" x14ac:dyDescent="0.2">
      <c r="P94" s="81"/>
      <c r="Q94" s="81"/>
    </row>
    <row r="95" spans="1:60" ht="12.75" customHeight="1" x14ac:dyDescent="0.2">
      <c r="P95" s="81"/>
      <c r="Q95" s="81"/>
    </row>
    <row r="96" spans="1:60" ht="12.75" customHeight="1" x14ac:dyDescent="0.2">
      <c r="P96" s="81"/>
      <c r="Q96" s="81"/>
    </row>
    <row r="97" spans="16:17" ht="12.75" customHeight="1" x14ac:dyDescent="0.2">
      <c r="P97" s="81"/>
      <c r="Q97" s="81"/>
    </row>
    <row r="98" spans="16:17" ht="12.75" customHeight="1" x14ac:dyDescent="0.2">
      <c r="P98" s="81"/>
      <c r="Q98" s="81"/>
    </row>
    <row r="99" spans="16:17" ht="12.75" customHeight="1" x14ac:dyDescent="0.2">
      <c r="P99" s="81"/>
      <c r="Q99" s="81"/>
    </row>
    <row r="100" spans="16:17" ht="12.75" customHeight="1" x14ac:dyDescent="0.2">
      <c r="P100" s="81"/>
      <c r="Q100" s="81"/>
    </row>
    <row r="101" spans="16:17" ht="12.75" customHeight="1" x14ac:dyDescent="0.2">
      <c r="P101" s="81"/>
      <c r="Q101" s="81"/>
    </row>
    <row r="102" spans="16:17" ht="12.75" customHeight="1" x14ac:dyDescent="0.2">
      <c r="P102" s="81"/>
      <c r="Q102" s="81"/>
    </row>
    <row r="103" spans="16:17" ht="12.75" customHeight="1" x14ac:dyDescent="0.2">
      <c r="P103" s="81"/>
      <c r="Q103" s="81"/>
    </row>
    <row r="104" spans="16:17" ht="12.75" customHeight="1" x14ac:dyDescent="0.2">
      <c r="P104" s="81"/>
      <c r="Q104" s="81"/>
    </row>
    <row r="105" spans="16:17" ht="12.75" customHeight="1" x14ac:dyDescent="0.2">
      <c r="P105" s="81"/>
      <c r="Q105" s="81"/>
    </row>
    <row r="106" spans="16:17" ht="12.75" customHeight="1" x14ac:dyDescent="0.2">
      <c r="P106" s="81"/>
      <c r="Q106" s="81"/>
    </row>
    <row r="107" spans="16:17" ht="12.75" customHeight="1" x14ac:dyDescent="0.2">
      <c r="P107" s="81"/>
      <c r="Q107" s="81"/>
    </row>
    <row r="108" spans="16:17" ht="12.75" customHeight="1" x14ac:dyDescent="0.2">
      <c r="P108" s="81"/>
      <c r="Q108" s="81"/>
    </row>
    <row r="109" spans="16:17" ht="12.75" customHeight="1" x14ac:dyDescent="0.2">
      <c r="P109" s="81"/>
      <c r="Q109" s="81"/>
    </row>
    <row r="110" spans="16:17" ht="12.75" customHeight="1" x14ac:dyDescent="0.2">
      <c r="P110" s="81"/>
      <c r="Q110" s="81"/>
    </row>
    <row r="111" spans="16:17" ht="12.75" customHeight="1" x14ac:dyDescent="0.2">
      <c r="P111" s="81"/>
      <c r="Q111" s="81"/>
    </row>
    <row r="112" spans="16:17" ht="12.75" customHeight="1" x14ac:dyDescent="0.2">
      <c r="P112" s="81"/>
      <c r="Q112" s="81"/>
    </row>
    <row r="113" spans="16:17" ht="12.75" customHeight="1" x14ac:dyDescent="0.2">
      <c r="P113" s="81"/>
      <c r="Q113" s="81"/>
    </row>
    <row r="114" spans="16:17" ht="12.75" customHeight="1" x14ac:dyDescent="0.2">
      <c r="P114" s="81"/>
      <c r="Q114" s="81"/>
    </row>
    <row r="115" spans="16:17" ht="12.75" customHeight="1" x14ac:dyDescent="0.2">
      <c r="P115" s="81"/>
      <c r="Q115" s="81"/>
    </row>
    <row r="116" spans="16:17" ht="12.75" customHeight="1" x14ac:dyDescent="0.2">
      <c r="P116" s="81"/>
      <c r="Q116" s="81"/>
    </row>
    <row r="117" spans="16:17" ht="12.75" customHeight="1" x14ac:dyDescent="0.2">
      <c r="P117" s="81"/>
      <c r="Q117" s="81"/>
    </row>
    <row r="118" spans="16:17" ht="12.75" customHeight="1" x14ac:dyDescent="0.2">
      <c r="P118" s="81"/>
      <c r="Q118" s="81"/>
    </row>
    <row r="119" spans="16:17" ht="12.75" customHeight="1" x14ac:dyDescent="0.2">
      <c r="P119" s="81"/>
      <c r="Q119" s="81"/>
    </row>
    <row r="120" spans="16:17" ht="12.75" customHeight="1" x14ac:dyDescent="0.2">
      <c r="P120" s="81"/>
      <c r="Q120" s="81"/>
    </row>
    <row r="121" spans="16:17" ht="12.75" customHeight="1" x14ac:dyDescent="0.2">
      <c r="P121" s="81"/>
      <c r="Q121" s="81"/>
    </row>
    <row r="122" spans="16:17" ht="12.75" customHeight="1" x14ac:dyDescent="0.2">
      <c r="P122" s="81"/>
      <c r="Q122" s="81"/>
    </row>
    <row r="123" spans="16:17" ht="12.75" customHeight="1" x14ac:dyDescent="0.2">
      <c r="P123" s="81"/>
      <c r="Q123" s="81"/>
    </row>
    <row r="124" spans="16:17" ht="12.75" customHeight="1" x14ac:dyDescent="0.2">
      <c r="P124" s="81"/>
      <c r="Q124" s="81"/>
    </row>
    <row r="125" spans="16:17" ht="12.75" customHeight="1" x14ac:dyDescent="0.2">
      <c r="P125" s="81"/>
      <c r="Q125" s="81"/>
    </row>
    <row r="126" spans="16:17" ht="12.75" customHeight="1" x14ac:dyDescent="0.2">
      <c r="P126" s="81"/>
      <c r="Q126" s="81"/>
    </row>
    <row r="127" spans="16:17" ht="12.75" customHeight="1" x14ac:dyDescent="0.2">
      <c r="P127" s="81"/>
      <c r="Q127" s="81"/>
    </row>
    <row r="128" spans="16:17" ht="12.75" customHeight="1" x14ac:dyDescent="0.2">
      <c r="P128" s="81"/>
      <c r="Q128" s="81"/>
    </row>
    <row r="129" spans="16:17" ht="12.75" customHeight="1" x14ac:dyDescent="0.2">
      <c r="P129" s="81"/>
      <c r="Q129" s="81"/>
    </row>
    <row r="130" spans="16:17" ht="12.75" customHeight="1" x14ac:dyDescent="0.2">
      <c r="P130" s="81"/>
      <c r="Q130" s="81"/>
    </row>
    <row r="131" spans="16:17" ht="12.75" customHeight="1" x14ac:dyDescent="0.2">
      <c r="P131" s="81"/>
      <c r="Q131" s="81"/>
    </row>
    <row r="132" spans="16:17" ht="12.75" customHeight="1" x14ac:dyDescent="0.2">
      <c r="P132" s="81"/>
      <c r="Q132" s="81"/>
    </row>
    <row r="133" spans="16:17" ht="12.75" customHeight="1" x14ac:dyDescent="0.2">
      <c r="P133" s="81"/>
      <c r="Q133" s="81"/>
    </row>
    <row r="134" spans="16:17" ht="12.75" customHeight="1" x14ac:dyDescent="0.2"/>
    <row r="135" spans="16:17" ht="12.75" customHeight="1" x14ac:dyDescent="0.2"/>
    <row r="136" spans="16:17" ht="12.75" customHeight="1" x14ac:dyDescent="0.2"/>
    <row r="137" spans="16:17" ht="12.75" customHeight="1" x14ac:dyDescent="0.2"/>
    <row r="138" spans="16:17" ht="12.75" customHeight="1" x14ac:dyDescent="0.2"/>
    <row r="139" spans="16:17" ht="12.75" customHeight="1" x14ac:dyDescent="0.2"/>
    <row r="140" spans="16:17" ht="12.75" customHeight="1" x14ac:dyDescent="0.2"/>
    <row r="141" spans="16:17" ht="12.75" customHeight="1" x14ac:dyDescent="0.2"/>
    <row r="142" spans="16:17" ht="12.75" customHeight="1" x14ac:dyDescent="0.2"/>
    <row r="143" spans="16:17" ht="12.75" customHeight="1" x14ac:dyDescent="0.2"/>
    <row r="144" spans="16:17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223" spans="1:11" ht="18" x14ac:dyDescent="0.25">
      <c r="A223" s="569"/>
      <c r="B223" s="569"/>
      <c r="C223" s="569"/>
      <c r="D223" s="472"/>
      <c r="E223" s="472"/>
      <c r="F223" s="472"/>
      <c r="G223" s="472"/>
      <c r="H223" s="472"/>
      <c r="I223" s="472"/>
      <c r="J223" s="472"/>
      <c r="K223" s="472"/>
    </row>
    <row r="224" spans="1:11" ht="18" x14ac:dyDescent="0.25">
      <c r="A224" s="569"/>
      <c r="B224" s="569"/>
      <c r="C224" s="569"/>
      <c r="D224" s="472"/>
      <c r="E224" s="472"/>
      <c r="F224" s="472"/>
      <c r="G224" s="472"/>
      <c r="H224" s="472"/>
      <c r="I224" s="472"/>
      <c r="J224" s="472"/>
      <c r="K224" s="472"/>
    </row>
    <row r="225" spans="1:11" ht="18" x14ac:dyDescent="0.25">
      <c r="A225" s="569"/>
      <c r="B225" s="569"/>
      <c r="C225" s="569"/>
      <c r="D225" s="472"/>
      <c r="E225" s="472"/>
      <c r="F225" s="472"/>
      <c r="G225" s="472"/>
      <c r="H225" s="472"/>
      <c r="I225" s="472"/>
      <c r="J225" s="472"/>
      <c r="K225" s="472"/>
    </row>
    <row r="226" spans="1:11" ht="18" x14ac:dyDescent="0.25">
      <c r="A226" s="569"/>
      <c r="B226" s="569"/>
      <c r="C226" s="569"/>
      <c r="D226" s="472"/>
      <c r="E226" s="472"/>
      <c r="F226" s="472"/>
      <c r="G226" s="472"/>
      <c r="H226" s="472"/>
      <c r="I226" s="472"/>
      <c r="J226" s="472"/>
      <c r="K226" s="472"/>
    </row>
    <row r="227" spans="1:11" ht="18" x14ac:dyDescent="0.25">
      <c r="A227" s="569"/>
      <c r="B227" s="569"/>
      <c r="C227" s="569"/>
      <c r="D227" s="472"/>
      <c r="E227" s="472"/>
      <c r="F227" s="472"/>
      <c r="G227" s="472"/>
      <c r="H227" s="472"/>
      <c r="I227" s="472"/>
      <c r="J227" s="472"/>
      <c r="K227" s="472"/>
    </row>
    <row r="228" spans="1:11" ht="12.75" customHeight="1" x14ac:dyDescent="0.25">
      <c r="A228" s="569"/>
      <c r="B228" s="569"/>
      <c r="C228" s="569"/>
      <c r="D228" s="472"/>
      <c r="E228" s="472"/>
      <c r="F228" s="472"/>
      <c r="G228" s="472"/>
      <c r="H228" s="472"/>
      <c r="I228" s="472"/>
      <c r="J228" s="472"/>
      <c r="K228" s="472"/>
    </row>
    <row r="229" spans="1:11" ht="12.75" customHeight="1" x14ac:dyDescent="0.25">
      <c r="A229" s="569"/>
      <c r="B229" s="569"/>
      <c r="C229" s="569"/>
      <c r="D229" s="472"/>
      <c r="E229" s="472"/>
      <c r="F229" s="472"/>
      <c r="G229" s="472"/>
      <c r="H229" s="472"/>
      <c r="I229" s="472"/>
      <c r="J229" s="472"/>
      <c r="K229" s="472"/>
    </row>
    <row r="230" spans="1:11" ht="12.75" customHeight="1" x14ac:dyDescent="0.25">
      <c r="A230" s="569"/>
      <c r="B230" s="569"/>
      <c r="C230" s="569"/>
      <c r="D230" s="472"/>
      <c r="E230" s="472"/>
      <c r="F230" s="472"/>
      <c r="G230" s="472"/>
      <c r="H230" s="472"/>
      <c r="I230" s="472"/>
      <c r="J230" s="472"/>
      <c r="K230" s="472"/>
    </row>
    <row r="231" spans="1:11" ht="12.75" customHeight="1" x14ac:dyDescent="0.25">
      <c r="A231" s="569"/>
      <c r="B231" s="569"/>
      <c r="C231" s="569"/>
      <c r="D231" s="472"/>
      <c r="E231" s="472"/>
      <c r="F231" s="472"/>
      <c r="G231" s="472"/>
      <c r="H231" s="472"/>
      <c r="I231" s="472"/>
      <c r="J231" s="472"/>
      <c r="K231" s="472"/>
    </row>
    <row r="232" spans="1:11" ht="12.75" customHeight="1" x14ac:dyDescent="0.25">
      <c r="A232" s="569"/>
      <c r="B232" s="569"/>
      <c r="C232" s="569"/>
      <c r="D232" s="472"/>
      <c r="E232" s="472"/>
      <c r="F232" s="472"/>
      <c r="G232" s="472"/>
      <c r="H232" s="472"/>
      <c r="I232" s="472"/>
      <c r="J232" s="472"/>
      <c r="K232" s="472"/>
    </row>
    <row r="233" spans="1:11" ht="12.75" customHeight="1" x14ac:dyDescent="0.25">
      <c r="A233" s="569"/>
      <c r="B233" s="569"/>
      <c r="C233" s="569"/>
      <c r="D233" s="472"/>
      <c r="E233" s="472"/>
      <c r="F233" s="472"/>
      <c r="G233" s="472"/>
      <c r="H233" s="472"/>
      <c r="I233" s="472"/>
      <c r="J233" s="472"/>
      <c r="K233" s="472"/>
    </row>
    <row r="234" spans="1:11" ht="12.75" customHeight="1" x14ac:dyDescent="0.25">
      <c r="A234" s="569"/>
      <c r="B234" s="569"/>
      <c r="C234" s="569"/>
      <c r="D234" s="472"/>
      <c r="E234" s="472"/>
      <c r="F234" s="472"/>
      <c r="G234" s="472"/>
      <c r="H234" s="472"/>
      <c r="I234" s="472"/>
      <c r="J234" s="472"/>
      <c r="K234" s="472"/>
    </row>
    <row r="235" spans="1:11" ht="12.75" customHeight="1" x14ac:dyDescent="0.25">
      <c r="A235" s="569"/>
      <c r="B235" s="569"/>
      <c r="C235" s="569"/>
      <c r="D235" s="472"/>
      <c r="E235" s="472"/>
      <c r="F235" s="472"/>
      <c r="G235" s="472"/>
      <c r="H235" s="472"/>
      <c r="I235" s="472"/>
      <c r="J235" s="472"/>
      <c r="K235" s="472"/>
    </row>
    <row r="236" spans="1:11" ht="12.75" customHeight="1" x14ac:dyDescent="0.25">
      <c r="A236" s="569"/>
      <c r="B236" s="569"/>
      <c r="C236" s="569"/>
      <c r="D236" s="472"/>
      <c r="E236" s="472"/>
      <c r="F236" s="472"/>
      <c r="G236" s="472"/>
      <c r="H236" s="472"/>
      <c r="I236" s="472"/>
      <c r="J236" s="472"/>
      <c r="K236" s="472"/>
    </row>
    <row r="237" spans="1:11" ht="12.75" customHeight="1" x14ac:dyDescent="0.25">
      <c r="A237" s="569"/>
      <c r="B237" s="569"/>
      <c r="C237" s="569"/>
      <c r="D237" s="472"/>
      <c r="E237" s="472"/>
      <c r="F237" s="472"/>
      <c r="G237" s="472"/>
      <c r="H237" s="472"/>
      <c r="I237" s="472"/>
      <c r="J237" s="472"/>
      <c r="K237" s="472"/>
    </row>
    <row r="238" spans="1:11" ht="12.75" customHeight="1" x14ac:dyDescent="0.25">
      <c r="A238" s="569"/>
      <c r="B238" s="569"/>
      <c r="C238" s="569"/>
      <c r="D238" s="472"/>
      <c r="E238" s="472"/>
      <c r="F238" s="472"/>
      <c r="G238" s="472"/>
      <c r="H238" s="472"/>
      <c r="I238" s="472"/>
      <c r="J238" s="472"/>
      <c r="K238" s="472"/>
    </row>
    <row r="239" spans="1:11" ht="12.75" customHeight="1" x14ac:dyDescent="0.25">
      <c r="A239" s="569"/>
      <c r="B239" s="569"/>
      <c r="C239" s="569"/>
      <c r="D239" s="472"/>
      <c r="E239" s="472"/>
      <c r="F239" s="472"/>
      <c r="G239" s="472"/>
      <c r="H239" s="472"/>
      <c r="I239" s="472"/>
      <c r="J239" s="472"/>
      <c r="K239" s="472"/>
    </row>
    <row r="240" spans="1:11" ht="12.75" customHeight="1" x14ac:dyDescent="0.25">
      <c r="A240" s="569"/>
      <c r="B240" s="569"/>
      <c r="C240" s="569"/>
      <c r="D240" s="472"/>
      <c r="E240" s="472"/>
      <c r="F240" s="472"/>
      <c r="G240" s="472"/>
      <c r="H240" s="472"/>
      <c r="I240" s="472"/>
      <c r="J240" s="472"/>
      <c r="K240" s="472"/>
    </row>
    <row r="241" spans="1:11" ht="12.75" customHeight="1" x14ac:dyDescent="0.25">
      <c r="A241" s="569"/>
      <c r="B241" s="569"/>
      <c r="C241" s="569"/>
      <c r="D241" s="472"/>
      <c r="E241" s="472"/>
      <c r="F241" s="472"/>
      <c r="G241" s="472"/>
      <c r="H241" s="472"/>
      <c r="I241" s="472"/>
      <c r="J241" s="472"/>
      <c r="K241" s="472"/>
    </row>
    <row r="242" spans="1:11" ht="12.75" customHeight="1" x14ac:dyDescent="0.25">
      <c r="A242" s="569"/>
      <c r="B242" s="569"/>
      <c r="C242" s="569"/>
      <c r="D242" s="472"/>
      <c r="E242" s="472"/>
      <c r="F242" s="472"/>
      <c r="G242" s="472"/>
      <c r="H242" s="472"/>
      <c r="I242" s="472"/>
      <c r="J242" s="472"/>
      <c r="K242" s="472"/>
    </row>
    <row r="243" spans="1:11" ht="12.75" customHeight="1" x14ac:dyDescent="0.25">
      <c r="A243" s="569"/>
      <c r="B243" s="569"/>
      <c r="C243" s="569"/>
      <c r="D243" s="472"/>
      <c r="E243" s="472"/>
      <c r="F243" s="472"/>
      <c r="G243" s="472"/>
      <c r="H243" s="472"/>
      <c r="I243" s="472"/>
      <c r="J243" s="472"/>
      <c r="K243" s="472"/>
    </row>
    <row r="244" spans="1:11" ht="12.75" customHeight="1" x14ac:dyDescent="0.25">
      <c r="A244" s="569"/>
      <c r="B244" s="569"/>
      <c r="C244" s="569"/>
      <c r="D244" s="472"/>
      <c r="E244" s="472"/>
      <c r="F244" s="472"/>
      <c r="G244" s="472"/>
      <c r="H244" s="472"/>
      <c r="I244" s="472"/>
      <c r="J244" s="472"/>
      <c r="K244" s="472"/>
    </row>
    <row r="245" spans="1:11" ht="12.75" customHeight="1" x14ac:dyDescent="0.25">
      <c r="A245" s="569"/>
      <c r="B245" s="569"/>
      <c r="C245" s="569"/>
      <c r="D245" s="472"/>
      <c r="E245" s="472"/>
      <c r="F245" s="472"/>
      <c r="G245" s="472"/>
      <c r="H245" s="472"/>
      <c r="I245" s="472"/>
      <c r="J245" s="472"/>
      <c r="K245" s="472"/>
    </row>
    <row r="246" spans="1:11" ht="12.75" customHeight="1" x14ac:dyDescent="0.25">
      <c r="A246" s="569"/>
      <c r="B246" s="569"/>
      <c r="C246" s="569"/>
      <c r="D246" s="472"/>
      <c r="E246" s="472"/>
      <c r="F246" s="472"/>
      <c r="G246" s="472"/>
      <c r="H246" s="472"/>
      <c r="I246" s="472"/>
      <c r="J246" s="472"/>
      <c r="K246" s="472"/>
    </row>
    <row r="247" spans="1:11" ht="12.75" customHeight="1" x14ac:dyDescent="0.25">
      <c r="A247" s="569"/>
      <c r="B247" s="569"/>
      <c r="C247" s="569"/>
      <c r="D247" s="472"/>
      <c r="E247" s="472"/>
      <c r="F247" s="472"/>
      <c r="G247" s="472"/>
      <c r="H247" s="472"/>
      <c r="I247" s="472"/>
      <c r="J247" s="472"/>
      <c r="K247" s="472"/>
    </row>
    <row r="248" spans="1:11" ht="18" x14ac:dyDescent="0.25">
      <c r="A248" s="569"/>
      <c r="B248" s="569"/>
      <c r="C248" s="569"/>
      <c r="D248" s="472"/>
      <c r="E248" s="472"/>
      <c r="F248" s="472"/>
      <c r="G248" s="472"/>
      <c r="H248" s="472"/>
      <c r="I248" s="472"/>
      <c r="J248" s="472"/>
      <c r="K248" s="472"/>
    </row>
    <row r="249" spans="1:11" ht="18" x14ac:dyDescent="0.25">
      <c r="A249" s="569"/>
      <c r="B249" s="569"/>
      <c r="C249" s="569"/>
      <c r="D249" s="472"/>
      <c r="E249" s="472"/>
      <c r="F249" s="472"/>
      <c r="G249" s="472"/>
      <c r="H249" s="472"/>
      <c r="I249" s="472"/>
      <c r="J249" s="472"/>
      <c r="K249" s="472"/>
    </row>
    <row r="250" spans="1:11" ht="18" x14ac:dyDescent="0.25">
      <c r="A250" s="569"/>
      <c r="B250" s="569"/>
      <c r="C250" s="569"/>
      <c r="D250" s="472"/>
      <c r="E250" s="472"/>
      <c r="F250" s="472"/>
      <c r="G250" s="472"/>
      <c r="H250" s="472"/>
      <c r="I250" s="472"/>
      <c r="J250" s="472"/>
      <c r="K250" s="472"/>
    </row>
    <row r="251" spans="1:11" ht="18" x14ac:dyDescent="0.25">
      <c r="A251" s="569"/>
      <c r="B251" s="569"/>
      <c r="C251" s="569"/>
      <c r="D251" s="472"/>
      <c r="E251" s="472"/>
      <c r="F251" s="472"/>
      <c r="G251" s="472"/>
      <c r="H251" s="472"/>
      <c r="I251" s="472"/>
      <c r="J251" s="472"/>
      <c r="K251" s="472"/>
    </row>
    <row r="252" spans="1:11" ht="18" x14ac:dyDescent="0.25">
      <c r="A252" s="569"/>
      <c r="B252" s="569"/>
      <c r="C252" s="569"/>
      <c r="D252" s="472"/>
      <c r="E252" s="472"/>
      <c r="F252" s="472"/>
      <c r="G252" s="472"/>
      <c r="H252" s="472"/>
      <c r="I252" s="472"/>
      <c r="J252" s="472"/>
      <c r="K252" s="472"/>
    </row>
    <row r="253" spans="1:11" ht="18" x14ac:dyDescent="0.25">
      <c r="A253" s="569"/>
      <c r="B253" s="569"/>
      <c r="C253" s="569"/>
      <c r="D253" s="472"/>
      <c r="E253" s="472"/>
      <c r="F253" s="472"/>
      <c r="G253" s="472"/>
      <c r="H253" s="472"/>
      <c r="I253" s="472"/>
      <c r="J253" s="472"/>
      <c r="K253" s="472"/>
    </row>
    <row r="254" spans="1:11" ht="18" x14ac:dyDescent="0.25">
      <c r="A254" s="569"/>
      <c r="B254" s="569"/>
      <c r="C254" s="569"/>
      <c r="D254" s="472"/>
      <c r="E254" s="472"/>
      <c r="F254" s="472"/>
      <c r="G254" s="472"/>
      <c r="H254" s="472"/>
      <c r="I254" s="472"/>
      <c r="J254" s="472"/>
      <c r="K254" s="472"/>
    </row>
    <row r="255" spans="1:11" ht="18" x14ac:dyDescent="0.25">
      <c r="A255" s="569"/>
      <c r="B255" s="569"/>
      <c r="C255" s="569"/>
      <c r="D255" s="472"/>
      <c r="E255" s="472"/>
      <c r="F255" s="472"/>
      <c r="G255" s="472"/>
      <c r="H255" s="472"/>
      <c r="I255" s="472"/>
      <c r="J255" s="472"/>
      <c r="K255" s="472"/>
    </row>
    <row r="256" spans="1:11" ht="18" x14ac:dyDescent="0.25">
      <c r="A256" s="569"/>
      <c r="B256" s="569"/>
      <c r="C256" s="569"/>
      <c r="D256" s="472"/>
      <c r="E256" s="472"/>
      <c r="F256" s="472"/>
      <c r="G256" s="472"/>
      <c r="H256" s="472"/>
      <c r="I256" s="472"/>
      <c r="J256" s="472"/>
      <c r="K256" s="472"/>
    </row>
    <row r="257" spans="1:11" ht="18" x14ac:dyDescent="0.25">
      <c r="A257" s="569"/>
      <c r="B257" s="569"/>
      <c r="C257" s="569"/>
      <c r="D257" s="472"/>
      <c r="E257" s="472"/>
      <c r="F257" s="472"/>
      <c r="G257" s="472"/>
      <c r="H257" s="472"/>
      <c r="I257" s="472"/>
      <c r="J257" s="472"/>
      <c r="K257" s="472"/>
    </row>
    <row r="258" spans="1:11" ht="18" x14ac:dyDescent="0.25">
      <c r="A258" s="569"/>
      <c r="B258" s="569"/>
      <c r="C258" s="569"/>
      <c r="D258" s="472"/>
      <c r="E258" s="472"/>
      <c r="F258" s="472"/>
      <c r="G258" s="472"/>
      <c r="H258" s="472"/>
      <c r="I258" s="472"/>
      <c r="J258" s="472"/>
      <c r="K258" s="472"/>
    </row>
    <row r="259" spans="1:11" ht="18" x14ac:dyDescent="0.25">
      <c r="A259" s="569"/>
      <c r="B259" s="569"/>
      <c r="C259" s="569"/>
      <c r="D259" s="472"/>
      <c r="E259" s="472"/>
      <c r="F259" s="472"/>
      <c r="G259" s="472"/>
      <c r="H259" s="472"/>
      <c r="I259" s="472"/>
      <c r="J259" s="472"/>
      <c r="K259" s="472"/>
    </row>
    <row r="260" spans="1:11" ht="18" x14ac:dyDescent="0.25">
      <c r="A260" s="569"/>
      <c r="B260" s="569"/>
      <c r="C260" s="569"/>
      <c r="D260" s="472"/>
      <c r="E260" s="472"/>
      <c r="F260" s="472"/>
      <c r="G260" s="472"/>
      <c r="H260" s="472"/>
      <c r="I260" s="472"/>
      <c r="J260" s="472"/>
      <c r="K260" s="472"/>
    </row>
    <row r="261" spans="1:11" ht="18" x14ac:dyDescent="0.25">
      <c r="A261" s="569"/>
      <c r="B261" s="569"/>
      <c r="C261" s="569"/>
      <c r="D261" s="472"/>
      <c r="E261" s="472"/>
      <c r="F261" s="472"/>
      <c r="G261" s="472"/>
      <c r="H261" s="472"/>
      <c r="I261" s="472"/>
      <c r="J261" s="472"/>
      <c r="K261" s="472"/>
    </row>
    <row r="262" spans="1:11" ht="18" x14ac:dyDescent="0.25">
      <c r="A262" s="569"/>
      <c r="B262" s="569"/>
      <c r="C262" s="569"/>
      <c r="D262" s="472"/>
      <c r="E262" s="472"/>
      <c r="F262" s="472"/>
      <c r="G262" s="472"/>
      <c r="H262" s="472"/>
      <c r="I262" s="472"/>
      <c r="J262" s="472"/>
      <c r="K262" s="472"/>
    </row>
    <row r="263" spans="1:11" ht="18" x14ac:dyDescent="0.25">
      <c r="A263" s="569"/>
      <c r="B263" s="569"/>
      <c r="C263" s="569"/>
      <c r="D263" s="472"/>
      <c r="E263" s="472"/>
      <c r="F263" s="472"/>
      <c r="G263" s="472"/>
      <c r="H263" s="472"/>
      <c r="I263" s="472"/>
      <c r="J263" s="472"/>
      <c r="K263" s="472"/>
    </row>
    <row r="264" spans="1:11" ht="18" x14ac:dyDescent="0.25">
      <c r="A264" s="569"/>
      <c r="B264" s="569"/>
      <c r="C264" s="569"/>
      <c r="D264" s="472"/>
      <c r="E264" s="472"/>
      <c r="F264" s="472"/>
      <c r="G264" s="472"/>
      <c r="H264" s="472"/>
      <c r="I264" s="472"/>
      <c r="J264" s="472"/>
      <c r="K264" s="472"/>
    </row>
    <row r="265" spans="1:11" ht="18" x14ac:dyDescent="0.25">
      <c r="A265" s="569"/>
      <c r="B265" s="569"/>
      <c r="C265" s="569"/>
      <c r="D265" s="472"/>
      <c r="E265" s="472"/>
      <c r="F265" s="472"/>
      <c r="G265" s="472"/>
      <c r="H265" s="472"/>
      <c r="I265" s="472"/>
      <c r="J265" s="472"/>
      <c r="K265" s="472"/>
    </row>
    <row r="266" spans="1:11" ht="18" x14ac:dyDescent="0.25">
      <c r="A266" s="569"/>
      <c r="B266" s="569"/>
      <c r="C266" s="569"/>
      <c r="D266" s="472"/>
      <c r="E266" s="472"/>
      <c r="F266" s="472"/>
      <c r="G266" s="472"/>
      <c r="H266" s="472"/>
      <c r="I266" s="472"/>
      <c r="J266" s="472"/>
      <c r="K266" s="472"/>
    </row>
    <row r="267" spans="1:11" ht="18" x14ac:dyDescent="0.25">
      <c r="A267" s="569"/>
      <c r="B267" s="569"/>
      <c r="C267" s="569"/>
      <c r="D267" s="472"/>
      <c r="E267" s="472"/>
      <c r="F267" s="472"/>
      <c r="G267" s="472"/>
      <c r="H267" s="472"/>
      <c r="I267" s="472"/>
      <c r="J267" s="472"/>
      <c r="K267" s="472"/>
    </row>
    <row r="268" spans="1:11" ht="18" x14ac:dyDescent="0.25">
      <c r="A268" s="569"/>
      <c r="B268" s="569"/>
      <c r="C268" s="569"/>
      <c r="D268" s="472"/>
      <c r="E268" s="472"/>
      <c r="F268" s="472"/>
      <c r="G268" s="472"/>
      <c r="H268" s="472"/>
      <c r="I268" s="472"/>
      <c r="J268" s="472"/>
      <c r="K268" s="472"/>
    </row>
    <row r="269" spans="1:11" ht="18" x14ac:dyDescent="0.25">
      <c r="A269" s="569"/>
      <c r="B269" s="569"/>
      <c r="C269" s="569"/>
      <c r="D269" s="472"/>
      <c r="E269" s="472"/>
      <c r="F269" s="472"/>
      <c r="G269" s="472"/>
      <c r="H269" s="472"/>
      <c r="I269" s="472"/>
      <c r="J269" s="472"/>
      <c r="K269" s="472"/>
    </row>
    <row r="270" spans="1:11" ht="18" x14ac:dyDescent="0.25">
      <c r="A270" s="569"/>
      <c r="B270" s="569"/>
      <c r="C270" s="569"/>
      <c r="D270" s="472"/>
      <c r="E270" s="472"/>
      <c r="F270" s="472"/>
      <c r="G270" s="472"/>
      <c r="H270" s="472"/>
      <c r="I270" s="472"/>
      <c r="J270" s="472"/>
      <c r="K270" s="472"/>
    </row>
    <row r="271" spans="1:11" ht="18" x14ac:dyDescent="0.25">
      <c r="A271" s="569"/>
      <c r="B271" s="569"/>
      <c r="C271" s="569"/>
      <c r="D271" s="472"/>
      <c r="E271" s="472"/>
      <c r="F271" s="472"/>
      <c r="G271" s="472"/>
      <c r="H271" s="472"/>
      <c r="I271" s="472"/>
      <c r="J271" s="472"/>
      <c r="K271" s="472"/>
    </row>
    <row r="272" spans="1:11" ht="18" x14ac:dyDescent="0.25">
      <c r="A272" s="569"/>
      <c r="B272" s="569"/>
      <c r="C272" s="569"/>
      <c r="D272" s="472"/>
      <c r="E272" s="472"/>
      <c r="F272" s="472"/>
      <c r="G272" s="472"/>
      <c r="H272" s="472"/>
      <c r="I272" s="472"/>
      <c r="J272" s="472"/>
      <c r="K272" s="472"/>
    </row>
    <row r="273" spans="1:11" ht="18" x14ac:dyDescent="0.25">
      <c r="A273" s="569"/>
      <c r="B273" s="569"/>
      <c r="C273" s="569"/>
      <c r="D273" s="472"/>
      <c r="E273" s="472"/>
      <c r="F273" s="472"/>
      <c r="G273" s="472"/>
      <c r="H273" s="472"/>
      <c r="I273" s="472"/>
      <c r="J273" s="472"/>
      <c r="K273" s="472"/>
    </row>
    <row r="274" spans="1:11" ht="18" x14ac:dyDescent="0.25">
      <c r="A274" s="569"/>
      <c r="B274" s="569"/>
      <c r="C274" s="569"/>
      <c r="D274" s="472"/>
      <c r="E274" s="472"/>
      <c r="F274" s="472"/>
      <c r="G274" s="472"/>
      <c r="H274" s="472"/>
      <c r="I274" s="472"/>
      <c r="J274" s="472"/>
      <c r="K274" s="472"/>
    </row>
    <row r="275" spans="1:11" ht="18" x14ac:dyDescent="0.25">
      <c r="A275" s="569"/>
      <c r="B275" s="569"/>
      <c r="C275" s="569"/>
      <c r="D275" s="472"/>
      <c r="E275" s="472"/>
      <c r="F275" s="472"/>
      <c r="G275" s="472"/>
      <c r="H275" s="472"/>
      <c r="I275" s="472"/>
      <c r="J275" s="472"/>
      <c r="K275" s="472"/>
    </row>
    <row r="276" spans="1:11" ht="18" x14ac:dyDescent="0.25">
      <c r="A276" s="569"/>
      <c r="B276" s="569"/>
      <c r="C276" s="569"/>
      <c r="D276" s="472"/>
      <c r="E276" s="472"/>
      <c r="F276" s="472"/>
      <c r="G276" s="472"/>
      <c r="H276" s="472"/>
      <c r="I276" s="472"/>
      <c r="J276" s="472"/>
      <c r="K276" s="472"/>
    </row>
    <row r="277" spans="1:11" ht="18" x14ac:dyDescent="0.25">
      <c r="A277" s="569"/>
      <c r="B277" s="569"/>
      <c r="C277" s="569"/>
      <c r="D277" s="472"/>
      <c r="E277" s="472"/>
      <c r="F277" s="472"/>
      <c r="G277" s="472"/>
      <c r="H277" s="472"/>
      <c r="I277" s="472"/>
      <c r="J277" s="472"/>
      <c r="K277" s="472"/>
    </row>
    <row r="278" spans="1:11" ht="18" x14ac:dyDescent="0.25">
      <c r="A278" s="569"/>
      <c r="B278" s="569"/>
      <c r="C278" s="569"/>
      <c r="D278" s="472"/>
      <c r="E278" s="472"/>
      <c r="F278" s="472"/>
      <c r="G278" s="472"/>
      <c r="H278" s="472"/>
      <c r="I278" s="472"/>
      <c r="J278" s="472"/>
      <c r="K278" s="472"/>
    </row>
    <row r="279" spans="1:11" ht="18" x14ac:dyDescent="0.25">
      <c r="A279" s="569"/>
      <c r="B279" s="569"/>
      <c r="C279" s="569"/>
      <c r="D279" s="472"/>
      <c r="E279" s="472"/>
      <c r="F279" s="472"/>
      <c r="G279" s="472"/>
      <c r="H279" s="472"/>
      <c r="I279" s="472"/>
      <c r="J279" s="472"/>
      <c r="K279" s="472"/>
    </row>
  </sheetData>
  <mergeCells count="102">
    <mergeCell ref="A70:A71"/>
    <mergeCell ref="R70:R71"/>
    <mergeCell ref="A66:A69"/>
    <mergeCell ref="B66:B69"/>
    <mergeCell ref="C66:C69"/>
    <mergeCell ref="D66:F66"/>
    <mergeCell ref="G66:I66"/>
    <mergeCell ref="A81:C81"/>
    <mergeCell ref="A72:C72"/>
    <mergeCell ref="P72:R72"/>
    <mergeCell ref="R73:R75"/>
    <mergeCell ref="A73:A75"/>
    <mergeCell ref="B41:C41"/>
    <mergeCell ref="P41:Q41"/>
    <mergeCell ref="A77:C77"/>
    <mergeCell ref="P77:R77"/>
    <mergeCell ref="A51:C51"/>
    <mergeCell ref="P51:R51"/>
    <mergeCell ref="A65:B65"/>
    <mergeCell ref="Q65:R65"/>
    <mergeCell ref="M66:O66"/>
    <mergeCell ref="P66:P69"/>
    <mergeCell ref="Q66:Q69"/>
    <mergeCell ref="R66:R69"/>
    <mergeCell ref="D67:F67"/>
    <mergeCell ref="G67:I67"/>
    <mergeCell ref="J67:L67"/>
    <mergeCell ref="M67:O67"/>
    <mergeCell ref="B50:C50"/>
    <mergeCell ref="P50:Q50"/>
    <mergeCell ref="B42:B43"/>
    <mergeCell ref="Q42:Q43"/>
    <mergeCell ref="B44:C44"/>
    <mergeCell ref="P44:Q44"/>
    <mergeCell ref="B45:B46"/>
    <mergeCell ref="Q45:Q46"/>
    <mergeCell ref="A30:A34"/>
    <mergeCell ref="R30:R34"/>
    <mergeCell ref="A26:A29"/>
    <mergeCell ref="J66:L66"/>
    <mergeCell ref="A35:C35"/>
    <mergeCell ref="P35:R35"/>
    <mergeCell ref="A36:A50"/>
    <mergeCell ref="B36:B37"/>
    <mergeCell ref="Q36:Q37"/>
    <mergeCell ref="R36:R50"/>
    <mergeCell ref="B38:C38"/>
    <mergeCell ref="P38:Q38"/>
    <mergeCell ref="B47:C47"/>
    <mergeCell ref="P47:Q47"/>
    <mergeCell ref="B48:B49"/>
    <mergeCell ref="Q48:Q49"/>
    <mergeCell ref="B39:B40"/>
    <mergeCell ref="Q39:Q40"/>
    <mergeCell ref="M26:O26"/>
    <mergeCell ref="P26:P29"/>
    <mergeCell ref="Q26:Q29"/>
    <mergeCell ref="D27:F27"/>
    <mergeCell ref="G27:I27"/>
    <mergeCell ref="J27:L27"/>
    <mergeCell ref="M27:O27"/>
    <mergeCell ref="B26:B29"/>
    <mergeCell ref="C26:C29"/>
    <mergeCell ref="D26:F26"/>
    <mergeCell ref="G26:I26"/>
    <mergeCell ref="A14:A15"/>
    <mergeCell ref="R14:R15"/>
    <mergeCell ref="P20:R20"/>
    <mergeCell ref="J26:L26"/>
    <mergeCell ref="A25:B25"/>
    <mergeCell ref="Q25:R25"/>
    <mergeCell ref="R26:R29"/>
    <mergeCell ref="A21:A22"/>
    <mergeCell ref="R21:R22"/>
    <mergeCell ref="A23:C23"/>
    <mergeCell ref="P23:R23"/>
    <mergeCell ref="A16:C16"/>
    <mergeCell ref="P16:R16"/>
    <mergeCell ref="A17:A18"/>
    <mergeCell ref="R17:R18"/>
    <mergeCell ref="A20:C20"/>
    <mergeCell ref="M5:O5"/>
    <mergeCell ref="A8:A12"/>
    <mergeCell ref="R8:R12"/>
    <mergeCell ref="A13:C13"/>
    <mergeCell ref="P13:R13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643700787" right="0.643700787" top="0.78740157480314998" bottom="0.643700787" header="0.78740157480314998" footer="0.643700787"/>
  <pageSetup paperSize="9" scale="70" firstPageNumber="250" orientation="landscape" useFirstPageNumber="1" r:id="rId1"/>
  <headerFooter alignWithMargins="0"/>
  <rowBreaks count="1" manualBreakCount="1">
    <brk id="24" max="17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G33" sqref="G33"/>
    </sheetView>
  </sheetViews>
  <sheetFormatPr defaultRowHeight="12.75" x14ac:dyDescent="0.2"/>
  <sheetData>
    <row r="17" spans="1:13" ht="60" x14ac:dyDescent="0.8">
      <c r="A17" s="3131" t="s">
        <v>1702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G44"/>
  <sheetViews>
    <sheetView rightToLeft="1" view="pageBreakPreview" zoomScale="85" zoomScaleNormal="75" zoomScaleSheetLayoutView="85" workbookViewId="0">
      <selection activeCell="B6" sqref="B6:M6"/>
    </sheetView>
  </sheetViews>
  <sheetFormatPr defaultColWidth="10.28515625" defaultRowHeight="12.75" x14ac:dyDescent="0.2"/>
  <cols>
    <col min="1" max="1" width="25.28515625" style="23" customWidth="1"/>
    <col min="2" max="10" width="9" style="23" customWidth="1"/>
    <col min="11" max="13" width="9" style="27" customWidth="1"/>
    <col min="14" max="14" width="32.42578125" style="23" customWidth="1"/>
    <col min="15" max="19" width="9.140625" style="23" hidden="1" customWidth="1"/>
    <col min="20" max="20" width="1.7109375" style="23" hidden="1" customWidth="1"/>
    <col min="21" max="30" width="9.140625" style="23" hidden="1" customWidth="1"/>
    <col min="31" max="16384" width="10.28515625" style="23"/>
  </cols>
  <sheetData>
    <row r="1" spans="1:33" ht="25.5" customHeight="1" x14ac:dyDescent="0.2">
      <c r="A1" s="3165" t="s">
        <v>2539</v>
      </c>
      <c r="B1" s="3165"/>
      <c r="C1" s="3165"/>
      <c r="D1" s="3165"/>
      <c r="E1" s="3165"/>
      <c r="F1" s="3165"/>
      <c r="G1" s="3165"/>
      <c r="H1" s="3165"/>
      <c r="I1" s="3165"/>
      <c r="J1" s="3165"/>
      <c r="K1" s="3165"/>
      <c r="L1" s="3165"/>
      <c r="M1" s="3165"/>
      <c r="N1" s="3165"/>
    </row>
    <row r="2" spans="1:33" ht="45.75" customHeight="1" x14ac:dyDescent="0.2">
      <c r="A2" s="3102" t="s">
        <v>2540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</row>
    <row r="3" spans="1:33" ht="25.5" customHeight="1" thickBot="1" x14ac:dyDescent="0.25">
      <c r="A3" s="31" t="s">
        <v>2818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796" t="s">
        <v>2819</v>
      </c>
      <c r="AE3" s="32"/>
    </row>
    <row r="4" spans="1:33" ht="25.5" customHeight="1" thickTop="1" x14ac:dyDescent="0.2">
      <c r="A4" s="3169" t="s">
        <v>32</v>
      </c>
      <c r="B4" s="3169" t="s">
        <v>33</v>
      </c>
      <c r="C4" s="3169"/>
      <c r="D4" s="3169"/>
      <c r="E4" s="3169" t="s">
        <v>1</v>
      </c>
      <c r="F4" s="3169"/>
      <c r="G4" s="3169"/>
      <c r="H4" s="3169" t="s">
        <v>2</v>
      </c>
      <c r="I4" s="3169"/>
      <c r="J4" s="3169"/>
      <c r="K4" s="3194" t="s">
        <v>31</v>
      </c>
      <c r="L4" s="3194"/>
      <c r="M4" s="3194"/>
      <c r="N4" s="3169" t="s">
        <v>98</v>
      </c>
    </row>
    <row r="5" spans="1:33" s="33" customFormat="1" ht="24" customHeight="1" x14ac:dyDescent="0.25">
      <c r="A5" s="3170"/>
      <c r="B5" s="3543" t="s">
        <v>94</v>
      </c>
      <c r="C5" s="3543"/>
      <c r="D5" s="3543"/>
      <c r="E5" s="3543" t="s">
        <v>95</v>
      </c>
      <c r="F5" s="3543"/>
      <c r="G5" s="3543"/>
      <c r="H5" s="3543" t="s">
        <v>96</v>
      </c>
      <c r="I5" s="3543"/>
      <c r="J5" s="3543"/>
      <c r="K5" s="2930" t="s">
        <v>116</v>
      </c>
      <c r="L5" s="2930"/>
      <c r="M5" s="2930"/>
      <c r="N5" s="3170"/>
    </row>
    <row r="6" spans="1:33" ht="21.75" customHeight="1" x14ac:dyDescent="0.2">
      <c r="A6" s="3170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70"/>
    </row>
    <row r="7" spans="1:33" ht="21.75" customHeight="1" thickBot="1" x14ac:dyDescent="0.25">
      <c r="A7" s="3454"/>
      <c r="B7" s="16" t="s">
        <v>181</v>
      </c>
      <c r="C7" s="16" t="s">
        <v>182</v>
      </c>
      <c r="D7" s="16" t="s">
        <v>183</v>
      </c>
      <c r="E7" s="16" t="s">
        <v>181</v>
      </c>
      <c r="F7" s="16" t="s">
        <v>182</v>
      </c>
      <c r="G7" s="16" t="s">
        <v>183</v>
      </c>
      <c r="H7" s="16" t="s">
        <v>181</v>
      </c>
      <c r="I7" s="16" t="s">
        <v>182</v>
      </c>
      <c r="J7" s="16" t="s">
        <v>183</v>
      </c>
      <c r="K7" s="16" t="s">
        <v>181</v>
      </c>
      <c r="L7" s="16" t="s">
        <v>182</v>
      </c>
      <c r="M7" s="16" t="s">
        <v>183</v>
      </c>
      <c r="N7" s="3454"/>
    </row>
    <row r="8" spans="1:33" ht="21.75" customHeight="1" x14ac:dyDescent="0.2">
      <c r="A8" s="441" t="s">
        <v>34</v>
      </c>
      <c r="B8" s="378">
        <v>3</v>
      </c>
      <c r="C8" s="378">
        <v>1</v>
      </c>
      <c r="D8" s="378">
        <v>4</v>
      </c>
      <c r="E8" s="378">
        <v>9</v>
      </c>
      <c r="F8" s="378">
        <v>25</v>
      </c>
      <c r="G8" s="378">
        <v>34</v>
      </c>
      <c r="H8" s="378">
        <v>0</v>
      </c>
      <c r="I8" s="378">
        <v>0</v>
      </c>
      <c r="J8" s="378">
        <v>0</v>
      </c>
      <c r="K8" s="1218">
        <f>SUM(B8,E8,H8)</f>
        <v>12</v>
      </c>
      <c r="L8" s="1218">
        <f>SUM(C8,F8,I8)</f>
        <v>26</v>
      </c>
      <c r="M8" s="1218">
        <f>SUM(K8:L8)</f>
        <v>38</v>
      </c>
      <c r="N8" s="91" t="s">
        <v>128</v>
      </c>
    </row>
    <row r="9" spans="1:33" ht="21.75" customHeight="1" x14ac:dyDescent="0.2">
      <c r="A9" s="1706" t="s">
        <v>429</v>
      </c>
      <c r="B9" s="378">
        <v>0</v>
      </c>
      <c r="C9" s="378">
        <v>0</v>
      </c>
      <c r="D9" s="378">
        <v>0</v>
      </c>
      <c r="E9" s="378">
        <v>1</v>
      </c>
      <c r="F9" s="378">
        <v>13</v>
      </c>
      <c r="G9" s="378">
        <v>14</v>
      </c>
      <c r="H9" s="378">
        <v>0</v>
      </c>
      <c r="I9" s="378">
        <v>0</v>
      </c>
      <c r="J9" s="378">
        <v>0</v>
      </c>
      <c r="K9" s="1218">
        <f>SUM(B9,E9,H9)</f>
        <v>1</v>
      </c>
      <c r="L9" s="1218">
        <f>SUM(C9,F9,I9)</f>
        <v>13</v>
      </c>
      <c r="M9" s="1218">
        <f>SUM(K9:L9)</f>
        <v>14</v>
      </c>
      <c r="N9" s="1693" t="s">
        <v>430</v>
      </c>
    </row>
    <row r="10" spans="1:33" s="34" customFormat="1" ht="28.5" customHeight="1" x14ac:dyDescent="0.2">
      <c r="A10" s="25" t="s">
        <v>51</v>
      </c>
      <c r="B10" s="378">
        <v>0</v>
      </c>
      <c r="C10" s="378">
        <v>0</v>
      </c>
      <c r="D10" s="378">
        <v>0</v>
      </c>
      <c r="E10" s="378">
        <v>29</v>
      </c>
      <c r="F10" s="378">
        <v>24</v>
      </c>
      <c r="G10" s="378">
        <v>53</v>
      </c>
      <c r="H10" s="378">
        <v>0</v>
      </c>
      <c r="I10" s="378">
        <v>0</v>
      </c>
      <c r="J10" s="378">
        <v>0</v>
      </c>
      <c r="K10" s="1218">
        <f t="shared" ref="K10:K20" si="0">SUM(B10,E10,H10)</f>
        <v>29</v>
      </c>
      <c r="L10" s="1218">
        <f t="shared" ref="L10:L20" si="1">SUM(C10,F10,I10)</f>
        <v>24</v>
      </c>
      <c r="M10" s="1218">
        <f t="shared" ref="M10:M20" si="2">SUM(K10:L10)</f>
        <v>53</v>
      </c>
      <c r="N10" s="18" t="s">
        <v>100</v>
      </c>
    </row>
    <row r="11" spans="1:33" s="34" customFormat="1" ht="28.5" customHeight="1" x14ac:dyDescent="0.2">
      <c r="A11" s="25" t="s">
        <v>36</v>
      </c>
      <c r="B11" s="378">
        <v>0</v>
      </c>
      <c r="C11" s="378">
        <v>0</v>
      </c>
      <c r="D11" s="378">
        <v>0</v>
      </c>
      <c r="E11" s="378">
        <v>10</v>
      </c>
      <c r="F11" s="378">
        <v>5</v>
      </c>
      <c r="G11" s="378">
        <v>15</v>
      </c>
      <c r="H11" s="378">
        <v>0</v>
      </c>
      <c r="I11" s="378">
        <v>0</v>
      </c>
      <c r="J11" s="378">
        <v>0</v>
      </c>
      <c r="K11" s="1218">
        <f t="shared" si="0"/>
        <v>10</v>
      </c>
      <c r="L11" s="1218">
        <f t="shared" si="1"/>
        <v>5</v>
      </c>
      <c r="M11" s="1218">
        <f t="shared" si="2"/>
        <v>15</v>
      </c>
      <c r="N11" s="18" t="s">
        <v>123</v>
      </c>
    </row>
    <row r="12" spans="1:33" s="34" customFormat="1" ht="28.5" customHeight="1" x14ac:dyDescent="0.2">
      <c r="A12" s="25" t="s">
        <v>58</v>
      </c>
      <c r="B12" s="378">
        <v>0</v>
      </c>
      <c r="C12" s="378">
        <v>0</v>
      </c>
      <c r="D12" s="378">
        <v>0</v>
      </c>
      <c r="E12" s="378">
        <v>5</v>
      </c>
      <c r="F12" s="378">
        <v>4</v>
      </c>
      <c r="G12" s="378">
        <v>9</v>
      </c>
      <c r="H12" s="378">
        <v>0</v>
      </c>
      <c r="I12" s="378">
        <v>0</v>
      </c>
      <c r="J12" s="378">
        <v>0</v>
      </c>
      <c r="K12" s="1218">
        <f t="shared" si="0"/>
        <v>5</v>
      </c>
      <c r="L12" s="1218">
        <f t="shared" si="1"/>
        <v>4</v>
      </c>
      <c r="M12" s="1218">
        <f t="shared" si="2"/>
        <v>9</v>
      </c>
      <c r="N12" s="107" t="s">
        <v>136</v>
      </c>
    </row>
    <row r="13" spans="1:33" s="34" customFormat="1" ht="28.5" customHeight="1" x14ac:dyDescent="0.2">
      <c r="A13" s="25" t="s">
        <v>37</v>
      </c>
      <c r="B13" s="378">
        <v>0</v>
      </c>
      <c r="C13" s="378">
        <v>0</v>
      </c>
      <c r="D13" s="378">
        <v>0</v>
      </c>
      <c r="E13" s="378">
        <v>19</v>
      </c>
      <c r="F13" s="378">
        <v>17</v>
      </c>
      <c r="G13" s="378">
        <v>36</v>
      </c>
      <c r="H13" s="378">
        <v>2</v>
      </c>
      <c r="I13" s="378">
        <v>2</v>
      </c>
      <c r="J13" s="378">
        <v>4</v>
      </c>
      <c r="K13" s="1218">
        <f t="shared" si="0"/>
        <v>21</v>
      </c>
      <c r="L13" s="1218">
        <f t="shared" si="1"/>
        <v>19</v>
      </c>
      <c r="M13" s="1218">
        <f t="shared" si="2"/>
        <v>40</v>
      </c>
      <c r="N13" s="18" t="s">
        <v>125</v>
      </c>
      <c r="AF13" s="35"/>
      <c r="AG13" s="35"/>
    </row>
    <row r="14" spans="1:33" s="34" customFormat="1" ht="28.5" customHeight="1" x14ac:dyDescent="0.2">
      <c r="A14" s="25" t="s">
        <v>2125</v>
      </c>
      <c r="B14" s="378">
        <v>0</v>
      </c>
      <c r="C14" s="378">
        <v>0</v>
      </c>
      <c r="D14" s="378">
        <v>0</v>
      </c>
      <c r="E14" s="378">
        <v>2</v>
      </c>
      <c r="F14" s="378">
        <v>7</v>
      </c>
      <c r="G14" s="378">
        <v>9</v>
      </c>
      <c r="H14" s="378">
        <v>0</v>
      </c>
      <c r="I14" s="378">
        <v>0</v>
      </c>
      <c r="J14" s="378">
        <v>0</v>
      </c>
      <c r="K14" s="1218">
        <f t="shared" ref="K14" si="3">SUM(B14,E14,H14)</f>
        <v>2</v>
      </c>
      <c r="L14" s="1218">
        <f t="shared" ref="L14" si="4">SUM(C14,F14,I14)</f>
        <v>7</v>
      </c>
      <c r="M14" s="1218">
        <f t="shared" ref="M14" si="5">SUM(K14:L14)</f>
        <v>9</v>
      </c>
      <c r="N14" s="769" t="s">
        <v>2248</v>
      </c>
      <c r="AF14" s="35"/>
      <c r="AG14" s="35"/>
    </row>
    <row r="15" spans="1:33" s="34" customFormat="1" ht="28.5" customHeight="1" x14ac:dyDescent="0.2">
      <c r="A15" s="25" t="s">
        <v>38</v>
      </c>
      <c r="B15" s="378">
        <v>36</v>
      </c>
      <c r="C15" s="378">
        <v>18</v>
      </c>
      <c r="D15" s="378">
        <v>54</v>
      </c>
      <c r="E15" s="378">
        <v>69</v>
      </c>
      <c r="F15" s="378">
        <v>47</v>
      </c>
      <c r="G15" s="378">
        <v>116</v>
      </c>
      <c r="H15" s="378">
        <v>21</v>
      </c>
      <c r="I15" s="378">
        <v>13</v>
      </c>
      <c r="J15" s="378">
        <v>34</v>
      </c>
      <c r="K15" s="1218">
        <f t="shared" si="0"/>
        <v>126</v>
      </c>
      <c r="L15" s="1218">
        <f t="shared" si="1"/>
        <v>78</v>
      </c>
      <c r="M15" s="1218">
        <f t="shared" si="2"/>
        <v>204</v>
      </c>
      <c r="N15" s="18" t="s">
        <v>160</v>
      </c>
    </row>
    <row r="16" spans="1:33" s="34" customFormat="1" ht="28.5" customHeight="1" x14ac:dyDescent="0.2">
      <c r="A16" s="25" t="s">
        <v>210</v>
      </c>
      <c r="B16" s="378">
        <v>0</v>
      </c>
      <c r="C16" s="378">
        <v>0</v>
      </c>
      <c r="D16" s="378">
        <v>0</v>
      </c>
      <c r="E16" s="378">
        <v>94</v>
      </c>
      <c r="F16" s="378">
        <v>83</v>
      </c>
      <c r="G16" s="378">
        <v>177</v>
      </c>
      <c r="H16" s="378">
        <v>17</v>
      </c>
      <c r="I16" s="378">
        <v>18</v>
      </c>
      <c r="J16" s="378">
        <v>35</v>
      </c>
      <c r="K16" s="1218">
        <f t="shared" si="0"/>
        <v>111</v>
      </c>
      <c r="L16" s="1218">
        <f t="shared" si="1"/>
        <v>101</v>
      </c>
      <c r="M16" s="1218">
        <f t="shared" si="2"/>
        <v>212</v>
      </c>
      <c r="N16" s="18" t="s">
        <v>211</v>
      </c>
    </row>
    <row r="17" spans="1:14" s="34" customFormat="1" ht="28.5" customHeight="1" x14ac:dyDescent="0.2">
      <c r="A17" s="25" t="s">
        <v>212</v>
      </c>
      <c r="B17" s="378">
        <v>0</v>
      </c>
      <c r="C17" s="378">
        <v>0</v>
      </c>
      <c r="D17" s="378">
        <v>0</v>
      </c>
      <c r="E17" s="378">
        <v>15</v>
      </c>
      <c r="F17" s="378">
        <v>18</v>
      </c>
      <c r="G17" s="378">
        <v>33</v>
      </c>
      <c r="H17" s="378">
        <v>1</v>
      </c>
      <c r="I17" s="378">
        <v>4</v>
      </c>
      <c r="J17" s="378">
        <v>5</v>
      </c>
      <c r="K17" s="1218">
        <f t="shared" si="0"/>
        <v>16</v>
      </c>
      <c r="L17" s="1218">
        <f t="shared" si="1"/>
        <v>22</v>
      </c>
      <c r="M17" s="1218">
        <f t="shared" si="2"/>
        <v>38</v>
      </c>
      <c r="N17" s="18" t="s">
        <v>213</v>
      </c>
    </row>
    <row r="18" spans="1:14" s="34" customFormat="1" ht="33" customHeight="1" x14ac:dyDescent="0.2">
      <c r="A18" s="25" t="s">
        <v>201</v>
      </c>
      <c r="B18" s="378">
        <v>0</v>
      </c>
      <c r="C18" s="378">
        <v>0</v>
      </c>
      <c r="D18" s="378">
        <v>0</v>
      </c>
      <c r="E18" s="378">
        <v>20</v>
      </c>
      <c r="F18" s="378">
        <v>5</v>
      </c>
      <c r="G18" s="378">
        <v>25</v>
      </c>
      <c r="H18" s="378">
        <v>12</v>
      </c>
      <c r="I18" s="378">
        <v>6</v>
      </c>
      <c r="J18" s="378">
        <v>18</v>
      </c>
      <c r="K18" s="1218">
        <f t="shared" si="0"/>
        <v>32</v>
      </c>
      <c r="L18" s="1218">
        <f t="shared" si="1"/>
        <v>11</v>
      </c>
      <c r="M18" s="1218">
        <f t="shared" si="2"/>
        <v>43</v>
      </c>
      <c r="N18" s="780" t="s">
        <v>1650</v>
      </c>
    </row>
    <row r="19" spans="1:14" s="34" customFormat="1" ht="28.5" customHeight="1" x14ac:dyDescent="0.2">
      <c r="A19" s="21" t="s">
        <v>40</v>
      </c>
      <c r="B19" s="1180">
        <v>0</v>
      </c>
      <c r="C19" s="1180">
        <v>0</v>
      </c>
      <c r="D19" s="1180">
        <v>0</v>
      </c>
      <c r="E19" s="1180">
        <v>20</v>
      </c>
      <c r="F19" s="1180">
        <v>19</v>
      </c>
      <c r="G19" s="1180">
        <v>39</v>
      </c>
      <c r="H19" s="1180">
        <v>13</v>
      </c>
      <c r="I19" s="1180">
        <v>12</v>
      </c>
      <c r="J19" s="378">
        <v>25</v>
      </c>
      <c r="K19" s="1218">
        <f t="shared" si="0"/>
        <v>33</v>
      </c>
      <c r="L19" s="1218">
        <f t="shared" si="1"/>
        <v>31</v>
      </c>
      <c r="M19" s="1218">
        <f t="shared" si="2"/>
        <v>64</v>
      </c>
      <c r="N19" s="32" t="s">
        <v>124</v>
      </c>
    </row>
    <row r="20" spans="1:14" s="34" customFormat="1" ht="28.5" customHeight="1" thickBot="1" x14ac:dyDescent="0.25">
      <c r="A20" s="36" t="s">
        <v>41</v>
      </c>
      <c r="B20" s="832">
        <v>0</v>
      </c>
      <c r="C20" s="832">
        <v>0</v>
      </c>
      <c r="D20" s="832">
        <v>0</v>
      </c>
      <c r="E20" s="832">
        <v>21</v>
      </c>
      <c r="F20" s="832">
        <v>14</v>
      </c>
      <c r="G20" s="832">
        <v>35</v>
      </c>
      <c r="H20" s="832">
        <v>0</v>
      </c>
      <c r="I20" s="832">
        <v>0</v>
      </c>
      <c r="J20" s="1180">
        <v>0</v>
      </c>
      <c r="K20" s="1219">
        <f t="shared" si="0"/>
        <v>21</v>
      </c>
      <c r="L20" s="1219">
        <f t="shared" si="1"/>
        <v>14</v>
      </c>
      <c r="M20" s="1219">
        <f t="shared" si="2"/>
        <v>35</v>
      </c>
      <c r="N20" s="95" t="s">
        <v>144</v>
      </c>
    </row>
    <row r="21" spans="1:14" s="34" customFormat="1" ht="23.25" customHeight="1" thickBot="1" x14ac:dyDescent="0.25">
      <c r="A21" s="67" t="s">
        <v>87</v>
      </c>
      <c r="B21" s="1195">
        <f>SUM(B8:B20)</f>
        <v>39</v>
      </c>
      <c r="C21" s="1720">
        <f t="shared" ref="C21:J21" si="6">SUM(C8:C20)</f>
        <v>19</v>
      </c>
      <c r="D21" s="1720">
        <f t="shared" si="6"/>
        <v>58</v>
      </c>
      <c r="E21" s="1720">
        <f t="shared" si="6"/>
        <v>314</v>
      </c>
      <c r="F21" s="1720">
        <f t="shared" si="6"/>
        <v>281</v>
      </c>
      <c r="G21" s="1720">
        <f t="shared" si="6"/>
        <v>595</v>
      </c>
      <c r="H21" s="1720">
        <f t="shared" si="6"/>
        <v>66</v>
      </c>
      <c r="I21" s="1720">
        <f t="shared" si="6"/>
        <v>55</v>
      </c>
      <c r="J21" s="1720">
        <f t="shared" si="6"/>
        <v>121</v>
      </c>
      <c r="K21" s="1720">
        <f>SUM(K8:K20)</f>
        <v>419</v>
      </c>
      <c r="L21" s="1720">
        <f t="shared" ref="L21" si="7">SUM(L8:L20)</f>
        <v>355</v>
      </c>
      <c r="M21" s="1720">
        <f t="shared" ref="M21" si="8">SUM(M8:M20)</f>
        <v>774</v>
      </c>
      <c r="N21" s="63" t="s">
        <v>147</v>
      </c>
    </row>
    <row r="22" spans="1:14" s="34" customFormat="1" ht="23.25" customHeight="1" thickTop="1" x14ac:dyDescent="0.2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14" s="34" customFormat="1" ht="23.25" customHeight="1" x14ac:dyDescent="0.2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s="34" customFormat="1" ht="23.25" customHeight="1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</row>
    <row r="25" spans="1:14" s="34" customFormat="1" ht="23.25" customHeight="1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</row>
    <row r="26" spans="1:14" s="34" customFormat="1" ht="23.25" customHeight="1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</row>
    <row r="27" spans="1:14" x14ac:dyDescent="0.2">
      <c r="K27" s="26"/>
      <c r="L27" s="26"/>
      <c r="M27" s="26"/>
      <c r="N27" s="26"/>
    </row>
    <row r="28" spans="1:14" x14ac:dyDescent="0.2">
      <c r="K28" s="26"/>
      <c r="L28" s="26"/>
      <c r="M28" s="26"/>
      <c r="N28" s="26"/>
    </row>
    <row r="29" spans="1:14" x14ac:dyDescent="0.2">
      <c r="K29" s="26"/>
      <c r="L29" s="26"/>
      <c r="M29" s="26"/>
      <c r="N29" s="26"/>
    </row>
    <row r="30" spans="1:14" x14ac:dyDescent="0.2">
      <c r="K30" s="26"/>
      <c r="L30" s="26"/>
      <c r="M30" s="26"/>
      <c r="N30" s="26"/>
    </row>
    <row r="31" spans="1:14" x14ac:dyDescent="0.2">
      <c r="K31" s="26"/>
      <c r="L31" s="26"/>
      <c r="M31" s="26"/>
      <c r="N31" s="26"/>
    </row>
    <row r="32" spans="1:14" x14ac:dyDescent="0.2">
      <c r="K32" s="26"/>
      <c r="L32" s="26"/>
      <c r="M32" s="26"/>
      <c r="N32" s="26"/>
    </row>
    <row r="33" spans="11:14" x14ac:dyDescent="0.2">
      <c r="K33" s="26"/>
      <c r="L33" s="26"/>
      <c r="M33" s="26"/>
      <c r="N33" s="26"/>
    </row>
    <row r="35" spans="11:14" x14ac:dyDescent="0.2">
      <c r="K35" s="26"/>
      <c r="L35" s="26"/>
      <c r="M35" s="26"/>
      <c r="N35" s="26"/>
    </row>
    <row r="36" spans="11:14" x14ac:dyDescent="0.2">
      <c r="K36" s="26"/>
      <c r="L36" s="26"/>
      <c r="M36" s="26"/>
      <c r="N36" s="26"/>
    </row>
    <row r="37" spans="11:14" x14ac:dyDescent="0.2">
      <c r="K37" s="26"/>
      <c r="L37" s="26"/>
      <c r="M37" s="26"/>
      <c r="N37" s="26"/>
    </row>
    <row r="38" spans="11:14" x14ac:dyDescent="0.2">
      <c r="K38" s="26"/>
      <c r="L38" s="26"/>
      <c r="M38" s="26"/>
      <c r="N38" s="26"/>
    </row>
    <row r="39" spans="11:14" x14ac:dyDescent="0.2">
      <c r="K39" s="26"/>
      <c r="L39" s="26"/>
      <c r="M39" s="26"/>
      <c r="N39" s="26"/>
    </row>
    <row r="40" spans="11:14" x14ac:dyDescent="0.2">
      <c r="K40" s="26"/>
      <c r="L40" s="26"/>
      <c r="M40" s="26"/>
      <c r="N40" s="26"/>
    </row>
    <row r="41" spans="11:14" x14ac:dyDescent="0.2">
      <c r="K41" s="26"/>
      <c r="L41" s="26"/>
      <c r="M41" s="26"/>
      <c r="N41" s="26"/>
    </row>
    <row r="42" spans="11:14" x14ac:dyDescent="0.2">
      <c r="K42" s="26"/>
      <c r="L42" s="26"/>
      <c r="M42" s="26"/>
      <c r="N42" s="26"/>
    </row>
    <row r="43" spans="11:14" x14ac:dyDescent="0.2">
      <c r="K43" s="26"/>
      <c r="L43" s="26"/>
      <c r="M43" s="26"/>
      <c r="N43" s="26"/>
    </row>
    <row r="44" spans="11:14" x14ac:dyDescent="0.2">
      <c r="K44" s="26"/>
      <c r="L44" s="26"/>
      <c r="M44" s="26"/>
      <c r="N44" s="26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0" firstPageNumber="255" orientation="landscape" useFirstPageNumber="1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B222"/>
  <sheetViews>
    <sheetView rightToLeft="1" view="pageBreakPreview" topLeftCell="A34" zoomScale="80" zoomScaleNormal="75" zoomScaleSheetLayoutView="80" workbookViewId="0">
      <selection activeCell="D45" activeCellId="1" sqref="D6:O6 D45:O45"/>
    </sheetView>
  </sheetViews>
  <sheetFormatPr defaultColWidth="10.28515625" defaultRowHeight="12.75" x14ac:dyDescent="0.2"/>
  <cols>
    <col min="1" max="1" width="14.140625" style="38" customWidth="1"/>
    <col min="2" max="2" width="16.42578125" style="38" customWidth="1"/>
    <col min="3" max="3" width="18.28515625" style="38" customWidth="1"/>
    <col min="4" max="4" width="7.42578125" style="38" customWidth="1"/>
    <col min="5" max="5" width="6.28515625" style="38" customWidth="1"/>
    <col min="6" max="9" width="7.42578125" style="38" customWidth="1"/>
    <col min="10" max="10" width="5.42578125" style="38" customWidth="1"/>
    <col min="11" max="11" width="5.5703125" style="38" customWidth="1"/>
    <col min="12" max="12" width="7.42578125" style="38" customWidth="1"/>
    <col min="13" max="15" width="7.42578125" style="49" customWidth="1"/>
    <col min="16" max="16" width="20.42578125" style="38" customWidth="1"/>
    <col min="17" max="17" width="22.28515625" style="38" customWidth="1"/>
    <col min="18" max="18" width="17.7109375" style="38" customWidth="1"/>
    <col min="19" max="16384" width="10.28515625" style="38"/>
  </cols>
  <sheetData>
    <row r="1" spans="1:19" ht="21" customHeight="1" x14ac:dyDescent="0.25">
      <c r="A1" s="3678" t="s">
        <v>2541</v>
      </c>
      <c r="B1" s="3678"/>
      <c r="C1" s="3678"/>
      <c r="D1" s="3678"/>
      <c r="E1" s="3678"/>
      <c r="F1" s="3678"/>
      <c r="G1" s="3678"/>
      <c r="H1" s="3678"/>
      <c r="I1" s="3678"/>
      <c r="J1" s="3678"/>
      <c r="K1" s="3678"/>
      <c r="L1" s="3678"/>
      <c r="M1" s="3678"/>
      <c r="N1" s="3678"/>
      <c r="O1" s="3678"/>
      <c r="P1" s="3678"/>
      <c r="Q1" s="3678"/>
      <c r="R1" s="3678"/>
    </row>
    <row r="2" spans="1:19" ht="36" customHeight="1" x14ac:dyDescent="0.2">
      <c r="A2" s="3102" t="s">
        <v>2542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9" ht="24.75" customHeight="1" thickBot="1" x14ac:dyDescent="0.3">
      <c r="A3" s="3679" t="s">
        <v>2820</v>
      </c>
      <c r="B3" s="367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680" t="s">
        <v>2821</v>
      </c>
      <c r="R3" s="3680"/>
    </row>
    <row r="4" spans="1:19" ht="17.25" customHeight="1" thickTop="1" x14ac:dyDescent="0.2">
      <c r="A4" s="3169" t="s">
        <v>44</v>
      </c>
      <c r="B4" s="3169" t="s">
        <v>86</v>
      </c>
      <c r="C4" s="3169" t="s">
        <v>45</v>
      </c>
      <c r="D4" s="3169" t="s">
        <v>33</v>
      </c>
      <c r="E4" s="3169"/>
      <c r="F4" s="3169"/>
      <c r="G4" s="3169" t="s">
        <v>1</v>
      </c>
      <c r="H4" s="3169"/>
      <c r="I4" s="3169"/>
      <c r="J4" s="3169" t="s">
        <v>2</v>
      </c>
      <c r="K4" s="3169"/>
      <c r="L4" s="3169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166</v>
      </c>
    </row>
    <row r="5" spans="1:19" s="40" customFormat="1" ht="17.25" customHeight="1" x14ac:dyDescent="0.2">
      <c r="A5" s="3170"/>
      <c r="B5" s="3170"/>
      <c r="C5" s="3170"/>
      <c r="D5" s="3543" t="s">
        <v>94</v>
      </c>
      <c r="E5" s="3543"/>
      <c r="F5" s="3543"/>
      <c r="G5" s="3543" t="s">
        <v>95</v>
      </c>
      <c r="H5" s="3543"/>
      <c r="I5" s="354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085"/>
      <c r="R5" s="3085"/>
    </row>
    <row r="6" spans="1:19" s="41" customFormat="1" ht="18" customHeight="1" x14ac:dyDescent="0.2">
      <c r="A6" s="3170"/>
      <c r="B6" s="3170"/>
      <c r="C6" s="317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9" s="41" customFormat="1" ht="18.75" customHeight="1" thickBot="1" x14ac:dyDescent="0.25">
      <c r="A7" s="3454"/>
      <c r="B7" s="3454"/>
      <c r="C7" s="3454"/>
      <c r="D7" s="16" t="s">
        <v>181</v>
      </c>
      <c r="E7" s="16" t="s">
        <v>182</v>
      </c>
      <c r="F7" s="16" t="s">
        <v>183</v>
      </c>
      <c r="G7" s="16" t="s">
        <v>181</v>
      </c>
      <c r="H7" s="16" t="s">
        <v>182</v>
      </c>
      <c r="I7" s="16" t="s">
        <v>183</v>
      </c>
      <c r="J7" s="16" t="s">
        <v>181</v>
      </c>
      <c r="K7" s="16" t="s">
        <v>182</v>
      </c>
      <c r="L7" s="16" t="s">
        <v>183</v>
      </c>
      <c r="M7" s="16" t="s">
        <v>181</v>
      </c>
      <c r="N7" s="16" t="s">
        <v>182</v>
      </c>
      <c r="O7" s="16" t="s">
        <v>183</v>
      </c>
      <c r="P7" s="3088"/>
      <c r="Q7" s="3088"/>
      <c r="R7" s="3088"/>
    </row>
    <row r="8" spans="1:19" s="41" customFormat="1" ht="18.75" customHeight="1" x14ac:dyDescent="0.2">
      <c r="A8" s="3461" t="s">
        <v>34</v>
      </c>
      <c r="B8" s="1706" t="s">
        <v>47</v>
      </c>
      <c r="C8" s="1706" t="s">
        <v>2126</v>
      </c>
      <c r="D8" s="378">
        <v>0</v>
      </c>
      <c r="E8" s="378">
        <v>0</v>
      </c>
      <c r="F8" s="378">
        <v>0</v>
      </c>
      <c r="G8" s="378">
        <v>2</v>
      </c>
      <c r="H8" s="378">
        <v>11</v>
      </c>
      <c r="I8" s="378">
        <v>13</v>
      </c>
      <c r="J8" s="378">
        <v>0</v>
      </c>
      <c r="K8" s="378">
        <v>0</v>
      </c>
      <c r="L8" s="378">
        <v>0</v>
      </c>
      <c r="M8" s="378">
        <f>SUM(D8,G8,J8)</f>
        <v>2</v>
      </c>
      <c r="N8" s="378">
        <f>SUM(E8,H8,K8)</f>
        <v>11</v>
      </c>
      <c r="O8" s="378">
        <f>SUM(M8:N8)</f>
        <v>13</v>
      </c>
      <c r="P8" s="338" t="s">
        <v>129</v>
      </c>
      <c r="Q8" s="337" t="s">
        <v>129</v>
      </c>
      <c r="R8" s="3461" t="s">
        <v>128</v>
      </c>
    </row>
    <row r="9" spans="1:19" s="41" customFormat="1" ht="19.5" customHeight="1" x14ac:dyDescent="0.2">
      <c r="A9" s="3170"/>
      <c r="B9" s="1706" t="s">
        <v>2127</v>
      </c>
      <c r="C9" s="1706" t="s">
        <v>2128</v>
      </c>
      <c r="D9" s="378">
        <v>0</v>
      </c>
      <c r="E9" s="378">
        <v>0</v>
      </c>
      <c r="F9" s="378">
        <v>0</v>
      </c>
      <c r="G9" s="378">
        <v>7</v>
      </c>
      <c r="H9" s="378">
        <v>14</v>
      </c>
      <c r="I9" s="378">
        <v>21</v>
      </c>
      <c r="J9" s="378">
        <v>0</v>
      </c>
      <c r="K9" s="378">
        <v>0</v>
      </c>
      <c r="L9" s="378">
        <v>0</v>
      </c>
      <c r="M9" s="378">
        <f t="shared" ref="M9:M10" si="0">SUM(D9,G9,J9)</f>
        <v>7</v>
      </c>
      <c r="N9" s="378">
        <f t="shared" ref="N9:N11" si="1">SUM(E9,H9,K9)</f>
        <v>14</v>
      </c>
      <c r="O9" s="378">
        <f t="shared" ref="O9:O13" si="2">SUM(M9:N9)</f>
        <v>21</v>
      </c>
      <c r="P9" s="486" t="s">
        <v>1419</v>
      </c>
      <c r="Q9" s="486" t="s">
        <v>1419</v>
      </c>
      <c r="R9" s="3170"/>
    </row>
    <row r="10" spans="1:19" s="41" customFormat="1" ht="31.5" customHeight="1" x14ac:dyDescent="0.2">
      <c r="A10" s="3170"/>
      <c r="B10" s="3456" t="s">
        <v>281</v>
      </c>
      <c r="C10" s="1261" t="s">
        <v>2534</v>
      </c>
      <c r="D10" s="378">
        <v>0</v>
      </c>
      <c r="E10" s="378">
        <v>1</v>
      </c>
      <c r="F10" s="378">
        <v>1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f t="shared" si="0"/>
        <v>0</v>
      </c>
      <c r="N10" s="378">
        <f t="shared" si="1"/>
        <v>1</v>
      </c>
      <c r="O10" s="378">
        <f t="shared" si="2"/>
        <v>1</v>
      </c>
      <c r="P10" s="1784" t="s">
        <v>1416</v>
      </c>
      <c r="Q10" s="3226" t="s">
        <v>1416</v>
      </c>
      <c r="R10" s="3170"/>
    </row>
    <row r="11" spans="1:19" s="41" customFormat="1" ht="26.25" customHeight="1" x14ac:dyDescent="0.2">
      <c r="A11" s="3170"/>
      <c r="B11" s="3457"/>
      <c r="C11" s="2248" t="s">
        <v>2533</v>
      </c>
      <c r="D11" s="378">
        <v>3</v>
      </c>
      <c r="E11" s="378">
        <v>0</v>
      </c>
      <c r="F11" s="378">
        <v>3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f>SUM(D11,G11,J11)</f>
        <v>3</v>
      </c>
      <c r="N11" s="378">
        <f t="shared" si="1"/>
        <v>0</v>
      </c>
      <c r="O11" s="378">
        <f t="shared" ref="O11" si="3">SUM(F11,I11,L11)</f>
        <v>3</v>
      </c>
      <c r="P11" s="1784" t="s">
        <v>2660</v>
      </c>
      <c r="Q11" s="3227"/>
      <c r="R11" s="3170"/>
    </row>
    <row r="12" spans="1:19" s="41" customFormat="1" ht="20.25" customHeight="1" x14ac:dyDescent="0.2">
      <c r="A12" s="3457"/>
      <c r="B12" s="3456" t="s">
        <v>46</v>
      </c>
      <c r="C12" s="3456"/>
      <c r="D12" s="378">
        <f>SUM(D10:D11)</f>
        <v>3</v>
      </c>
      <c r="E12" s="378">
        <f t="shared" ref="E12:O12" si="4">SUM(E10:E11)</f>
        <v>1</v>
      </c>
      <c r="F12" s="378">
        <f t="shared" si="4"/>
        <v>4</v>
      </c>
      <c r="G12" s="378">
        <f t="shared" si="4"/>
        <v>0</v>
      </c>
      <c r="H12" s="378">
        <f t="shared" si="4"/>
        <v>0</v>
      </c>
      <c r="I12" s="378">
        <f t="shared" si="4"/>
        <v>0</v>
      </c>
      <c r="J12" s="378">
        <f t="shared" si="4"/>
        <v>0</v>
      </c>
      <c r="K12" s="378">
        <f t="shared" si="4"/>
        <v>0</v>
      </c>
      <c r="L12" s="378">
        <f t="shared" si="4"/>
        <v>0</v>
      </c>
      <c r="M12" s="378">
        <f t="shared" si="4"/>
        <v>3</v>
      </c>
      <c r="N12" s="378">
        <f t="shared" si="4"/>
        <v>1</v>
      </c>
      <c r="O12" s="378">
        <f t="shared" si="4"/>
        <v>4</v>
      </c>
      <c r="P12" s="3674" t="s">
        <v>133</v>
      </c>
      <c r="Q12" s="3674"/>
      <c r="R12" s="3457"/>
    </row>
    <row r="13" spans="1:19" s="41" customFormat="1" ht="18" customHeight="1" x14ac:dyDescent="0.2">
      <c r="A13" s="3455" t="s">
        <v>49</v>
      </c>
      <c r="B13" s="3455"/>
      <c r="C13" s="3455"/>
      <c r="D13" s="378">
        <f>SUM(D8:D11)</f>
        <v>3</v>
      </c>
      <c r="E13" s="378">
        <f>SUM(E8:E11)</f>
        <v>1</v>
      </c>
      <c r="F13" s="378">
        <f>SUM(F8:F11)</f>
        <v>4</v>
      </c>
      <c r="G13" s="378">
        <f>SUM(G8:G11)</f>
        <v>9</v>
      </c>
      <c r="H13" s="378">
        <f t="shared" ref="H13:I13" si="5">SUM(H8:H10)</f>
        <v>25</v>
      </c>
      <c r="I13" s="378">
        <f t="shared" si="5"/>
        <v>34</v>
      </c>
      <c r="J13" s="378">
        <v>0</v>
      </c>
      <c r="K13" s="378">
        <v>0</v>
      </c>
      <c r="L13" s="378">
        <v>0</v>
      </c>
      <c r="M13" s="378">
        <f>SUM(D13,G13,J14)</f>
        <v>12</v>
      </c>
      <c r="N13" s="378">
        <f>SUM(E13,H13,K14)</f>
        <v>26</v>
      </c>
      <c r="O13" s="378">
        <f t="shared" si="2"/>
        <v>38</v>
      </c>
      <c r="P13" s="3671" t="s">
        <v>130</v>
      </c>
      <c r="Q13" s="3671"/>
      <c r="R13" s="3671"/>
    </row>
    <row r="14" spans="1:19" s="41" customFormat="1" ht="19.5" customHeight="1" x14ac:dyDescent="0.2">
      <c r="A14" s="1703" t="s">
        <v>429</v>
      </c>
      <c r="B14" s="1703" t="s">
        <v>544</v>
      </c>
      <c r="C14" s="1703"/>
      <c r="D14" s="378">
        <v>0</v>
      </c>
      <c r="E14" s="378">
        <v>0</v>
      </c>
      <c r="F14" s="378">
        <v>0</v>
      </c>
      <c r="G14" s="378">
        <v>1</v>
      </c>
      <c r="H14" s="378">
        <v>13</v>
      </c>
      <c r="I14" s="378">
        <v>14</v>
      </c>
      <c r="J14" s="378">
        <f>SUM(J8:J10)</f>
        <v>0</v>
      </c>
      <c r="K14" s="378">
        <f>SUM(K8:K10)</f>
        <v>0</v>
      </c>
      <c r="L14" s="378">
        <f>SUM(L8:L10)</f>
        <v>0</v>
      </c>
      <c r="M14" s="378">
        <f>SUM(D14,G14,J16)</f>
        <v>1</v>
      </c>
      <c r="N14" s="378">
        <f>SUM(E14,H14,K16)</f>
        <v>13</v>
      </c>
      <c r="O14" s="378">
        <f t="shared" ref="O14" si="6">SUM(M14:N14)</f>
        <v>14</v>
      </c>
      <c r="P14" s="1745"/>
      <c r="Q14" s="1767" t="s">
        <v>305</v>
      </c>
      <c r="R14" s="1745" t="s">
        <v>430</v>
      </c>
    </row>
    <row r="15" spans="1:19" s="41" customFormat="1" ht="18" customHeight="1" x14ac:dyDescent="0.2">
      <c r="A15" s="1702"/>
      <c r="B15" s="939" t="s">
        <v>52</v>
      </c>
      <c r="C15" s="1705" t="s">
        <v>260</v>
      </c>
      <c r="D15" s="378">
        <v>0</v>
      </c>
      <c r="E15" s="378">
        <v>0</v>
      </c>
      <c r="F15" s="378">
        <v>0</v>
      </c>
      <c r="G15" s="1104">
        <v>7</v>
      </c>
      <c r="H15" s="1104">
        <v>9</v>
      </c>
      <c r="I15" s="1104">
        <v>16</v>
      </c>
      <c r="J15" s="378">
        <f>SUM(J9:J13)</f>
        <v>0</v>
      </c>
      <c r="K15" s="378">
        <f>SUM(K9:K13)</f>
        <v>0</v>
      </c>
      <c r="L15" s="378">
        <f>SUM(L9:L13)</f>
        <v>0</v>
      </c>
      <c r="M15" s="378">
        <f>SUM(D15,G15,J18)</f>
        <v>7</v>
      </c>
      <c r="N15" s="378">
        <f>SUM(E15,H15,K18)</f>
        <v>9</v>
      </c>
      <c r="O15" s="378">
        <f t="shared" ref="O15" si="7">SUM(M15:N15)</f>
        <v>16</v>
      </c>
      <c r="P15" s="1696" t="s">
        <v>236</v>
      </c>
      <c r="Q15" s="3110" t="s">
        <v>132</v>
      </c>
      <c r="R15" s="1694"/>
    </row>
    <row r="16" spans="1:19" s="41" customFormat="1" ht="15.75" customHeight="1" x14ac:dyDescent="0.2">
      <c r="A16" s="3170" t="s">
        <v>51</v>
      </c>
      <c r="B16" s="1262"/>
      <c r="C16" s="940" t="s">
        <v>216</v>
      </c>
      <c r="D16" s="1104">
        <v>0</v>
      </c>
      <c r="E16" s="1104">
        <v>0</v>
      </c>
      <c r="F16" s="1104">
        <v>0</v>
      </c>
      <c r="G16" s="1104">
        <v>6</v>
      </c>
      <c r="H16" s="1104">
        <v>5</v>
      </c>
      <c r="I16" s="1104">
        <v>11</v>
      </c>
      <c r="J16" s="1104">
        <v>0</v>
      </c>
      <c r="K16" s="1104">
        <v>0</v>
      </c>
      <c r="L16" s="1104">
        <v>0</v>
      </c>
      <c r="M16" s="1104">
        <f t="shared" ref="M16:O39" si="8">SUM(D16,G16,J16)</f>
        <v>6</v>
      </c>
      <c r="N16" s="1104">
        <f t="shared" si="8"/>
        <v>5</v>
      </c>
      <c r="O16" s="1104">
        <f t="shared" si="8"/>
        <v>11</v>
      </c>
      <c r="P16" s="1723" t="s">
        <v>217</v>
      </c>
      <c r="Q16" s="3137"/>
      <c r="R16" s="3111" t="s">
        <v>100</v>
      </c>
      <c r="S16" s="42"/>
    </row>
    <row r="17" spans="1:19" s="41" customFormat="1" ht="15.75" customHeight="1" x14ac:dyDescent="0.2">
      <c r="A17" s="3170"/>
      <c r="B17" s="3677" t="s">
        <v>46</v>
      </c>
      <c r="C17" s="3677"/>
      <c r="D17" s="1104">
        <v>0</v>
      </c>
      <c r="E17" s="1104">
        <v>0</v>
      </c>
      <c r="F17" s="1104">
        <v>0</v>
      </c>
      <c r="G17" s="1104">
        <f>SUM(G15:G16)</f>
        <v>13</v>
      </c>
      <c r="H17" s="1104">
        <f t="shared" ref="H17:L17" si="9">SUM(H15:H16)</f>
        <v>14</v>
      </c>
      <c r="I17" s="1104">
        <f t="shared" si="9"/>
        <v>27</v>
      </c>
      <c r="J17" s="1104">
        <f t="shared" si="9"/>
        <v>0</v>
      </c>
      <c r="K17" s="1104">
        <f t="shared" si="9"/>
        <v>0</v>
      </c>
      <c r="L17" s="1104">
        <f t="shared" si="9"/>
        <v>0</v>
      </c>
      <c r="M17" s="1104">
        <f t="shared" ref="M17" si="10">SUM(D17,G17,J17)</f>
        <v>13</v>
      </c>
      <c r="N17" s="1104">
        <f t="shared" ref="N17" si="11">SUM(E17,H17,K17)</f>
        <v>14</v>
      </c>
      <c r="O17" s="1104">
        <f t="shared" ref="O17" si="12">SUM(F17,I17,L17)</f>
        <v>27</v>
      </c>
      <c r="P17" s="3674" t="s">
        <v>133</v>
      </c>
      <c r="Q17" s="3674"/>
      <c r="R17" s="3111"/>
      <c r="S17" s="42"/>
    </row>
    <row r="18" spans="1:19" s="41" customFormat="1" ht="18" customHeight="1" x14ac:dyDescent="0.2">
      <c r="A18" s="3170"/>
      <c r="B18" s="1704" t="s">
        <v>89</v>
      </c>
      <c r="C18" s="1705" t="s">
        <v>260</v>
      </c>
      <c r="D18" s="378">
        <v>0</v>
      </c>
      <c r="E18" s="378">
        <v>0</v>
      </c>
      <c r="F18" s="378">
        <v>0</v>
      </c>
      <c r="G18" s="378">
        <v>10</v>
      </c>
      <c r="H18" s="378">
        <v>4</v>
      </c>
      <c r="I18" s="378">
        <v>14</v>
      </c>
      <c r="J18" s="378">
        <v>0</v>
      </c>
      <c r="K18" s="378">
        <v>0</v>
      </c>
      <c r="L18" s="378">
        <v>0</v>
      </c>
      <c r="M18" s="378">
        <f t="shared" si="8"/>
        <v>10</v>
      </c>
      <c r="N18" s="378">
        <f t="shared" si="8"/>
        <v>4</v>
      </c>
      <c r="O18" s="378">
        <f t="shared" si="8"/>
        <v>14</v>
      </c>
      <c r="P18" s="1696" t="s">
        <v>236</v>
      </c>
      <c r="Q18" s="1718" t="s">
        <v>218</v>
      </c>
      <c r="R18" s="3111"/>
      <c r="S18" s="42"/>
    </row>
    <row r="19" spans="1:19" s="41" customFormat="1" ht="18" customHeight="1" x14ac:dyDescent="0.2">
      <c r="A19" s="2243"/>
      <c r="B19" s="2246" t="s">
        <v>320</v>
      </c>
      <c r="C19" s="2245"/>
      <c r="D19" s="378">
        <v>0</v>
      </c>
      <c r="E19" s="378">
        <v>0</v>
      </c>
      <c r="F19" s="378">
        <v>0</v>
      </c>
      <c r="G19" s="378">
        <v>6</v>
      </c>
      <c r="H19" s="378">
        <v>6</v>
      </c>
      <c r="I19" s="378">
        <v>12</v>
      </c>
      <c r="J19" s="378">
        <v>0</v>
      </c>
      <c r="K19" s="378">
        <v>0</v>
      </c>
      <c r="L19" s="378">
        <v>0</v>
      </c>
      <c r="M19" s="378">
        <f>SUM(D19,G19,J19)</f>
        <v>6</v>
      </c>
      <c r="N19" s="378">
        <f t="shared" si="8"/>
        <v>6</v>
      </c>
      <c r="O19" s="378">
        <f t="shared" si="8"/>
        <v>12</v>
      </c>
      <c r="P19" s="2241"/>
      <c r="Q19" s="2509" t="s">
        <v>1873</v>
      </c>
      <c r="R19" s="2242"/>
      <c r="S19" s="42"/>
    </row>
    <row r="20" spans="1:19" s="41" customFormat="1" ht="16.5" customHeight="1" x14ac:dyDescent="0.2">
      <c r="A20" s="3455" t="s">
        <v>49</v>
      </c>
      <c r="B20" s="3455"/>
      <c r="C20" s="3455"/>
      <c r="D20" s="378">
        <f>SUM(D19,D18,D17)</f>
        <v>0</v>
      </c>
      <c r="E20" s="2265">
        <f t="shared" ref="E20:O20" si="13">SUM(E19,E18,E17)</f>
        <v>0</v>
      </c>
      <c r="F20" s="2265">
        <f t="shared" si="13"/>
        <v>0</v>
      </c>
      <c r="G20" s="2265">
        <f t="shared" si="13"/>
        <v>29</v>
      </c>
      <c r="H20" s="2265">
        <f t="shared" si="13"/>
        <v>24</v>
      </c>
      <c r="I20" s="2265">
        <f t="shared" si="13"/>
        <v>53</v>
      </c>
      <c r="J20" s="2265">
        <f t="shared" si="13"/>
        <v>0</v>
      </c>
      <c r="K20" s="2265">
        <f t="shared" si="13"/>
        <v>0</v>
      </c>
      <c r="L20" s="2265">
        <f t="shared" si="13"/>
        <v>0</v>
      </c>
      <c r="M20" s="2265">
        <f t="shared" si="13"/>
        <v>29</v>
      </c>
      <c r="N20" s="2265">
        <f t="shared" si="13"/>
        <v>24</v>
      </c>
      <c r="O20" s="2265">
        <f t="shared" si="13"/>
        <v>53</v>
      </c>
      <c r="P20" s="3676" t="s">
        <v>130</v>
      </c>
      <c r="Q20" s="3676"/>
      <c r="R20" s="3676"/>
      <c r="S20" s="42"/>
    </row>
    <row r="21" spans="1:19" s="41" customFormat="1" ht="16.5" customHeight="1" x14ac:dyDescent="0.2">
      <c r="A21" s="3456" t="s">
        <v>90</v>
      </c>
      <c r="B21" s="993" t="s">
        <v>1799</v>
      </c>
      <c r="C21" s="115"/>
      <c r="D21" s="378">
        <f t="shared" ref="D21:F22" si="14">SUM(D18,D20)</f>
        <v>0</v>
      </c>
      <c r="E21" s="378">
        <f t="shared" si="14"/>
        <v>0</v>
      </c>
      <c r="F21" s="378">
        <f t="shared" si="14"/>
        <v>0</v>
      </c>
      <c r="G21" s="378">
        <v>4</v>
      </c>
      <c r="H21" s="378">
        <v>1</v>
      </c>
      <c r="I21" s="378">
        <v>5</v>
      </c>
      <c r="J21" s="378">
        <f>SUM(J18,J20)</f>
        <v>0</v>
      </c>
      <c r="K21" s="378">
        <f>SUM(K18,K20)</f>
        <v>0</v>
      </c>
      <c r="L21" s="378">
        <v>0</v>
      </c>
      <c r="M21" s="378">
        <f t="shared" si="8"/>
        <v>4</v>
      </c>
      <c r="N21" s="378">
        <f t="shared" si="8"/>
        <v>1</v>
      </c>
      <c r="O21" s="378">
        <f t="shared" si="8"/>
        <v>5</v>
      </c>
      <c r="P21" s="161"/>
      <c r="Q21" s="1215" t="s">
        <v>611</v>
      </c>
      <c r="R21" s="3110" t="s">
        <v>123</v>
      </c>
      <c r="S21" s="42"/>
    </row>
    <row r="22" spans="1:19" s="41" customFormat="1" ht="17.25" customHeight="1" x14ac:dyDescent="0.2">
      <c r="A22" s="3457"/>
      <c r="B22" s="2247" t="s">
        <v>56</v>
      </c>
      <c r="C22" s="2247"/>
      <c r="D22" s="378">
        <f t="shared" si="14"/>
        <v>0</v>
      </c>
      <c r="E22" s="378">
        <f t="shared" si="14"/>
        <v>0</v>
      </c>
      <c r="F22" s="378">
        <f t="shared" si="14"/>
        <v>0</v>
      </c>
      <c r="G22" s="378">
        <v>6</v>
      </c>
      <c r="H22" s="378">
        <v>4</v>
      </c>
      <c r="I22" s="378">
        <v>10</v>
      </c>
      <c r="J22" s="378">
        <f>SUM(J19,J21)</f>
        <v>0</v>
      </c>
      <c r="K22" s="378">
        <f>SUM(K19,K21)</f>
        <v>0</v>
      </c>
      <c r="L22" s="378">
        <v>0</v>
      </c>
      <c r="M22" s="378">
        <f t="shared" ref="M22" si="15">SUM(D22,G22,J22)</f>
        <v>6</v>
      </c>
      <c r="N22" s="378">
        <f t="shared" ref="N22" si="16">SUM(E22,H22,K22)</f>
        <v>4</v>
      </c>
      <c r="O22" s="378">
        <f t="shared" ref="O22" si="17">SUM(F22,I22,L22)</f>
        <v>10</v>
      </c>
      <c r="P22" s="161"/>
      <c r="Q22" s="2509" t="s">
        <v>1888</v>
      </c>
      <c r="R22" s="3137"/>
      <c r="S22" s="42"/>
    </row>
    <row r="23" spans="1:19" s="41" customFormat="1" ht="18" customHeight="1" x14ac:dyDescent="0.2">
      <c r="A23" s="3455" t="s">
        <v>49</v>
      </c>
      <c r="B23" s="3455"/>
      <c r="C23" s="3455"/>
      <c r="D23" s="378">
        <f>SUM(D21:D22)</f>
        <v>0</v>
      </c>
      <c r="E23" s="378">
        <f t="shared" ref="E23:O23" si="18">SUM(E21:E22)</f>
        <v>0</v>
      </c>
      <c r="F23" s="378">
        <f t="shared" si="18"/>
        <v>0</v>
      </c>
      <c r="G23" s="378">
        <f t="shared" si="18"/>
        <v>10</v>
      </c>
      <c r="H23" s="378">
        <f t="shared" si="18"/>
        <v>5</v>
      </c>
      <c r="I23" s="378">
        <f t="shared" si="18"/>
        <v>15</v>
      </c>
      <c r="J23" s="378">
        <f t="shared" si="18"/>
        <v>0</v>
      </c>
      <c r="K23" s="378">
        <f t="shared" si="18"/>
        <v>0</v>
      </c>
      <c r="L23" s="378">
        <f t="shared" si="18"/>
        <v>0</v>
      </c>
      <c r="M23" s="378">
        <f t="shared" si="18"/>
        <v>10</v>
      </c>
      <c r="N23" s="378">
        <f t="shared" si="18"/>
        <v>5</v>
      </c>
      <c r="O23" s="378">
        <f t="shared" si="18"/>
        <v>15</v>
      </c>
      <c r="P23" s="3671" t="s">
        <v>130</v>
      </c>
      <c r="Q23" s="3671"/>
      <c r="R23" s="3671"/>
      <c r="S23" s="42"/>
    </row>
    <row r="24" spans="1:19" s="41" customFormat="1" ht="18" customHeight="1" x14ac:dyDescent="0.2">
      <c r="A24" s="993" t="s">
        <v>58</v>
      </c>
      <c r="B24" s="1183" t="s">
        <v>180</v>
      </c>
      <c r="C24" s="1183" t="s">
        <v>260</v>
      </c>
      <c r="D24" s="378">
        <f t="shared" ref="D24:E24" si="19">SUM(D20,D21)</f>
        <v>0</v>
      </c>
      <c r="E24" s="378">
        <f t="shared" si="19"/>
        <v>0</v>
      </c>
      <c r="F24" s="378">
        <v>0</v>
      </c>
      <c r="G24" s="378">
        <v>5</v>
      </c>
      <c r="H24" s="378">
        <v>4</v>
      </c>
      <c r="I24" s="378">
        <v>9</v>
      </c>
      <c r="J24" s="378">
        <f t="shared" ref="J24:K24" si="20">SUM(J20,J21)</f>
        <v>0</v>
      </c>
      <c r="K24" s="378">
        <f t="shared" si="20"/>
        <v>0</v>
      </c>
      <c r="L24" s="378">
        <v>0</v>
      </c>
      <c r="M24" s="378">
        <f t="shared" ref="M24" si="21">SUM(D24,G24,J24)</f>
        <v>5</v>
      </c>
      <c r="N24" s="378">
        <f t="shared" ref="N24" si="22">SUM(E24,H24,K24)</f>
        <v>4</v>
      </c>
      <c r="O24" s="378">
        <f>SUM(M24:N24)</f>
        <v>9</v>
      </c>
      <c r="P24" s="1217" t="s">
        <v>414</v>
      </c>
      <c r="Q24" s="1106" t="s">
        <v>413</v>
      </c>
      <c r="R24" s="1002" t="s">
        <v>136</v>
      </c>
      <c r="S24" s="42"/>
    </row>
    <row r="25" spans="1:19" s="40" customFormat="1" ht="17.25" customHeight="1" x14ac:dyDescent="0.2">
      <c r="A25" s="3455" t="s">
        <v>37</v>
      </c>
      <c r="B25" s="1183" t="s">
        <v>219</v>
      </c>
      <c r="C25" s="1183" t="s">
        <v>219</v>
      </c>
      <c r="D25" s="378">
        <f t="shared" ref="D25:E25" si="23">SUM(D21,D24)</f>
        <v>0</v>
      </c>
      <c r="E25" s="378">
        <f t="shared" si="23"/>
        <v>0</v>
      </c>
      <c r="F25" s="378">
        <v>0</v>
      </c>
      <c r="G25" s="378">
        <v>6</v>
      </c>
      <c r="H25" s="378">
        <v>8</v>
      </c>
      <c r="I25" s="378">
        <v>14</v>
      </c>
      <c r="J25" s="378">
        <f t="shared" ref="J25:K25" si="24">SUM(J21,J24)</f>
        <v>0</v>
      </c>
      <c r="K25" s="378">
        <f t="shared" si="24"/>
        <v>0</v>
      </c>
      <c r="L25" s="378">
        <v>0</v>
      </c>
      <c r="M25" s="378">
        <f t="shared" si="8"/>
        <v>6</v>
      </c>
      <c r="N25" s="378">
        <f t="shared" si="8"/>
        <v>8</v>
      </c>
      <c r="O25" s="378">
        <f t="shared" si="8"/>
        <v>14</v>
      </c>
      <c r="P25" s="1194" t="s">
        <v>137</v>
      </c>
      <c r="Q25" s="1194" t="s">
        <v>137</v>
      </c>
      <c r="R25" s="3671" t="s">
        <v>125</v>
      </c>
    </row>
    <row r="26" spans="1:19" s="40" customFormat="1" ht="17.25" customHeight="1" x14ac:dyDescent="0.2">
      <c r="A26" s="3455"/>
      <c r="B26" s="1183" t="s">
        <v>66</v>
      </c>
      <c r="C26" s="1183" t="s">
        <v>66</v>
      </c>
      <c r="D26" s="378">
        <f t="shared" ref="D26:E26" si="25">SUM(D24,D25)</f>
        <v>0</v>
      </c>
      <c r="E26" s="378">
        <f t="shared" si="25"/>
        <v>0</v>
      </c>
      <c r="F26" s="378">
        <v>0</v>
      </c>
      <c r="G26" s="378">
        <v>6</v>
      </c>
      <c r="H26" s="378">
        <v>4</v>
      </c>
      <c r="I26" s="378">
        <v>10</v>
      </c>
      <c r="J26" s="378">
        <f t="shared" ref="J26:K26" si="26">SUM(J24,J25)</f>
        <v>0</v>
      </c>
      <c r="K26" s="378">
        <f t="shared" si="26"/>
        <v>0</v>
      </c>
      <c r="L26" s="378">
        <v>0</v>
      </c>
      <c r="M26" s="378">
        <f t="shared" si="8"/>
        <v>6</v>
      </c>
      <c r="N26" s="378">
        <f t="shared" si="8"/>
        <v>4</v>
      </c>
      <c r="O26" s="378">
        <f t="shared" si="8"/>
        <v>10</v>
      </c>
      <c r="P26" s="1178" t="s">
        <v>138</v>
      </c>
      <c r="Q26" s="1178" t="s">
        <v>138</v>
      </c>
      <c r="R26" s="3671"/>
    </row>
    <row r="27" spans="1:19" s="40" customFormat="1" ht="17.25" customHeight="1" x14ac:dyDescent="0.2">
      <c r="A27" s="3455"/>
      <c r="B27" s="1183" t="s">
        <v>61</v>
      </c>
      <c r="C27" s="1183" t="s">
        <v>61</v>
      </c>
      <c r="D27" s="378">
        <f t="shared" ref="D27:E27" si="27">SUM(D25,D26)</f>
        <v>0</v>
      </c>
      <c r="E27" s="378">
        <f t="shared" si="27"/>
        <v>0</v>
      </c>
      <c r="F27" s="378">
        <v>0</v>
      </c>
      <c r="G27" s="378">
        <v>7</v>
      </c>
      <c r="H27" s="378">
        <v>5</v>
      </c>
      <c r="I27" s="378">
        <v>12</v>
      </c>
      <c r="J27" s="378">
        <v>2</v>
      </c>
      <c r="K27" s="378">
        <v>2</v>
      </c>
      <c r="L27" s="378">
        <v>4</v>
      </c>
      <c r="M27" s="378">
        <f t="shared" si="8"/>
        <v>9</v>
      </c>
      <c r="N27" s="378">
        <f t="shared" si="8"/>
        <v>7</v>
      </c>
      <c r="O27" s="378">
        <f t="shared" si="8"/>
        <v>16</v>
      </c>
      <c r="P27" s="1178" t="s">
        <v>139</v>
      </c>
      <c r="Q27" s="1178" t="s">
        <v>139</v>
      </c>
      <c r="R27" s="3671"/>
    </row>
    <row r="28" spans="1:19" s="40" customFormat="1" ht="17.25" customHeight="1" x14ac:dyDescent="0.2">
      <c r="A28" s="3455" t="s">
        <v>92</v>
      </c>
      <c r="B28" s="3455"/>
      <c r="C28" s="3455"/>
      <c r="D28" s="378">
        <f t="shared" ref="D28:E28" si="28">SUM(D26,D27)</f>
        <v>0</v>
      </c>
      <c r="E28" s="378">
        <f t="shared" si="28"/>
        <v>0</v>
      </c>
      <c r="F28" s="378">
        <f t="shared" ref="F28:O28" si="29">SUM(F25:F27)</f>
        <v>0</v>
      </c>
      <c r="G28" s="378">
        <f t="shared" si="29"/>
        <v>19</v>
      </c>
      <c r="H28" s="378">
        <f t="shared" si="29"/>
        <v>17</v>
      </c>
      <c r="I28" s="378">
        <f t="shared" si="29"/>
        <v>36</v>
      </c>
      <c r="J28" s="378">
        <f t="shared" ref="J28:K28" si="30">SUM(J26,J27)</f>
        <v>2</v>
      </c>
      <c r="K28" s="378">
        <f t="shared" si="30"/>
        <v>2</v>
      </c>
      <c r="L28" s="378">
        <f t="shared" si="29"/>
        <v>4</v>
      </c>
      <c r="M28" s="378">
        <f t="shared" si="29"/>
        <v>21</v>
      </c>
      <c r="N28" s="378">
        <f t="shared" si="29"/>
        <v>19</v>
      </c>
      <c r="O28" s="378">
        <f t="shared" si="29"/>
        <v>40</v>
      </c>
      <c r="P28" s="3671" t="s">
        <v>130</v>
      </c>
      <c r="Q28" s="3671"/>
      <c r="R28" s="3671"/>
    </row>
    <row r="29" spans="1:19" s="40" customFormat="1" ht="20.25" customHeight="1" x14ac:dyDescent="0.2">
      <c r="A29" s="3468" t="s">
        <v>2125</v>
      </c>
      <c r="B29" s="3468" t="s">
        <v>264</v>
      </c>
      <c r="C29" s="1703" t="s">
        <v>2536</v>
      </c>
      <c r="D29" s="378">
        <v>0</v>
      </c>
      <c r="E29" s="378">
        <v>0</v>
      </c>
      <c r="F29" s="378">
        <v>0</v>
      </c>
      <c r="G29" s="378">
        <v>2</v>
      </c>
      <c r="H29" s="378">
        <v>0</v>
      </c>
      <c r="I29" s="378">
        <v>2</v>
      </c>
      <c r="J29" s="378">
        <v>0</v>
      </c>
      <c r="K29" s="378">
        <v>0</v>
      </c>
      <c r="L29" s="378">
        <v>0</v>
      </c>
      <c r="M29" s="378">
        <f>SUM(G29)</f>
        <v>2</v>
      </c>
      <c r="N29" s="378">
        <f t="shared" ref="N29:O29" si="31">SUM(H29)</f>
        <v>0</v>
      </c>
      <c r="O29" s="378">
        <f t="shared" si="31"/>
        <v>2</v>
      </c>
      <c r="P29" s="2396" t="s">
        <v>2661</v>
      </c>
      <c r="Q29" s="3110" t="s">
        <v>2249</v>
      </c>
      <c r="R29" s="3126" t="s">
        <v>2248</v>
      </c>
    </row>
    <row r="30" spans="1:19" s="40" customFormat="1" ht="17.25" customHeight="1" x14ac:dyDescent="0.2">
      <c r="A30" s="3470"/>
      <c r="B30" s="3470"/>
      <c r="C30" s="2258" t="s">
        <v>264</v>
      </c>
      <c r="D30" s="2265">
        <v>0</v>
      </c>
      <c r="E30" s="2265">
        <v>0</v>
      </c>
      <c r="F30" s="2265">
        <v>0</v>
      </c>
      <c r="G30" s="2265">
        <v>0</v>
      </c>
      <c r="H30" s="2265">
        <v>7</v>
      </c>
      <c r="I30" s="2265">
        <v>7</v>
      </c>
      <c r="J30" s="2265">
        <v>0</v>
      </c>
      <c r="K30" s="2265">
        <v>0</v>
      </c>
      <c r="L30" s="2265">
        <v>0</v>
      </c>
      <c r="M30" s="2265">
        <f>SUM(G30)</f>
        <v>0</v>
      </c>
      <c r="N30" s="2265">
        <f t="shared" ref="N30" si="32">SUM(H30)</f>
        <v>7</v>
      </c>
      <c r="O30" s="2265">
        <f t="shared" ref="O30" si="33">SUM(I30)</f>
        <v>7</v>
      </c>
      <c r="P30" s="2396" t="s">
        <v>2662</v>
      </c>
      <c r="Q30" s="3137"/>
      <c r="R30" s="3127"/>
    </row>
    <row r="31" spans="1:19" s="40" customFormat="1" ht="15.75" customHeight="1" x14ac:dyDescent="0.2">
      <c r="A31" s="3455" t="s">
        <v>92</v>
      </c>
      <c r="B31" s="3455"/>
      <c r="C31" s="3455"/>
      <c r="D31" s="2265">
        <f>SUM(D29:D30)</f>
        <v>0</v>
      </c>
      <c r="E31" s="2265">
        <f t="shared" ref="E31:O31" si="34">SUM(E29:E30)</f>
        <v>0</v>
      </c>
      <c r="F31" s="2265">
        <f t="shared" si="34"/>
        <v>0</v>
      </c>
      <c r="G31" s="2265">
        <f t="shared" si="34"/>
        <v>2</v>
      </c>
      <c r="H31" s="2265">
        <f t="shared" si="34"/>
        <v>7</v>
      </c>
      <c r="I31" s="2265">
        <f t="shared" si="34"/>
        <v>9</v>
      </c>
      <c r="J31" s="2265">
        <f t="shared" si="34"/>
        <v>0</v>
      </c>
      <c r="K31" s="2265">
        <f t="shared" si="34"/>
        <v>0</v>
      </c>
      <c r="L31" s="2265">
        <f t="shared" si="34"/>
        <v>0</v>
      </c>
      <c r="M31" s="2265">
        <f t="shared" si="34"/>
        <v>2</v>
      </c>
      <c r="N31" s="2265">
        <f t="shared" si="34"/>
        <v>7</v>
      </c>
      <c r="O31" s="2265">
        <f t="shared" si="34"/>
        <v>9</v>
      </c>
      <c r="P31" s="3671" t="s">
        <v>130</v>
      </c>
      <c r="Q31" s="3671"/>
      <c r="R31" s="3671"/>
    </row>
    <row r="32" spans="1:19" s="40" customFormat="1" ht="15.75" customHeight="1" x14ac:dyDescent="0.2">
      <c r="A32" s="3673" t="s">
        <v>38</v>
      </c>
      <c r="B32" s="1183" t="s">
        <v>68</v>
      </c>
      <c r="C32" s="115"/>
      <c r="D32" s="378">
        <v>28</v>
      </c>
      <c r="E32" s="378">
        <v>11</v>
      </c>
      <c r="F32" s="378">
        <v>39</v>
      </c>
      <c r="G32" s="378">
        <v>29</v>
      </c>
      <c r="H32" s="378">
        <v>14</v>
      </c>
      <c r="I32" s="378">
        <v>43</v>
      </c>
      <c r="J32" s="378">
        <v>4</v>
      </c>
      <c r="K32" s="378">
        <v>3</v>
      </c>
      <c r="L32" s="378">
        <v>7</v>
      </c>
      <c r="M32" s="378">
        <f t="shared" si="8"/>
        <v>61</v>
      </c>
      <c r="N32" s="378">
        <f t="shared" si="8"/>
        <v>28</v>
      </c>
      <c r="O32" s="378">
        <f t="shared" si="8"/>
        <v>89</v>
      </c>
      <c r="P32" s="116"/>
      <c r="Q32" s="2266" t="s">
        <v>162</v>
      </c>
      <c r="R32" s="3671" t="s">
        <v>160</v>
      </c>
    </row>
    <row r="33" spans="1:28" s="40" customFormat="1" ht="15" customHeight="1" x14ac:dyDescent="0.2">
      <c r="A33" s="3673"/>
      <c r="B33" s="1183" t="s">
        <v>70</v>
      </c>
      <c r="C33" s="115"/>
      <c r="D33" s="378">
        <v>0</v>
      </c>
      <c r="E33" s="378">
        <v>0</v>
      </c>
      <c r="F33" s="378">
        <v>0</v>
      </c>
      <c r="G33" s="378">
        <v>12</v>
      </c>
      <c r="H33" s="378">
        <v>9</v>
      </c>
      <c r="I33" s="378">
        <v>21</v>
      </c>
      <c r="J33" s="378">
        <v>7</v>
      </c>
      <c r="K33" s="378">
        <v>1</v>
      </c>
      <c r="L33" s="378">
        <v>8</v>
      </c>
      <c r="M33" s="378">
        <f t="shared" si="8"/>
        <v>19</v>
      </c>
      <c r="N33" s="378">
        <f t="shared" si="8"/>
        <v>10</v>
      </c>
      <c r="O33" s="378">
        <f t="shared" si="8"/>
        <v>29</v>
      </c>
      <c r="P33" s="116"/>
      <c r="Q33" s="2266" t="s">
        <v>164</v>
      </c>
      <c r="R33" s="3671"/>
    </row>
    <row r="34" spans="1:28" s="40" customFormat="1" ht="26.25" customHeight="1" x14ac:dyDescent="0.2">
      <c r="A34" s="3673"/>
      <c r="B34" s="1183" t="s">
        <v>207</v>
      </c>
      <c r="C34" s="115"/>
      <c r="D34" s="378">
        <v>4</v>
      </c>
      <c r="E34" s="378">
        <v>4</v>
      </c>
      <c r="F34" s="378">
        <v>8</v>
      </c>
      <c r="G34" s="378">
        <v>7</v>
      </c>
      <c r="H34" s="378">
        <v>9</v>
      </c>
      <c r="I34" s="378">
        <v>16</v>
      </c>
      <c r="J34" s="378">
        <v>1</v>
      </c>
      <c r="K34" s="378">
        <v>4</v>
      </c>
      <c r="L34" s="378">
        <v>5</v>
      </c>
      <c r="M34" s="378">
        <f t="shared" si="8"/>
        <v>12</v>
      </c>
      <c r="N34" s="378">
        <f t="shared" si="8"/>
        <v>17</v>
      </c>
      <c r="O34" s="378">
        <f t="shared" si="8"/>
        <v>29</v>
      </c>
      <c r="P34" s="116"/>
      <c r="Q34" s="2266" t="s">
        <v>220</v>
      </c>
      <c r="R34" s="3671"/>
    </row>
    <row r="35" spans="1:28" s="40" customFormat="1" ht="15" customHeight="1" x14ac:dyDescent="0.2">
      <c r="A35" s="3673"/>
      <c r="B35" s="1183" t="s">
        <v>71</v>
      </c>
      <c r="C35" s="115"/>
      <c r="D35" s="378">
        <v>4</v>
      </c>
      <c r="E35" s="378">
        <v>3</v>
      </c>
      <c r="F35" s="378">
        <v>7</v>
      </c>
      <c r="G35" s="378">
        <v>10</v>
      </c>
      <c r="H35" s="378">
        <v>8</v>
      </c>
      <c r="I35" s="378">
        <v>18</v>
      </c>
      <c r="J35" s="378">
        <v>3</v>
      </c>
      <c r="K35" s="378">
        <v>4</v>
      </c>
      <c r="L35" s="378">
        <v>7</v>
      </c>
      <c r="M35" s="378">
        <f t="shared" si="8"/>
        <v>17</v>
      </c>
      <c r="N35" s="378">
        <f t="shared" si="8"/>
        <v>15</v>
      </c>
      <c r="O35" s="378">
        <f t="shared" si="8"/>
        <v>32</v>
      </c>
      <c r="P35" s="116"/>
      <c r="Q35" s="1194" t="s">
        <v>165</v>
      </c>
      <c r="R35" s="3671"/>
    </row>
    <row r="36" spans="1:28" s="40" customFormat="1" ht="16.5" customHeight="1" x14ac:dyDescent="0.2">
      <c r="A36" s="3673"/>
      <c r="B36" s="1183" t="s">
        <v>67</v>
      </c>
      <c r="C36" s="115"/>
      <c r="D36" s="378">
        <v>0</v>
      </c>
      <c r="E36" s="378">
        <v>0</v>
      </c>
      <c r="F36" s="378">
        <v>0</v>
      </c>
      <c r="G36" s="378">
        <v>11</v>
      </c>
      <c r="H36" s="378">
        <v>7</v>
      </c>
      <c r="I36" s="378">
        <v>18</v>
      </c>
      <c r="J36" s="378">
        <v>6</v>
      </c>
      <c r="K36" s="378">
        <v>1</v>
      </c>
      <c r="L36" s="378">
        <v>7</v>
      </c>
      <c r="M36" s="378">
        <f t="shared" si="8"/>
        <v>17</v>
      </c>
      <c r="N36" s="378">
        <f t="shared" si="8"/>
        <v>8</v>
      </c>
      <c r="O36" s="378">
        <f t="shared" si="8"/>
        <v>25</v>
      </c>
      <c r="P36" s="116"/>
      <c r="Q36" s="1194" t="s">
        <v>161</v>
      </c>
      <c r="R36" s="3671"/>
      <c r="U36" s="44"/>
    </row>
    <row r="37" spans="1:28" s="45" customFormat="1" ht="15.75" customHeight="1" x14ac:dyDescent="0.2">
      <c r="A37" s="3455" t="s">
        <v>92</v>
      </c>
      <c r="B37" s="3455"/>
      <c r="C37" s="3455"/>
      <c r="D37" s="378">
        <f>SUM(D32:D36)</f>
        <v>36</v>
      </c>
      <c r="E37" s="378">
        <f t="shared" ref="E37:O37" si="35">SUM(E32:E36)</f>
        <v>18</v>
      </c>
      <c r="F37" s="378">
        <f t="shared" si="35"/>
        <v>54</v>
      </c>
      <c r="G37" s="378">
        <f t="shared" si="35"/>
        <v>69</v>
      </c>
      <c r="H37" s="378">
        <f t="shared" si="35"/>
        <v>47</v>
      </c>
      <c r="I37" s="378">
        <f t="shared" si="35"/>
        <v>116</v>
      </c>
      <c r="J37" s="378">
        <f t="shared" si="35"/>
        <v>21</v>
      </c>
      <c r="K37" s="378">
        <f t="shared" si="35"/>
        <v>13</v>
      </c>
      <c r="L37" s="378">
        <f t="shared" si="35"/>
        <v>34</v>
      </c>
      <c r="M37" s="378">
        <f t="shared" si="35"/>
        <v>126</v>
      </c>
      <c r="N37" s="378">
        <f t="shared" si="35"/>
        <v>78</v>
      </c>
      <c r="O37" s="378">
        <f t="shared" si="35"/>
        <v>204</v>
      </c>
      <c r="P37" s="3154" t="s">
        <v>130</v>
      </c>
      <c r="Q37" s="3154"/>
      <c r="R37" s="3154"/>
      <c r="S37" s="40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s="40" customFormat="1" ht="16.5" customHeight="1" x14ac:dyDescent="0.2">
      <c r="A38" s="3468" t="s">
        <v>221</v>
      </c>
      <c r="B38" s="3455" t="s">
        <v>208</v>
      </c>
      <c r="C38" s="1706" t="s">
        <v>208</v>
      </c>
      <c r="D38" s="378">
        <v>0</v>
      </c>
      <c r="E38" s="378">
        <v>0</v>
      </c>
      <c r="F38" s="378">
        <v>0</v>
      </c>
      <c r="G38" s="378">
        <v>18</v>
      </c>
      <c r="H38" s="378">
        <v>10</v>
      </c>
      <c r="I38" s="378">
        <v>28</v>
      </c>
      <c r="J38" s="378">
        <v>6</v>
      </c>
      <c r="K38" s="378">
        <v>3</v>
      </c>
      <c r="L38" s="378">
        <v>9</v>
      </c>
      <c r="M38" s="378">
        <f t="shared" si="8"/>
        <v>24</v>
      </c>
      <c r="N38" s="378">
        <f t="shared" si="8"/>
        <v>13</v>
      </c>
      <c r="O38" s="378">
        <f t="shared" si="8"/>
        <v>37</v>
      </c>
      <c r="P38" s="1309" t="s">
        <v>145</v>
      </c>
      <c r="Q38" s="3154" t="s">
        <v>145</v>
      </c>
      <c r="R38" s="3466" t="s">
        <v>211</v>
      </c>
    </row>
    <row r="39" spans="1:28" s="40" customFormat="1" ht="15" customHeight="1" x14ac:dyDescent="0.2">
      <c r="A39" s="3470"/>
      <c r="B39" s="3456"/>
      <c r="C39" s="440" t="s">
        <v>73</v>
      </c>
      <c r="D39" s="832">
        <v>0</v>
      </c>
      <c r="E39" s="832">
        <v>0</v>
      </c>
      <c r="F39" s="832">
        <v>0</v>
      </c>
      <c r="G39" s="832">
        <v>14</v>
      </c>
      <c r="H39" s="832">
        <v>12</v>
      </c>
      <c r="I39" s="832">
        <v>26</v>
      </c>
      <c r="J39" s="832">
        <v>4</v>
      </c>
      <c r="K39" s="832">
        <v>6</v>
      </c>
      <c r="L39" s="832">
        <v>10</v>
      </c>
      <c r="M39" s="832">
        <f t="shared" si="8"/>
        <v>18</v>
      </c>
      <c r="N39" s="832">
        <f t="shared" si="8"/>
        <v>18</v>
      </c>
      <c r="O39" s="832">
        <f t="shared" si="8"/>
        <v>36</v>
      </c>
      <c r="P39" s="2362" t="s">
        <v>159</v>
      </c>
      <c r="Q39" s="3674"/>
      <c r="R39" s="3467"/>
    </row>
    <row r="40" spans="1:28" s="40" customFormat="1" ht="12.75" customHeight="1" thickBot="1" x14ac:dyDescent="0.25">
      <c r="A40" s="2363"/>
      <c r="B40" s="3465" t="s">
        <v>46</v>
      </c>
      <c r="C40" s="3465"/>
      <c r="D40" s="1127">
        <f>SUM(D38:D39)</f>
        <v>0</v>
      </c>
      <c r="E40" s="1127">
        <f t="shared" ref="E40:O40" si="36">SUM(E38:E39)</f>
        <v>0</v>
      </c>
      <c r="F40" s="1127">
        <f t="shared" si="36"/>
        <v>0</v>
      </c>
      <c r="G40" s="1127">
        <f t="shared" si="36"/>
        <v>32</v>
      </c>
      <c r="H40" s="1127">
        <f t="shared" si="36"/>
        <v>22</v>
      </c>
      <c r="I40" s="1127">
        <f t="shared" si="36"/>
        <v>54</v>
      </c>
      <c r="J40" s="1127">
        <f t="shared" si="36"/>
        <v>10</v>
      </c>
      <c r="K40" s="1127">
        <f t="shared" si="36"/>
        <v>9</v>
      </c>
      <c r="L40" s="1127">
        <f t="shared" si="36"/>
        <v>19</v>
      </c>
      <c r="M40" s="1127">
        <f t="shared" si="36"/>
        <v>42</v>
      </c>
      <c r="N40" s="1127">
        <f t="shared" si="36"/>
        <v>31</v>
      </c>
      <c r="O40" s="1127">
        <f t="shared" si="36"/>
        <v>73</v>
      </c>
      <c r="P40" s="3672" t="s">
        <v>133</v>
      </c>
      <c r="Q40" s="3672"/>
      <c r="R40" s="2364"/>
    </row>
    <row r="41" spans="1:28" s="40" customFormat="1" ht="19.5" customHeight="1" x14ac:dyDescent="0.2"/>
    <row r="42" spans="1:28" s="40" customFormat="1" ht="18" customHeight="1" thickBot="1" x14ac:dyDescent="0.3">
      <c r="A42" s="3645" t="s">
        <v>2822</v>
      </c>
      <c r="B42" s="3645"/>
      <c r="C42" s="792"/>
      <c r="D42" s="641"/>
      <c r="E42" s="641"/>
      <c r="F42" s="641"/>
      <c r="G42" s="641"/>
      <c r="H42" s="641"/>
      <c r="I42" s="641"/>
      <c r="J42" s="641"/>
      <c r="K42" s="641"/>
      <c r="L42" s="641"/>
      <c r="M42" s="641"/>
      <c r="N42" s="641"/>
      <c r="O42" s="641"/>
      <c r="P42" s="794"/>
      <c r="Q42" s="3641" t="s">
        <v>2823</v>
      </c>
      <c r="R42" s="3641"/>
    </row>
    <row r="43" spans="1:28" s="40" customFormat="1" ht="18" customHeight="1" thickTop="1" x14ac:dyDescent="0.2">
      <c r="A43" s="3169" t="s">
        <v>44</v>
      </c>
      <c r="B43" s="3169" t="s">
        <v>86</v>
      </c>
      <c r="C43" s="3169" t="s">
        <v>45</v>
      </c>
      <c r="D43" s="3169" t="s">
        <v>33</v>
      </c>
      <c r="E43" s="3169"/>
      <c r="F43" s="3169"/>
      <c r="G43" s="3169" t="s">
        <v>1</v>
      </c>
      <c r="H43" s="3169"/>
      <c r="I43" s="3169"/>
      <c r="J43" s="3169" t="s">
        <v>2</v>
      </c>
      <c r="K43" s="3169"/>
      <c r="L43" s="3169"/>
      <c r="M43" s="3194" t="s">
        <v>31</v>
      </c>
      <c r="N43" s="3194"/>
      <c r="O43" s="3194"/>
      <c r="P43" s="3084" t="s">
        <v>99</v>
      </c>
      <c r="Q43" s="3084" t="s">
        <v>126</v>
      </c>
      <c r="R43" s="3084" t="s">
        <v>166</v>
      </c>
    </row>
    <row r="44" spans="1:28" s="45" customFormat="1" ht="18" customHeight="1" x14ac:dyDescent="0.2">
      <c r="A44" s="3170"/>
      <c r="B44" s="3170"/>
      <c r="C44" s="3170"/>
      <c r="D44" s="3543" t="s">
        <v>94</v>
      </c>
      <c r="E44" s="3543"/>
      <c r="F44" s="3543"/>
      <c r="G44" s="3543" t="s">
        <v>95</v>
      </c>
      <c r="H44" s="3543"/>
      <c r="I44" s="3543"/>
      <c r="J44" s="3543" t="s">
        <v>96</v>
      </c>
      <c r="K44" s="3543"/>
      <c r="L44" s="3543"/>
      <c r="M44" s="2930" t="s">
        <v>116</v>
      </c>
      <c r="N44" s="2930"/>
      <c r="O44" s="2930"/>
      <c r="P44" s="3085"/>
      <c r="Q44" s="3085"/>
      <c r="R44" s="3085"/>
      <c r="S44" s="40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s="45" customFormat="1" ht="18" customHeight="1" x14ac:dyDescent="0.2">
      <c r="A45" s="3170"/>
      <c r="B45" s="3170"/>
      <c r="C45" s="3170"/>
      <c r="D45" s="2559" t="s">
        <v>204</v>
      </c>
      <c r="E45" s="2559" t="s">
        <v>2833</v>
      </c>
      <c r="F45" s="2559" t="s">
        <v>26</v>
      </c>
      <c r="G45" s="2559" t="s">
        <v>204</v>
      </c>
      <c r="H45" s="2559" t="s">
        <v>2833</v>
      </c>
      <c r="I45" s="2559" t="s">
        <v>26</v>
      </c>
      <c r="J45" s="2559" t="s">
        <v>204</v>
      </c>
      <c r="K45" s="2559" t="s">
        <v>2833</v>
      </c>
      <c r="L45" s="2559" t="s">
        <v>26</v>
      </c>
      <c r="M45" s="2559" t="s">
        <v>204</v>
      </c>
      <c r="N45" s="2559" t="s">
        <v>2833</v>
      </c>
      <c r="O45" s="2559" t="s">
        <v>26</v>
      </c>
      <c r="P45" s="3085"/>
      <c r="Q45" s="3085"/>
      <c r="R45" s="3085"/>
      <c r="S45" s="40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s="45" customFormat="1" ht="22.5" customHeight="1" thickBot="1" x14ac:dyDescent="0.25">
      <c r="A46" s="3454"/>
      <c r="B46" s="3454"/>
      <c r="C46" s="3454"/>
      <c r="D46" s="16" t="s">
        <v>181</v>
      </c>
      <c r="E46" s="16" t="s">
        <v>182</v>
      </c>
      <c r="F46" s="16" t="s">
        <v>183</v>
      </c>
      <c r="G46" s="16" t="s">
        <v>181</v>
      </c>
      <c r="H46" s="16" t="s">
        <v>182</v>
      </c>
      <c r="I46" s="16" t="s">
        <v>183</v>
      </c>
      <c r="J46" s="16" t="s">
        <v>181</v>
      </c>
      <c r="K46" s="16" t="s">
        <v>182</v>
      </c>
      <c r="L46" s="16" t="s">
        <v>183</v>
      </c>
      <c r="M46" s="16" t="s">
        <v>181</v>
      </c>
      <c r="N46" s="16" t="s">
        <v>182</v>
      </c>
      <c r="O46" s="16" t="s">
        <v>183</v>
      </c>
      <c r="P46" s="3088"/>
      <c r="Q46" s="3088"/>
      <c r="R46" s="3088"/>
      <c r="S46" s="40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s="45" customFormat="1" ht="22.5" customHeight="1" x14ac:dyDescent="0.2">
      <c r="A47" s="3681" t="s">
        <v>221</v>
      </c>
      <c r="B47" s="1183" t="s">
        <v>76</v>
      </c>
      <c r="C47" s="993"/>
      <c r="D47" s="832">
        <f>SUM(D39:D40)</f>
        <v>0</v>
      </c>
      <c r="E47" s="832">
        <f>SUM(E39:E40)</f>
        <v>0</v>
      </c>
      <c r="F47" s="378">
        <v>0</v>
      </c>
      <c r="G47" s="378">
        <v>12</v>
      </c>
      <c r="H47" s="378">
        <v>11</v>
      </c>
      <c r="I47" s="378">
        <v>23</v>
      </c>
      <c r="J47" s="378">
        <v>4</v>
      </c>
      <c r="K47" s="378">
        <v>6</v>
      </c>
      <c r="L47" s="378">
        <v>10</v>
      </c>
      <c r="M47" s="378">
        <v>8</v>
      </c>
      <c r="N47" s="378">
        <f t="shared" ref="N47:O51" si="37">SUM(E47,H47,K47)</f>
        <v>17</v>
      </c>
      <c r="O47" s="378">
        <f t="shared" si="37"/>
        <v>33</v>
      </c>
      <c r="P47" s="989"/>
      <c r="Q47" s="1179" t="s">
        <v>153</v>
      </c>
      <c r="R47" s="3128" t="s">
        <v>211</v>
      </c>
      <c r="S47" s="40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s="45" customFormat="1" ht="22.5" customHeight="1" x14ac:dyDescent="0.2">
      <c r="A48" s="3469"/>
      <c r="B48" s="1183" t="s">
        <v>77</v>
      </c>
      <c r="C48" s="993"/>
      <c r="D48" s="832">
        <f>SUM(D40:D47)</f>
        <v>0</v>
      </c>
      <c r="E48" s="832">
        <f>SUM(E40:E47)</f>
        <v>0</v>
      </c>
      <c r="F48" s="378">
        <v>0</v>
      </c>
      <c r="G48" s="378">
        <v>5</v>
      </c>
      <c r="H48" s="378">
        <v>8</v>
      </c>
      <c r="I48" s="378">
        <v>13</v>
      </c>
      <c r="J48" s="378">
        <v>0</v>
      </c>
      <c r="K48" s="378">
        <v>0</v>
      </c>
      <c r="L48" s="378">
        <v>0</v>
      </c>
      <c r="M48" s="378">
        <f>SUM(D48,G48,J48)</f>
        <v>5</v>
      </c>
      <c r="N48" s="378">
        <f t="shared" si="37"/>
        <v>8</v>
      </c>
      <c r="O48" s="378">
        <f t="shared" si="37"/>
        <v>13</v>
      </c>
      <c r="P48" s="989"/>
      <c r="Q48" s="1179" t="s">
        <v>154</v>
      </c>
      <c r="R48" s="3129"/>
      <c r="S48" s="40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s="45" customFormat="1" ht="22.5" customHeight="1" x14ac:dyDescent="0.2">
      <c r="A49" s="3469"/>
      <c r="B49" s="440" t="s">
        <v>284</v>
      </c>
      <c r="C49" s="1704"/>
      <c r="D49" s="832">
        <f>SUM(D47:D48)</f>
        <v>0</v>
      </c>
      <c r="E49" s="832">
        <f>SUM(E47:E48)</f>
        <v>0</v>
      </c>
      <c r="F49" s="378">
        <v>0</v>
      </c>
      <c r="G49" s="832">
        <v>9</v>
      </c>
      <c r="H49" s="832">
        <v>10</v>
      </c>
      <c r="I49" s="832">
        <v>19</v>
      </c>
      <c r="J49" s="378">
        <v>0</v>
      </c>
      <c r="K49" s="378">
        <v>0</v>
      </c>
      <c r="L49" s="378">
        <v>0</v>
      </c>
      <c r="M49" s="378">
        <f>SUM(D49,G49,J49)</f>
        <v>9</v>
      </c>
      <c r="N49" s="378">
        <f t="shared" si="37"/>
        <v>10</v>
      </c>
      <c r="O49" s="378">
        <f t="shared" si="37"/>
        <v>19</v>
      </c>
      <c r="P49" s="1698"/>
      <c r="Q49" s="1106" t="s">
        <v>1817</v>
      </c>
      <c r="R49" s="3129"/>
      <c r="S49" s="40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s="45" customFormat="1" ht="22.5" customHeight="1" x14ac:dyDescent="0.2">
      <c r="A50" s="3469"/>
      <c r="B50" s="3456" t="s">
        <v>46</v>
      </c>
      <c r="C50" s="3456"/>
      <c r="D50" s="832">
        <f>SUM(D47:D48)</f>
        <v>0</v>
      </c>
      <c r="E50" s="832">
        <f t="shared" ref="E50:F50" si="38">SUM(E47:E48)</f>
        <v>0</v>
      </c>
      <c r="F50" s="832">
        <f t="shared" si="38"/>
        <v>0</v>
      </c>
      <c r="G50" s="832">
        <f>SUM(G47:G49)</f>
        <v>26</v>
      </c>
      <c r="H50" s="832">
        <f t="shared" ref="H50:L50" si="39">SUM(H47:H49)</f>
        <v>29</v>
      </c>
      <c r="I50" s="832">
        <f t="shared" si="39"/>
        <v>55</v>
      </c>
      <c r="J50" s="832">
        <f t="shared" si="39"/>
        <v>4</v>
      </c>
      <c r="K50" s="832">
        <f t="shared" si="39"/>
        <v>6</v>
      </c>
      <c r="L50" s="832">
        <f t="shared" si="39"/>
        <v>10</v>
      </c>
      <c r="M50" s="832">
        <f>SUM(D50,G50,J50)</f>
        <v>30</v>
      </c>
      <c r="N50" s="832">
        <f t="shared" si="37"/>
        <v>35</v>
      </c>
      <c r="O50" s="832">
        <f t="shared" si="37"/>
        <v>65</v>
      </c>
      <c r="P50" s="3674" t="s">
        <v>133</v>
      </c>
      <c r="Q50" s="3674"/>
      <c r="R50" s="3129"/>
      <c r="S50" s="40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s="45" customFormat="1" ht="32.25" customHeight="1" x14ac:dyDescent="0.2">
      <c r="A51" s="3469"/>
      <c r="B51" s="3456" t="s">
        <v>79</v>
      </c>
      <c r="C51" s="43" t="s">
        <v>222</v>
      </c>
      <c r="D51" s="378">
        <v>0</v>
      </c>
      <c r="E51" s="378">
        <v>0</v>
      </c>
      <c r="F51" s="378">
        <v>0</v>
      </c>
      <c r="G51" s="378">
        <v>8</v>
      </c>
      <c r="H51" s="378">
        <v>9</v>
      </c>
      <c r="I51" s="378">
        <v>17</v>
      </c>
      <c r="J51" s="378">
        <v>3</v>
      </c>
      <c r="K51" s="378">
        <v>3</v>
      </c>
      <c r="L51" s="378">
        <v>6</v>
      </c>
      <c r="M51" s="378">
        <f>SUM(D51,G51,J51)</f>
        <v>11</v>
      </c>
      <c r="N51" s="378">
        <f t="shared" si="37"/>
        <v>12</v>
      </c>
      <c r="O51" s="378">
        <f t="shared" si="37"/>
        <v>23</v>
      </c>
      <c r="P51" s="1309" t="s">
        <v>223</v>
      </c>
      <c r="Q51" s="3458" t="s">
        <v>149</v>
      </c>
      <c r="R51" s="3129"/>
      <c r="S51" s="40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s="45" customFormat="1" ht="24.75" customHeight="1" x14ac:dyDescent="0.2">
      <c r="A52" s="3469"/>
      <c r="B52" s="3457"/>
      <c r="C52" s="2248" t="s">
        <v>2535</v>
      </c>
      <c r="D52" s="378">
        <v>0</v>
      </c>
      <c r="E52" s="378">
        <v>0</v>
      </c>
      <c r="F52" s="378">
        <v>0</v>
      </c>
      <c r="G52" s="378">
        <v>5</v>
      </c>
      <c r="H52" s="378">
        <v>0</v>
      </c>
      <c r="I52" s="378">
        <v>5</v>
      </c>
      <c r="J52" s="378">
        <v>0</v>
      </c>
      <c r="K52" s="378">
        <v>0</v>
      </c>
      <c r="L52" s="378">
        <v>0</v>
      </c>
      <c r="M52" s="378">
        <f>SUM(D52,G52,J52)</f>
        <v>5</v>
      </c>
      <c r="N52" s="378">
        <f t="shared" ref="N52" si="40">SUM(E52,H52,K52)</f>
        <v>0</v>
      </c>
      <c r="O52" s="378">
        <f t="shared" ref="O52" si="41">SUM(F52,I52,L52)</f>
        <v>5</v>
      </c>
      <c r="P52" s="2365" t="s">
        <v>2535</v>
      </c>
      <c r="Q52" s="3460"/>
      <c r="R52" s="3129"/>
      <c r="S52" s="40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s="45" customFormat="1" ht="22.5" customHeight="1" x14ac:dyDescent="0.2">
      <c r="A53" s="3469"/>
      <c r="B53" s="3677" t="s">
        <v>46</v>
      </c>
      <c r="C53" s="3677"/>
      <c r="D53" s="378">
        <f>SUM(D51:D52)</f>
        <v>0</v>
      </c>
      <c r="E53" s="378">
        <f t="shared" ref="E53:O53" si="42">SUM(E51:E52)</f>
        <v>0</v>
      </c>
      <c r="F53" s="378">
        <f t="shared" si="42"/>
        <v>0</v>
      </c>
      <c r="G53" s="378">
        <f t="shared" si="42"/>
        <v>13</v>
      </c>
      <c r="H53" s="378">
        <f t="shared" si="42"/>
        <v>9</v>
      </c>
      <c r="I53" s="378">
        <f t="shared" si="42"/>
        <v>22</v>
      </c>
      <c r="J53" s="378">
        <f t="shared" si="42"/>
        <v>3</v>
      </c>
      <c r="K53" s="378">
        <f t="shared" si="42"/>
        <v>3</v>
      </c>
      <c r="L53" s="378">
        <f t="shared" si="42"/>
        <v>6</v>
      </c>
      <c r="M53" s="378">
        <f t="shared" si="42"/>
        <v>16</v>
      </c>
      <c r="N53" s="378">
        <f t="shared" si="42"/>
        <v>12</v>
      </c>
      <c r="O53" s="378">
        <f t="shared" si="42"/>
        <v>28</v>
      </c>
      <c r="P53" s="3682" t="s">
        <v>133</v>
      </c>
      <c r="Q53" s="3682"/>
      <c r="R53" s="3129"/>
      <c r="S53" s="40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s="45" customFormat="1" ht="42.75" customHeight="1" x14ac:dyDescent="0.2">
      <c r="A54" s="3469"/>
      <c r="B54" s="1677" t="s">
        <v>91</v>
      </c>
      <c r="C54" s="43" t="s">
        <v>748</v>
      </c>
      <c r="D54" s="378">
        <v>0</v>
      </c>
      <c r="E54" s="378">
        <v>0</v>
      </c>
      <c r="F54" s="378">
        <v>0</v>
      </c>
      <c r="G54" s="378">
        <v>15</v>
      </c>
      <c r="H54" s="378">
        <v>6</v>
      </c>
      <c r="I54" s="378">
        <v>21</v>
      </c>
      <c r="J54" s="378">
        <v>0</v>
      </c>
      <c r="K54" s="378">
        <v>0</v>
      </c>
      <c r="L54" s="378">
        <v>0</v>
      </c>
      <c r="M54" s="378">
        <f>SUM(D54,G54,J54)</f>
        <v>15</v>
      </c>
      <c r="N54" s="378">
        <f t="shared" ref="N54:O54" si="43">SUM(E54,H54,K54)</f>
        <v>6</v>
      </c>
      <c r="O54" s="378">
        <f t="shared" si="43"/>
        <v>21</v>
      </c>
      <c r="P54" s="1309" t="s">
        <v>913</v>
      </c>
      <c r="Q54" s="1719" t="s">
        <v>158</v>
      </c>
      <c r="R54" s="3129"/>
      <c r="S54" s="40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s="45" customFormat="1" ht="25.5" customHeight="1" x14ac:dyDescent="0.2">
      <c r="A55" s="3470"/>
      <c r="B55" s="1725" t="s">
        <v>74</v>
      </c>
      <c r="C55" s="43"/>
      <c r="D55" s="378">
        <v>0</v>
      </c>
      <c r="E55" s="378">
        <v>0</v>
      </c>
      <c r="F55" s="378">
        <v>0</v>
      </c>
      <c r="G55" s="378">
        <v>8</v>
      </c>
      <c r="H55" s="378">
        <v>17</v>
      </c>
      <c r="I55" s="378">
        <v>25</v>
      </c>
      <c r="J55" s="378">
        <v>0</v>
      </c>
      <c r="K55" s="378">
        <v>0</v>
      </c>
      <c r="L55" s="378">
        <v>0</v>
      </c>
      <c r="M55" s="378">
        <f>SUM(D55,G55,J55)</f>
        <v>8</v>
      </c>
      <c r="N55" s="378">
        <f t="shared" ref="N55" si="44">SUM(E55,H55,K55)</f>
        <v>17</v>
      </c>
      <c r="O55" s="378">
        <f t="shared" ref="O55" si="45">SUM(F55,I55,L55)</f>
        <v>25</v>
      </c>
      <c r="P55" s="1309"/>
      <c r="Q55" s="1768" t="s">
        <v>152</v>
      </c>
      <c r="R55" s="3130"/>
      <c r="S55" s="40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s="45" customFormat="1" ht="22.5" customHeight="1" x14ac:dyDescent="0.2">
      <c r="A56" s="3455" t="s">
        <v>92</v>
      </c>
      <c r="B56" s="3455"/>
      <c r="C56" s="3455"/>
      <c r="D56" s="378">
        <f>SUM(D54:D55,D53,D50,D40)</f>
        <v>0</v>
      </c>
      <c r="E56" s="378">
        <f t="shared" ref="E56:O56" si="46">SUM(E54:E55,E53,E50,E40)</f>
        <v>0</v>
      </c>
      <c r="F56" s="378">
        <f t="shared" si="46"/>
        <v>0</v>
      </c>
      <c r="G56" s="378">
        <f t="shared" si="46"/>
        <v>94</v>
      </c>
      <c r="H56" s="378">
        <f t="shared" si="46"/>
        <v>83</v>
      </c>
      <c r="I56" s="378">
        <f t="shared" si="46"/>
        <v>177</v>
      </c>
      <c r="J56" s="378">
        <f t="shared" si="46"/>
        <v>17</v>
      </c>
      <c r="K56" s="378">
        <f t="shared" si="46"/>
        <v>18</v>
      </c>
      <c r="L56" s="378">
        <f t="shared" si="46"/>
        <v>35</v>
      </c>
      <c r="M56" s="378">
        <f t="shared" si="46"/>
        <v>111</v>
      </c>
      <c r="N56" s="378">
        <f t="shared" si="46"/>
        <v>101</v>
      </c>
      <c r="O56" s="378">
        <f t="shared" si="46"/>
        <v>212</v>
      </c>
      <c r="P56" s="3154" t="s">
        <v>130</v>
      </c>
      <c r="Q56" s="3154"/>
      <c r="R56" s="3154"/>
      <c r="S56" s="40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s="45" customFormat="1" ht="22.5" customHeight="1" x14ac:dyDescent="0.2">
      <c r="A57" s="3468" t="s">
        <v>212</v>
      </c>
      <c r="B57" s="939" t="s">
        <v>219</v>
      </c>
      <c r="C57" s="993"/>
      <c r="D57" s="378">
        <v>0</v>
      </c>
      <c r="E57" s="378">
        <v>0</v>
      </c>
      <c r="F57" s="378">
        <v>0</v>
      </c>
      <c r="G57" s="378">
        <v>9</v>
      </c>
      <c r="H57" s="378">
        <v>9</v>
      </c>
      <c r="I57" s="378">
        <v>18</v>
      </c>
      <c r="J57" s="378">
        <v>1</v>
      </c>
      <c r="K57" s="378">
        <v>4</v>
      </c>
      <c r="L57" s="378">
        <v>5</v>
      </c>
      <c r="M57" s="378">
        <f t="shared" ref="M57" si="47">SUM(D57,G57,J57)</f>
        <v>10</v>
      </c>
      <c r="N57" s="378">
        <f t="shared" ref="N57" si="48">SUM(E57,H57,K57)</f>
        <v>13</v>
      </c>
      <c r="O57" s="378">
        <f t="shared" ref="O57" si="49">SUM(F57,I57,L57)</f>
        <v>23</v>
      </c>
      <c r="P57" s="989"/>
      <c r="Q57" s="1724" t="s">
        <v>137</v>
      </c>
      <c r="R57" s="3110" t="s">
        <v>224</v>
      </c>
      <c r="S57" s="40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s="47" customFormat="1" ht="21.75" customHeight="1" x14ac:dyDescent="0.2">
      <c r="A58" s="3470"/>
      <c r="B58" s="2248" t="s">
        <v>60</v>
      </c>
      <c r="C58" s="115"/>
      <c r="D58" s="378">
        <v>0</v>
      </c>
      <c r="E58" s="378">
        <v>0</v>
      </c>
      <c r="F58" s="378">
        <v>0</v>
      </c>
      <c r="G58" s="378">
        <v>6</v>
      </c>
      <c r="H58" s="378">
        <v>9</v>
      </c>
      <c r="I58" s="378">
        <v>15</v>
      </c>
      <c r="J58" s="378">
        <v>0</v>
      </c>
      <c r="K58" s="378">
        <v>0</v>
      </c>
      <c r="L58" s="378">
        <v>0</v>
      </c>
      <c r="M58" s="378">
        <f t="shared" ref="M58:O65" si="50">SUM(D58,G58,J58)</f>
        <v>6</v>
      </c>
      <c r="N58" s="378">
        <f t="shared" si="50"/>
        <v>9</v>
      </c>
      <c r="O58" s="378">
        <f t="shared" si="50"/>
        <v>15</v>
      </c>
      <c r="P58" s="116"/>
      <c r="Q58" s="2329" t="s">
        <v>138</v>
      </c>
      <c r="R58" s="3137"/>
    </row>
    <row r="59" spans="1:28" ht="21.75" customHeight="1" x14ac:dyDescent="0.2">
      <c r="A59" s="3455" t="s">
        <v>92</v>
      </c>
      <c r="B59" s="3455"/>
      <c r="C59" s="3455"/>
      <c r="D59" s="378">
        <v>0</v>
      </c>
      <c r="E59" s="378">
        <v>0</v>
      </c>
      <c r="F59" s="378">
        <v>0</v>
      </c>
      <c r="G59" s="378">
        <f>SUM(G57:G58)</f>
        <v>15</v>
      </c>
      <c r="H59" s="378">
        <f t="shared" ref="H59:L59" si="51">SUM(H57:H58)</f>
        <v>18</v>
      </c>
      <c r="I59" s="378">
        <f t="shared" si="51"/>
        <v>33</v>
      </c>
      <c r="J59" s="378">
        <f t="shared" si="51"/>
        <v>1</v>
      </c>
      <c r="K59" s="378">
        <f t="shared" si="51"/>
        <v>4</v>
      </c>
      <c r="L59" s="378">
        <f t="shared" si="51"/>
        <v>5</v>
      </c>
      <c r="M59" s="378">
        <f t="shared" ref="M59" si="52">SUM(D59,G59,J59)</f>
        <v>16</v>
      </c>
      <c r="N59" s="378">
        <f t="shared" ref="N59" si="53">SUM(E59,H59,K59)</f>
        <v>22</v>
      </c>
      <c r="O59" s="378">
        <f t="shared" ref="O59" si="54">SUM(F59,I59,L59)</f>
        <v>38</v>
      </c>
      <c r="P59" s="3671" t="s">
        <v>130</v>
      </c>
      <c r="Q59" s="3671"/>
      <c r="R59" s="3671"/>
    </row>
    <row r="60" spans="1:28" ht="44.25" customHeight="1" x14ac:dyDescent="0.2">
      <c r="A60" s="2113" t="s">
        <v>201</v>
      </c>
      <c r="B60" s="43"/>
      <c r="C60" s="115"/>
      <c r="D60" s="378">
        <v>0</v>
      </c>
      <c r="E60" s="378">
        <v>0</v>
      </c>
      <c r="F60" s="378">
        <v>0</v>
      </c>
      <c r="G60" s="378">
        <v>20</v>
      </c>
      <c r="H60" s="378">
        <v>5</v>
      </c>
      <c r="I60" s="378">
        <v>25</v>
      </c>
      <c r="J60" s="378">
        <v>12</v>
      </c>
      <c r="K60" s="378">
        <v>6</v>
      </c>
      <c r="L60" s="378">
        <v>18</v>
      </c>
      <c r="M60" s="378">
        <f t="shared" si="50"/>
        <v>32</v>
      </c>
      <c r="N60" s="378">
        <f t="shared" si="50"/>
        <v>11</v>
      </c>
      <c r="O60" s="378">
        <f t="shared" si="50"/>
        <v>43</v>
      </c>
      <c r="P60" s="2366"/>
      <c r="Q60" s="2366"/>
      <c r="R60" s="2399" t="s">
        <v>1650</v>
      </c>
    </row>
    <row r="61" spans="1:28" ht="21.75" customHeight="1" x14ac:dyDescent="0.2">
      <c r="A61" s="3455" t="s">
        <v>40</v>
      </c>
      <c r="B61" s="115" t="s">
        <v>85</v>
      </c>
      <c r="C61" s="115"/>
      <c r="D61" s="378">
        <v>0</v>
      </c>
      <c r="E61" s="378">
        <v>0</v>
      </c>
      <c r="F61" s="378">
        <v>0</v>
      </c>
      <c r="G61" s="378">
        <v>12</v>
      </c>
      <c r="H61" s="378">
        <v>8</v>
      </c>
      <c r="I61" s="378">
        <v>20</v>
      </c>
      <c r="J61" s="378">
        <v>7</v>
      </c>
      <c r="K61" s="378">
        <v>4</v>
      </c>
      <c r="L61" s="378">
        <v>11</v>
      </c>
      <c r="M61" s="378">
        <f t="shared" si="50"/>
        <v>19</v>
      </c>
      <c r="N61" s="378">
        <f t="shared" si="50"/>
        <v>12</v>
      </c>
      <c r="O61" s="378">
        <f t="shared" si="50"/>
        <v>31</v>
      </c>
      <c r="P61" s="116"/>
      <c r="Q61" s="116" t="s">
        <v>151</v>
      </c>
      <c r="R61" s="3671" t="s">
        <v>124</v>
      </c>
    </row>
    <row r="62" spans="1:28" ht="21.75" customHeight="1" x14ac:dyDescent="0.2">
      <c r="A62" s="3455"/>
      <c r="B62" s="115" t="s">
        <v>203</v>
      </c>
      <c r="C62" s="115"/>
      <c r="D62" s="378">
        <v>0</v>
      </c>
      <c r="E62" s="378">
        <v>0</v>
      </c>
      <c r="F62" s="378">
        <v>0</v>
      </c>
      <c r="G62" s="378">
        <v>8</v>
      </c>
      <c r="H62" s="378">
        <v>11</v>
      </c>
      <c r="I62" s="378">
        <v>19</v>
      </c>
      <c r="J62" s="378">
        <v>6</v>
      </c>
      <c r="K62" s="378">
        <v>8</v>
      </c>
      <c r="L62" s="378">
        <v>14</v>
      </c>
      <c r="M62" s="378">
        <f t="shared" si="50"/>
        <v>14</v>
      </c>
      <c r="N62" s="378">
        <f t="shared" si="50"/>
        <v>19</v>
      </c>
      <c r="O62" s="378">
        <f t="shared" si="50"/>
        <v>33</v>
      </c>
      <c r="P62" s="116"/>
      <c r="Q62" s="116" t="s">
        <v>209</v>
      </c>
      <c r="R62" s="3671"/>
    </row>
    <row r="63" spans="1:28" ht="21.75" customHeight="1" x14ac:dyDescent="0.2">
      <c r="A63" s="3455" t="s">
        <v>92</v>
      </c>
      <c r="B63" s="3455"/>
      <c r="C63" s="3455"/>
      <c r="D63" s="378">
        <v>0</v>
      </c>
      <c r="E63" s="378">
        <v>0</v>
      </c>
      <c r="F63" s="378">
        <v>0</v>
      </c>
      <c r="G63" s="378">
        <f t="shared" ref="G63:O63" si="55">SUM(G61:G62)</f>
        <v>20</v>
      </c>
      <c r="H63" s="378">
        <f t="shared" si="55"/>
        <v>19</v>
      </c>
      <c r="I63" s="378">
        <f t="shared" si="55"/>
        <v>39</v>
      </c>
      <c r="J63" s="378">
        <f t="shared" si="55"/>
        <v>13</v>
      </c>
      <c r="K63" s="378">
        <f t="shared" si="55"/>
        <v>12</v>
      </c>
      <c r="L63" s="378">
        <f t="shared" si="55"/>
        <v>25</v>
      </c>
      <c r="M63" s="378">
        <f t="shared" si="55"/>
        <v>33</v>
      </c>
      <c r="N63" s="378">
        <f t="shared" si="55"/>
        <v>31</v>
      </c>
      <c r="O63" s="378">
        <f t="shared" si="55"/>
        <v>64</v>
      </c>
      <c r="P63" s="3671" t="s">
        <v>130</v>
      </c>
      <c r="Q63" s="3671"/>
      <c r="R63" s="3671"/>
    </row>
    <row r="64" spans="1:28" ht="33" customHeight="1" x14ac:dyDescent="0.2">
      <c r="A64" s="3455" t="s">
        <v>41</v>
      </c>
      <c r="B64" s="1183" t="s">
        <v>225</v>
      </c>
      <c r="C64" s="1261" t="s">
        <v>226</v>
      </c>
      <c r="D64" s="378">
        <v>0</v>
      </c>
      <c r="E64" s="378">
        <v>0</v>
      </c>
      <c r="F64" s="378">
        <v>0</v>
      </c>
      <c r="G64" s="378">
        <v>9</v>
      </c>
      <c r="H64" s="378">
        <v>9</v>
      </c>
      <c r="I64" s="378">
        <v>18</v>
      </c>
      <c r="J64" s="378">
        <v>0</v>
      </c>
      <c r="K64" s="378">
        <v>0</v>
      </c>
      <c r="L64" s="378">
        <v>0</v>
      </c>
      <c r="M64" s="378">
        <f t="shared" si="50"/>
        <v>9</v>
      </c>
      <c r="N64" s="378">
        <f t="shared" si="50"/>
        <v>9</v>
      </c>
      <c r="O64" s="378">
        <f t="shared" si="50"/>
        <v>18</v>
      </c>
      <c r="P64" s="1194" t="s">
        <v>227</v>
      </c>
      <c r="Q64" s="1194" t="s">
        <v>228</v>
      </c>
      <c r="R64" s="3671" t="s">
        <v>144</v>
      </c>
    </row>
    <row r="65" spans="1:18" ht="43.5" customHeight="1" x14ac:dyDescent="0.2">
      <c r="A65" s="3455"/>
      <c r="B65" s="1183" t="s">
        <v>208</v>
      </c>
      <c r="C65" s="1183" t="s">
        <v>229</v>
      </c>
      <c r="D65" s="378">
        <v>0</v>
      </c>
      <c r="E65" s="378">
        <v>0</v>
      </c>
      <c r="F65" s="378">
        <v>0</v>
      </c>
      <c r="G65" s="378">
        <v>12</v>
      </c>
      <c r="H65" s="378">
        <v>5</v>
      </c>
      <c r="I65" s="378">
        <v>17</v>
      </c>
      <c r="J65" s="378">
        <v>0</v>
      </c>
      <c r="K65" s="378">
        <v>0</v>
      </c>
      <c r="L65" s="378">
        <v>0</v>
      </c>
      <c r="M65" s="378">
        <f t="shared" si="50"/>
        <v>12</v>
      </c>
      <c r="N65" s="378">
        <f t="shared" si="50"/>
        <v>5</v>
      </c>
      <c r="O65" s="378">
        <f t="shared" si="50"/>
        <v>17</v>
      </c>
      <c r="P65" s="1212" t="s">
        <v>230</v>
      </c>
      <c r="Q65" s="1194" t="s">
        <v>145</v>
      </c>
      <c r="R65" s="3671"/>
    </row>
    <row r="66" spans="1:18" ht="21.75" customHeight="1" thickBot="1" x14ac:dyDescent="0.25">
      <c r="A66" s="3456" t="s">
        <v>92</v>
      </c>
      <c r="B66" s="3456"/>
      <c r="C66" s="3456"/>
      <c r="D66" s="378">
        <v>0</v>
      </c>
      <c r="E66" s="378">
        <v>0</v>
      </c>
      <c r="F66" s="378">
        <v>0</v>
      </c>
      <c r="G66" s="1180">
        <f t="shared" ref="G66:O66" si="56">SUM(G64:G65)</f>
        <v>21</v>
      </c>
      <c r="H66" s="1180">
        <f t="shared" si="56"/>
        <v>14</v>
      </c>
      <c r="I66" s="1180">
        <f t="shared" si="56"/>
        <v>35</v>
      </c>
      <c r="J66" s="1180">
        <f t="shared" si="56"/>
        <v>0</v>
      </c>
      <c r="K66" s="1180">
        <f t="shared" si="56"/>
        <v>0</v>
      </c>
      <c r="L66" s="1180">
        <f t="shared" si="56"/>
        <v>0</v>
      </c>
      <c r="M66" s="1180">
        <f t="shared" si="56"/>
        <v>21</v>
      </c>
      <c r="N66" s="1180">
        <f t="shared" si="56"/>
        <v>14</v>
      </c>
      <c r="O66" s="1180">
        <f t="shared" si="56"/>
        <v>35</v>
      </c>
      <c r="P66" s="3110" t="s">
        <v>130</v>
      </c>
      <c r="Q66" s="3110"/>
      <c r="R66" s="3110"/>
    </row>
    <row r="67" spans="1:18" ht="32.25" customHeight="1" thickBot="1" x14ac:dyDescent="0.25">
      <c r="A67" s="3557" t="s">
        <v>42</v>
      </c>
      <c r="B67" s="3557"/>
      <c r="C67" s="3557"/>
      <c r="D67" s="1195">
        <f>SUM(D66,D63,D60,D59,D56,D37,D31,D28,D24,D23,D20,D14,D13)</f>
        <v>39</v>
      </c>
      <c r="E67" s="1980">
        <f t="shared" ref="E67:O67" si="57">SUM(E66,E63,E60,E59,E56,E37,E31,E28,E24,E23,E20,E14,E13)</f>
        <v>19</v>
      </c>
      <c r="F67" s="1980">
        <f t="shared" si="57"/>
        <v>58</v>
      </c>
      <c r="G67" s="1980">
        <f t="shared" si="57"/>
        <v>314</v>
      </c>
      <c r="H67" s="1980">
        <f t="shared" si="57"/>
        <v>281</v>
      </c>
      <c r="I67" s="1980">
        <f t="shared" si="57"/>
        <v>595</v>
      </c>
      <c r="J67" s="1980">
        <f t="shared" si="57"/>
        <v>66</v>
      </c>
      <c r="K67" s="1980">
        <f t="shared" si="57"/>
        <v>55</v>
      </c>
      <c r="L67" s="1980">
        <f t="shared" si="57"/>
        <v>121</v>
      </c>
      <c r="M67" s="1980">
        <f t="shared" si="57"/>
        <v>419</v>
      </c>
      <c r="N67" s="1980">
        <f t="shared" si="57"/>
        <v>355</v>
      </c>
      <c r="O67" s="1980">
        <f t="shared" si="57"/>
        <v>774</v>
      </c>
      <c r="P67" s="3675" t="s">
        <v>147</v>
      </c>
      <c r="Q67" s="3675"/>
      <c r="R67" s="3675"/>
    </row>
    <row r="68" spans="1:18" ht="28.5" customHeight="1" thickTop="1" x14ac:dyDescent="0.2">
      <c r="M68" s="38"/>
      <c r="N68" s="38"/>
      <c r="O68" s="38"/>
    </row>
    <row r="69" spans="1:18" ht="12.75" customHeight="1" x14ac:dyDescent="0.2">
      <c r="M69" s="48"/>
      <c r="N69" s="48"/>
      <c r="O69" s="48"/>
    </row>
    <row r="70" spans="1:18" ht="12.75" customHeight="1" x14ac:dyDescent="0.2">
      <c r="M70" s="48"/>
      <c r="N70" s="48"/>
      <c r="O70" s="48"/>
    </row>
    <row r="71" spans="1:18" ht="12.75" customHeight="1" x14ac:dyDescent="0.2">
      <c r="M71" s="48"/>
      <c r="N71" s="48"/>
      <c r="O71" s="48"/>
    </row>
    <row r="72" spans="1:18" ht="12.75" customHeight="1" x14ac:dyDescent="0.2">
      <c r="M72" s="48"/>
      <c r="N72" s="48"/>
      <c r="O72" s="48"/>
    </row>
    <row r="73" spans="1:18" ht="12.75" customHeight="1" x14ac:dyDescent="0.2">
      <c r="M73" s="48"/>
      <c r="N73" s="48"/>
      <c r="O73" s="48"/>
    </row>
    <row r="74" spans="1:18" ht="12.75" customHeight="1" x14ac:dyDescent="0.2"/>
    <row r="75" spans="1:18" ht="12.75" customHeight="1" x14ac:dyDescent="0.2"/>
    <row r="76" spans="1:18" ht="12.75" customHeight="1" x14ac:dyDescent="0.2"/>
    <row r="77" spans="1:18" ht="12.75" customHeight="1" x14ac:dyDescent="0.2"/>
    <row r="78" spans="1:18" ht="12.75" customHeight="1" x14ac:dyDescent="0.2"/>
    <row r="79" spans="1:18" ht="12.75" customHeight="1" x14ac:dyDescent="0.2"/>
    <row r="80" spans="1:18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</sheetData>
  <mergeCells count="97">
    <mergeCell ref="A47:A55"/>
    <mergeCell ref="R47:R55"/>
    <mergeCell ref="B50:C50"/>
    <mergeCell ref="P50:Q50"/>
    <mergeCell ref="G43:I43"/>
    <mergeCell ref="J43:L43"/>
    <mergeCell ref="B53:C53"/>
    <mergeCell ref="P53:Q53"/>
    <mergeCell ref="B51:B52"/>
    <mergeCell ref="Q51:Q52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6:A18"/>
    <mergeCell ref="A13:C13"/>
    <mergeCell ref="P13:R13"/>
    <mergeCell ref="R16:R18"/>
    <mergeCell ref="B10:B11"/>
    <mergeCell ref="Q10:Q11"/>
    <mergeCell ref="B12:C12"/>
    <mergeCell ref="P12:Q12"/>
    <mergeCell ref="A8:A12"/>
    <mergeCell ref="R8:R12"/>
    <mergeCell ref="A20:C20"/>
    <mergeCell ref="P20:R20"/>
    <mergeCell ref="Q15:Q16"/>
    <mergeCell ref="B17:C17"/>
    <mergeCell ref="P17:Q17"/>
    <mergeCell ref="A57:A58"/>
    <mergeCell ref="A59:C59"/>
    <mergeCell ref="P59:R59"/>
    <mergeCell ref="Q42:R42"/>
    <mergeCell ref="M43:O43"/>
    <mergeCell ref="A42:B42"/>
    <mergeCell ref="A43:A46"/>
    <mergeCell ref="M44:O44"/>
    <mergeCell ref="C43:C46"/>
    <mergeCell ref="D43:F43"/>
    <mergeCell ref="D44:F44"/>
    <mergeCell ref="A56:C56"/>
    <mergeCell ref="P56:R56"/>
    <mergeCell ref="G44:I44"/>
    <mergeCell ref="J44:L44"/>
    <mergeCell ref="R57:R58"/>
    <mergeCell ref="A61:A62"/>
    <mergeCell ref="R61:R62"/>
    <mergeCell ref="A67:C67"/>
    <mergeCell ref="P67:R67"/>
    <mergeCell ref="A63:C63"/>
    <mergeCell ref="P63:R63"/>
    <mergeCell ref="A64:A65"/>
    <mergeCell ref="R64:R65"/>
    <mergeCell ref="A66:C66"/>
    <mergeCell ref="P66:R66"/>
    <mergeCell ref="A32:A36"/>
    <mergeCell ref="R32:R36"/>
    <mergeCell ref="A37:C37"/>
    <mergeCell ref="P37:R37"/>
    <mergeCell ref="B38:B39"/>
    <mergeCell ref="Q38:Q39"/>
    <mergeCell ref="B40:C40"/>
    <mergeCell ref="P40:Q40"/>
    <mergeCell ref="A38:A39"/>
    <mergeCell ref="R38:R39"/>
    <mergeCell ref="P43:P46"/>
    <mergeCell ref="Q43:Q46"/>
    <mergeCell ref="R43:R46"/>
    <mergeCell ref="B43:B46"/>
    <mergeCell ref="A31:C31"/>
    <mergeCell ref="P31:R31"/>
    <mergeCell ref="A21:A22"/>
    <mergeCell ref="R21:R22"/>
    <mergeCell ref="A23:C23"/>
    <mergeCell ref="P23:R23"/>
    <mergeCell ref="R25:R27"/>
    <mergeCell ref="A25:A27"/>
    <mergeCell ref="A28:C28"/>
    <mergeCell ref="P28:R28"/>
    <mergeCell ref="A29:A30"/>
    <mergeCell ref="R29:R30"/>
    <mergeCell ref="B29:B30"/>
    <mergeCell ref="Q29:Q30"/>
  </mergeCells>
  <printOptions horizontalCentered="1"/>
  <pageMargins left="0.643700787" right="0.643700787" top="0.78740157480314998" bottom="0.643700787" header="0.78740157480314998" footer="0.643700787"/>
  <pageSetup paperSize="9" scale="65" firstPageNumber="256" orientation="landscape" useFirstPageNumber="1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F42"/>
  <sheetViews>
    <sheetView rightToLeft="1" view="pageBreakPreview" zoomScale="85" zoomScaleNormal="75" zoomScaleSheetLayoutView="85" workbookViewId="0">
      <selection activeCell="B6" sqref="B6:M6"/>
    </sheetView>
  </sheetViews>
  <sheetFormatPr defaultColWidth="10.28515625" defaultRowHeight="12.75" x14ac:dyDescent="0.2"/>
  <cols>
    <col min="1" max="1" width="23.28515625" style="23" customWidth="1"/>
    <col min="2" max="2" width="7.42578125" style="23" customWidth="1"/>
    <col min="3" max="3" width="8.28515625" style="23" customWidth="1"/>
    <col min="4" max="5" width="7.42578125" style="23" customWidth="1"/>
    <col min="6" max="6" width="9.42578125" style="23" customWidth="1"/>
    <col min="7" max="8" width="7.42578125" style="23" customWidth="1"/>
    <col min="9" max="9" width="8.5703125" style="23" customWidth="1"/>
    <col min="10" max="10" width="7.42578125" style="23" customWidth="1"/>
    <col min="11" max="11" width="7.42578125" style="27" customWidth="1"/>
    <col min="12" max="12" width="9.7109375" style="27" customWidth="1"/>
    <col min="13" max="13" width="7.42578125" style="27" customWidth="1"/>
    <col min="14" max="14" width="36.42578125" style="23" customWidth="1"/>
    <col min="15" max="15" width="10.28515625" style="23"/>
    <col min="16" max="16" width="9" style="23" customWidth="1"/>
    <col min="17" max="21" width="9.140625" style="23" hidden="1" customWidth="1"/>
    <col min="22" max="22" width="1.7109375" style="23" hidden="1" customWidth="1"/>
    <col min="23" max="32" width="9.140625" style="23" hidden="1" customWidth="1"/>
    <col min="33" max="16384" width="10.28515625" style="23"/>
  </cols>
  <sheetData>
    <row r="1" spans="1:15" ht="29.25" customHeight="1" x14ac:dyDescent="0.25">
      <c r="A1" s="3683" t="s">
        <v>2543</v>
      </c>
      <c r="B1" s="3683"/>
      <c r="C1" s="3683"/>
      <c r="D1" s="3683"/>
      <c r="E1" s="3683"/>
      <c r="F1" s="3683"/>
      <c r="G1" s="3683"/>
      <c r="H1" s="3683"/>
      <c r="I1" s="3683"/>
      <c r="J1" s="3683"/>
      <c r="K1" s="3683"/>
      <c r="L1" s="3683"/>
      <c r="M1" s="3683"/>
      <c r="N1" s="3683"/>
      <c r="O1" s="50"/>
    </row>
    <row r="2" spans="1:15" ht="52.5" customHeight="1" x14ac:dyDescent="0.2">
      <c r="A2" s="3102" t="s">
        <v>2544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</row>
    <row r="3" spans="1:15" ht="21.75" customHeight="1" thickBot="1" x14ac:dyDescent="0.3">
      <c r="A3" s="51" t="s">
        <v>2824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3684" t="s">
        <v>2825</v>
      </c>
      <c r="N3" s="3684"/>
      <c r="O3" s="52"/>
    </row>
    <row r="4" spans="1:15" ht="16.5" thickTop="1" x14ac:dyDescent="0.2">
      <c r="A4" s="3169" t="s">
        <v>32</v>
      </c>
      <c r="B4" s="3169" t="s">
        <v>33</v>
      </c>
      <c r="C4" s="3169"/>
      <c r="D4" s="3169"/>
      <c r="E4" s="3169" t="s">
        <v>1</v>
      </c>
      <c r="F4" s="3169"/>
      <c r="G4" s="3169"/>
      <c r="H4" s="3169" t="s">
        <v>2</v>
      </c>
      <c r="I4" s="3169"/>
      <c r="J4" s="3169"/>
      <c r="K4" s="3194" t="s">
        <v>31</v>
      </c>
      <c r="L4" s="3194"/>
      <c r="M4" s="3194"/>
      <c r="N4" s="3169" t="s">
        <v>98</v>
      </c>
    </row>
    <row r="5" spans="1:15" ht="15.75" x14ac:dyDescent="0.2">
      <c r="A5" s="3170"/>
      <c r="B5" s="3543" t="s">
        <v>94</v>
      </c>
      <c r="C5" s="3543"/>
      <c r="D5" s="3543"/>
      <c r="E5" s="3543" t="s">
        <v>95</v>
      </c>
      <c r="F5" s="3543"/>
      <c r="G5" s="3543"/>
      <c r="H5" s="3543" t="s">
        <v>96</v>
      </c>
      <c r="I5" s="3543"/>
      <c r="J5" s="3543"/>
      <c r="K5" s="2930" t="s">
        <v>116</v>
      </c>
      <c r="L5" s="2930"/>
      <c r="M5" s="2930"/>
      <c r="N5" s="3170"/>
    </row>
    <row r="6" spans="1:15" ht="23.25" customHeight="1" x14ac:dyDescent="0.2">
      <c r="A6" s="3170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70"/>
      <c r="O6" s="52"/>
    </row>
    <row r="7" spans="1:15" ht="13.5" thickBot="1" x14ac:dyDescent="0.25">
      <c r="A7" s="3454"/>
      <c r="B7" s="16" t="s">
        <v>181</v>
      </c>
      <c r="C7" s="16" t="s">
        <v>182</v>
      </c>
      <c r="D7" s="16" t="s">
        <v>183</v>
      </c>
      <c r="E7" s="16" t="s">
        <v>181</v>
      </c>
      <c r="F7" s="16" t="s">
        <v>182</v>
      </c>
      <c r="G7" s="16" t="s">
        <v>183</v>
      </c>
      <c r="H7" s="16" t="s">
        <v>181</v>
      </c>
      <c r="I7" s="16" t="s">
        <v>182</v>
      </c>
      <c r="J7" s="16" t="s">
        <v>183</v>
      </c>
      <c r="K7" s="16" t="s">
        <v>181</v>
      </c>
      <c r="L7" s="16" t="s">
        <v>182</v>
      </c>
      <c r="M7" s="16" t="s">
        <v>183</v>
      </c>
      <c r="N7" s="3454"/>
    </row>
    <row r="8" spans="1:15" ht="24" customHeight="1" x14ac:dyDescent="0.2">
      <c r="A8" s="441" t="s">
        <v>34</v>
      </c>
      <c r="B8" s="378">
        <v>9</v>
      </c>
      <c r="C8" s="378">
        <v>13</v>
      </c>
      <c r="D8" s="378">
        <v>22</v>
      </c>
      <c r="E8" s="378">
        <v>18</v>
      </c>
      <c r="F8" s="378">
        <v>60</v>
      </c>
      <c r="G8" s="378">
        <v>78</v>
      </c>
      <c r="H8" s="378">
        <v>0</v>
      </c>
      <c r="I8" s="378">
        <v>0</v>
      </c>
      <c r="J8" s="378">
        <v>0</v>
      </c>
      <c r="K8" s="1218">
        <f t="shared" ref="K8:L10" si="0">SUM(B8,E8,H8)</f>
        <v>27</v>
      </c>
      <c r="L8" s="1218">
        <f t="shared" si="0"/>
        <v>73</v>
      </c>
      <c r="M8" s="1218">
        <f>SUM(K8:L8)</f>
        <v>100</v>
      </c>
      <c r="N8" s="91" t="s">
        <v>128</v>
      </c>
    </row>
    <row r="9" spans="1:15" ht="24" customHeight="1" x14ac:dyDescent="0.2">
      <c r="A9" s="1706" t="s">
        <v>429</v>
      </c>
      <c r="B9" s="378">
        <v>0</v>
      </c>
      <c r="C9" s="378">
        <v>0</v>
      </c>
      <c r="D9" s="378">
        <v>0</v>
      </c>
      <c r="E9" s="378">
        <v>2</v>
      </c>
      <c r="F9" s="378">
        <v>14</v>
      </c>
      <c r="G9" s="378">
        <v>16</v>
      </c>
      <c r="H9" s="378">
        <v>0</v>
      </c>
      <c r="I9" s="378">
        <v>0</v>
      </c>
      <c r="J9" s="378">
        <v>0</v>
      </c>
      <c r="K9" s="1218">
        <f t="shared" si="0"/>
        <v>2</v>
      </c>
      <c r="L9" s="1218">
        <f t="shared" si="0"/>
        <v>14</v>
      </c>
      <c r="M9" s="1218">
        <f>SUM(K9:L9)</f>
        <v>16</v>
      </c>
      <c r="N9" s="976" t="s">
        <v>100</v>
      </c>
    </row>
    <row r="10" spans="1:15" ht="28.5" customHeight="1" x14ac:dyDescent="0.2">
      <c r="A10" s="25" t="s">
        <v>51</v>
      </c>
      <c r="B10" s="378">
        <v>0</v>
      </c>
      <c r="C10" s="378">
        <v>0</v>
      </c>
      <c r="D10" s="378">
        <v>0</v>
      </c>
      <c r="E10" s="378">
        <v>65</v>
      </c>
      <c r="F10" s="378">
        <v>56</v>
      </c>
      <c r="G10" s="378">
        <v>121</v>
      </c>
      <c r="H10" s="378">
        <v>0</v>
      </c>
      <c r="I10" s="378">
        <v>0</v>
      </c>
      <c r="J10" s="378">
        <v>0</v>
      </c>
      <c r="K10" s="1218">
        <f t="shared" si="0"/>
        <v>65</v>
      </c>
      <c r="L10" s="1218">
        <f t="shared" si="0"/>
        <v>56</v>
      </c>
      <c r="M10" s="1218">
        <f>SUM(K10:L10)</f>
        <v>121</v>
      </c>
      <c r="N10" s="53" t="s">
        <v>100</v>
      </c>
    </row>
    <row r="11" spans="1:15" s="34" customFormat="1" ht="23.25" customHeight="1" x14ac:dyDescent="0.2">
      <c r="A11" s="25" t="s">
        <v>36</v>
      </c>
      <c r="B11" s="378">
        <v>0</v>
      </c>
      <c r="C11" s="378">
        <v>0</v>
      </c>
      <c r="D11" s="378">
        <v>0</v>
      </c>
      <c r="E11" s="378">
        <v>18</v>
      </c>
      <c r="F11" s="378">
        <v>10</v>
      </c>
      <c r="G11" s="378">
        <v>28</v>
      </c>
      <c r="H11" s="378">
        <v>0</v>
      </c>
      <c r="I11" s="378">
        <v>0</v>
      </c>
      <c r="J11" s="378">
        <v>0</v>
      </c>
      <c r="K11" s="1218">
        <f t="shared" ref="K11:K20" si="1">SUM(B11,E11,H11)</f>
        <v>18</v>
      </c>
      <c r="L11" s="1218">
        <f t="shared" ref="L11:L20" si="2">SUM(C11,F11,I11)</f>
        <v>10</v>
      </c>
      <c r="M11" s="1218">
        <f t="shared" ref="M11:M20" si="3">SUM(K11:L11)</f>
        <v>28</v>
      </c>
      <c r="N11" s="53" t="s">
        <v>123</v>
      </c>
    </row>
    <row r="12" spans="1:15" s="34" customFormat="1" ht="23.25" customHeight="1" x14ac:dyDescent="0.2">
      <c r="A12" s="25" t="s">
        <v>58</v>
      </c>
      <c r="B12" s="378">
        <v>0</v>
      </c>
      <c r="C12" s="378">
        <v>0</v>
      </c>
      <c r="D12" s="378">
        <v>0</v>
      </c>
      <c r="E12" s="378">
        <v>8</v>
      </c>
      <c r="F12" s="378">
        <v>9</v>
      </c>
      <c r="G12" s="378">
        <v>17</v>
      </c>
      <c r="H12" s="378">
        <v>0</v>
      </c>
      <c r="I12" s="378">
        <v>0</v>
      </c>
      <c r="J12" s="378">
        <v>0</v>
      </c>
      <c r="K12" s="1218">
        <f t="shared" si="1"/>
        <v>8</v>
      </c>
      <c r="L12" s="1218">
        <f t="shared" si="2"/>
        <v>9</v>
      </c>
      <c r="M12" s="1218">
        <f t="shared" si="3"/>
        <v>17</v>
      </c>
      <c r="N12" s="100" t="s">
        <v>136</v>
      </c>
    </row>
    <row r="13" spans="1:15" ht="28.5" customHeight="1" x14ac:dyDescent="0.2">
      <c r="A13" s="25" t="s">
        <v>37</v>
      </c>
      <c r="B13" s="378">
        <v>0</v>
      </c>
      <c r="C13" s="378">
        <v>0</v>
      </c>
      <c r="D13" s="378">
        <v>0</v>
      </c>
      <c r="E13" s="378">
        <v>36</v>
      </c>
      <c r="F13" s="378">
        <v>59</v>
      </c>
      <c r="G13" s="378">
        <v>95</v>
      </c>
      <c r="H13" s="378">
        <v>2</v>
      </c>
      <c r="I13" s="378">
        <v>2</v>
      </c>
      <c r="J13" s="378">
        <v>4</v>
      </c>
      <c r="K13" s="1218">
        <f t="shared" si="1"/>
        <v>38</v>
      </c>
      <c r="L13" s="1218">
        <f t="shared" si="2"/>
        <v>61</v>
      </c>
      <c r="M13" s="1218">
        <f t="shared" si="3"/>
        <v>99</v>
      </c>
      <c r="N13" s="53" t="s">
        <v>125</v>
      </c>
    </row>
    <row r="14" spans="1:15" ht="28.5" customHeight="1" x14ac:dyDescent="0.2">
      <c r="A14" s="25" t="s">
        <v>2125</v>
      </c>
      <c r="B14" s="378">
        <v>0</v>
      </c>
      <c r="C14" s="378">
        <v>0</v>
      </c>
      <c r="D14" s="378">
        <v>0</v>
      </c>
      <c r="E14" s="378">
        <v>2</v>
      </c>
      <c r="F14" s="378">
        <v>7</v>
      </c>
      <c r="G14" s="378">
        <v>9</v>
      </c>
      <c r="H14" s="378">
        <v>0</v>
      </c>
      <c r="I14" s="378">
        <v>0</v>
      </c>
      <c r="J14" s="378">
        <v>0</v>
      </c>
      <c r="K14" s="1218">
        <f t="shared" si="1"/>
        <v>2</v>
      </c>
      <c r="L14" s="1218">
        <f t="shared" si="2"/>
        <v>7</v>
      </c>
      <c r="M14" s="1218">
        <f t="shared" si="3"/>
        <v>9</v>
      </c>
      <c r="N14" s="769" t="s">
        <v>2248</v>
      </c>
    </row>
    <row r="15" spans="1:15" ht="28.5" customHeight="1" x14ac:dyDescent="0.2">
      <c r="A15" s="25" t="s">
        <v>38</v>
      </c>
      <c r="B15" s="378">
        <v>55</v>
      </c>
      <c r="C15" s="378">
        <v>23</v>
      </c>
      <c r="D15" s="378">
        <v>78</v>
      </c>
      <c r="E15" s="378">
        <v>101</v>
      </c>
      <c r="F15" s="378">
        <v>66</v>
      </c>
      <c r="G15" s="378">
        <v>167</v>
      </c>
      <c r="H15" s="378">
        <v>44</v>
      </c>
      <c r="I15" s="378">
        <v>25</v>
      </c>
      <c r="J15" s="378">
        <v>69</v>
      </c>
      <c r="K15" s="1218">
        <f t="shared" si="1"/>
        <v>200</v>
      </c>
      <c r="L15" s="1218">
        <f t="shared" si="2"/>
        <v>114</v>
      </c>
      <c r="M15" s="1218">
        <f t="shared" si="3"/>
        <v>314</v>
      </c>
      <c r="N15" s="53" t="s">
        <v>160</v>
      </c>
    </row>
    <row r="16" spans="1:15" ht="28.5" customHeight="1" x14ac:dyDescent="0.2">
      <c r="A16" s="25" t="s">
        <v>210</v>
      </c>
      <c r="B16" s="378">
        <v>0</v>
      </c>
      <c r="C16" s="378">
        <v>0</v>
      </c>
      <c r="D16" s="378">
        <v>0</v>
      </c>
      <c r="E16" s="378">
        <v>161</v>
      </c>
      <c r="F16" s="378">
        <v>140</v>
      </c>
      <c r="G16" s="378">
        <v>301</v>
      </c>
      <c r="H16" s="378">
        <v>27</v>
      </c>
      <c r="I16" s="378">
        <v>34</v>
      </c>
      <c r="J16" s="378">
        <v>61</v>
      </c>
      <c r="K16" s="1218">
        <f t="shared" si="1"/>
        <v>188</v>
      </c>
      <c r="L16" s="1218">
        <f t="shared" si="2"/>
        <v>174</v>
      </c>
      <c r="M16" s="1218">
        <f t="shared" si="3"/>
        <v>362</v>
      </c>
      <c r="N16" s="53" t="s">
        <v>211</v>
      </c>
    </row>
    <row r="17" spans="1:14" ht="28.5" customHeight="1" x14ac:dyDescent="0.2">
      <c r="A17" s="25" t="s">
        <v>212</v>
      </c>
      <c r="B17" s="378">
        <v>0</v>
      </c>
      <c r="C17" s="378">
        <v>0</v>
      </c>
      <c r="D17" s="378">
        <v>0</v>
      </c>
      <c r="E17" s="378">
        <v>22</v>
      </c>
      <c r="F17" s="378">
        <v>35</v>
      </c>
      <c r="G17" s="378">
        <v>57</v>
      </c>
      <c r="H17" s="378">
        <v>5</v>
      </c>
      <c r="I17" s="378">
        <v>12</v>
      </c>
      <c r="J17" s="378">
        <v>17</v>
      </c>
      <c r="K17" s="1218">
        <f t="shared" si="1"/>
        <v>27</v>
      </c>
      <c r="L17" s="1218">
        <f t="shared" si="2"/>
        <v>47</v>
      </c>
      <c r="M17" s="1218">
        <f t="shared" si="3"/>
        <v>74</v>
      </c>
      <c r="N17" s="53" t="s">
        <v>213</v>
      </c>
    </row>
    <row r="18" spans="1:14" ht="33.75" customHeight="1" x14ac:dyDescent="0.2">
      <c r="A18" s="25" t="s">
        <v>201</v>
      </c>
      <c r="B18" s="378">
        <v>0</v>
      </c>
      <c r="C18" s="378">
        <v>0</v>
      </c>
      <c r="D18" s="378">
        <v>0</v>
      </c>
      <c r="E18" s="378">
        <v>20</v>
      </c>
      <c r="F18" s="378">
        <v>6</v>
      </c>
      <c r="G18" s="378">
        <v>26</v>
      </c>
      <c r="H18" s="378">
        <v>21</v>
      </c>
      <c r="I18" s="378">
        <v>9</v>
      </c>
      <c r="J18" s="378">
        <v>30</v>
      </c>
      <c r="K18" s="1218">
        <f t="shared" si="1"/>
        <v>41</v>
      </c>
      <c r="L18" s="1218">
        <f t="shared" si="2"/>
        <v>15</v>
      </c>
      <c r="M18" s="1218">
        <f t="shared" si="3"/>
        <v>56</v>
      </c>
      <c r="N18" s="780" t="s">
        <v>1650</v>
      </c>
    </row>
    <row r="19" spans="1:14" ht="28.5" customHeight="1" x14ac:dyDescent="0.2">
      <c r="A19" s="21" t="s">
        <v>40</v>
      </c>
      <c r="B19" s="1180">
        <v>0</v>
      </c>
      <c r="C19" s="1180">
        <v>0</v>
      </c>
      <c r="D19" s="1180">
        <v>0</v>
      </c>
      <c r="E19" s="1180">
        <v>64</v>
      </c>
      <c r="F19" s="1180">
        <v>32</v>
      </c>
      <c r="G19" s="1180">
        <v>96</v>
      </c>
      <c r="H19" s="1180">
        <v>51</v>
      </c>
      <c r="I19" s="1180">
        <v>25</v>
      </c>
      <c r="J19" s="1180">
        <v>76</v>
      </c>
      <c r="K19" s="1218">
        <f t="shared" si="1"/>
        <v>115</v>
      </c>
      <c r="L19" s="1218">
        <f t="shared" si="2"/>
        <v>57</v>
      </c>
      <c r="M19" s="1218">
        <f t="shared" si="3"/>
        <v>172</v>
      </c>
      <c r="N19" s="54" t="s">
        <v>124</v>
      </c>
    </row>
    <row r="20" spans="1:14" ht="28.5" customHeight="1" thickBot="1" x14ac:dyDescent="0.25">
      <c r="A20" s="36" t="s">
        <v>41</v>
      </c>
      <c r="B20" s="1127">
        <v>0</v>
      </c>
      <c r="C20" s="1127">
        <v>0</v>
      </c>
      <c r="D20" s="1127">
        <v>0</v>
      </c>
      <c r="E20" s="1127">
        <v>47</v>
      </c>
      <c r="F20" s="1127">
        <v>42</v>
      </c>
      <c r="G20" s="1127">
        <v>89</v>
      </c>
      <c r="H20" s="1127">
        <v>0</v>
      </c>
      <c r="I20" s="1127">
        <v>0</v>
      </c>
      <c r="J20" s="1127">
        <v>0</v>
      </c>
      <c r="K20" s="1218">
        <f t="shared" si="1"/>
        <v>47</v>
      </c>
      <c r="L20" s="1218">
        <f t="shared" si="2"/>
        <v>42</v>
      </c>
      <c r="M20" s="1218">
        <f t="shared" si="3"/>
        <v>89</v>
      </c>
      <c r="N20" s="55" t="s">
        <v>144</v>
      </c>
    </row>
    <row r="21" spans="1:14" s="34" customFormat="1" ht="28.5" customHeight="1" thickBot="1" x14ac:dyDescent="0.25">
      <c r="A21" s="102" t="s">
        <v>87</v>
      </c>
      <c r="B21" s="1195">
        <f>SUM(B8:B20)</f>
        <v>64</v>
      </c>
      <c r="C21" s="1720">
        <f t="shared" ref="C21:M21" si="4">SUM(C8:C20)</f>
        <v>36</v>
      </c>
      <c r="D21" s="1720">
        <f t="shared" si="4"/>
        <v>100</v>
      </c>
      <c r="E21" s="1720">
        <f t="shared" si="4"/>
        <v>564</v>
      </c>
      <c r="F21" s="1720">
        <f t="shared" si="4"/>
        <v>536</v>
      </c>
      <c r="G21" s="1720">
        <f t="shared" si="4"/>
        <v>1100</v>
      </c>
      <c r="H21" s="1720">
        <f t="shared" si="4"/>
        <v>150</v>
      </c>
      <c r="I21" s="1720">
        <f t="shared" si="4"/>
        <v>107</v>
      </c>
      <c r="J21" s="1720">
        <f t="shared" si="4"/>
        <v>257</v>
      </c>
      <c r="K21" s="1720">
        <f t="shared" si="4"/>
        <v>778</v>
      </c>
      <c r="L21" s="1720">
        <f t="shared" si="4"/>
        <v>679</v>
      </c>
      <c r="M21" s="1720">
        <f t="shared" si="4"/>
        <v>1457</v>
      </c>
      <c r="N21" s="63" t="s">
        <v>147</v>
      </c>
    </row>
    <row r="22" spans="1:14" ht="15.75" thickTop="1" x14ac:dyDescent="0.2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7"/>
      <c r="L22" s="57"/>
      <c r="M22" s="57"/>
      <c r="N22" s="57"/>
    </row>
    <row r="23" spans="1:14" x14ac:dyDescent="0.2">
      <c r="K23" s="26"/>
      <c r="L23" s="26"/>
      <c r="M23" s="26"/>
      <c r="N23" s="26"/>
    </row>
    <row r="24" spans="1:14" x14ac:dyDescent="0.2">
      <c r="K24" s="26"/>
      <c r="L24" s="26"/>
      <c r="M24" s="26"/>
      <c r="N24" s="26"/>
    </row>
    <row r="25" spans="1:14" x14ac:dyDescent="0.2">
      <c r="K25" s="26"/>
      <c r="L25" s="26"/>
      <c r="M25" s="26"/>
      <c r="N25" s="26"/>
    </row>
    <row r="26" spans="1:14" x14ac:dyDescent="0.2">
      <c r="K26" s="26"/>
      <c r="L26" s="26"/>
      <c r="M26" s="26"/>
      <c r="N26" s="26"/>
    </row>
    <row r="27" spans="1:14" x14ac:dyDescent="0.2">
      <c r="K27" s="26"/>
      <c r="L27" s="26"/>
      <c r="M27" s="26"/>
      <c r="N27" s="26"/>
    </row>
    <row r="28" spans="1:14" x14ac:dyDescent="0.2">
      <c r="K28" s="26"/>
      <c r="L28" s="26"/>
      <c r="M28" s="26"/>
      <c r="N28" s="26"/>
    </row>
    <row r="29" spans="1:14" x14ac:dyDescent="0.2">
      <c r="K29" s="26"/>
      <c r="L29" s="26"/>
      <c r="M29" s="26"/>
      <c r="N29" s="26"/>
    </row>
    <row r="30" spans="1:14" x14ac:dyDescent="0.2">
      <c r="K30" s="26"/>
      <c r="L30" s="26"/>
      <c r="M30" s="26"/>
      <c r="N30" s="26"/>
    </row>
    <row r="31" spans="1:14" x14ac:dyDescent="0.2">
      <c r="K31" s="26"/>
      <c r="L31" s="26"/>
      <c r="M31" s="26"/>
      <c r="N31" s="26"/>
    </row>
    <row r="33" spans="11:14" x14ac:dyDescent="0.2">
      <c r="K33" s="26"/>
      <c r="L33" s="26"/>
      <c r="M33" s="26"/>
      <c r="N33" s="26"/>
    </row>
    <row r="34" spans="11:14" x14ac:dyDescent="0.2">
      <c r="K34" s="26"/>
      <c r="L34" s="26"/>
      <c r="M34" s="26"/>
      <c r="N34" s="26"/>
    </row>
    <row r="35" spans="11:14" x14ac:dyDescent="0.2">
      <c r="K35" s="26"/>
      <c r="L35" s="26"/>
      <c r="M35" s="26"/>
      <c r="N35" s="26"/>
    </row>
    <row r="36" spans="11:14" x14ac:dyDescent="0.2">
      <c r="K36" s="26"/>
      <c r="L36" s="26"/>
      <c r="M36" s="26"/>
      <c r="N36" s="26"/>
    </row>
    <row r="37" spans="11:14" x14ac:dyDescent="0.2">
      <c r="K37" s="26"/>
      <c r="L37" s="26"/>
      <c r="M37" s="26"/>
      <c r="N37" s="26"/>
    </row>
    <row r="38" spans="11:14" x14ac:dyDescent="0.2">
      <c r="K38" s="26"/>
      <c r="L38" s="26"/>
      <c r="M38" s="26"/>
      <c r="N38" s="26"/>
    </row>
    <row r="39" spans="11:14" x14ac:dyDescent="0.2">
      <c r="K39" s="26"/>
      <c r="L39" s="26"/>
      <c r="M39" s="26"/>
      <c r="N39" s="26"/>
    </row>
    <row r="40" spans="11:14" x14ac:dyDescent="0.2">
      <c r="K40" s="26"/>
      <c r="L40" s="26"/>
      <c r="M40" s="26"/>
      <c r="N40" s="26"/>
    </row>
    <row r="41" spans="11:14" x14ac:dyDescent="0.2">
      <c r="K41" s="26"/>
      <c r="L41" s="26"/>
      <c r="M41" s="26"/>
      <c r="N41" s="26"/>
    </row>
    <row r="42" spans="11:14" x14ac:dyDescent="0.2">
      <c r="K42" s="26"/>
      <c r="L42" s="26"/>
      <c r="M42" s="26"/>
      <c r="N42" s="26"/>
    </row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80" firstPageNumber="258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O15"/>
  <sheetViews>
    <sheetView rightToLeft="1" view="pageBreakPreview" zoomScale="91" zoomScaleSheetLayoutView="91" workbookViewId="0">
      <selection activeCell="B7" sqref="B7:D7"/>
    </sheetView>
  </sheetViews>
  <sheetFormatPr defaultRowHeight="12.75" x14ac:dyDescent="0.2"/>
  <cols>
    <col min="1" max="1" width="24.140625" style="227" customWidth="1"/>
    <col min="2" max="13" width="9.140625" style="227" customWidth="1"/>
    <col min="14" max="14" width="9.140625" style="227"/>
    <col min="15" max="15" width="16.7109375" style="227" customWidth="1"/>
    <col min="16" max="16384" width="9.140625" style="227"/>
  </cols>
  <sheetData>
    <row r="1" spans="1:15" ht="7.5" customHeight="1" x14ac:dyDescent="0.2"/>
    <row r="2" spans="1:15" ht="24.75" customHeight="1" x14ac:dyDescent="0.2">
      <c r="A2" s="2799" t="s">
        <v>2291</v>
      </c>
      <c r="B2" s="2799"/>
      <c r="C2" s="2799"/>
      <c r="D2" s="2799"/>
      <c r="E2" s="2799"/>
      <c r="F2" s="2799"/>
      <c r="G2" s="2799"/>
      <c r="H2" s="2799"/>
      <c r="I2" s="2799"/>
      <c r="J2" s="2799"/>
      <c r="K2" s="2799"/>
      <c r="L2" s="2799"/>
      <c r="M2" s="2799"/>
      <c r="N2" s="2799"/>
      <c r="O2" s="2799"/>
    </row>
    <row r="3" spans="1:15" ht="28.5" customHeight="1" x14ac:dyDescent="0.2">
      <c r="A3" s="2971" t="s">
        <v>2292</v>
      </c>
      <c r="B3" s="2971"/>
      <c r="C3" s="2971"/>
      <c r="D3" s="2971"/>
      <c r="E3" s="2971"/>
      <c r="F3" s="2971"/>
      <c r="G3" s="2971"/>
      <c r="H3" s="2971"/>
      <c r="I3" s="2971"/>
      <c r="J3" s="2971"/>
      <c r="K3" s="2971"/>
      <c r="L3" s="2971"/>
      <c r="M3" s="2971"/>
      <c r="N3" s="2971"/>
      <c r="O3" s="2971"/>
    </row>
    <row r="4" spans="1:15" ht="25.5" customHeight="1" thickBot="1" x14ac:dyDescent="0.25">
      <c r="A4" s="14" t="s">
        <v>2295</v>
      </c>
      <c r="B4" s="14"/>
      <c r="C4" s="14"/>
      <c r="D4" s="14"/>
      <c r="E4" s="14"/>
      <c r="F4" s="14"/>
      <c r="G4" s="14"/>
      <c r="H4" s="14"/>
      <c r="I4" s="14"/>
      <c r="J4" s="14"/>
      <c r="K4" s="2970" t="s">
        <v>2134</v>
      </c>
      <c r="L4" s="2970"/>
      <c r="M4" s="2970"/>
      <c r="N4" s="2970"/>
      <c r="O4" s="2970"/>
    </row>
    <row r="5" spans="1:15" ht="18.75" thickTop="1" x14ac:dyDescent="0.2">
      <c r="A5" s="2976" t="s">
        <v>32</v>
      </c>
      <c r="B5" s="2972" t="s">
        <v>33</v>
      </c>
      <c r="C5" s="2972"/>
      <c r="D5" s="2972"/>
      <c r="E5" s="2972" t="s">
        <v>1</v>
      </c>
      <c r="F5" s="2972"/>
      <c r="G5" s="2972"/>
      <c r="H5" s="2972" t="s">
        <v>2</v>
      </c>
      <c r="I5" s="2972"/>
      <c r="J5" s="2972"/>
      <c r="K5" s="2797" t="s">
        <v>31</v>
      </c>
      <c r="L5" s="2797"/>
      <c r="M5" s="2797"/>
      <c r="N5" s="2973" t="s">
        <v>98</v>
      </c>
      <c r="O5" s="2973"/>
    </row>
    <row r="6" spans="1:15" ht="15.75" x14ac:dyDescent="0.2">
      <c r="A6" s="2977"/>
      <c r="B6" s="2969" t="s">
        <v>94</v>
      </c>
      <c r="C6" s="2969"/>
      <c r="D6" s="2969"/>
      <c r="E6" s="2969" t="s">
        <v>95</v>
      </c>
      <c r="F6" s="2969"/>
      <c r="G6" s="2969"/>
      <c r="H6" s="2969" t="s">
        <v>96</v>
      </c>
      <c r="I6" s="2969"/>
      <c r="J6" s="2969"/>
      <c r="K6" s="2827" t="s">
        <v>116</v>
      </c>
      <c r="L6" s="2827"/>
      <c r="M6" s="2827"/>
      <c r="N6" s="2974"/>
      <c r="O6" s="2974"/>
    </row>
    <row r="7" spans="1:15" ht="15" x14ac:dyDescent="0.2">
      <c r="A7" s="2977"/>
      <c r="B7" s="2559" t="s">
        <v>204</v>
      </c>
      <c r="C7" s="2559" t="s">
        <v>2833</v>
      </c>
      <c r="D7" s="2559" t="s">
        <v>26</v>
      </c>
      <c r="E7" s="2559" t="s">
        <v>204</v>
      </c>
      <c r="F7" s="2559" t="s">
        <v>2833</v>
      </c>
      <c r="G7" s="2559" t="s">
        <v>26</v>
      </c>
      <c r="H7" s="2559" t="s">
        <v>204</v>
      </c>
      <c r="I7" s="2559" t="s">
        <v>2833</v>
      </c>
      <c r="J7" s="2559" t="s">
        <v>26</v>
      </c>
      <c r="K7" s="2559" t="s">
        <v>204</v>
      </c>
      <c r="L7" s="2559" t="s">
        <v>2833</v>
      </c>
      <c r="M7" s="2559" t="s">
        <v>26</v>
      </c>
      <c r="N7" s="2974"/>
      <c r="O7" s="2974"/>
    </row>
    <row r="8" spans="1:15" ht="30.75" customHeight="1" thickBot="1" x14ac:dyDescent="0.25">
      <c r="A8" s="2978"/>
      <c r="B8" s="16" t="s">
        <v>181</v>
      </c>
      <c r="C8" s="16" t="s">
        <v>182</v>
      </c>
      <c r="D8" s="16" t="s">
        <v>183</v>
      </c>
      <c r="E8" s="16" t="s">
        <v>181</v>
      </c>
      <c r="F8" s="16" t="s">
        <v>182</v>
      </c>
      <c r="G8" s="16" t="s">
        <v>183</v>
      </c>
      <c r="H8" s="16" t="s">
        <v>181</v>
      </c>
      <c r="I8" s="16" t="s">
        <v>182</v>
      </c>
      <c r="J8" s="16" t="s">
        <v>183</v>
      </c>
      <c r="K8" s="16" t="s">
        <v>181</v>
      </c>
      <c r="L8" s="16" t="s">
        <v>182</v>
      </c>
      <c r="M8" s="16" t="s">
        <v>183</v>
      </c>
      <c r="N8" s="2975"/>
      <c r="O8" s="2975"/>
    </row>
    <row r="9" spans="1:15" ht="30.75" customHeight="1" x14ac:dyDescent="0.2">
      <c r="A9" s="1844" t="s">
        <v>36</v>
      </c>
      <c r="B9" s="2594">
        <v>0</v>
      </c>
      <c r="C9" s="2594">
        <v>0</v>
      </c>
      <c r="D9" s="2594">
        <v>0</v>
      </c>
      <c r="E9" s="2594">
        <v>1</v>
      </c>
      <c r="F9" s="2594">
        <v>0</v>
      </c>
      <c r="G9" s="2594">
        <v>1</v>
      </c>
      <c r="H9" s="2594">
        <v>0</v>
      </c>
      <c r="I9" s="2594">
        <v>0</v>
      </c>
      <c r="J9" s="2594">
        <v>0</v>
      </c>
      <c r="K9" s="2558">
        <f>SUM(B9,E9,H9)</f>
        <v>1</v>
      </c>
      <c r="L9" s="2594">
        <f t="shared" ref="L9:M9" si="0">SUM(C9,F9,I9)</f>
        <v>0</v>
      </c>
      <c r="M9" s="2594">
        <f t="shared" si="0"/>
        <v>1</v>
      </c>
      <c r="N9" s="2981" t="s">
        <v>123</v>
      </c>
      <c r="O9" s="2981"/>
    </row>
    <row r="10" spans="1:15" ht="30.75" customHeight="1" x14ac:dyDescent="0.2">
      <c r="A10" s="1844" t="s">
        <v>435</v>
      </c>
      <c r="B10" s="2558">
        <v>0</v>
      </c>
      <c r="C10" s="2558">
        <v>0</v>
      </c>
      <c r="D10" s="2558">
        <v>0</v>
      </c>
      <c r="E10" s="2558">
        <v>0</v>
      </c>
      <c r="F10" s="2558">
        <v>2</v>
      </c>
      <c r="G10" s="2558">
        <v>2</v>
      </c>
      <c r="H10" s="2558">
        <v>0</v>
      </c>
      <c r="I10" s="2558">
        <v>0</v>
      </c>
      <c r="J10" s="2558">
        <v>0</v>
      </c>
      <c r="K10" s="2558">
        <f t="shared" ref="K10:K13" si="1">SUM(B10,E10,H10)</f>
        <v>0</v>
      </c>
      <c r="L10" s="2558">
        <f t="shared" ref="L10:L13" si="2">SUM(C10,F10,I10)</f>
        <v>2</v>
      </c>
      <c r="M10" s="2558">
        <f t="shared" ref="M10:M13" si="3">SUM(D10,G10,J10)</f>
        <v>2</v>
      </c>
      <c r="N10" s="2982" t="s">
        <v>436</v>
      </c>
      <c r="O10" s="2982"/>
    </row>
    <row r="11" spans="1:15" ht="30.75" customHeight="1" x14ac:dyDescent="0.2">
      <c r="A11" s="214" t="s">
        <v>39</v>
      </c>
      <c r="B11" s="2558">
        <v>0</v>
      </c>
      <c r="C11" s="2558">
        <v>0</v>
      </c>
      <c r="D11" s="2558">
        <v>0</v>
      </c>
      <c r="E11" s="2558">
        <v>1</v>
      </c>
      <c r="F11" s="2558">
        <v>2</v>
      </c>
      <c r="G11" s="2558">
        <v>3</v>
      </c>
      <c r="H11" s="2558">
        <v>0</v>
      </c>
      <c r="I11" s="2558">
        <v>0</v>
      </c>
      <c r="J11" s="2558">
        <v>0</v>
      </c>
      <c r="K11" s="2558">
        <f t="shared" si="1"/>
        <v>1</v>
      </c>
      <c r="L11" s="2558">
        <f t="shared" si="2"/>
        <v>2</v>
      </c>
      <c r="M11" s="2558">
        <f t="shared" si="3"/>
        <v>3</v>
      </c>
      <c r="N11" s="2983" t="s">
        <v>442</v>
      </c>
      <c r="O11" s="2983"/>
    </row>
    <row r="12" spans="1:15" ht="30.75" customHeight="1" x14ac:dyDescent="0.2">
      <c r="A12" s="1844" t="s">
        <v>806</v>
      </c>
      <c r="B12" s="2558">
        <v>0</v>
      </c>
      <c r="C12" s="2558">
        <v>0</v>
      </c>
      <c r="D12" s="2558">
        <v>0</v>
      </c>
      <c r="E12" s="2558">
        <v>0</v>
      </c>
      <c r="F12" s="2558">
        <v>0</v>
      </c>
      <c r="G12" s="2558">
        <v>0</v>
      </c>
      <c r="H12" s="2558">
        <v>0</v>
      </c>
      <c r="I12" s="2558">
        <v>1</v>
      </c>
      <c r="J12" s="2558">
        <v>1</v>
      </c>
      <c r="K12" s="2558">
        <f t="shared" si="1"/>
        <v>0</v>
      </c>
      <c r="L12" s="2558">
        <f t="shared" si="2"/>
        <v>1</v>
      </c>
      <c r="M12" s="2558">
        <f t="shared" si="3"/>
        <v>1</v>
      </c>
      <c r="N12" s="2983" t="s">
        <v>836</v>
      </c>
      <c r="O12" s="2983"/>
    </row>
    <row r="13" spans="1:15" ht="31.5" customHeight="1" thickBot="1" x14ac:dyDescent="0.25">
      <c r="A13" s="1845" t="s">
        <v>837</v>
      </c>
      <c r="B13" s="202">
        <v>0</v>
      </c>
      <c r="C13" s="202">
        <v>0</v>
      </c>
      <c r="D13" s="202">
        <v>0</v>
      </c>
      <c r="E13" s="202">
        <v>0</v>
      </c>
      <c r="F13" s="202">
        <v>1</v>
      </c>
      <c r="G13" s="202">
        <v>1</v>
      </c>
      <c r="H13" s="202">
        <v>0</v>
      </c>
      <c r="I13" s="202">
        <v>0</v>
      </c>
      <c r="J13" s="202">
        <v>0</v>
      </c>
      <c r="K13" s="2594">
        <f t="shared" si="1"/>
        <v>0</v>
      </c>
      <c r="L13" s="2594">
        <f t="shared" si="2"/>
        <v>1</v>
      </c>
      <c r="M13" s="2594">
        <f t="shared" si="3"/>
        <v>1</v>
      </c>
      <c r="N13" s="2980" t="s">
        <v>459</v>
      </c>
      <c r="O13" s="2980"/>
    </row>
    <row r="14" spans="1:15" ht="30.75" customHeight="1" thickBot="1" x14ac:dyDescent="0.25">
      <c r="A14" s="523" t="s">
        <v>87</v>
      </c>
      <c r="B14" s="2595">
        <f>SUM(B9:B13)</f>
        <v>0</v>
      </c>
      <c r="C14" s="2595">
        <f t="shared" ref="C14:M14" si="4">SUM(C9:C13)</f>
        <v>0</v>
      </c>
      <c r="D14" s="2595">
        <f t="shared" si="4"/>
        <v>0</v>
      </c>
      <c r="E14" s="2595">
        <f t="shared" si="4"/>
        <v>2</v>
      </c>
      <c r="F14" s="2595">
        <f t="shared" si="4"/>
        <v>5</v>
      </c>
      <c r="G14" s="2595">
        <f t="shared" si="4"/>
        <v>7</v>
      </c>
      <c r="H14" s="2595">
        <f t="shared" si="4"/>
        <v>0</v>
      </c>
      <c r="I14" s="2595">
        <f t="shared" si="4"/>
        <v>1</v>
      </c>
      <c r="J14" s="2595">
        <f t="shared" si="4"/>
        <v>1</v>
      </c>
      <c r="K14" s="2595">
        <f t="shared" si="4"/>
        <v>2</v>
      </c>
      <c r="L14" s="2595">
        <f t="shared" si="4"/>
        <v>6</v>
      </c>
      <c r="M14" s="2595">
        <f t="shared" si="4"/>
        <v>8</v>
      </c>
      <c r="N14" s="2979" t="s">
        <v>466</v>
      </c>
      <c r="O14" s="2979"/>
    </row>
    <row r="15" spans="1:15" ht="13.5" thickTop="1" x14ac:dyDescent="0.2"/>
  </sheetData>
  <mergeCells count="19">
    <mergeCell ref="N14:O14"/>
    <mergeCell ref="E6:G6"/>
    <mergeCell ref="H6:J6"/>
    <mergeCell ref="K6:M6"/>
    <mergeCell ref="N13:O13"/>
    <mergeCell ref="N9:O9"/>
    <mergeCell ref="N10:O10"/>
    <mergeCell ref="N11:O11"/>
    <mergeCell ref="N12:O12"/>
    <mergeCell ref="H5:J5"/>
    <mergeCell ref="K5:M5"/>
    <mergeCell ref="N5:O8"/>
    <mergeCell ref="B6:D6"/>
    <mergeCell ref="A2:O2"/>
    <mergeCell ref="A3:O3"/>
    <mergeCell ref="K4:O4"/>
    <mergeCell ref="A5:A8"/>
    <mergeCell ref="B5:D5"/>
    <mergeCell ref="E5:G5"/>
  </mergeCells>
  <printOptions horizontalCentered="1"/>
  <pageMargins left="0.70866141732283472" right="0.70866141732283472" top="1.2598425196850394" bottom="0.74803149606299213" header="1.0629921259842521" footer="0.55118110236220474"/>
  <pageSetup paperSize="9" scale="80" firstPageNumber="43" orientation="landscape" useFirstPageNumber="1" r:id="rId1"/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B208"/>
  <sheetViews>
    <sheetView rightToLeft="1" view="pageBreakPreview" zoomScale="73" zoomScaleNormal="75" zoomScaleSheetLayoutView="73" workbookViewId="0">
      <selection activeCell="C3" sqref="C3"/>
    </sheetView>
  </sheetViews>
  <sheetFormatPr defaultColWidth="10.28515625" defaultRowHeight="12.75" x14ac:dyDescent="0.2"/>
  <cols>
    <col min="1" max="1" width="12.85546875" style="38" customWidth="1"/>
    <col min="2" max="2" width="16.42578125" style="38" customWidth="1"/>
    <col min="3" max="3" width="23.140625" style="38" customWidth="1"/>
    <col min="4" max="8" width="6.28515625" style="38" customWidth="1"/>
    <col min="9" max="9" width="6.85546875" style="38" customWidth="1"/>
    <col min="10" max="12" width="6.28515625" style="38" customWidth="1"/>
    <col min="13" max="13" width="6.28515625" style="49" customWidth="1"/>
    <col min="14" max="14" width="6.85546875" style="49" customWidth="1"/>
    <col min="15" max="15" width="7" style="49" customWidth="1"/>
    <col min="16" max="16" width="23.5703125" style="38" customWidth="1"/>
    <col min="17" max="17" width="25.42578125" style="38" customWidth="1"/>
    <col min="18" max="18" width="24.28515625" style="38" customWidth="1"/>
    <col min="19" max="16384" width="10.28515625" style="38"/>
  </cols>
  <sheetData>
    <row r="1" spans="1:19" ht="20.25" customHeight="1" x14ac:dyDescent="0.2">
      <c r="A1" s="3693" t="s">
        <v>2537</v>
      </c>
      <c r="B1" s="3693"/>
      <c r="C1" s="3693"/>
      <c r="D1" s="3693"/>
      <c r="E1" s="3693"/>
      <c r="F1" s="3693"/>
      <c r="G1" s="3693"/>
      <c r="H1" s="3693"/>
      <c r="I1" s="3693"/>
      <c r="J1" s="3693"/>
      <c r="K1" s="3693"/>
      <c r="L1" s="3693"/>
      <c r="M1" s="3693"/>
      <c r="N1" s="3693"/>
      <c r="O1" s="3693"/>
      <c r="P1" s="3693"/>
      <c r="Q1" s="3693"/>
      <c r="R1" s="3693"/>
    </row>
    <row r="2" spans="1:19" ht="36.75" customHeight="1" x14ac:dyDescent="0.2">
      <c r="A2" s="3102" t="s">
        <v>2538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9" ht="21" customHeight="1" thickBot="1" x14ac:dyDescent="0.3">
      <c r="A3" s="3679" t="s">
        <v>2829</v>
      </c>
      <c r="B3" s="367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680" t="s">
        <v>2830</v>
      </c>
      <c r="R3" s="3680"/>
    </row>
    <row r="4" spans="1:19" ht="17.25" customHeight="1" thickTop="1" x14ac:dyDescent="0.25">
      <c r="A4" s="3169" t="s">
        <v>44</v>
      </c>
      <c r="B4" s="3169" t="s">
        <v>86</v>
      </c>
      <c r="C4" s="3169" t="s">
        <v>45</v>
      </c>
      <c r="D4" s="3164" t="s">
        <v>33</v>
      </c>
      <c r="E4" s="3164"/>
      <c r="F4" s="3164"/>
      <c r="G4" s="3164" t="s">
        <v>1</v>
      </c>
      <c r="H4" s="3164"/>
      <c r="I4" s="3164"/>
      <c r="J4" s="3164" t="s">
        <v>2</v>
      </c>
      <c r="K4" s="3164"/>
      <c r="L4" s="3164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98</v>
      </c>
    </row>
    <row r="5" spans="1:19" s="40" customFormat="1" ht="17.25" customHeight="1" x14ac:dyDescent="0.2">
      <c r="A5" s="3170"/>
      <c r="B5" s="3170"/>
      <c r="C5" s="3170"/>
      <c r="D5" s="3543" t="s">
        <v>94</v>
      </c>
      <c r="E5" s="3543"/>
      <c r="F5" s="3543"/>
      <c r="G5" s="3543" t="s">
        <v>95</v>
      </c>
      <c r="H5" s="3543"/>
      <c r="I5" s="354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085"/>
      <c r="R5" s="3085"/>
    </row>
    <row r="6" spans="1:19" s="41" customFormat="1" ht="22.5" customHeight="1" x14ac:dyDescent="0.2">
      <c r="A6" s="3170"/>
      <c r="B6" s="3170"/>
      <c r="C6" s="317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9" s="41" customFormat="1" ht="18.75" customHeight="1" thickBot="1" x14ac:dyDescent="0.25">
      <c r="A7" s="3454"/>
      <c r="B7" s="3454"/>
      <c r="C7" s="3454"/>
      <c r="D7" s="16" t="s">
        <v>181</v>
      </c>
      <c r="E7" s="16" t="s">
        <v>182</v>
      </c>
      <c r="F7" s="16" t="s">
        <v>183</v>
      </c>
      <c r="G7" s="16" t="s">
        <v>181</v>
      </c>
      <c r="H7" s="16" t="s">
        <v>182</v>
      </c>
      <c r="I7" s="16" t="s">
        <v>183</v>
      </c>
      <c r="J7" s="16" t="s">
        <v>181</v>
      </c>
      <c r="K7" s="16" t="s">
        <v>182</v>
      </c>
      <c r="L7" s="16" t="s">
        <v>183</v>
      </c>
      <c r="M7" s="16" t="s">
        <v>181</v>
      </c>
      <c r="N7" s="16" t="s">
        <v>182</v>
      </c>
      <c r="O7" s="16" t="s">
        <v>183</v>
      </c>
      <c r="P7" s="3088"/>
      <c r="Q7" s="3088"/>
      <c r="R7" s="3088"/>
    </row>
    <row r="8" spans="1:19" s="41" customFormat="1" ht="21" customHeight="1" x14ac:dyDescent="0.2">
      <c r="A8" s="1702" t="s">
        <v>34</v>
      </c>
      <c r="B8" s="1706" t="s">
        <v>47</v>
      </c>
      <c r="C8" s="1706" t="s">
        <v>2126</v>
      </c>
      <c r="D8" s="378">
        <v>0</v>
      </c>
      <c r="E8" s="378">
        <v>0</v>
      </c>
      <c r="F8" s="378">
        <v>0</v>
      </c>
      <c r="G8" s="378">
        <v>7</v>
      </c>
      <c r="H8" s="378">
        <v>28</v>
      </c>
      <c r="I8" s="378">
        <v>35</v>
      </c>
      <c r="J8" s="378">
        <v>0</v>
      </c>
      <c r="K8" s="378">
        <v>0</v>
      </c>
      <c r="L8" s="378">
        <v>0</v>
      </c>
      <c r="M8" s="378">
        <f>SUM(D8,G8,J8)</f>
        <v>7</v>
      </c>
      <c r="N8" s="378">
        <f>SUM(E8,H8,K8)</f>
        <v>28</v>
      </c>
      <c r="O8" s="378">
        <f>SUM(M8:N8)</f>
        <v>35</v>
      </c>
      <c r="P8" s="338" t="s">
        <v>129</v>
      </c>
      <c r="Q8" s="337" t="s">
        <v>129</v>
      </c>
      <c r="R8" s="3694" t="s">
        <v>128</v>
      </c>
    </row>
    <row r="9" spans="1:19" s="41" customFormat="1" ht="21.75" customHeight="1" x14ac:dyDescent="0.2">
      <c r="A9" s="1702"/>
      <c r="B9" s="1706" t="s">
        <v>2127</v>
      </c>
      <c r="C9" s="1706" t="s">
        <v>2128</v>
      </c>
      <c r="D9" s="378">
        <v>0</v>
      </c>
      <c r="E9" s="378">
        <v>0</v>
      </c>
      <c r="F9" s="378">
        <v>0</v>
      </c>
      <c r="G9" s="378">
        <v>11</v>
      </c>
      <c r="H9" s="378">
        <v>32</v>
      </c>
      <c r="I9" s="378">
        <v>43</v>
      </c>
      <c r="J9" s="378">
        <v>0</v>
      </c>
      <c r="K9" s="378">
        <v>0</v>
      </c>
      <c r="L9" s="378">
        <v>0</v>
      </c>
      <c r="M9" s="378">
        <f t="shared" ref="M9:N10" si="0">SUM(D9,G9,J9)</f>
        <v>11</v>
      </c>
      <c r="N9" s="378">
        <f t="shared" si="0"/>
        <v>32</v>
      </c>
      <c r="O9" s="378">
        <f t="shared" ref="O9:O14" si="1">SUM(M9:N9)</f>
        <v>43</v>
      </c>
      <c r="P9" s="486" t="s">
        <v>1419</v>
      </c>
      <c r="Q9" s="486" t="s">
        <v>1419</v>
      </c>
      <c r="R9" s="3085"/>
    </row>
    <row r="10" spans="1:19" s="41" customFormat="1" ht="26.25" customHeight="1" x14ac:dyDescent="0.2">
      <c r="A10" s="1702"/>
      <c r="B10" s="3456" t="s">
        <v>281</v>
      </c>
      <c r="C10" s="1706" t="s">
        <v>179</v>
      </c>
      <c r="D10" s="378">
        <v>1</v>
      </c>
      <c r="E10" s="378">
        <v>8</v>
      </c>
      <c r="F10" s="378">
        <v>9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f t="shared" si="0"/>
        <v>1</v>
      </c>
      <c r="N10" s="378">
        <f t="shared" si="0"/>
        <v>8</v>
      </c>
      <c r="O10" s="378">
        <f t="shared" si="1"/>
        <v>9</v>
      </c>
      <c r="P10" s="1784" t="s">
        <v>1416</v>
      </c>
      <c r="Q10" s="3226" t="s">
        <v>1416</v>
      </c>
      <c r="R10" s="3695"/>
    </row>
    <row r="11" spans="1:19" s="41" customFormat="1" ht="26.25" customHeight="1" x14ac:dyDescent="0.2">
      <c r="A11" s="2257"/>
      <c r="B11" s="3457"/>
      <c r="C11" s="2259" t="s">
        <v>2021</v>
      </c>
      <c r="D11" s="2265">
        <v>8</v>
      </c>
      <c r="E11" s="2265">
        <v>5</v>
      </c>
      <c r="F11" s="2265">
        <v>13</v>
      </c>
      <c r="G11" s="2265">
        <v>0</v>
      </c>
      <c r="H11" s="2265">
        <v>0</v>
      </c>
      <c r="I11" s="2265">
        <v>0</v>
      </c>
      <c r="J11" s="2265">
        <v>0</v>
      </c>
      <c r="K11" s="2265">
        <v>0</v>
      </c>
      <c r="L11" s="2265">
        <v>0</v>
      </c>
      <c r="M11" s="2265">
        <f t="shared" ref="M11" si="2">SUM(D11,G11,J11)</f>
        <v>8</v>
      </c>
      <c r="N11" s="2265">
        <f t="shared" ref="N11" si="3">SUM(E11,H11,K11)</f>
        <v>5</v>
      </c>
      <c r="O11" s="2265">
        <f t="shared" ref="O11" si="4">SUM(M11:N11)</f>
        <v>13</v>
      </c>
      <c r="P11" s="1784" t="s">
        <v>2663</v>
      </c>
      <c r="Q11" s="3227"/>
      <c r="R11" s="2261"/>
    </row>
    <row r="12" spans="1:19" s="41" customFormat="1" ht="18.75" customHeight="1" x14ac:dyDescent="0.2">
      <c r="A12" s="2257"/>
      <c r="B12" s="3455" t="s">
        <v>46</v>
      </c>
      <c r="C12" s="3455"/>
      <c r="D12" s="2265">
        <f>SUM(D10:D11)</f>
        <v>9</v>
      </c>
      <c r="E12" s="2265">
        <f t="shared" ref="E12:O12" si="5">SUM(E10:E11)</f>
        <v>13</v>
      </c>
      <c r="F12" s="2265">
        <f t="shared" si="5"/>
        <v>22</v>
      </c>
      <c r="G12" s="2265">
        <f t="shared" si="5"/>
        <v>0</v>
      </c>
      <c r="H12" s="2265">
        <f t="shared" si="5"/>
        <v>0</v>
      </c>
      <c r="I12" s="2265">
        <f t="shared" si="5"/>
        <v>0</v>
      </c>
      <c r="J12" s="2265">
        <f t="shared" si="5"/>
        <v>0</v>
      </c>
      <c r="K12" s="2265">
        <f t="shared" si="5"/>
        <v>0</v>
      </c>
      <c r="L12" s="2265">
        <f t="shared" si="5"/>
        <v>0</v>
      </c>
      <c r="M12" s="2265">
        <f t="shared" si="5"/>
        <v>9</v>
      </c>
      <c r="N12" s="2265">
        <f t="shared" si="5"/>
        <v>13</v>
      </c>
      <c r="O12" s="2265">
        <f t="shared" si="5"/>
        <v>22</v>
      </c>
      <c r="P12" s="3154" t="s">
        <v>133</v>
      </c>
      <c r="Q12" s="3154"/>
      <c r="R12" s="2261"/>
    </row>
    <row r="13" spans="1:19" s="41" customFormat="1" ht="20.25" customHeight="1" x14ac:dyDescent="0.2">
      <c r="A13" s="3455" t="s">
        <v>49</v>
      </c>
      <c r="B13" s="3455"/>
      <c r="C13" s="3455"/>
      <c r="D13" s="378">
        <f>SUM(D12,D9,D8)</f>
        <v>9</v>
      </c>
      <c r="E13" s="2265">
        <f t="shared" ref="E13:O13" si="6">SUM(E12,E9,E8)</f>
        <v>13</v>
      </c>
      <c r="F13" s="2265">
        <f t="shared" si="6"/>
        <v>22</v>
      </c>
      <c r="G13" s="2265">
        <f t="shared" si="6"/>
        <v>18</v>
      </c>
      <c r="H13" s="2265">
        <f t="shared" si="6"/>
        <v>60</v>
      </c>
      <c r="I13" s="2265">
        <f t="shared" si="6"/>
        <v>78</v>
      </c>
      <c r="J13" s="2265">
        <f t="shared" si="6"/>
        <v>0</v>
      </c>
      <c r="K13" s="2265">
        <f t="shared" si="6"/>
        <v>0</v>
      </c>
      <c r="L13" s="2265">
        <f t="shared" si="6"/>
        <v>0</v>
      </c>
      <c r="M13" s="2265">
        <f t="shared" si="6"/>
        <v>27</v>
      </c>
      <c r="N13" s="2265">
        <f t="shared" si="6"/>
        <v>73</v>
      </c>
      <c r="O13" s="2265">
        <f t="shared" si="6"/>
        <v>100</v>
      </c>
      <c r="P13" s="3671" t="s">
        <v>130</v>
      </c>
      <c r="Q13" s="3671"/>
      <c r="R13" s="3671"/>
    </row>
    <row r="14" spans="1:19" s="41" customFormat="1" ht="20.25" customHeight="1" x14ac:dyDescent="0.2">
      <c r="A14" s="1703" t="s">
        <v>429</v>
      </c>
      <c r="B14" s="1703" t="s">
        <v>544</v>
      </c>
      <c r="C14" s="1703"/>
      <c r="D14" s="378">
        <v>0</v>
      </c>
      <c r="E14" s="378">
        <v>0</v>
      </c>
      <c r="F14" s="378">
        <v>0</v>
      </c>
      <c r="G14" s="378">
        <v>2</v>
      </c>
      <c r="H14" s="378">
        <v>14</v>
      </c>
      <c r="I14" s="378">
        <v>16</v>
      </c>
      <c r="J14" s="378">
        <f>SUM(J8:J10)</f>
        <v>0</v>
      </c>
      <c r="K14" s="378">
        <f>SUM(K8:K10)</f>
        <v>0</v>
      </c>
      <c r="L14" s="378">
        <f>SUM(L8:L10)</f>
        <v>0</v>
      </c>
      <c r="M14" s="378">
        <f>SUM(D14,G14,J18)</f>
        <v>2</v>
      </c>
      <c r="N14" s="378">
        <f>SUM(E14,H14,K18)</f>
        <v>14</v>
      </c>
      <c r="O14" s="378">
        <f t="shared" si="1"/>
        <v>16</v>
      </c>
      <c r="P14" s="1716"/>
      <c r="Q14" s="1767" t="s">
        <v>305</v>
      </c>
      <c r="R14" s="1716" t="s">
        <v>430</v>
      </c>
    </row>
    <row r="15" spans="1:19" s="41" customFormat="1" ht="21" customHeight="1" x14ac:dyDescent="0.2">
      <c r="A15" s="1702"/>
      <c r="B15" s="3456" t="s">
        <v>52</v>
      </c>
      <c r="C15" s="1705" t="s">
        <v>260</v>
      </c>
      <c r="D15" s="378">
        <v>0</v>
      </c>
      <c r="E15" s="378">
        <v>0</v>
      </c>
      <c r="F15" s="378">
        <v>0</v>
      </c>
      <c r="G15" s="1104">
        <v>13</v>
      </c>
      <c r="H15" s="1104">
        <v>17</v>
      </c>
      <c r="I15" s="1104">
        <v>30</v>
      </c>
      <c r="J15" s="378">
        <f>SUM(J9:J13)</f>
        <v>0</v>
      </c>
      <c r="K15" s="378">
        <f>SUM(K9:K13)</f>
        <v>0</v>
      </c>
      <c r="L15" s="378">
        <f>SUM(L9:L13)</f>
        <v>0</v>
      </c>
      <c r="M15" s="378">
        <f>SUM(D15,G15,J20)</f>
        <v>13</v>
      </c>
      <c r="N15" s="378">
        <f>SUM(E15,H15,K20)</f>
        <v>17</v>
      </c>
      <c r="O15" s="378">
        <f t="shared" ref="O15" si="7">SUM(M15:N15)</f>
        <v>30</v>
      </c>
      <c r="P15" s="1696" t="s">
        <v>236</v>
      </c>
      <c r="Q15" s="3110" t="s">
        <v>132</v>
      </c>
      <c r="R15" s="3110" t="s">
        <v>100</v>
      </c>
    </row>
    <row r="16" spans="1:19" s="41" customFormat="1" ht="19.5" customHeight="1" x14ac:dyDescent="0.2">
      <c r="A16" s="3170" t="s">
        <v>51</v>
      </c>
      <c r="B16" s="3457"/>
      <c r="C16" s="940" t="s">
        <v>216</v>
      </c>
      <c r="D16" s="378">
        <v>0</v>
      </c>
      <c r="E16" s="378">
        <v>0</v>
      </c>
      <c r="F16" s="378">
        <v>0</v>
      </c>
      <c r="G16" s="1104">
        <v>18</v>
      </c>
      <c r="H16" s="1104">
        <v>21</v>
      </c>
      <c r="I16" s="1104">
        <v>39</v>
      </c>
      <c r="J16" s="1705">
        <v>0</v>
      </c>
      <c r="K16" s="1705">
        <v>0</v>
      </c>
      <c r="L16" s="1705">
        <v>0</v>
      </c>
      <c r="M16" s="1104">
        <f>SUM(D16,G16,J16)</f>
        <v>18</v>
      </c>
      <c r="N16" s="1104">
        <f t="shared" ref="N16:N18" si="8">SUM(E16,H16,K16)</f>
        <v>21</v>
      </c>
      <c r="O16" s="1104">
        <f t="shared" ref="O16:O18" si="9">SUM(M16:N16)</f>
        <v>39</v>
      </c>
      <c r="P16" s="1723" t="s">
        <v>217</v>
      </c>
      <c r="Q16" s="3137"/>
      <c r="R16" s="3111"/>
      <c r="S16" s="42"/>
    </row>
    <row r="17" spans="1:19" s="41" customFormat="1" ht="19.5" customHeight="1" x14ac:dyDescent="0.2">
      <c r="A17" s="3170"/>
      <c r="B17" s="3455" t="s">
        <v>46</v>
      </c>
      <c r="C17" s="3455"/>
      <c r="D17" s="378">
        <v>0</v>
      </c>
      <c r="E17" s="378">
        <v>0</v>
      </c>
      <c r="F17" s="378">
        <v>0</v>
      </c>
      <c r="G17" s="1104">
        <f>SUM(G15:G16)</f>
        <v>31</v>
      </c>
      <c r="H17" s="1104">
        <f t="shared" ref="H17:L17" si="10">SUM(H15:H16)</f>
        <v>38</v>
      </c>
      <c r="I17" s="1104">
        <f t="shared" si="10"/>
        <v>69</v>
      </c>
      <c r="J17" s="1104">
        <f t="shared" si="10"/>
        <v>0</v>
      </c>
      <c r="K17" s="1104">
        <f t="shared" si="10"/>
        <v>0</v>
      </c>
      <c r="L17" s="1104">
        <f t="shared" si="10"/>
        <v>0</v>
      </c>
      <c r="M17" s="1104">
        <f>SUM(D17,G17,J17)</f>
        <v>31</v>
      </c>
      <c r="N17" s="1104">
        <f t="shared" ref="N17" si="11">SUM(E17,H17,K17)</f>
        <v>38</v>
      </c>
      <c r="O17" s="1104">
        <f t="shared" ref="O17" si="12">SUM(M17:N17)</f>
        <v>69</v>
      </c>
      <c r="P17" s="3154" t="s">
        <v>133</v>
      </c>
      <c r="Q17" s="3154"/>
      <c r="R17" s="3111"/>
      <c r="S17" s="42"/>
    </row>
    <row r="18" spans="1:19" s="41" customFormat="1" ht="21" customHeight="1" x14ac:dyDescent="0.2">
      <c r="A18" s="3170"/>
      <c r="B18" s="939" t="s">
        <v>89</v>
      </c>
      <c r="C18" s="1183"/>
      <c r="D18" s="378">
        <v>0</v>
      </c>
      <c r="E18" s="378">
        <v>0</v>
      </c>
      <c r="F18" s="378">
        <v>0</v>
      </c>
      <c r="G18" s="378">
        <v>28</v>
      </c>
      <c r="H18" s="378">
        <v>12</v>
      </c>
      <c r="I18" s="378">
        <v>40</v>
      </c>
      <c r="J18" s="1182">
        <v>0</v>
      </c>
      <c r="K18" s="1182">
        <v>0</v>
      </c>
      <c r="L18" s="1182">
        <v>0</v>
      </c>
      <c r="M18" s="378">
        <f>SUM(D18,G18,J18)</f>
        <v>28</v>
      </c>
      <c r="N18" s="378">
        <f t="shared" si="8"/>
        <v>12</v>
      </c>
      <c r="O18" s="378">
        <f t="shared" si="9"/>
        <v>40</v>
      </c>
      <c r="P18" s="1112"/>
      <c r="Q18" s="1724" t="s">
        <v>146</v>
      </c>
      <c r="R18" s="3111"/>
      <c r="S18" s="42"/>
    </row>
    <row r="19" spans="1:19" s="41" customFormat="1" ht="23.25" customHeight="1" x14ac:dyDescent="0.2">
      <c r="A19" s="2257"/>
      <c r="B19" s="939" t="s">
        <v>320</v>
      </c>
      <c r="C19" s="2259"/>
      <c r="D19" s="2265">
        <v>0</v>
      </c>
      <c r="E19" s="2265">
        <v>0</v>
      </c>
      <c r="F19" s="2265">
        <v>0</v>
      </c>
      <c r="G19" s="2265">
        <v>6</v>
      </c>
      <c r="H19" s="2265">
        <v>6</v>
      </c>
      <c r="I19" s="2265">
        <v>12</v>
      </c>
      <c r="J19" s="2258">
        <v>0</v>
      </c>
      <c r="K19" s="2258">
        <v>0</v>
      </c>
      <c r="L19" s="2258">
        <v>0</v>
      </c>
      <c r="M19" s="2265">
        <f>SUM(D19,G19,J19)</f>
        <v>6</v>
      </c>
      <c r="N19" s="2265">
        <f t="shared" ref="N19" si="13">SUM(E19,H19,K19)</f>
        <v>6</v>
      </c>
      <c r="O19" s="2265">
        <f t="shared" ref="O19" si="14">SUM(M19:N19)</f>
        <v>12</v>
      </c>
      <c r="P19" s="1112"/>
      <c r="Q19" s="1112" t="s">
        <v>1873</v>
      </c>
      <c r="R19" s="3137"/>
      <c r="S19" s="42"/>
    </row>
    <row r="20" spans="1:19" s="41" customFormat="1" ht="19.5" customHeight="1" x14ac:dyDescent="0.2">
      <c r="A20" s="3455" t="s">
        <v>49</v>
      </c>
      <c r="B20" s="3455"/>
      <c r="C20" s="3455"/>
      <c r="D20" s="378">
        <f>SUM(D19,D18,D17)</f>
        <v>0</v>
      </c>
      <c r="E20" s="2265">
        <f t="shared" ref="E20:O20" si="15">SUM(E19,E18,E17)</f>
        <v>0</v>
      </c>
      <c r="F20" s="2265">
        <f t="shared" si="15"/>
        <v>0</v>
      </c>
      <c r="G20" s="2265">
        <f t="shared" si="15"/>
        <v>65</v>
      </c>
      <c r="H20" s="2265">
        <f t="shared" si="15"/>
        <v>56</v>
      </c>
      <c r="I20" s="2265">
        <f t="shared" si="15"/>
        <v>121</v>
      </c>
      <c r="J20" s="2265">
        <f t="shared" si="15"/>
        <v>0</v>
      </c>
      <c r="K20" s="2265">
        <f t="shared" si="15"/>
        <v>0</v>
      </c>
      <c r="L20" s="2265">
        <f t="shared" si="15"/>
        <v>0</v>
      </c>
      <c r="M20" s="2265">
        <f t="shared" si="15"/>
        <v>65</v>
      </c>
      <c r="N20" s="2265">
        <f t="shared" si="15"/>
        <v>56</v>
      </c>
      <c r="O20" s="2265">
        <f t="shared" si="15"/>
        <v>121</v>
      </c>
      <c r="P20" s="3671" t="s">
        <v>130</v>
      </c>
      <c r="Q20" s="3671"/>
      <c r="R20" s="3671"/>
      <c r="S20" s="42"/>
    </row>
    <row r="21" spans="1:19" s="41" customFormat="1" ht="19.5" customHeight="1" x14ac:dyDescent="0.2">
      <c r="A21" s="3456" t="s">
        <v>90</v>
      </c>
      <c r="B21" s="939" t="s">
        <v>331</v>
      </c>
      <c r="C21" s="1183"/>
      <c r="D21" s="378">
        <v>0</v>
      </c>
      <c r="E21" s="378">
        <v>0</v>
      </c>
      <c r="F21" s="378">
        <v>0</v>
      </c>
      <c r="G21" s="378">
        <v>7</v>
      </c>
      <c r="H21" s="378">
        <v>3</v>
      </c>
      <c r="I21" s="378">
        <v>10</v>
      </c>
      <c r="J21" s="378">
        <f t="shared" ref="J21:L22" si="16">SUM(J18:J20)</f>
        <v>0</v>
      </c>
      <c r="K21" s="378">
        <f t="shared" si="16"/>
        <v>0</v>
      </c>
      <c r="L21" s="378">
        <f t="shared" si="16"/>
        <v>0</v>
      </c>
      <c r="M21" s="378">
        <f t="shared" ref="M21" si="17">SUM(D21,G21,J21)</f>
        <v>7</v>
      </c>
      <c r="N21" s="378">
        <f t="shared" ref="N21" si="18">SUM(E21,H21,K21)</f>
        <v>3</v>
      </c>
      <c r="O21" s="378">
        <f t="shared" ref="O21" si="19">SUM(M21:N21)</f>
        <v>10</v>
      </c>
      <c r="P21" s="1194"/>
      <c r="Q21" s="1194" t="s">
        <v>611</v>
      </c>
      <c r="R21" s="3458" t="s">
        <v>123</v>
      </c>
      <c r="S21" s="42"/>
    </row>
    <row r="22" spans="1:19" s="41" customFormat="1" ht="19.5" customHeight="1" x14ac:dyDescent="0.2">
      <c r="A22" s="3457"/>
      <c r="B22" s="939" t="s">
        <v>56</v>
      </c>
      <c r="C22" s="2259"/>
      <c r="D22" s="2265">
        <v>0</v>
      </c>
      <c r="E22" s="2265">
        <v>0</v>
      </c>
      <c r="F22" s="2265">
        <v>0</v>
      </c>
      <c r="G22" s="2265">
        <v>11</v>
      </c>
      <c r="H22" s="2265">
        <v>7</v>
      </c>
      <c r="I22" s="2265">
        <v>18</v>
      </c>
      <c r="J22" s="2265">
        <f t="shared" si="16"/>
        <v>0</v>
      </c>
      <c r="K22" s="2265">
        <f t="shared" si="16"/>
        <v>0</v>
      </c>
      <c r="L22" s="2265">
        <f t="shared" si="16"/>
        <v>0</v>
      </c>
      <c r="M22" s="2265">
        <f t="shared" ref="M22" si="20">SUM(D22,G22,J22)</f>
        <v>11</v>
      </c>
      <c r="N22" s="2265">
        <f t="shared" ref="N22" si="21">SUM(E22,H22,K22)</f>
        <v>7</v>
      </c>
      <c r="O22" s="2265">
        <f t="shared" ref="O22" si="22">SUM(M22:N22)</f>
        <v>18</v>
      </c>
      <c r="P22" s="1212"/>
      <c r="Q22" s="1212" t="s">
        <v>1888</v>
      </c>
      <c r="R22" s="3460"/>
      <c r="S22" s="42"/>
    </row>
    <row r="23" spans="1:19" s="41" customFormat="1" ht="19.5" customHeight="1" x14ac:dyDescent="0.2">
      <c r="A23" s="3455" t="s">
        <v>49</v>
      </c>
      <c r="B23" s="3455"/>
      <c r="C23" s="3455"/>
      <c r="D23" s="2265">
        <f>SUM(D21:D22)</f>
        <v>0</v>
      </c>
      <c r="E23" s="2265">
        <f t="shared" ref="E23:O23" si="23">SUM(E21:E22)</f>
        <v>0</v>
      </c>
      <c r="F23" s="2265">
        <f t="shared" si="23"/>
        <v>0</v>
      </c>
      <c r="G23" s="2265">
        <f t="shared" si="23"/>
        <v>18</v>
      </c>
      <c r="H23" s="2265">
        <f t="shared" si="23"/>
        <v>10</v>
      </c>
      <c r="I23" s="2265">
        <f t="shared" si="23"/>
        <v>28</v>
      </c>
      <c r="J23" s="2265">
        <f t="shared" si="23"/>
        <v>0</v>
      </c>
      <c r="K23" s="2265">
        <f t="shared" si="23"/>
        <v>0</v>
      </c>
      <c r="L23" s="2265">
        <f t="shared" si="23"/>
        <v>0</v>
      </c>
      <c r="M23" s="2265">
        <f t="shared" si="23"/>
        <v>18</v>
      </c>
      <c r="N23" s="2265">
        <f t="shared" si="23"/>
        <v>10</v>
      </c>
      <c r="O23" s="2265">
        <f t="shared" si="23"/>
        <v>28</v>
      </c>
      <c r="P23" s="3671" t="s">
        <v>130</v>
      </c>
      <c r="Q23" s="3671"/>
      <c r="R23" s="3671"/>
      <c r="S23" s="42"/>
    </row>
    <row r="24" spans="1:19" s="41" customFormat="1" ht="19.5" customHeight="1" x14ac:dyDescent="0.2">
      <c r="A24" s="1703" t="s">
        <v>58</v>
      </c>
      <c r="B24" s="939" t="s">
        <v>180</v>
      </c>
      <c r="C24" s="1183" t="s">
        <v>260</v>
      </c>
      <c r="D24" s="378">
        <v>0</v>
      </c>
      <c r="E24" s="378">
        <v>0</v>
      </c>
      <c r="F24" s="378">
        <v>0</v>
      </c>
      <c r="G24" s="378">
        <v>8</v>
      </c>
      <c r="H24" s="378">
        <v>9</v>
      </c>
      <c r="I24" s="378">
        <v>17</v>
      </c>
      <c r="J24" s="378">
        <f>SUM(J21:J21)</f>
        <v>0</v>
      </c>
      <c r="K24" s="378">
        <f>SUM(K21:K21)</f>
        <v>0</v>
      </c>
      <c r="L24" s="378">
        <v>0</v>
      </c>
      <c r="M24" s="378">
        <f t="shared" ref="M24" si="24">SUM(D24,G24,J24)</f>
        <v>8</v>
      </c>
      <c r="N24" s="378">
        <f t="shared" ref="N24" si="25">SUM(E24,H24,K24)</f>
        <v>9</v>
      </c>
      <c r="O24" s="378">
        <f t="shared" ref="O24" si="26">SUM(M24:N24)</f>
        <v>17</v>
      </c>
      <c r="P24" s="1217" t="s">
        <v>414</v>
      </c>
      <c r="Q24" s="1724" t="s">
        <v>413</v>
      </c>
      <c r="R24" s="1717" t="s">
        <v>136</v>
      </c>
      <c r="S24" s="42"/>
    </row>
    <row r="25" spans="1:19" s="40" customFormat="1" ht="20.25" customHeight="1" x14ac:dyDescent="0.2">
      <c r="A25" s="3455" t="s">
        <v>37</v>
      </c>
      <c r="B25" s="1183" t="s">
        <v>219</v>
      </c>
      <c r="C25" s="1183" t="s">
        <v>219</v>
      </c>
      <c r="D25" s="378">
        <v>0</v>
      </c>
      <c r="E25" s="378">
        <v>0</v>
      </c>
      <c r="F25" s="378">
        <v>0</v>
      </c>
      <c r="G25" s="378">
        <v>12</v>
      </c>
      <c r="H25" s="378">
        <v>26</v>
      </c>
      <c r="I25" s="378">
        <v>38</v>
      </c>
      <c r="J25" s="378">
        <f t="shared" ref="J25:J26" si="27">SUM(J24:J24)</f>
        <v>0</v>
      </c>
      <c r="K25" s="378">
        <f t="shared" ref="K25:K26" si="28">SUM(K24:K24)</f>
        <v>0</v>
      </c>
      <c r="L25" s="378">
        <v>0</v>
      </c>
      <c r="M25" s="378">
        <f t="shared" ref="M25:O37" si="29">SUM(D25,G25,J25)</f>
        <v>12</v>
      </c>
      <c r="N25" s="378">
        <f t="shared" ref="N25:O36" si="30">SUM(E25,H25,K25)</f>
        <v>26</v>
      </c>
      <c r="O25" s="378">
        <f t="shared" si="30"/>
        <v>38</v>
      </c>
      <c r="P25" s="1194" t="s">
        <v>137</v>
      </c>
      <c r="Q25" s="1194" t="s">
        <v>137</v>
      </c>
      <c r="R25" s="3690" t="s">
        <v>125</v>
      </c>
    </row>
    <row r="26" spans="1:19" s="40" customFormat="1" ht="18" customHeight="1" x14ac:dyDescent="0.2">
      <c r="A26" s="3455"/>
      <c r="B26" s="1183" t="s">
        <v>66</v>
      </c>
      <c r="C26" s="1183" t="s">
        <v>66</v>
      </c>
      <c r="D26" s="378">
        <v>0</v>
      </c>
      <c r="E26" s="378">
        <v>0</v>
      </c>
      <c r="F26" s="378">
        <v>0</v>
      </c>
      <c r="G26" s="378">
        <v>11</v>
      </c>
      <c r="H26" s="378">
        <v>21</v>
      </c>
      <c r="I26" s="378">
        <v>32</v>
      </c>
      <c r="J26" s="378">
        <f t="shared" si="27"/>
        <v>0</v>
      </c>
      <c r="K26" s="378">
        <f t="shared" si="28"/>
        <v>0</v>
      </c>
      <c r="L26" s="378">
        <v>0</v>
      </c>
      <c r="M26" s="378">
        <f t="shared" si="29"/>
        <v>11</v>
      </c>
      <c r="N26" s="378">
        <f t="shared" si="30"/>
        <v>21</v>
      </c>
      <c r="O26" s="378">
        <f t="shared" si="30"/>
        <v>32</v>
      </c>
      <c r="P26" s="789" t="s">
        <v>138</v>
      </c>
      <c r="Q26" s="789" t="s">
        <v>138</v>
      </c>
      <c r="R26" s="3690"/>
    </row>
    <row r="27" spans="1:19" s="40" customFormat="1" ht="18" customHeight="1" x14ac:dyDescent="0.2">
      <c r="A27" s="3455"/>
      <c r="B27" s="1183" t="s">
        <v>61</v>
      </c>
      <c r="C27" s="1183" t="s">
        <v>61</v>
      </c>
      <c r="D27" s="378">
        <v>0</v>
      </c>
      <c r="E27" s="378">
        <v>0</v>
      </c>
      <c r="F27" s="378">
        <v>0</v>
      </c>
      <c r="G27" s="378">
        <v>13</v>
      </c>
      <c r="H27" s="378">
        <v>12</v>
      </c>
      <c r="I27" s="378">
        <v>25</v>
      </c>
      <c r="J27" s="378">
        <v>2</v>
      </c>
      <c r="K27" s="378">
        <v>2</v>
      </c>
      <c r="L27" s="378">
        <v>4</v>
      </c>
      <c r="M27" s="378">
        <f t="shared" si="29"/>
        <v>15</v>
      </c>
      <c r="N27" s="378">
        <f t="shared" si="30"/>
        <v>14</v>
      </c>
      <c r="O27" s="378">
        <f t="shared" si="30"/>
        <v>29</v>
      </c>
      <c r="P27" s="789" t="s">
        <v>139</v>
      </c>
      <c r="Q27" s="789" t="s">
        <v>139</v>
      </c>
      <c r="R27" s="3690"/>
    </row>
    <row r="28" spans="1:19" s="40" customFormat="1" ht="15.75" customHeight="1" x14ac:dyDescent="0.2">
      <c r="A28" s="3455" t="s">
        <v>92</v>
      </c>
      <c r="B28" s="3455"/>
      <c r="C28" s="3455"/>
      <c r="D28" s="378">
        <v>0</v>
      </c>
      <c r="E28" s="378">
        <v>0</v>
      </c>
      <c r="F28" s="378">
        <v>0</v>
      </c>
      <c r="G28" s="378">
        <f t="shared" ref="G28:L28" si="31">SUM(G25:G27)</f>
        <v>36</v>
      </c>
      <c r="H28" s="378">
        <f t="shared" si="31"/>
        <v>59</v>
      </c>
      <c r="I28" s="378">
        <f t="shared" si="31"/>
        <v>95</v>
      </c>
      <c r="J28" s="378">
        <f t="shared" si="31"/>
        <v>2</v>
      </c>
      <c r="K28" s="378">
        <f t="shared" si="31"/>
        <v>2</v>
      </c>
      <c r="L28" s="378">
        <f t="shared" si="31"/>
        <v>4</v>
      </c>
      <c r="M28" s="378">
        <f t="shared" si="29"/>
        <v>38</v>
      </c>
      <c r="N28" s="378">
        <f t="shared" si="30"/>
        <v>61</v>
      </c>
      <c r="O28" s="378">
        <f t="shared" si="30"/>
        <v>99</v>
      </c>
      <c r="P28" s="3671" t="s">
        <v>130</v>
      </c>
      <c r="Q28" s="3671"/>
      <c r="R28" s="3671"/>
    </row>
    <row r="29" spans="1:19" s="40" customFormat="1" ht="24" customHeight="1" x14ac:dyDescent="0.2">
      <c r="A29" s="3468" t="s">
        <v>2125</v>
      </c>
      <c r="B29" s="1261" t="s">
        <v>2628</v>
      </c>
      <c r="C29" s="1703"/>
      <c r="D29" s="378">
        <v>0</v>
      </c>
      <c r="E29" s="378">
        <v>0</v>
      </c>
      <c r="F29" s="378">
        <v>0</v>
      </c>
      <c r="G29" s="378">
        <v>2</v>
      </c>
      <c r="H29" s="378">
        <v>0</v>
      </c>
      <c r="I29" s="378">
        <v>2</v>
      </c>
      <c r="J29" s="378">
        <v>0</v>
      </c>
      <c r="K29" s="378">
        <v>0</v>
      </c>
      <c r="L29" s="378">
        <v>0</v>
      </c>
      <c r="M29" s="378">
        <f>SUM(G29)</f>
        <v>2</v>
      </c>
      <c r="N29" s="378">
        <f t="shared" ref="N29:O29" si="32">SUM(H29)</f>
        <v>0</v>
      </c>
      <c r="O29" s="378">
        <f t="shared" si="32"/>
        <v>2</v>
      </c>
      <c r="P29" s="1717"/>
      <c r="Q29" s="1212" t="s">
        <v>2661</v>
      </c>
      <c r="R29" s="3466" t="s">
        <v>2248</v>
      </c>
    </row>
    <row r="30" spans="1:19" s="40" customFormat="1" ht="18.75" customHeight="1" x14ac:dyDescent="0.2">
      <c r="A30" s="3470"/>
      <c r="B30" s="1261" t="s">
        <v>264</v>
      </c>
      <c r="C30" s="2258"/>
      <c r="D30" s="2265">
        <v>0</v>
      </c>
      <c r="E30" s="2265">
        <v>0</v>
      </c>
      <c r="F30" s="2265">
        <v>0</v>
      </c>
      <c r="G30" s="2265">
        <v>0</v>
      </c>
      <c r="H30" s="2265">
        <v>7</v>
      </c>
      <c r="I30" s="2265">
        <v>7</v>
      </c>
      <c r="J30" s="2265">
        <v>0</v>
      </c>
      <c r="K30" s="2265">
        <v>0</v>
      </c>
      <c r="L30" s="2265">
        <v>0</v>
      </c>
      <c r="M30" s="2265">
        <f>SUM(G30)</f>
        <v>0</v>
      </c>
      <c r="N30" s="2265">
        <f t="shared" ref="N30" si="33">SUM(H30)</f>
        <v>7</v>
      </c>
      <c r="O30" s="2265">
        <f t="shared" ref="O30" si="34">SUM(I30)</f>
        <v>7</v>
      </c>
      <c r="P30" s="2260"/>
      <c r="Q30" s="2342" t="s">
        <v>2249</v>
      </c>
      <c r="R30" s="3467"/>
    </row>
    <row r="31" spans="1:19" s="40" customFormat="1" ht="19.5" customHeight="1" x14ac:dyDescent="0.2">
      <c r="A31" s="3455" t="s">
        <v>92</v>
      </c>
      <c r="B31" s="3455"/>
      <c r="C31" s="3455"/>
      <c r="D31" s="2265">
        <f>SUM(D29:D30)</f>
        <v>0</v>
      </c>
      <c r="E31" s="2265">
        <f t="shared" ref="E31:O31" si="35">SUM(E29:E30)</f>
        <v>0</v>
      </c>
      <c r="F31" s="2265">
        <f t="shared" si="35"/>
        <v>0</v>
      </c>
      <c r="G31" s="2265">
        <f t="shared" si="35"/>
        <v>2</v>
      </c>
      <c r="H31" s="2265">
        <f t="shared" si="35"/>
        <v>7</v>
      </c>
      <c r="I31" s="2265">
        <f t="shared" si="35"/>
        <v>9</v>
      </c>
      <c r="J31" s="2265">
        <f t="shared" si="35"/>
        <v>0</v>
      </c>
      <c r="K31" s="2265">
        <f t="shared" si="35"/>
        <v>0</v>
      </c>
      <c r="L31" s="2265">
        <f t="shared" si="35"/>
        <v>0</v>
      </c>
      <c r="M31" s="2265">
        <f t="shared" si="35"/>
        <v>2</v>
      </c>
      <c r="N31" s="2265">
        <f t="shared" si="35"/>
        <v>7</v>
      </c>
      <c r="O31" s="2265">
        <f t="shared" si="35"/>
        <v>9</v>
      </c>
      <c r="P31" s="3671" t="s">
        <v>130</v>
      </c>
      <c r="Q31" s="3671"/>
      <c r="R31" s="3671"/>
    </row>
    <row r="32" spans="1:19" s="40" customFormat="1" ht="17.25" customHeight="1" x14ac:dyDescent="0.2">
      <c r="A32" s="3673" t="s">
        <v>38</v>
      </c>
      <c r="B32" s="1183" t="s">
        <v>68</v>
      </c>
      <c r="C32" s="115"/>
      <c r="D32" s="378">
        <v>41</v>
      </c>
      <c r="E32" s="378">
        <v>12</v>
      </c>
      <c r="F32" s="378">
        <v>53</v>
      </c>
      <c r="G32" s="378">
        <v>41</v>
      </c>
      <c r="H32" s="378">
        <v>20</v>
      </c>
      <c r="I32" s="378">
        <v>61</v>
      </c>
      <c r="J32" s="378">
        <v>10</v>
      </c>
      <c r="K32" s="378">
        <v>7</v>
      </c>
      <c r="L32" s="378">
        <v>17</v>
      </c>
      <c r="M32" s="378">
        <f t="shared" si="29"/>
        <v>92</v>
      </c>
      <c r="N32" s="378">
        <f t="shared" si="30"/>
        <v>39</v>
      </c>
      <c r="O32" s="378">
        <f t="shared" si="30"/>
        <v>131</v>
      </c>
      <c r="P32" s="116"/>
      <c r="Q32" s="1194" t="s">
        <v>162</v>
      </c>
      <c r="R32" s="3671" t="s">
        <v>160</v>
      </c>
    </row>
    <row r="33" spans="1:28" s="40" customFormat="1" ht="20.25" customHeight="1" x14ac:dyDescent="0.2">
      <c r="A33" s="3673"/>
      <c r="B33" s="1183" t="s">
        <v>70</v>
      </c>
      <c r="C33" s="115"/>
      <c r="D33" s="378">
        <v>0</v>
      </c>
      <c r="E33" s="378">
        <v>0</v>
      </c>
      <c r="F33" s="378">
        <v>0</v>
      </c>
      <c r="G33" s="378">
        <v>20</v>
      </c>
      <c r="H33" s="378">
        <v>12</v>
      </c>
      <c r="I33" s="378">
        <v>32</v>
      </c>
      <c r="J33" s="378">
        <v>13</v>
      </c>
      <c r="K33" s="378">
        <v>3</v>
      </c>
      <c r="L33" s="378">
        <v>16</v>
      </c>
      <c r="M33" s="378">
        <f t="shared" si="29"/>
        <v>33</v>
      </c>
      <c r="N33" s="378">
        <f t="shared" si="30"/>
        <v>15</v>
      </c>
      <c r="O33" s="378">
        <f t="shared" si="30"/>
        <v>48</v>
      </c>
      <c r="P33" s="116"/>
      <c r="Q33" s="1194" t="s">
        <v>164</v>
      </c>
      <c r="R33" s="3671"/>
    </row>
    <row r="34" spans="1:28" s="40" customFormat="1" ht="27" customHeight="1" x14ac:dyDescent="0.2">
      <c r="A34" s="3673"/>
      <c r="B34" s="43" t="s">
        <v>207</v>
      </c>
      <c r="C34" s="115"/>
      <c r="D34" s="378">
        <v>8</v>
      </c>
      <c r="E34" s="378">
        <v>6</v>
      </c>
      <c r="F34" s="378">
        <v>14</v>
      </c>
      <c r="G34" s="378">
        <v>9</v>
      </c>
      <c r="H34" s="378">
        <v>11</v>
      </c>
      <c r="I34" s="378">
        <v>20</v>
      </c>
      <c r="J34" s="378">
        <v>7</v>
      </c>
      <c r="K34" s="378">
        <v>7</v>
      </c>
      <c r="L34" s="378">
        <v>14</v>
      </c>
      <c r="M34" s="378">
        <f t="shared" si="29"/>
        <v>24</v>
      </c>
      <c r="N34" s="378">
        <f t="shared" si="30"/>
        <v>24</v>
      </c>
      <c r="O34" s="378">
        <f t="shared" si="30"/>
        <v>48</v>
      </c>
      <c r="P34" s="116"/>
      <c r="Q34" s="1194" t="s">
        <v>220</v>
      </c>
      <c r="R34" s="3671"/>
    </row>
    <row r="35" spans="1:28" s="40" customFormat="1" ht="21.75" customHeight="1" x14ac:dyDescent="0.2">
      <c r="A35" s="3673"/>
      <c r="B35" s="43" t="s">
        <v>71</v>
      </c>
      <c r="C35" s="115"/>
      <c r="D35" s="378">
        <v>6</v>
      </c>
      <c r="E35" s="378">
        <v>5</v>
      </c>
      <c r="F35" s="378">
        <v>11</v>
      </c>
      <c r="G35" s="378">
        <v>14</v>
      </c>
      <c r="H35" s="378">
        <v>8</v>
      </c>
      <c r="I35" s="378">
        <v>22</v>
      </c>
      <c r="J35" s="378">
        <v>5</v>
      </c>
      <c r="K35" s="378">
        <v>6</v>
      </c>
      <c r="L35" s="378">
        <v>11</v>
      </c>
      <c r="M35" s="378">
        <f t="shared" si="29"/>
        <v>25</v>
      </c>
      <c r="N35" s="378">
        <f t="shared" si="30"/>
        <v>19</v>
      </c>
      <c r="O35" s="378">
        <f t="shared" si="30"/>
        <v>44</v>
      </c>
      <c r="P35" s="116"/>
      <c r="Q35" s="1194" t="s">
        <v>165</v>
      </c>
      <c r="R35" s="3671"/>
    </row>
    <row r="36" spans="1:28" s="40" customFormat="1" ht="21" customHeight="1" x14ac:dyDescent="0.2">
      <c r="A36" s="162"/>
      <c r="B36" s="939" t="s">
        <v>67</v>
      </c>
      <c r="C36" s="163"/>
      <c r="D36" s="832">
        <v>0</v>
      </c>
      <c r="E36" s="832">
        <v>0</v>
      </c>
      <c r="F36" s="832">
        <v>0</v>
      </c>
      <c r="G36" s="832">
        <v>17</v>
      </c>
      <c r="H36" s="832">
        <v>15</v>
      </c>
      <c r="I36" s="832">
        <v>32</v>
      </c>
      <c r="J36" s="832">
        <v>9</v>
      </c>
      <c r="K36" s="832">
        <v>2</v>
      </c>
      <c r="L36" s="832">
        <v>11</v>
      </c>
      <c r="M36" s="832">
        <f t="shared" si="29"/>
        <v>26</v>
      </c>
      <c r="N36" s="832">
        <f t="shared" si="30"/>
        <v>17</v>
      </c>
      <c r="O36" s="832">
        <f t="shared" si="30"/>
        <v>43</v>
      </c>
      <c r="P36" s="117"/>
      <c r="Q36" s="1106" t="s">
        <v>161</v>
      </c>
      <c r="R36" s="3110"/>
    </row>
    <row r="37" spans="1:28" s="45" customFormat="1" ht="21.75" customHeight="1" thickBot="1" x14ac:dyDescent="0.25">
      <c r="A37" s="3465" t="s">
        <v>92</v>
      </c>
      <c r="B37" s="3465"/>
      <c r="C37" s="3465"/>
      <c r="D37" s="1127">
        <f>SUM(D32:D36)</f>
        <v>55</v>
      </c>
      <c r="E37" s="1127">
        <f t="shared" ref="E37:L37" si="36">SUM(E32:E36)</f>
        <v>23</v>
      </c>
      <c r="F37" s="1127">
        <f t="shared" si="36"/>
        <v>78</v>
      </c>
      <c r="G37" s="1127">
        <f t="shared" si="36"/>
        <v>101</v>
      </c>
      <c r="H37" s="1127">
        <f t="shared" si="36"/>
        <v>66</v>
      </c>
      <c r="I37" s="1127">
        <f t="shared" si="36"/>
        <v>167</v>
      </c>
      <c r="J37" s="1127">
        <f t="shared" si="36"/>
        <v>44</v>
      </c>
      <c r="K37" s="1127">
        <f t="shared" si="36"/>
        <v>25</v>
      </c>
      <c r="L37" s="1127">
        <f t="shared" si="36"/>
        <v>69</v>
      </c>
      <c r="M37" s="1127">
        <f t="shared" si="29"/>
        <v>200</v>
      </c>
      <c r="N37" s="1127">
        <f t="shared" si="29"/>
        <v>114</v>
      </c>
      <c r="O37" s="1127">
        <f t="shared" si="29"/>
        <v>314</v>
      </c>
      <c r="P37" s="3692" t="s">
        <v>130</v>
      </c>
      <c r="Q37" s="3692"/>
      <c r="R37" s="3692"/>
      <c r="S37" s="40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s="45" customFormat="1" ht="27" customHeight="1" x14ac:dyDescent="0.2">
      <c r="A38" s="2332"/>
      <c r="B38" s="2332"/>
      <c r="C38" s="2332"/>
      <c r="D38" s="2331"/>
      <c r="E38" s="2331"/>
      <c r="F38" s="2331"/>
      <c r="G38" s="2331"/>
      <c r="H38" s="2331"/>
      <c r="I38" s="2331"/>
      <c r="J38" s="2331"/>
      <c r="K38" s="2331"/>
      <c r="L38" s="2331"/>
      <c r="M38" s="2331"/>
      <c r="N38" s="2331"/>
      <c r="O38" s="2331"/>
      <c r="P38" s="2330"/>
      <c r="Q38" s="2330"/>
      <c r="R38" s="2330"/>
      <c r="S38" s="40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s="40" customFormat="1" ht="25.5" customHeight="1" thickBot="1" x14ac:dyDescent="0.25">
      <c r="A39" s="3691" t="s">
        <v>2831</v>
      </c>
      <c r="B39" s="3691"/>
      <c r="C39" s="78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3168" t="s">
        <v>2832</v>
      </c>
      <c r="Q39" s="3168"/>
      <c r="R39" s="3168"/>
    </row>
    <row r="40" spans="1:28" s="40" customFormat="1" ht="18" customHeight="1" thickTop="1" x14ac:dyDescent="0.2">
      <c r="A40" s="3169" t="s">
        <v>44</v>
      </c>
      <c r="B40" s="3169" t="s">
        <v>86</v>
      </c>
      <c r="C40" s="3169" t="s">
        <v>45</v>
      </c>
      <c r="D40" s="3169" t="s">
        <v>33</v>
      </c>
      <c r="E40" s="3169"/>
      <c r="F40" s="3169"/>
      <c r="G40" s="3169" t="s">
        <v>1</v>
      </c>
      <c r="H40" s="3169"/>
      <c r="I40" s="3169"/>
      <c r="J40" s="3169" t="s">
        <v>2</v>
      </c>
      <c r="K40" s="3169"/>
      <c r="L40" s="3169"/>
      <c r="M40" s="3194" t="s">
        <v>31</v>
      </c>
      <c r="N40" s="3194"/>
      <c r="O40" s="3194"/>
      <c r="P40" s="3084" t="s">
        <v>99</v>
      </c>
      <c r="Q40" s="3084" t="s">
        <v>126</v>
      </c>
      <c r="R40" s="3084" t="s">
        <v>166</v>
      </c>
    </row>
    <row r="41" spans="1:28" s="45" customFormat="1" ht="18" customHeight="1" x14ac:dyDescent="0.2">
      <c r="A41" s="3170"/>
      <c r="B41" s="3170"/>
      <c r="C41" s="3170"/>
      <c r="D41" s="3543" t="s">
        <v>94</v>
      </c>
      <c r="E41" s="3543"/>
      <c r="F41" s="3543"/>
      <c r="G41" s="3543" t="s">
        <v>95</v>
      </c>
      <c r="H41" s="3543"/>
      <c r="I41" s="3543"/>
      <c r="J41" s="3543" t="s">
        <v>96</v>
      </c>
      <c r="K41" s="3543"/>
      <c r="L41" s="3543"/>
      <c r="M41" s="2930" t="s">
        <v>116</v>
      </c>
      <c r="N41" s="2930"/>
      <c r="O41" s="2930"/>
      <c r="P41" s="3085"/>
      <c r="Q41" s="3085"/>
      <c r="R41" s="3085"/>
      <c r="S41" s="40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s="45" customFormat="1" ht="18" customHeight="1" x14ac:dyDescent="0.2">
      <c r="A42" s="3170"/>
      <c r="B42" s="3170"/>
      <c r="C42" s="3170"/>
      <c r="D42" s="2559" t="s">
        <v>204</v>
      </c>
      <c r="E42" s="2559" t="s">
        <v>2833</v>
      </c>
      <c r="F42" s="2559" t="s">
        <v>26</v>
      </c>
      <c r="G42" s="2559" t="s">
        <v>204</v>
      </c>
      <c r="H42" s="2559" t="s">
        <v>2833</v>
      </c>
      <c r="I42" s="2559" t="s">
        <v>26</v>
      </c>
      <c r="J42" s="2559" t="s">
        <v>204</v>
      </c>
      <c r="K42" s="2559" t="s">
        <v>2833</v>
      </c>
      <c r="L42" s="2559" t="s">
        <v>26</v>
      </c>
      <c r="M42" s="2559" t="s">
        <v>204</v>
      </c>
      <c r="N42" s="2559" t="s">
        <v>2833</v>
      </c>
      <c r="O42" s="2559" t="s">
        <v>26</v>
      </c>
      <c r="P42" s="3085"/>
      <c r="Q42" s="3085"/>
      <c r="R42" s="3085"/>
      <c r="S42" s="40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s="45" customFormat="1" ht="22.5" customHeight="1" thickBot="1" x14ac:dyDescent="0.25">
      <c r="A43" s="3454"/>
      <c r="B43" s="3454"/>
      <c r="C43" s="3454"/>
      <c r="D43" s="16" t="s">
        <v>181</v>
      </c>
      <c r="E43" s="16" t="s">
        <v>182</v>
      </c>
      <c r="F43" s="16" t="s">
        <v>183</v>
      </c>
      <c r="G43" s="16" t="s">
        <v>181</v>
      </c>
      <c r="H43" s="16" t="s">
        <v>182</v>
      </c>
      <c r="I43" s="16" t="s">
        <v>183</v>
      </c>
      <c r="J43" s="16" t="s">
        <v>181</v>
      </c>
      <c r="K43" s="16" t="s">
        <v>182</v>
      </c>
      <c r="L43" s="16" t="s">
        <v>183</v>
      </c>
      <c r="M43" s="16" t="s">
        <v>181</v>
      </c>
      <c r="N43" s="16" t="s">
        <v>182</v>
      </c>
      <c r="O43" s="16" t="s">
        <v>183</v>
      </c>
      <c r="P43" s="3088"/>
      <c r="Q43" s="3088"/>
      <c r="R43" s="3088"/>
      <c r="S43" s="40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s="45" customFormat="1" ht="22.5" customHeight="1" x14ac:dyDescent="0.2">
      <c r="A44" s="3685" t="s">
        <v>221</v>
      </c>
      <c r="B44" s="3686" t="s">
        <v>208</v>
      </c>
      <c r="C44" s="427" t="s">
        <v>208</v>
      </c>
      <c r="D44" s="378">
        <v>0</v>
      </c>
      <c r="E44" s="378">
        <v>0</v>
      </c>
      <c r="F44" s="378">
        <v>0</v>
      </c>
      <c r="G44" s="378">
        <v>30</v>
      </c>
      <c r="H44" s="378">
        <v>18</v>
      </c>
      <c r="I44" s="378">
        <v>48</v>
      </c>
      <c r="J44" s="378">
        <v>9</v>
      </c>
      <c r="K44" s="378">
        <v>6</v>
      </c>
      <c r="L44" s="378">
        <v>15</v>
      </c>
      <c r="M44" s="378">
        <f t="shared" ref="M44:O51" si="37">SUM(D44,G44,J44)</f>
        <v>39</v>
      </c>
      <c r="N44" s="378">
        <f t="shared" si="37"/>
        <v>24</v>
      </c>
      <c r="O44" s="378">
        <f t="shared" si="37"/>
        <v>63</v>
      </c>
      <c r="P44" s="165" t="s">
        <v>145</v>
      </c>
      <c r="Q44" s="3687" t="s">
        <v>145</v>
      </c>
      <c r="R44" s="3687" t="s">
        <v>211</v>
      </c>
      <c r="S44" s="40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s="45" customFormat="1" ht="22.5" customHeight="1" x14ac:dyDescent="0.2">
      <c r="A45" s="3471"/>
      <c r="B45" s="3455"/>
      <c r="C45" s="1183" t="s">
        <v>73</v>
      </c>
      <c r="D45" s="378">
        <v>0</v>
      </c>
      <c r="E45" s="378">
        <v>0</v>
      </c>
      <c r="F45" s="378">
        <v>0</v>
      </c>
      <c r="G45" s="378">
        <v>24</v>
      </c>
      <c r="H45" s="378">
        <v>21</v>
      </c>
      <c r="I45" s="378">
        <v>45</v>
      </c>
      <c r="J45" s="378">
        <v>9</v>
      </c>
      <c r="K45" s="378">
        <v>9</v>
      </c>
      <c r="L45" s="378">
        <v>18</v>
      </c>
      <c r="M45" s="378">
        <f t="shared" si="37"/>
        <v>33</v>
      </c>
      <c r="N45" s="378">
        <f t="shared" si="37"/>
        <v>30</v>
      </c>
      <c r="O45" s="378">
        <f t="shared" si="37"/>
        <v>63</v>
      </c>
      <c r="P45" s="164" t="s">
        <v>159</v>
      </c>
      <c r="Q45" s="3154"/>
      <c r="R45" s="3154"/>
      <c r="S45" s="40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s="45" customFormat="1" ht="22.5" customHeight="1" x14ac:dyDescent="0.2">
      <c r="A46" s="3471"/>
      <c r="B46" s="3455" t="s">
        <v>46</v>
      </c>
      <c r="C46" s="3455"/>
      <c r="D46" s="378">
        <f>SUM(D44:D45)</f>
        <v>0</v>
      </c>
      <c r="E46" s="378">
        <f t="shared" ref="E46:F46" si="38">SUM(E44:E45)</f>
        <v>0</v>
      </c>
      <c r="F46" s="378">
        <f t="shared" si="38"/>
        <v>0</v>
      </c>
      <c r="G46" s="378">
        <f>SUM(G44:G45)</f>
        <v>54</v>
      </c>
      <c r="H46" s="378">
        <f t="shared" ref="H46:L46" si="39">SUM(H44:H45)</f>
        <v>39</v>
      </c>
      <c r="I46" s="378">
        <f t="shared" si="39"/>
        <v>93</v>
      </c>
      <c r="J46" s="378">
        <f t="shared" si="39"/>
        <v>18</v>
      </c>
      <c r="K46" s="378">
        <f t="shared" si="39"/>
        <v>15</v>
      </c>
      <c r="L46" s="378">
        <f t="shared" si="39"/>
        <v>33</v>
      </c>
      <c r="M46" s="378">
        <f t="shared" si="37"/>
        <v>72</v>
      </c>
      <c r="N46" s="378">
        <f t="shared" si="37"/>
        <v>54</v>
      </c>
      <c r="O46" s="378">
        <f t="shared" si="37"/>
        <v>126</v>
      </c>
      <c r="P46" s="3154" t="s">
        <v>133</v>
      </c>
      <c r="Q46" s="3154"/>
      <c r="R46" s="3154"/>
      <c r="S46" s="40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s="45" customFormat="1" ht="22.5" customHeight="1" x14ac:dyDescent="0.2">
      <c r="A47" s="3471"/>
      <c r="B47" s="1183" t="s">
        <v>76</v>
      </c>
      <c r="C47" s="1183"/>
      <c r="D47" s="378">
        <f t="shared" ref="D47:D49" si="40">SUM(D45:D46)</f>
        <v>0</v>
      </c>
      <c r="E47" s="378">
        <f t="shared" ref="E47:E49" si="41">SUM(E45:E46)</f>
        <v>0</v>
      </c>
      <c r="F47" s="378">
        <v>0</v>
      </c>
      <c r="G47" s="378">
        <v>21</v>
      </c>
      <c r="H47" s="378">
        <v>16</v>
      </c>
      <c r="I47" s="378">
        <v>37</v>
      </c>
      <c r="J47" s="378">
        <v>5</v>
      </c>
      <c r="K47" s="378">
        <v>9</v>
      </c>
      <c r="L47" s="378">
        <v>14</v>
      </c>
      <c r="M47" s="378">
        <f t="shared" si="37"/>
        <v>26</v>
      </c>
      <c r="N47" s="378">
        <f t="shared" si="37"/>
        <v>25</v>
      </c>
      <c r="O47" s="378">
        <f t="shared" si="37"/>
        <v>51</v>
      </c>
      <c r="P47" s="164"/>
      <c r="Q47" s="164" t="s">
        <v>153</v>
      </c>
      <c r="R47" s="3154"/>
      <c r="S47" s="40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s="45" customFormat="1" ht="22.5" customHeight="1" x14ac:dyDescent="0.2">
      <c r="A48" s="3471"/>
      <c r="B48" s="1183" t="s">
        <v>77</v>
      </c>
      <c r="C48" s="1183"/>
      <c r="D48" s="378">
        <f t="shared" si="40"/>
        <v>0</v>
      </c>
      <c r="E48" s="378">
        <f t="shared" si="41"/>
        <v>0</v>
      </c>
      <c r="F48" s="378">
        <v>0</v>
      </c>
      <c r="G48" s="378">
        <v>14</v>
      </c>
      <c r="H48" s="378">
        <v>13</v>
      </c>
      <c r="I48" s="378">
        <v>27</v>
      </c>
      <c r="J48" s="378">
        <v>0</v>
      </c>
      <c r="K48" s="2265">
        <v>0</v>
      </c>
      <c r="L48" s="2265">
        <v>0</v>
      </c>
      <c r="M48" s="378">
        <f t="shared" si="37"/>
        <v>14</v>
      </c>
      <c r="N48" s="378">
        <f t="shared" si="37"/>
        <v>13</v>
      </c>
      <c r="O48" s="378">
        <f t="shared" si="37"/>
        <v>27</v>
      </c>
      <c r="P48" s="164"/>
      <c r="Q48" s="164" t="s">
        <v>154</v>
      </c>
      <c r="R48" s="3154"/>
      <c r="S48" s="40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s="45" customFormat="1" ht="22.5" customHeight="1" x14ac:dyDescent="0.2">
      <c r="A49" s="3471"/>
      <c r="B49" s="1706" t="s">
        <v>284</v>
      </c>
      <c r="C49" s="1706"/>
      <c r="D49" s="378">
        <f t="shared" si="40"/>
        <v>0</v>
      </c>
      <c r="E49" s="378">
        <f t="shared" si="41"/>
        <v>0</v>
      </c>
      <c r="F49" s="378">
        <v>0</v>
      </c>
      <c r="G49" s="378">
        <v>14</v>
      </c>
      <c r="H49" s="378">
        <v>13</v>
      </c>
      <c r="I49" s="378">
        <v>27</v>
      </c>
      <c r="J49" s="2265">
        <v>0</v>
      </c>
      <c r="K49" s="2265">
        <v>0</v>
      </c>
      <c r="L49" s="2265">
        <v>0</v>
      </c>
      <c r="M49" s="378">
        <f t="shared" ref="M49" si="42">SUM(D49,G49,J49)</f>
        <v>14</v>
      </c>
      <c r="N49" s="378">
        <f t="shared" ref="N49" si="43">SUM(E49,H49,K49)</f>
        <v>13</v>
      </c>
      <c r="O49" s="378">
        <f t="shared" ref="O49" si="44">SUM(F49,I49,L49)</f>
        <v>27</v>
      </c>
      <c r="P49" s="1309"/>
      <c r="Q49" s="1106" t="s">
        <v>1817</v>
      </c>
      <c r="R49" s="3154"/>
      <c r="S49" s="40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s="45" customFormat="1" ht="22.5" customHeight="1" x14ac:dyDescent="0.2">
      <c r="A50" s="3471"/>
      <c r="B50" s="3455" t="s">
        <v>46</v>
      </c>
      <c r="C50" s="3455"/>
      <c r="D50" s="378">
        <f>SUM(D47:D48)</f>
        <v>0</v>
      </c>
      <c r="E50" s="378">
        <f>SUM(E47:E48)</f>
        <v>0</v>
      </c>
      <c r="F50" s="378">
        <f t="shared" ref="F50" si="45">SUM(F47:F48)</f>
        <v>0</v>
      </c>
      <c r="G50" s="378">
        <f>SUM(G47:G49)</f>
        <v>49</v>
      </c>
      <c r="H50" s="378">
        <f t="shared" ref="H50:L50" si="46">SUM(H47:H49)</f>
        <v>42</v>
      </c>
      <c r="I50" s="378">
        <f t="shared" si="46"/>
        <v>91</v>
      </c>
      <c r="J50" s="378">
        <f t="shared" si="46"/>
        <v>5</v>
      </c>
      <c r="K50" s="378">
        <f t="shared" si="46"/>
        <v>9</v>
      </c>
      <c r="L50" s="378">
        <f t="shared" si="46"/>
        <v>14</v>
      </c>
      <c r="M50" s="378">
        <f t="shared" ref="M50" si="47">SUM(D50,G50,J50)</f>
        <v>54</v>
      </c>
      <c r="N50" s="378">
        <f t="shared" ref="N50" si="48">SUM(E50,H50,K50)</f>
        <v>51</v>
      </c>
      <c r="O50" s="378">
        <f t="shared" ref="O50" si="49">SUM(F50,I50,L50)</f>
        <v>105</v>
      </c>
      <c r="P50" s="3154" t="s">
        <v>133</v>
      </c>
      <c r="Q50" s="3154"/>
      <c r="R50" s="3154"/>
      <c r="S50" s="40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s="45" customFormat="1" ht="21" customHeight="1" x14ac:dyDescent="0.2">
      <c r="A51" s="3471"/>
      <c r="B51" s="3456" t="s">
        <v>79</v>
      </c>
      <c r="C51" s="43" t="s">
        <v>222</v>
      </c>
      <c r="D51" s="378">
        <f>SUM(D48:D50)</f>
        <v>0</v>
      </c>
      <c r="E51" s="378">
        <f>SUM(E48:E50)</f>
        <v>0</v>
      </c>
      <c r="F51" s="378">
        <v>0</v>
      </c>
      <c r="G51" s="378">
        <v>14</v>
      </c>
      <c r="H51" s="378">
        <v>18</v>
      </c>
      <c r="I51" s="378">
        <v>32</v>
      </c>
      <c r="J51" s="378">
        <v>4</v>
      </c>
      <c r="K51" s="378">
        <v>10</v>
      </c>
      <c r="L51" s="378">
        <v>14</v>
      </c>
      <c r="M51" s="378">
        <f t="shared" si="37"/>
        <v>18</v>
      </c>
      <c r="N51" s="378">
        <f t="shared" si="37"/>
        <v>28</v>
      </c>
      <c r="O51" s="378">
        <f t="shared" si="37"/>
        <v>46</v>
      </c>
      <c r="P51" s="164" t="s">
        <v>223</v>
      </c>
      <c r="Q51" s="3458" t="s">
        <v>149</v>
      </c>
      <c r="R51" s="3154"/>
      <c r="S51" s="40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s="45" customFormat="1" ht="24" customHeight="1" x14ac:dyDescent="0.2">
      <c r="A52" s="3471"/>
      <c r="B52" s="3457"/>
      <c r="C52" s="2259" t="s">
        <v>2535</v>
      </c>
      <c r="D52" s="2265">
        <f>SUM(D49:D51)</f>
        <v>0</v>
      </c>
      <c r="E52" s="2265">
        <f>SUM(E49:E51)</f>
        <v>0</v>
      </c>
      <c r="F52" s="2265">
        <v>0</v>
      </c>
      <c r="G52" s="2265">
        <v>5</v>
      </c>
      <c r="H52" s="2265">
        <v>0</v>
      </c>
      <c r="I52" s="2265">
        <v>5</v>
      </c>
      <c r="J52" s="2265">
        <v>0</v>
      </c>
      <c r="K52" s="2265">
        <v>0</v>
      </c>
      <c r="L52" s="2265">
        <v>0</v>
      </c>
      <c r="M52" s="2265">
        <f t="shared" ref="M52" si="50">SUM(D52,G52,J52)</f>
        <v>5</v>
      </c>
      <c r="N52" s="2265">
        <f t="shared" ref="N52" si="51">SUM(E52,H52,K52)</f>
        <v>0</v>
      </c>
      <c r="O52" s="2265">
        <f t="shared" ref="O52" si="52">SUM(F52,I52,L52)</f>
        <v>5</v>
      </c>
      <c r="P52" s="2365" t="s">
        <v>2535</v>
      </c>
      <c r="Q52" s="3460"/>
      <c r="R52" s="3154"/>
      <c r="S52" s="40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s="45" customFormat="1" ht="22.5" customHeight="1" x14ac:dyDescent="0.2">
      <c r="A53" s="3471"/>
      <c r="B53" s="3455" t="s">
        <v>46</v>
      </c>
      <c r="C53" s="3455"/>
      <c r="D53" s="2265">
        <f>SUM(D51:D52)</f>
        <v>0</v>
      </c>
      <c r="E53" s="2265">
        <f t="shared" ref="E53:O53" si="53">SUM(E51:E52)</f>
        <v>0</v>
      </c>
      <c r="F53" s="2265">
        <f t="shared" si="53"/>
        <v>0</v>
      </c>
      <c r="G53" s="2265">
        <f t="shared" si="53"/>
        <v>19</v>
      </c>
      <c r="H53" s="2265">
        <f t="shared" si="53"/>
        <v>18</v>
      </c>
      <c r="I53" s="2265">
        <f t="shared" si="53"/>
        <v>37</v>
      </c>
      <c r="J53" s="2265">
        <f t="shared" si="53"/>
        <v>4</v>
      </c>
      <c r="K53" s="2265">
        <f t="shared" si="53"/>
        <v>10</v>
      </c>
      <c r="L53" s="2265">
        <f t="shared" si="53"/>
        <v>14</v>
      </c>
      <c r="M53" s="2265">
        <f t="shared" si="53"/>
        <v>23</v>
      </c>
      <c r="N53" s="2265">
        <f t="shared" si="53"/>
        <v>28</v>
      </c>
      <c r="O53" s="2265">
        <f t="shared" si="53"/>
        <v>51</v>
      </c>
      <c r="P53" s="3154" t="s">
        <v>133</v>
      </c>
      <c r="Q53" s="3154"/>
      <c r="R53" s="3154"/>
      <c r="S53" s="40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s="45" customFormat="1" ht="33" customHeight="1" x14ac:dyDescent="0.2">
      <c r="A54" s="3471"/>
      <c r="B54" s="2113" t="s">
        <v>91</v>
      </c>
      <c r="C54" s="43" t="s">
        <v>748</v>
      </c>
      <c r="D54" s="378">
        <f>SUM(D50:D51)</f>
        <v>0</v>
      </c>
      <c r="E54" s="378">
        <f>SUM(E50:E51)</f>
        <v>0</v>
      </c>
      <c r="F54" s="378">
        <v>0</v>
      </c>
      <c r="G54" s="378">
        <v>21</v>
      </c>
      <c r="H54" s="378">
        <v>16</v>
      </c>
      <c r="I54" s="378">
        <v>37</v>
      </c>
      <c r="J54" s="378">
        <v>0</v>
      </c>
      <c r="K54" s="2265">
        <v>0</v>
      </c>
      <c r="L54" s="2265">
        <v>0</v>
      </c>
      <c r="M54" s="378">
        <f t="shared" ref="M54:M55" si="54">SUM(D54,G54,J54)</f>
        <v>21</v>
      </c>
      <c r="N54" s="378">
        <f t="shared" ref="N54:N55" si="55">SUM(E54,H54,K54)</f>
        <v>16</v>
      </c>
      <c r="O54" s="378">
        <f t="shared" ref="O54:O55" si="56">SUM(F54,I54,L54)</f>
        <v>37</v>
      </c>
      <c r="P54" s="1009" t="s">
        <v>913</v>
      </c>
      <c r="Q54" s="1719" t="s">
        <v>158</v>
      </c>
      <c r="R54" s="3154"/>
      <c r="S54" s="40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s="45" customFormat="1" ht="22.5" customHeight="1" x14ac:dyDescent="0.2">
      <c r="A55" s="3471"/>
      <c r="B55" s="1725" t="s">
        <v>74</v>
      </c>
      <c r="C55" s="43"/>
      <c r="D55" s="378">
        <f>SUM(D51:D54)</f>
        <v>0</v>
      </c>
      <c r="E55" s="378">
        <f>SUM(E51:E54)</f>
        <v>0</v>
      </c>
      <c r="F55" s="378">
        <v>0</v>
      </c>
      <c r="G55" s="378">
        <v>18</v>
      </c>
      <c r="H55" s="378">
        <v>25</v>
      </c>
      <c r="I55" s="378">
        <v>43</v>
      </c>
      <c r="J55" s="2265">
        <v>0</v>
      </c>
      <c r="K55" s="2265">
        <v>0</v>
      </c>
      <c r="L55" s="2265">
        <v>0</v>
      </c>
      <c r="M55" s="378">
        <f t="shared" si="54"/>
        <v>18</v>
      </c>
      <c r="N55" s="378">
        <f t="shared" si="55"/>
        <v>25</v>
      </c>
      <c r="O55" s="378">
        <f t="shared" si="56"/>
        <v>43</v>
      </c>
      <c r="P55" s="1014"/>
      <c r="Q55" s="1768" t="s">
        <v>152</v>
      </c>
      <c r="R55" s="3154"/>
      <c r="S55" s="40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s="45" customFormat="1" ht="24.75" customHeight="1" x14ac:dyDescent="0.2">
      <c r="A56" s="3455" t="s">
        <v>92</v>
      </c>
      <c r="B56" s="3455"/>
      <c r="C56" s="3455"/>
      <c r="D56" s="378">
        <f>SUM(D55,D50,D54,D53,D46)</f>
        <v>0</v>
      </c>
      <c r="E56" s="2265">
        <f t="shared" ref="E56:O56" si="57">SUM(E55,E50,E54,E53,E46)</f>
        <v>0</v>
      </c>
      <c r="F56" s="2265">
        <f t="shared" si="57"/>
        <v>0</v>
      </c>
      <c r="G56" s="2265">
        <f t="shared" si="57"/>
        <v>161</v>
      </c>
      <c r="H56" s="2265">
        <f t="shared" si="57"/>
        <v>140</v>
      </c>
      <c r="I56" s="2265">
        <f t="shared" si="57"/>
        <v>301</v>
      </c>
      <c r="J56" s="2265">
        <f t="shared" si="57"/>
        <v>27</v>
      </c>
      <c r="K56" s="2265">
        <f t="shared" si="57"/>
        <v>34</v>
      </c>
      <c r="L56" s="2265">
        <f t="shared" si="57"/>
        <v>61</v>
      </c>
      <c r="M56" s="2265">
        <f t="shared" si="57"/>
        <v>188</v>
      </c>
      <c r="N56" s="2265">
        <f t="shared" si="57"/>
        <v>174</v>
      </c>
      <c r="O56" s="2265">
        <f t="shared" si="57"/>
        <v>362</v>
      </c>
      <c r="P56" s="3154" t="s">
        <v>130</v>
      </c>
      <c r="Q56" s="3154"/>
      <c r="R56" s="3154"/>
      <c r="S56" s="40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s="45" customFormat="1" ht="24.75" customHeight="1" x14ac:dyDescent="0.2">
      <c r="A57" s="3468" t="s">
        <v>212</v>
      </c>
      <c r="B57" s="939" t="s">
        <v>219</v>
      </c>
      <c r="C57" s="1183"/>
      <c r="D57" s="378">
        <f t="shared" ref="D57:D66" si="58">SUM(D55:D56)</f>
        <v>0</v>
      </c>
      <c r="E57" s="378">
        <f t="shared" ref="E57:E66" si="59">SUM(E55:E56)</f>
        <v>0</v>
      </c>
      <c r="F57" s="378">
        <v>0</v>
      </c>
      <c r="G57" s="378">
        <v>12</v>
      </c>
      <c r="H57" s="378">
        <v>21</v>
      </c>
      <c r="I57" s="378">
        <v>33</v>
      </c>
      <c r="J57" s="378">
        <v>5</v>
      </c>
      <c r="K57" s="378">
        <v>12</v>
      </c>
      <c r="L57" s="378">
        <v>17</v>
      </c>
      <c r="M57" s="378">
        <f t="shared" ref="M57" si="60">SUM(D57,G57,J57)</f>
        <v>17</v>
      </c>
      <c r="N57" s="378">
        <f t="shared" ref="N57" si="61">SUM(E57,H57,K57)</f>
        <v>33</v>
      </c>
      <c r="O57" s="378">
        <f t="shared" ref="O57" si="62">SUM(F57,I57,L57)</f>
        <v>50</v>
      </c>
      <c r="P57" s="1425"/>
      <c r="Q57" s="1724" t="s">
        <v>137</v>
      </c>
      <c r="R57" s="3155" t="s">
        <v>224</v>
      </c>
      <c r="S57" s="40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s="47" customFormat="1" ht="24.75" customHeight="1" x14ac:dyDescent="0.2">
      <c r="A58" s="3470"/>
      <c r="B58" s="2400" t="s">
        <v>60</v>
      </c>
      <c r="C58" s="115"/>
      <c r="D58" s="378">
        <f t="shared" si="58"/>
        <v>0</v>
      </c>
      <c r="E58" s="378">
        <f t="shared" si="59"/>
        <v>0</v>
      </c>
      <c r="F58" s="378">
        <v>0</v>
      </c>
      <c r="G58" s="378">
        <v>10</v>
      </c>
      <c r="H58" s="378">
        <v>14</v>
      </c>
      <c r="I58" s="378">
        <v>24</v>
      </c>
      <c r="J58" s="378">
        <v>0</v>
      </c>
      <c r="K58" s="2265">
        <v>0</v>
      </c>
      <c r="L58" s="2265">
        <v>0</v>
      </c>
      <c r="M58" s="378">
        <f t="shared" ref="M58:M66" si="63">SUM(D58,G58,J58)</f>
        <v>10</v>
      </c>
      <c r="N58" s="378">
        <f t="shared" ref="N58:O66" si="64">SUM(E58,H58,K58)</f>
        <v>14</v>
      </c>
      <c r="O58" s="378">
        <f t="shared" si="64"/>
        <v>24</v>
      </c>
      <c r="P58" s="1409"/>
      <c r="Q58" s="2398" t="s">
        <v>138</v>
      </c>
      <c r="R58" s="3156"/>
    </row>
    <row r="59" spans="1:28" ht="24.75" customHeight="1" x14ac:dyDescent="0.2">
      <c r="A59" s="3455" t="s">
        <v>92</v>
      </c>
      <c r="B59" s="3455"/>
      <c r="C59" s="3455"/>
      <c r="D59" s="378">
        <f t="shared" si="58"/>
        <v>0</v>
      </c>
      <c r="E59" s="378">
        <f t="shared" si="59"/>
        <v>0</v>
      </c>
      <c r="F59" s="378">
        <v>0</v>
      </c>
      <c r="G59" s="378">
        <f>SUM(G57:G58)</f>
        <v>22</v>
      </c>
      <c r="H59" s="378">
        <f t="shared" ref="H59:L59" si="65">SUM(H57:H58)</f>
        <v>35</v>
      </c>
      <c r="I59" s="378">
        <f t="shared" si="65"/>
        <v>57</v>
      </c>
      <c r="J59" s="378">
        <f t="shared" si="65"/>
        <v>5</v>
      </c>
      <c r="K59" s="378">
        <f t="shared" si="65"/>
        <v>12</v>
      </c>
      <c r="L59" s="378">
        <f t="shared" si="65"/>
        <v>17</v>
      </c>
      <c r="M59" s="378">
        <f t="shared" si="63"/>
        <v>27</v>
      </c>
      <c r="N59" s="378">
        <f t="shared" si="64"/>
        <v>47</v>
      </c>
      <c r="O59" s="378">
        <f t="shared" si="64"/>
        <v>74</v>
      </c>
      <c r="P59" s="3150" t="s">
        <v>130</v>
      </c>
      <c r="Q59" s="3150"/>
      <c r="R59" s="3150"/>
    </row>
    <row r="60" spans="1:28" ht="33" customHeight="1" x14ac:dyDescent="0.2">
      <c r="A60" s="2113" t="s">
        <v>201</v>
      </c>
      <c r="B60" s="2113"/>
      <c r="C60" s="115"/>
      <c r="D60" s="378">
        <f t="shared" si="58"/>
        <v>0</v>
      </c>
      <c r="E60" s="378">
        <f t="shared" si="59"/>
        <v>0</v>
      </c>
      <c r="F60" s="378">
        <v>0</v>
      </c>
      <c r="G60" s="378">
        <v>20</v>
      </c>
      <c r="H60" s="378">
        <v>6</v>
      </c>
      <c r="I60" s="378">
        <v>26</v>
      </c>
      <c r="J60" s="378">
        <v>21</v>
      </c>
      <c r="K60" s="378">
        <v>9</v>
      </c>
      <c r="L60" s="378">
        <v>30</v>
      </c>
      <c r="M60" s="378">
        <f t="shared" si="63"/>
        <v>41</v>
      </c>
      <c r="N60" s="378">
        <f t="shared" si="64"/>
        <v>15</v>
      </c>
      <c r="O60" s="378">
        <f t="shared" si="64"/>
        <v>56</v>
      </c>
      <c r="P60" s="1427"/>
      <c r="Q60" s="1427"/>
      <c r="R60" s="2399" t="s">
        <v>1650</v>
      </c>
    </row>
    <row r="61" spans="1:28" ht="24.75" customHeight="1" x14ac:dyDescent="0.2">
      <c r="A61" s="3455" t="s">
        <v>40</v>
      </c>
      <c r="B61" s="115" t="s">
        <v>85</v>
      </c>
      <c r="C61" s="115"/>
      <c r="D61" s="378">
        <f t="shared" si="58"/>
        <v>0</v>
      </c>
      <c r="E61" s="378">
        <f t="shared" si="59"/>
        <v>0</v>
      </c>
      <c r="F61" s="378">
        <v>0</v>
      </c>
      <c r="G61" s="378">
        <v>35</v>
      </c>
      <c r="H61" s="378">
        <v>13</v>
      </c>
      <c r="I61" s="378">
        <v>48</v>
      </c>
      <c r="J61" s="378">
        <v>28</v>
      </c>
      <c r="K61" s="378">
        <v>11</v>
      </c>
      <c r="L61" s="378">
        <v>39</v>
      </c>
      <c r="M61" s="378">
        <f t="shared" si="63"/>
        <v>63</v>
      </c>
      <c r="N61" s="378">
        <f t="shared" si="64"/>
        <v>24</v>
      </c>
      <c r="O61" s="378">
        <f t="shared" si="64"/>
        <v>87</v>
      </c>
      <c r="P61" s="1426"/>
      <c r="Q61" s="1426" t="s">
        <v>151</v>
      </c>
      <c r="R61" s="3150" t="s">
        <v>124</v>
      </c>
    </row>
    <row r="62" spans="1:28" ht="24.75" customHeight="1" x14ac:dyDescent="0.2">
      <c r="A62" s="3455"/>
      <c r="B62" s="115" t="s">
        <v>203</v>
      </c>
      <c r="C62" s="115"/>
      <c r="D62" s="378">
        <f t="shared" si="58"/>
        <v>0</v>
      </c>
      <c r="E62" s="378">
        <f t="shared" si="59"/>
        <v>0</v>
      </c>
      <c r="F62" s="378">
        <v>0</v>
      </c>
      <c r="G62" s="378">
        <v>29</v>
      </c>
      <c r="H62" s="378">
        <v>19</v>
      </c>
      <c r="I62" s="378">
        <v>48</v>
      </c>
      <c r="J62" s="378">
        <v>23</v>
      </c>
      <c r="K62" s="378">
        <v>14</v>
      </c>
      <c r="L62" s="378">
        <v>37</v>
      </c>
      <c r="M62" s="378">
        <f t="shared" si="63"/>
        <v>52</v>
      </c>
      <c r="N62" s="378">
        <f t="shared" si="64"/>
        <v>33</v>
      </c>
      <c r="O62" s="378">
        <f t="shared" si="64"/>
        <v>85</v>
      </c>
      <c r="P62" s="1426"/>
      <c r="Q62" s="1426" t="s">
        <v>209</v>
      </c>
      <c r="R62" s="3150"/>
    </row>
    <row r="63" spans="1:28" ht="24.75" customHeight="1" x14ac:dyDescent="0.2">
      <c r="A63" s="3455" t="s">
        <v>92</v>
      </c>
      <c r="B63" s="3455"/>
      <c r="C63" s="3455"/>
      <c r="D63" s="378">
        <f t="shared" si="58"/>
        <v>0</v>
      </c>
      <c r="E63" s="378">
        <f t="shared" si="59"/>
        <v>0</v>
      </c>
      <c r="F63" s="378">
        <v>0</v>
      </c>
      <c r="G63" s="378">
        <f t="shared" ref="G63:L63" si="66">SUM(G61:G62)</f>
        <v>64</v>
      </c>
      <c r="H63" s="378">
        <f t="shared" si="66"/>
        <v>32</v>
      </c>
      <c r="I63" s="378">
        <f t="shared" si="66"/>
        <v>96</v>
      </c>
      <c r="J63" s="378">
        <f t="shared" si="66"/>
        <v>51</v>
      </c>
      <c r="K63" s="378">
        <f t="shared" si="66"/>
        <v>25</v>
      </c>
      <c r="L63" s="378">
        <f t="shared" si="66"/>
        <v>76</v>
      </c>
      <c r="M63" s="378">
        <f t="shared" si="63"/>
        <v>115</v>
      </c>
      <c r="N63" s="378">
        <f t="shared" si="64"/>
        <v>57</v>
      </c>
      <c r="O63" s="378">
        <f t="shared" si="64"/>
        <v>172</v>
      </c>
      <c r="P63" s="3150" t="s">
        <v>130</v>
      </c>
      <c r="Q63" s="3150"/>
      <c r="R63" s="3150"/>
    </row>
    <row r="64" spans="1:28" ht="24.75" customHeight="1" x14ac:dyDescent="0.2">
      <c r="A64" s="3455" t="s">
        <v>41</v>
      </c>
      <c r="B64" s="1372" t="s">
        <v>225</v>
      </c>
      <c r="C64" s="1372" t="s">
        <v>226</v>
      </c>
      <c r="D64" s="378">
        <f t="shared" si="58"/>
        <v>0</v>
      </c>
      <c r="E64" s="378">
        <f t="shared" si="59"/>
        <v>0</v>
      </c>
      <c r="F64" s="378">
        <v>0</v>
      </c>
      <c r="G64" s="378">
        <v>26</v>
      </c>
      <c r="H64" s="378">
        <v>24</v>
      </c>
      <c r="I64" s="378">
        <v>50</v>
      </c>
      <c r="J64" s="378">
        <v>0</v>
      </c>
      <c r="K64" s="378">
        <v>0</v>
      </c>
      <c r="L64" s="378">
        <v>0</v>
      </c>
      <c r="M64" s="378">
        <f t="shared" si="63"/>
        <v>26</v>
      </c>
      <c r="N64" s="378">
        <f t="shared" si="64"/>
        <v>24</v>
      </c>
      <c r="O64" s="378">
        <f t="shared" si="64"/>
        <v>50</v>
      </c>
      <c r="P64" s="1427" t="s">
        <v>227</v>
      </c>
      <c r="Q64" s="1427" t="s">
        <v>228</v>
      </c>
      <c r="R64" s="3150" t="s">
        <v>144</v>
      </c>
    </row>
    <row r="65" spans="1:18" ht="33.75" customHeight="1" x14ac:dyDescent="0.2">
      <c r="A65" s="3455"/>
      <c r="B65" s="1372" t="s">
        <v>208</v>
      </c>
      <c r="C65" s="1372" t="s">
        <v>229</v>
      </c>
      <c r="D65" s="378">
        <f t="shared" si="58"/>
        <v>0</v>
      </c>
      <c r="E65" s="378">
        <f t="shared" si="59"/>
        <v>0</v>
      </c>
      <c r="F65" s="378">
        <v>0</v>
      </c>
      <c r="G65" s="378">
        <v>21</v>
      </c>
      <c r="H65" s="378">
        <v>18</v>
      </c>
      <c r="I65" s="378">
        <v>39</v>
      </c>
      <c r="J65" s="378">
        <v>0</v>
      </c>
      <c r="K65" s="378">
        <v>0</v>
      </c>
      <c r="L65" s="378">
        <v>0</v>
      </c>
      <c r="M65" s="378">
        <f t="shared" si="63"/>
        <v>21</v>
      </c>
      <c r="N65" s="378">
        <f t="shared" si="64"/>
        <v>18</v>
      </c>
      <c r="O65" s="378">
        <f t="shared" si="64"/>
        <v>39</v>
      </c>
      <c r="P65" s="1427" t="s">
        <v>230</v>
      </c>
      <c r="Q65" s="1427" t="s">
        <v>145</v>
      </c>
      <c r="R65" s="3150"/>
    </row>
    <row r="66" spans="1:18" ht="29.25" customHeight="1" thickBot="1" x14ac:dyDescent="0.25">
      <c r="A66" s="3465" t="s">
        <v>92</v>
      </c>
      <c r="B66" s="3465"/>
      <c r="C66" s="3465"/>
      <c r="D66" s="378">
        <f t="shared" si="58"/>
        <v>0</v>
      </c>
      <c r="E66" s="378">
        <f t="shared" si="59"/>
        <v>0</v>
      </c>
      <c r="F66" s="378">
        <v>0</v>
      </c>
      <c r="G66" s="1128">
        <f t="shared" ref="G66:L66" si="67">SUM(G64:G65)</f>
        <v>47</v>
      </c>
      <c r="H66" s="1128">
        <f t="shared" si="67"/>
        <v>42</v>
      </c>
      <c r="I66" s="1128">
        <f t="shared" si="67"/>
        <v>89</v>
      </c>
      <c r="J66" s="1128">
        <f t="shared" si="67"/>
        <v>0</v>
      </c>
      <c r="K66" s="1128">
        <f t="shared" si="67"/>
        <v>0</v>
      </c>
      <c r="L66" s="1128">
        <f t="shared" si="67"/>
        <v>0</v>
      </c>
      <c r="M66" s="1104">
        <f t="shared" si="63"/>
        <v>47</v>
      </c>
      <c r="N66" s="1104">
        <f t="shared" si="64"/>
        <v>42</v>
      </c>
      <c r="O66" s="1104">
        <f t="shared" si="64"/>
        <v>89</v>
      </c>
      <c r="P66" s="3689" t="s">
        <v>130</v>
      </c>
      <c r="Q66" s="3689"/>
      <c r="R66" s="3689"/>
    </row>
    <row r="67" spans="1:18" ht="24.75" customHeight="1" thickBot="1" x14ac:dyDescent="0.25">
      <c r="A67" s="3557" t="s">
        <v>42</v>
      </c>
      <c r="B67" s="3557"/>
      <c r="C67" s="3557"/>
      <c r="D67" s="1195">
        <f>SUM(D66,D63,D60,D59,D56,D37,D31,D28,D24,D23,D20,D14,D13)</f>
        <v>64</v>
      </c>
      <c r="E67" s="1980">
        <f t="shared" ref="E67:O67" si="68">SUM(E66,E63,E60,E59,E56,E37,E31,E28,E24,E23,E20,E14,E13)</f>
        <v>36</v>
      </c>
      <c r="F67" s="1980">
        <f t="shared" si="68"/>
        <v>100</v>
      </c>
      <c r="G67" s="1980">
        <f t="shared" si="68"/>
        <v>564</v>
      </c>
      <c r="H67" s="1980">
        <f t="shared" si="68"/>
        <v>536</v>
      </c>
      <c r="I67" s="1980">
        <f t="shared" si="68"/>
        <v>1100</v>
      </c>
      <c r="J67" s="1980">
        <f t="shared" si="68"/>
        <v>150</v>
      </c>
      <c r="K67" s="1980">
        <f t="shared" si="68"/>
        <v>107</v>
      </c>
      <c r="L67" s="1980">
        <f t="shared" si="68"/>
        <v>257</v>
      </c>
      <c r="M67" s="1980">
        <f t="shared" si="68"/>
        <v>778</v>
      </c>
      <c r="N67" s="1980">
        <f t="shared" si="68"/>
        <v>679</v>
      </c>
      <c r="O67" s="1980">
        <f t="shared" si="68"/>
        <v>1457</v>
      </c>
      <c r="P67" s="3688" t="s">
        <v>147</v>
      </c>
      <c r="Q67" s="3688"/>
      <c r="R67" s="3688"/>
    </row>
    <row r="68" spans="1:18" ht="28.5" customHeight="1" thickTop="1" x14ac:dyDescent="0.2">
      <c r="D68" s="1726"/>
      <c r="E68" s="1726"/>
      <c r="F68" s="1726"/>
      <c r="G68" s="1726"/>
      <c r="H68" s="1726"/>
      <c r="I68" s="1726"/>
      <c r="J68" s="1726"/>
      <c r="K68" s="1726"/>
      <c r="L68" s="1726"/>
      <c r="M68" s="1726"/>
      <c r="N68" s="1726"/>
      <c r="O68" s="1726"/>
    </row>
    <row r="69" spans="1:18" ht="12.75" customHeight="1" x14ac:dyDescent="0.2">
      <c r="M69" s="38"/>
      <c r="N69" s="38"/>
      <c r="O69" s="38"/>
    </row>
    <row r="70" spans="1:18" ht="12.75" customHeight="1" x14ac:dyDescent="0.2">
      <c r="M70" s="38"/>
      <c r="N70" s="38"/>
      <c r="O70" s="38"/>
    </row>
    <row r="71" spans="1:18" ht="12.75" customHeight="1" x14ac:dyDescent="0.2"/>
    <row r="72" spans="1:18" ht="12.75" customHeight="1" x14ac:dyDescent="0.2"/>
    <row r="73" spans="1:18" ht="12.75" customHeight="1" x14ac:dyDescent="0.2"/>
    <row r="74" spans="1:18" ht="12.75" customHeight="1" x14ac:dyDescent="0.2"/>
    <row r="75" spans="1:18" ht="12.75" customHeight="1" x14ac:dyDescent="0.2"/>
    <row r="76" spans="1:18" ht="12.75" customHeight="1" x14ac:dyDescent="0.2"/>
    <row r="77" spans="1:18" ht="12.75" customHeight="1" x14ac:dyDescent="0.2"/>
    <row r="78" spans="1:18" ht="12.75" customHeight="1" x14ac:dyDescent="0.2"/>
    <row r="79" spans="1:18" ht="12.75" customHeight="1" x14ac:dyDescent="0.2"/>
    <row r="80" spans="1:18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</sheetData>
  <mergeCells count="93">
    <mergeCell ref="A23:C23"/>
    <mergeCell ref="P23:R23"/>
    <mergeCell ref="A21:A22"/>
    <mergeCell ref="R21:R22"/>
    <mergeCell ref="A29:A30"/>
    <mergeCell ref="R29:R30"/>
    <mergeCell ref="P20:R20"/>
    <mergeCell ref="A20:C20"/>
    <mergeCell ref="A16:A18"/>
    <mergeCell ref="Q4:Q7"/>
    <mergeCell ref="G5:I5"/>
    <mergeCell ref="B10:B11"/>
    <mergeCell ref="Q10:Q11"/>
    <mergeCell ref="B12:C12"/>
    <mergeCell ref="P12:Q12"/>
    <mergeCell ref="R15:R19"/>
    <mergeCell ref="R8:R10"/>
    <mergeCell ref="A13:C13"/>
    <mergeCell ref="P13:R13"/>
    <mergeCell ref="B17:C17"/>
    <mergeCell ref="P17:Q17"/>
    <mergeCell ref="Q15:Q16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R4:R7"/>
    <mergeCell ref="D5:F5"/>
    <mergeCell ref="M4:O4"/>
    <mergeCell ref="P4:P7"/>
    <mergeCell ref="J5:L5"/>
    <mergeCell ref="M5:O5"/>
    <mergeCell ref="J40:L40"/>
    <mergeCell ref="M40:O40"/>
    <mergeCell ref="P40:P43"/>
    <mergeCell ref="Q40:Q43"/>
    <mergeCell ref="M41:O41"/>
    <mergeCell ref="J41:L41"/>
    <mergeCell ref="A40:A43"/>
    <mergeCell ref="B40:B43"/>
    <mergeCell ref="C40:C43"/>
    <mergeCell ref="D40:F40"/>
    <mergeCell ref="G40:I40"/>
    <mergeCell ref="G41:I41"/>
    <mergeCell ref="P39:R39"/>
    <mergeCell ref="R25:R27"/>
    <mergeCell ref="A28:C28"/>
    <mergeCell ref="P28:R28"/>
    <mergeCell ref="A32:A35"/>
    <mergeCell ref="R32:R36"/>
    <mergeCell ref="A39:B39"/>
    <mergeCell ref="A25:A27"/>
    <mergeCell ref="A37:C37"/>
    <mergeCell ref="P37:R37"/>
    <mergeCell ref="A31:C31"/>
    <mergeCell ref="P31:R31"/>
    <mergeCell ref="P50:Q50"/>
    <mergeCell ref="B51:B52"/>
    <mergeCell ref="Q51:Q52"/>
    <mergeCell ref="B53:C53"/>
    <mergeCell ref="P53:Q53"/>
    <mergeCell ref="A61:A62"/>
    <mergeCell ref="R61:R62"/>
    <mergeCell ref="A67:C67"/>
    <mergeCell ref="P67:R67"/>
    <mergeCell ref="A63:C63"/>
    <mergeCell ref="P63:R63"/>
    <mergeCell ref="A64:A65"/>
    <mergeCell ref="R64:R65"/>
    <mergeCell ref="A66:C66"/>
    <mergeCell ref="P66:R66"/>
    <mergeCell ref="B15:B16"/>
    <mergeCell ref="R40:R43"/>
    <mergeCell ref="D41:F41"/>
    <mergeCell ref="A59:C59"/>
    <mergeCell ref="P59:R59"/>
    <mergeCell ref="A57:A58"/>
    <mergeCell ref="R57:R58"/>
    <mergeCell ref="A56:C56"/>
    <mergeCell ref="P56:R56"/>
    <mergeCell ref="A44:A55"/>
    <mergeCell ref="B44:B45"/>
    <mergeCell ref="Q44:Q45"/>
    <mergeCell ref="R44:R55"/>
    <mergeCell ref="B46:C46"/>
    <mergeCell ref="P46:Q46"/>
    <mergeCell ref="B50:C5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65" firstPageNumber="259" orientation="landscape" useFirstPageNumber="1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tabSelected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2835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2"/>
  <sheetViews>
    <sheetView rightToLeft="1" view="pageBreakPreview" zoomScale="85" zoomScaleNormal="75" zoomScaleSheetLayoutView="85" workbookViewId="0">
      <selection activeCell="P25" sqref="P25"/>
    </sheetView>
  </sheetViews>
  <sheetFormatPr defaultColWidth="10.28515625" defaultRowHeight="12.75" x14ac:dyDescent="0.2"/>
  <cols>
    <col min="1" max="1" width="30.42578125" style="26" customWidth="1"/>
    <col min="2" max="2" width="7.140625" style="26" customWidth="1"/>
    <col min="3" max="3" width="8.5703125" style="26" customWidth="1"/>
    <col min="4" max="4" width="7.7109375" style="26" customWidth="1"/>
    <col min="5" max="5" width="9.28515625" style="26" customWidth="1"/>
    <col min="6" max="6" width="10.7109375" style="26" customWidth="1"/>
    <col min="7" max="8" width="9.28515625" style="26" customWidth="1"/>
    <col min="9" max="9" width="11.5703125" style="26" customWidth="1"/>
    <col min="10" max="11" width="9.28515625" style="26" customWidth="1"/>
    <col min="12" max="12" width="10.7109375" style="26" customWidth="1"/>
    <col min="13" max="13" width="9.28515625" style="26" customWidth="1"/>
    <col min="14" max="14" width="36.7109375" style="26" customWidth="1"/>
    <col min="15" max="16384" width="10.28515625" style="26"/>
  </cols>
  <sheetData>
    <row r="1" spans="1:14" ht="27.75" customHeight="1" x14ac:dyDescent="0.2">
      <c r="A1" s="3545" t="s">
        <v>2836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4" ht="27.75" customHeight="1" x14ac:dyDescent="0.2">
      <c r="A2" s="3696" t="s">
        <v>2837</v>
      </c>
      <c r="B2" s="3696"/>
      <c r="C2" s="3696"/>
      <c r="D2" s="3696"/>
      <c r="E2" s="3696"/>
      <c r="F2" s="3696"/>
      <c r="G2" s="3696"/>
      <c r="H2" s="3696"/>
      <c r="I2" s="3696"/>
      <c r="J2" s="3696"/>
      <c r="K2" s="3696"/>
      <c r="L2" s="3696"/>
      <c r="M2" s="3696"/>
      <c r="N2" s="3696"/>
    </row>
    <row r="3" spans="1:14" ht="27.75" customHeight="1" thickBot="1" x14ac:dyDescent="0.25">
      <c r="A3" s="3697" t="s">
        <v>2838</v>
      </c>
      <c r="B3" s="3697"/>
      <c r="C3" s="3697"/>
      <c r="D3" s="3697"/>
      <c r="E3" s="3697"/>
      <c r="F3" s="3697"/>
      <c r="G3" s="3697"/>
      <c r="H3" s="3697"/>
      <c r="I3" s="3697"/>
      <c r="J3" s="3697"/>
      <c r="K3" s="3697"/>
      <c r="L3" s="3697"/>
      <c r="M3" s="3697"/>
      <c r="N3" s="3698" t="s">
        <v>2839</v>
      </c>
    </row>
    <row r="4" spans="1:14" ht="27.75" customHeight="1" thickTop="1" x14ac:dyDescent="0.2">
      <c r="A4" s="2965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550" t="s">
        <v>98</v>
      </c>
    </row>
    <row r="5" spans="1:14" s="3699" customFormat="1" ht="23.25" customHeight="1" x14ac:dyDescent="0.25">
      <c r="A5" s="2966"/>
      <c r="B5" s="3543" t="s">
        <v>94</v>
      </c>
      <c r="C5" s="3543"/>
      <c r="D5" s="3543"/>
      <c r="E5" s="3543" t="s">
        <v>95</v>
      </c>
      <c r="F5" s="3543"/>
      <c r="G5" s="3543"/>
      <c r="H5" s="3543" t="s">
        <v>96</v>
      </c>
      <c r="I5" s="3543"/>
      <c r="J5" s="3543"/>
      <c r="K5" s="2930" t="s">
        <v>116</v>
      </c>
      <c r="L5" s="2930"/>
      <c r="M5" s="2930"/>
      <c r="N5" s="3551"/>
    </row>
    <row r="6" spans="1:14" ht="24.75" customHeight="1" x14ac:dyDescent="0.2">
      <c r="A6" s="2966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551"/>
    </row>
    <row r="7" spans="1:14" ht="24.75" customHeight="1" thickBot="1" x14ac:dyDescent="0.25">
      <c r="A7" s="2967"/>
      <c r="B7" s="2747" t="s">
        <v>181</v>
      </c>
      <c r="C7" s="2747" t="s">
        <v>182</v>
      </c>
      <c r="D7" s="2747" t="s">
        <v>183</v>
      </c>
      <c r="E7" s="2747" t="s">
        <v>181</v>
      </c>
      <c r="F7" s="2747" t="s">
        <v>182</v>
      </c>
      <c r="G7" s="2747" t="s">
        <v>183</v>
      </c>
      <c r="H7" s="2747" t="s">
        <v>181</v>
      </c>
      <c r="I7" s="2747" t="s">
        <v>182</v>
      </c>
      <c r="J7" s="2747" t="s">
        <v>183</v>
      </c>
      <c r="K7" s="2747" t="s">
        <v>181</v>
      </c>
      <c r="L7" s="2747" t="s">
        <v>182</v>
      </c>
      <c r="M7" s="2747" t="s">
        <v>183</v>
      </c>
      <c r="N7" s="3552"/>
    </row>
    <row r="8" spans="1:14" ht="24.75" customHeight="1" x14ac:dyDescent="0.2">
      <c r="A8" s="2706" t="s">
        <v>34</v>
      </c>
      <c r="B8" s="73">
        <v>0</v>
      </c>
      <c r="C8" s="73">
        <v>0</v>
      </c>
      <c r="D8" s="73">
        <v>0</v>
      </c>
      <c r="E8" s="73">
        <v>2</v>
      </c>
      <c r="F8" s="73">
        <v>4</v>
      </c>
      <c r="G8" s="73">
        <v>6</v>
      </c>
      <c r="H8" s="73">
        <v>0</v>
      </c>
      <c r="I8" s="73">
        <v>0</v>
      </c>
      <c r="J8" s="73">
        <v>0</v>
      </c>
      <c r="K8" s="73">
        <f>SUM(B8,E8,H8)</f>
        <v>2</v>
      </c>
      <c r="L8" s="73">
        <f>SUM(C8,F8,I8)</f>
        <v>4</v>
      </c>
      <c r="M8" s="73">
        <f>SUM(K8:L8)</f>
        <v>6</v>
      </c>
      <c r="N8" s="3700" t="s">
        <v>128</v>
      </c>
    </row>
    <row r="9" spans="1:14" ht="24.75" customHeight="1" x14ac:dyDescent="0.2">
      <c r="A9" s="2335" t="s">
        <v>51</v>
      </c>
      <c r="B9" s="73">
        <v>2</v>
      </c>
      <c r="C9" s="73">
        <v>1</v>
      </c>
      <c r="D9" s="73">
        <v>3</v>
      </c>
      <c r="E9" s="73">
        <v>18</v>
      </c>
      <c r="F9" s="73">
        <v>15</v>
      </c>
      <c r="G9" s="73">
        <v>33</v>
      </c>
      <c r="H9" s="73">
        <v>0</v>
      </c>
      <c r="I9" s="73">
        <v>0</v>
      </c>
      <c r="J9" s="73">
        <v>0</v>
      </c>
      <c r="K9" s="73">
        <f t="shared" ref="K9:M18" si="0">SUM(B9,E9,H9)</f>
        <v>20</v>
      </c>
      <c r="L9" s="73">
        <f t="shared" si="0"/>
        <v>16</v>
      </c>
      <c r="M9" s="73">
        <f t="shared" si="0"/>
        <v>36</v>
      </c>
      <c r="N9" s="3701" t="s">
        <v>100</v>
      </c>
    </row>
    <row r="10" spans="1:14" ht="24.75" customHeight="1" x14ac:dyDescent="0.2">
      <c r="A10" s="2335" t="s">
        <v>36</v>
      </c>
      <c r="B10" s="73">
        <v>0</v>
      </c>
      <c r="C10" s="73">
        <v>0</v>
      </c>
      <c r="D10" s="73">
        <v>0</v>
      </c>
      <c r="E10" s="73">
        <v>6</v>
      </c>
      <c r="F10" s="73">
        <v>16</v>
      </c>
      <c r="G10" s="73">
        <v>22</v>
      </c>
      <c r="H10" s="73">
        <v>0</v>
      </c>
      <c r="I10" s="73">
        <v>0</v>
      </c>
      <c r="J10" s="73">
        <v>0</v>
      </c>
      <c r="K10" s="73">
        <f t="shared" si="0"/>
        <v>6</v>
      </c>
      <c r="L10" s="73">
        <f t="shared" si="0"/>
        <v>16</v>
      </c>
      <c r="M10" s="73">
        <f t="shared" si="0"/>
        <v>22</v>
      </c>
      <c r="N10" s="2613" t="s">
        <v>123</v>
      </c>
    </row>
    <row r="11" spans="1:14" s="3702" customFormat="1" ht="30" customHeight="1" x14ac:dyDescent="0.2">
      <c r="A11" s="2335" t="s">
        <v>43</v>
      </c>
      <c r="B11" s="2613">
        <v>0</v>
      </c>
      <c r="C11" s="2613">
        <v>0</v>
      </c>
      <c r="D11" s="2613">
        <v>0</v>
      </c>
      <c r="E11" s="2613">
        <v>36</v>
      </c>
      <c r="F11" s="2613">
        <v>46</v>
      </c>
      <c r="G11" s="2613">
        <v>82</v>
      </c>
      <c r="H11" s="2613">
        <v>11</v>
      </c>
      <c r="I11" s="2613">
        <v>24</v>
      </c>
      <c r="J11" s="2613">
        <v>35</v>
      </c>
      <c r="K11" s="73">
        <f t="shared" si="0"/>
        <v>47</v>
      </c>
      <c r="L11" s="73">
        <f t="shared" si="0"/>
        <v>70</v>
      </c>
      <c r="M11" s="73">
        <f t="shared" si="0"/>
        <v>117</v>
      </c>
      <c r="N11" s="3701" t="s">
        <v>125</v>
      </c>
    </row>
    <row r="12" spans="1:14" s="3702" customFormat="1" ht="43.5" customHeight="1" x14ac:dyDescent="0.2">
      <c r="A12" s="2335" t="s">
        <v>2840</v>
      </c>
      <c r="B12" s="2613">
        <v>0</v>
      </c>
      <c r="C12" s="2613">
        <v>0</v>
      </c>
      <c r="D12" s="2613">
        <v>0</v>
      </c>
      <c r="E12" s="2613">
        <v>4</v>
      </c>
      <c r="F12" s="2613">
        <v>4</v>
      </c>
      <c r="G12" s="2613">
        <v>8</v>
      </c>
      <c r="H12" s="2613">
        <v>0</v>
      </c>
      <c r="I12" s="2613">
        <v>0</v>
      </c>
      <c r="J12" s="2613">
        <v>0</v>
      </c>
      <c r="K12" s="73">
        <f t="shared" si="0"/>
        <v>4</v>
      </c>
      <c r="L12" s="73">
        <f t="shared" si="0"/>
        <v>4</v>
      </c>
      <c r="M12" s="73">
        <f t="shared" si="0"/>
        <v>8</v>
      </c>
      <c r="N12" s="3701" t="s">
        <v>231</v>
      </c>
    </row>
    <row r="13" spans="1:14" s="3702" customFormat="1" ht="33" customHeight="1" x14ac:dyDescent="0.2">
      <c r="A13" s="25" t="s">
        <v>38</v>
      </c>
      <c r="B13" s="2613">
        <v>0</v>
      </c>
      <c r="C13" s="2613">
        <v>0</v>
      </c>
      <c r="D13" s="2613">
        <v>0</v>
      </c>
      <c r="E13" s="2613">
        <v>0</v>
      </c>
      <c r="F13" s="2613">
        <v>0</v>
      </c>
      <c r="G13" s="2613">
        <v>0</v>
      </c>
      <c r="H13" s="2613">
        <v>0</v>
      </c>
      <c r="I13" s="2613">
        <v>0</v>
      </c>
      <c r="J13" s="2613">
        <v>0</v>
      </c>
      <c r="K13" s="73">
        <f t="shared" si="0"/>
        <v>0</v>
      </c>
      <c r="L13" s="73">
        <f t="shared" si="0"/>
        <v>0</v>
      </c>
      <c r="M13" s="73">
        <f t="shared" si="0"/>
        <v>0</v>
      </c>
      <c r="N13" s="3703" t="s">
        <v>160</v>
      </c>
    </row>
    <row r="14" spans="1:14" s="3702" customFormat="1" ht="30" customHeight="1" x14ac:dyDescent="0.2">
      <c r="A14" s="2335" t="s">
        <v>210</v>
      </c>
      <c r="B14" s="2613">
        <v>0</v>
      </c>
      <c r="C14" s="2613">
        <v>0</v>
      </c>
      <c r="D14" s="2613">
        <v>0</v>
      </c>
      <c r="E14" s="2613">
        <v>29</v>
      </c>
      <c r="F14" s="2613">
        <v>40</v>
      </c>
      <c r="G14" s="2613">
        <v>69</v>
      </c>
      <c r="H14" s="2613">
        <v>6</v>
      </c>
      <c r="I14" s="2613">
        <v>8</v>
      </c>
      <c r="J14" s="2613">
        <v>14</v>
      </c>
      <c r="K14" s="73">
        <f t="shared" si="0"/>
        <v>35</v>
      </c>
      <c r="L14" s="73">
        <f t="shared" si="0"/>
        <v>48</v>
      </c>
      <c r="M14" s="73">
        <f t="shared" si="0"/>
        <v>83</v>
      </c>
      <c r="N14" s="3703" t="s">
        <v>211</v>
      </c>
    </row>
    <row r="15" spans="1:14" s="3702" customFormat="1" ht="30" customHeight="1" x14ac:dyDescent="0.2">
      <c r="A15" s="25" t="s">
        <v>212</v>
      </c>
      <c r="B15" s="2613">
        <v>0</v>
      </c>
      <c r="C15" s="2613">
        <v>0</v>
      </c>
      <c r="D15" s="2613">
        <v>0</v>
      </c>
      <c r="E15" s="2613">
        <v>19</v>
      </c>
      <c r="F15" s="2613">
        <v>38</v>
      </c>
      <c r="G15" s="2613">
        <v>57</v>
      </c>
      <c r="H15" s="2613">
        <v>2</v>
      </c>
      <c r="I15" s="2613">
        <v>3</v>
      </c>
      <c r="J15" s="2613">
        <v>5</v>
      </c>
      <c r="K15" s="73">
        <f t="shared" si="0"/>
        <v>21</v>
      </c>
      <c r="L15" s="73">
        <f t="shared" si="0"/>
        <v>41</v>
      </c>
      <c r="M15" s="73">
        <f t="shared" si="0"/>
        <v>62</v>
      </c>
      <c r="N15" s="3701" t="s">
        <v>213</v>
      </c>
    </row>
    <row r="16" spans="1:14" s="3702" customFormat="1" ht="30" customHeight="1" x14ac:dyDescent="0.2">
      <c r="A16" s="2335" t="s">
        <v>205</v>
      </c>
      <c r="B16" s="2613">
        <v>0</v>
      </c>
      <c r="C16" s="2613">
        <v>0</v>
      </c>
      <c r="D16" s="2613">
        <v>0</v>
      </c>
      <c r="E16" s="2613">
        <v>30</v>
      </c>
      <c r="F16" s="2613">
        <v>34</v>
      </c>
      <c r="G16" s="2613">
        <v>64</v>
      </c>
      <c r="H16" s="2613">
        <v>6</v>
      </c>
      <c r="I16" s="2613">
        <v>11</v>
      </c>
      <c r="J16" s="2613">
        <v>17</v>
      </c>
      <c r="K16" s="73">
        <f t="shared" si="0"/>
        <v>36</v>
      </c>
      <c r="L16" s="73">
        <f t="shared" si="0"/>
        <v>45</v>
      </c>
      <c r="M16" s="73">
        <f t="shared" si="0"/>
        <v>81</v>
      </c>
      <c r="N16" s="3704" t="s">
        <v>442</v>
      </c>
    </row>
    <row r="17" spans="1:14" s="3702" customFormat="1" ht="30" customHeight="1" x14ac:dyDescent="0.2">
      <c r="A17" s="2335" t="s">
        <v>40</v>
      </c>
      <c r="B17" s="2613">
        <v>0</v>
      </c>
      <c r="C17" s="2613">
        <v>0</v>
      </c>
      <c r="D17" s="2613">
        <v>0</v>
      </c>
      <c r="E17" s="2613">
        <v>15</v>
      </c>
      <c r="F17" s="2613">
        <v>7</v>
      </c>
      <c r="G17" s="2613">
        <v>22</v>
      </c>
      <c r="H17" s="2613">
        <v>2</v>
      </c>
      <c r="I17" s="2613">
        <v>6</v>
      </c>
      <c r="J17" s="2613">
        <v>8</v>
      </c>
      <c r="K17" s="73">
        <f t="shared" si="0"/>
        <v>17</v>
      </c>
      <c r="L17" s="73">
        <f t="shared" si="0"/>
        <v>13</v>
      </c>
      <c r="M17" s="73">
        <f t="shared" si="0"/>
        <v>30</v>
      </c>
      <c r="N17" s="3701" t="s">
        <v>124</v>
      </c>
    </row>
    <row r="18" spans="1:14" s="3702" customFormat="1" ht="30" customHeight="1" thickBot="1" x14ac:dyDescent="0.25">
      <c r="A18" s="2706" t="s">
        <v>201</v>
      </c>
      <c r="B18" s="46">
        <v>0</v>
      </c>
      <c r="C18" s="46">
        <v>0</v>
      </c>
      <c r="D18" s="46">
        <v>0</v>
      </c>
      <c r="E18" s="46">
        <v>15</v>
      </c>
      <c r="F18" s="46">
        <v>5</v>
      </c>
      <c r="G18" s="3705">
        <v>20</v>
      </c>
      <c r="H18" s="46">
        <v>14</v>
      </c>
      <c r="I18" s="46">
        <v>0</v>
      </c>
      <c r="J18" s="3705">
        <v>14</v>
      </c>
      <c r="K18" s="2594">
        <f t="shared" si="0"/>
        <v>29</v>
      </c>
      <c r="L18" s="2594">
        <f t="shared" si="0"/>
        <v>5</v>
      </c>
      <c r="M18" s="2594">
        <f t="shared" si="0"/>
        <v>34</v>
      </c>
      <c r="N18" s="3701" t="s">
        <v>1650</v>
      </c>
    </row>
    <row r="19" spans="1:14" s="3702" customFormat="1" ht="30" customHeight="1" thickBot="1" x14ac:dyDescent="0.25">
      <c r="A19" s="67" t="s">
        <v>87</v>
      </c>
      <c r="B19" s="2617">
        <f t="shared" ref="B19:M19" si="1">SUM(B8:B18)</f>
        <v>2</v>
      </c>
      <c r="C19" s="2617">
        <f t="shared" si="1"/>
        <v>1</v>
      </c>
      <c r="D19" s="2617">
        <f t="shared" si="1"/>
        <v>3</v>
      </c>
      <c r="E19" s="2617">
        <f t="shared" si="1"/>
        <v>174</v>
      </c>
      <c r="F19" s="2617">
        <f t="shared" si="1"/>
        <v>209</v>
      </c>
      <c r="G19" s="2617">
        <f t="shared" si="1"/>
        <v>383</v>
      </c>
      <c r="H19" s="2617">
        <f t="shared" si="1"/>
        <v>41</v>
      </c>
      <c r="I19" s="2617">
        <f t="shared" si="1"/>
        <v>52</v>
      </c>
      <c r="J19" s="2617">
        <f t="shared" si="1"/>
        <v>93</v>
      </c>
      <c r="K19" s="2617">
        <f t="shared" si="1"/>
        <v>217</v>
      </c>
      <c r="L19" s="2617">
        <f t="shared" si="1"/>
        <v>262</v>
      </c>
      <c r="M19" s="2617">
        <f t="shared" si="1"/>
        <v>479</v>
      </c>
      <c r="N19" s="3706" t="s">
        <v>147</v>
      </c>
    </row>
    <row r="20" spans="1:14" ht="24.75" customHeight="1" thickTop="1" x14ac:dyDescent="0.2"/>
    <row r="21" spans="1:14" ht="24.75" customHeight="1" x14ac:dyDescent="0.2"/>
    <row r="22" spans="1:14" ht="24.75" customHeight="1" x14ac:dyDescent="0.2">
      <c r="A22" s="3707"/>
      <c r="B22" s="3707"/>
      <c r="C22" s="3707"/>
      <c r="D22" s="3707"/>
      <c r="E22" s="3707"/>
      <c r="F22" s="3707"/>
      <c r="G22" s="3707"/>
      <c r="H22" s="3707"/>
      <c r="I22" s="3707"/>
      <c r="J22" s="3707"/>
      <c r="K22" s="3707"/>
      <c r="L22" s="3707"/>
      <c r="M22" s="3707"/>
    </row>
  </sheetData>
  <mergeCells count="14">
    <mergeCell ref="E5:G5"/>
    <mergeCell ref="H5:J5"/>
    <mergeCell ref="K5:M5"/>
    <mergeCell ref="A22:M22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263" orientation="landscape" useFirstPageNumber="1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U274"/>
  <sheetViews>
    <sheetView rightToLeft="1" view="pageBreakPreview" topLeftCell="A13" zoomScale="80" zoomScaleNormal="75" zoomScaleSheetLayoutView="80" workbookViewId="0">
      <selection activeCell="P25" sqref="P25"/>
    </sheetView>
  </sheetViews>
  <sheetFormatPr defaultColWidth="10.28515625" defaultRowHeight="12.75" x14ac:dyDescent="0.2"/>
  <cols>
    <col min="1" max="1" width="17.85546875" style="28" customWidth="1"/>
    <col min="2" max="2" width="15.28515625" style="28" customWidth="1"/>
    <col min="3" max="3" width="14.42578125" style="28" customWidth="1"/>
    <col min="4" max="4" width="5.28515625" style="28" customWidth="1"/>
    <col min="5" max="6" width="5.85546875" style="28" customWidth="1"/>
    <col min="7" max="7" width="7.140625" style="28" customWidth="1"/>
    <col min="8" max="8" width="6.5703125" style="28" customWidth="1"/>
    <col min="9" max="9" width="7.85546875" style="28" customWidth="1"/>
    <col min="10" max="12" width="6.7109375" style="28" customWidth="1"/>
    <col min="13" max="13" width="7.42578125" style="28" customWidth="1"/>
    <col min="14" max="14" width="6.7109375" style="28" customWidth="1"/>
    <col min="15" max="15" width="6.85546875" style="28" customWidth="1"/>
    <col min="16" max="16" width="17.28515625" style="28" customWidth="1"/>
    <col min="17" max="17" width="18.140625" style="28" customWidth="1"/>
    <col min="18" max="18" width="24" style="28" customWidth="1"/>
    <col min="19" max="16384" width="10.28515625" style="28"/>
  </cols>
  <sheetData>
    <row r="1" spans="1:21" ht="21.75" customHeight="1" x14ac:dyDescent="0.25">
      <c r="A1" s="3544" t="s">
        <v>2841</v>
      </c>
      <c r="B1" s="3544"/>
      <c r="C1" s="3544"/>
      <c r="D1" s="3544"/>
      <c r="E1" s="3544"/>
      <c r="F1" s="3544"/>
      <c r="G1" s="3544"/>
      <c r="H1" s="3544"/>
      <c r="I1" s="3544"/>
      <c r="J1" s="3544"/>
      <c r="K1" s="3544"/>
      <c r="L1" s="3544"/>
      <c r="M1" s="3544"/>
      <c r="N1" s="3544"/>
      <c r="O1" s="3544"/>
      <c r="P1" s="3544"/>
      <c r="Q1" s="3544"/>
      <c r="R1" s="3544"/>
    </row>
    <row r="2" spans="1:21" ht="36" customHeight="1" x14ac:dyDescent="0.25">
      <c r="A2" s="3102" t="s">
        <v>2842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  <c r="S2" s="3708"/>
      <c r="T2" s="3708"/>
      <c r="U2" s="3708"/>
    </row>
    <row r="3" spans="1:21" ht="21.75" customHeight="1" thickBot="1" x14ac:dyDescent="0.3">
      <c r="A3" s="3709" t="s">
        <v>2843</v>
      </c>
      <c r="B3" s="3709"/>
      <c r="C3" s="3709"/>
      <c r="D3" s="3709"/>
      <c r="E3" s="3709"/>
      <c r="F3" s="3709"/>
      <c r="G3" s="3709"/>
      <c r="H3" s="3709"/>
      <c r="I3" s="3709"/>
      <c r="J3" s="3709"/>
      <c r="K3" s="3709"/>
      <c r="L3" s="3709"/>
      <c r="M3" s="3709"/>
      <c r="N3" s="3709"/>
      <c r="O3" s="3709"/>
      <c r="Q3" s="3172" t="s">
        <v>2844</v>
      </c>
      <c r="R3" s="3172"/>
    </row>
    <row r="4" spans="1:21" ht="21.75" customHeight="1" thickTop="1" x14ac:dyDescent="0.2">
      <c r="A4" s="2965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084" t="s">
        <v>99</v>
      </c>
      <c r="Q4" s="3710" t="s">
        <v>126</v>
      </c>
      <c r="R4" s="3112" t="s">
        <v>98</v>
      </c>
    </row>
    <row r="5" spans="1:21" ht="22.5" customHeight="1" x14ac:dyDescent="0.2">
      <c r="A5" s="2966"/>
      <c r="B5" s="3067"/>
      <c r="C5" s="3067"/>
      <c r="D5" s="3543" t="s">
        <v>94</v>
      </c>
      <c r="E5" s="3543"/>
      <c r="F5" s="3543"/>
      <c r="G5" s="3543" t="s">
        <v>95</v>
      </c>
      <c r="H5" s="3543"/>
      <c r="I5" s="354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711"/>
      <c r="R5" s="3113"/>
    </row>
    <row r="6" spans="1:21" ht="18" customHeight="1" x14ac:dyDescent="0.2">
      <c r="A6" s="2966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711"/>
      <c r="R6" s="3113"/>
    </row>
    <row r="7" spans="1:21" ht="17.25" customHeight="1" thickBot="1" x14ac:dyDescent="0.25">
      <c r="A7" s="2967"/>
      <c r="B7" s="3549"/>
      <c r="C7" s="3549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088"/>
      <c r="Q7" s="3712"/>
      <c r="R7" s="3114"/>
    </row>
    <row r="8" spans="1:21" ht="43.5" customHeight="1" x14ac:dyDescent="0.2">
      <c r="A8" s="2727" t="s">
        <v>34</v>
      </c>
      <c r="B8" s="2746" t="s">
        <v>281</v>
      </c>
      <c r="C8" s="2335" t="s">
        <v>179</v>
      </c>
      <c r="D8" s="2613">
        <v>0</v>
      </c>
      <c r="E8" s="2613">
        <v>0</v>
      </c>
      <c r="F8" s="2613">
        <v>0</v>
      </c>
      <c r="G8" s="2613">
        <v>2</v>
      </c>
      <c r="H8" s="2613">
        <v>4</v>
      </c>
      <c r="I8" s="2613">
        <v>6</v>
      </c>
      <c r="J8" s="2613">
        <v>0</v>
      </c>
      <c r="K8" s="2613">
        <v>0</v>
      </c>
      <c r="L8" s="2613">
        <v>0</v>
      </c>
      <c r="M8" s="2613">
        <f>SUM(D8,G8,J8)</f>
        <v>2</v>
      </c>
      <c r="N8" s="2613">
        <f t="shared" ref="N8:O8" si="0">SUM(E8,H8,K8)</f>
        <v>4</v>
      </c>
      <c r="O8" s="2613">
        <f t="shared" si="0"/>
        <v>6</v>
      </c>
      <c r="P8" s="586" t="s">
        <v>1416</v>
      </c>
      <c r="Q8" s="586" t="s">
        <v>1416</v>
      </c>
      <c r="R8" s="2762" t="s">
        <v>128</v>
      </c>
    </row>
    <row r="9" spans="1:21" ht="32.25" customHeight="1" x14ac:dyDescent="0.2">
      <c r="A9" s="3066" t="s">
        <v>51</v>
      </c>
      <c r="B9" s="2400" t="s">
        <v>53</v>
      </c>
      <c r="C9" s="2335"/>
      <c r="D9" s="3713">
        <v>2</v>
      </c>
      <c r="E9" s="3713">
        <v>1</v>
      </c>
      <c r="F9" s="3713">
        <v>3</v>
      </c>
      <c r="G9" s="3713">
        <v>9</v>
      </c>
      <c r="H9" s="3713">
        <v>5</v>
      </c>
      <c r="I9" s="3713">
        <v>14</v>
      </c>
      <c r="J9" s="2613">
        <v>0</v>
      </c>
      <c r="K9" s="2613">
        <v>0</v>
      </c>
      <c r="L9" s="2613">
        <v>0</v>
      </c>
      <c r="M9" s="73">
        <f t="shared" ref="M9:O55" si="1">SUM(D9,G9,J9)</f>
        <v>11</v>
      </c>
      <c r="N9" s="73">
        <f t="shared" si="1"/>
        <v>6</v>
      </c>
      <c r="O9" s="73">
        <f t="shared" si="1"/>
        <v>17</v>
      </c>
      <c r="P9" s="2713"/>
      <c r="Q9" s="789" t="s">
        <v>146</v>
      </c>
      <c r="R9" s="3126" t="s">
        <v>100</v>
      </c>
    </row>
    <row r="10" spans="1:21" ht="23.25" customHeight="1" x14ac:dyDescent="0.2">
      <c r="A10" s="3665"/>
      <c r="B10" s="2335" t="s">
        <v>52</v>
      </c>
      <c r="C10" s="2335"/>
      <c r="D10" s="3713">
        <v>0</v>
      </c>
      <c r="E10" s="3713">
        <v>0</v>
      </c>
      <c r="F10" s="3713">
        <v>0</v>
      </c>
      <c r="G10" s="3713">
        <v>9</v>
      </c>
      <c r="H10" s="3713">
        <v>10</v>
      </c>
      <c r="I10" s="3713">
        <v>19</v>
      </c>
      <c r="J10" s="2613">
        <v>0</v>
      </c>
      <c r="K10" s="2613">
        <v>0</v>
      </c>
      <c r="L10" s="2613">
        <v>0</v>
      </c>
      <c r="M10" s="73">
        <f t="shared" si="1"/>
        <v>9</v>
      </c>
      <c r="N10" s="73">
        <f t="shared" si="1"/>
        <v>10</v>
      </c>
      <c r="O10" s="73">
        <f t="shared" si="1"/>
        <v>19</v>
      </c>
      <c r="P10" s="2713"/>
      <c r="Q10" s="486" t="s">
        <v>132</v>
      </c>
      <c r="R10" s="3127"/>
    </row>
    <row r="11" spans="1:21" ht="23.25" customHeight="1" x14ac:dyDescent="0.2">
      <c r="A11" s="3065" t="s">
        <v>49</v>
      </c>
      <c r="B11" s="3065"/>
      <c r="C11" s="3065"/>
      <c r="D11" s="3713">
        <f>SUM(D9:D10)</f>
        <v>2</v>
      </c>
      <c r="E11" s="3713">
        <f t="shared" ref="E11:I11" si="2">SUM(E9:E10)</f>
        <v>1</v>
      </c>
      <c r="F11" s="3713">
        <f t="shared" si="2"/>
        <v>3</v>
      </c>
      <c r="G11" s="3713">
        <f t="shared" si="2"/>
        <v>18</v>
      </c>
      <c r="H11" s="3713">
        <f t="shared" si="2"/>
        <v>15</v>
      </c>
      <c r="I11" s="3713">
        <f t="shared" si="2"/>
        <v>33</v>
      </c>
      <c r="J11" s="2613">
        <v>0</v>
      </c>
      <c r="K11" s="2613">
        <v>0</v>
      </c>
      <c r="L11" s="2613">
        <v>0</v>
      </c>
      <c r="M11" s="73">
        <f t="shared" si="1"/>
        <v>20</v>
      </c>
      <c r="N11" s="73">
        <f t="shared" si="1"/>
        <v>16</v>
      </c>
      <c r="O11" s="73">
        <f t="shared" si="1"/>
        <v>36</v>
      </c>
      <c r="P11" s="3139" t="s">
        <v>130</v>
      </c>
      <c r="Q11" s="3139"/>
      <c r="R11" s="3139"/>
    </row>
    <row r="12" spans="1:21" ht="45.75" customHeight="1" x14ac:dyDescent="0.2">
      <c r="A12" s="3066" t="s">
        <v>2845</v>
      </c>
      <c r="B12" s="3714" t="s">
        <v>2846</v>
      </c>
      <c r="C12" s="2723" t="s">
        <v>54</v>
      </c>
      <c r="D12" s="3713">
        <v>0</v>
      </c>
      <c r="E12" s="3713">
        <v>0</v>
      </c>
      <c r="F12" s="3713">
        <v>0</v>
      </c>
      <c r="G12" s="3713">
        <v>3</v>
      </c>
      <c r="H12" s="3713">
        <v>7</v>
      </c>
      <c r="I12" s="3713">
        <v>10</v>
      </c>
      <c r="J12" s="2613">
        <v>0</v>
      </c>
      <c r="K12" s="2613">
        <v>0</v>
      </c>
      <c r="L12" s="2613">
        <v>0</v>
      </c>
      <c r="M12" s="73">
        <f t="shared" si="1"/>
        <v>3</v>
      </c>
      <c r="N12" s="73">
        <f t="shared" si="1"/>
        <v>7</v>
      </c>
      <c r="O12" s="73">
        <f t="shared" si="1"/>
        <v>10</v>
      </c>
      <c r="P12" s="789" t="s">
        <v>238</v>
      </c>
      <c r="Q12" s="3126" t="s">
        <v>238</v>
      </c>
      <c r="R12" s="3126" t="s">
        <v>123</v>
      </c>
    </row>
    <row r="13" spans="1:21" ht="23.25" customHeight="1" x14ac:dyDescent="0.2">
      <c r="A13" s="3067"/>
      <c r="B13" s="3714"/>
      <c r="C13" s="2335" t="s">
        <v>265</v>
      </c>
      <c r="D13" s="3713">
        <v>0</v>
      </c>
      <c r="E13" s="3713">
        <v>0</v>
      </c>
      <c r="F13" s="3713">
        <v>0</v>
      </c>
      <c r="G13" s="3713">
        <v>3</v>
      </c>
      <c r="H13" s="3713">
        <v>9</v>
      </c>
      <c r="I13" s="3713">
        <v>12</v>
      </c>
      <c r="J13" s="2613">
        <v>0</v>
      </c>
      <c r="K13" s="2613">
        <v>0</v>
      </c>
      <c r="L13" s="2613">
        <v>0</v>
      </c>
      <c r="M13" s="73">
        <f t="shared" si="1"/>
        <v>3</v>
      </c>
      <c r="N13" s="73">
        <f t="shared" si="1"/>
        <v>9</v>
      </c>
      <c r="O13" s="73">
        <f t="shared" si="1"/>
        <v>12</v>
      </c>
      <c r="P13" s="1309" t="s">
        <v>2847</v>
      </c>
      <c r="Q13" s="3255"/>
      <c r="R13" s="3255"/>
    </row>
    <row r="14" spans="1:21" ht="23.25" customHeight="1" x14ac:dyDescent="0.2">
      <c r="A14" s="3665"/>
      <c r="B14" s="3456" t="s">
        <v>46</v>
      </c>
      <c r="C14" s="3456"/>
      <c r="D14" s="3713">
        <v>0</v>
      </c>
      <c r="E14" s="3713">
        <v>0</v>
      </c>
      <c r="F14" s="3713">
        <v>0</v>
      </c>
      <c r="G14" s="3713">
        <f>SUM(G12:G13)</f>
        <v>6</v>
      </c>
      <c r="H14" s="3713">
        <f>SUM(H12:H13)</f>
        <v>16</v>
      </c>
      <c r="I14" s="3713">
        <f>SUM(I12:I13)</f>
        <v>22</v>
      </c>
      <c r="J14" s="2613">
        <v>0</v>
      </c>
      <c r="K14" s="2613">
        <v>0</v>
      </c>
      <c r="L14" s="2613">
        <v>0</v>
      </c>
      <c r="M14" s="73">
        <f t="shared" si="1"/>
        <v>6</v>
      </c>
      <c r="N14" s="73">
        <f t="shared" si="1"/>
        <v>16</v>
      </c>
      <c r="O14" s="73">
        <f t="shared" si="1"/>
        <v>22</v>
      </c>
      <c r="P14" s="3674" t="s">
        <v>133</v>
      </c>
      <c r="Q14" s="3674"/>
      <c r="R14" s="3127"/>
    </row>
    <row r="15" spans="1:21" ht="23.25" customHeight="1" x14ac:dyDescent="0.2">
      <c r="A15" s="3065" t="s">
        <v>49</v>
      </c>
      <c r="B15" s="3065"/>
      <c r="C15" s="3065"/>
      <c r="D15" s="3713">
        <v>0</v>
      </c>
      <c r="E15" s="3713">
        <v>0</v>
      </c>
      <c r="F15" s="3713">
        <v>0</v>
      </c>
      <c r="G15" s="3713">
        <f>SUM(G14)</f>
        <v>6</v>
      </c>
      <c r="H15" s="3713">
        <f t="shared" ref="H15:I15" si="3">SUM(H14)</f>
        <v>16</v>
      </c>
      <c r="I15" s="3713">
        <f t="shared" si="3"/>
        <v>22</v>
      </c>
      <c r="J15" s="2613">
        <v>0</v>
      </c>
      <c r="K15" s="2613">
        <v>0</v>
      </c>
      <c r="L15" s="2613">
        <v>0</v>
      </c>
      <c r="M15" s="73">
        <f t="shared" si="1"/>
        <v>6</v>
      </c>
      <c r="N15" s="73">
        <f t="shared" si="1"/>
        <v>16</v>
      </c>
      <c r="O15" s="73">
        <f t="shared" si="1"/>
        <v>22</v>
      </c>
      <c r="P15" s="3139" t="s">
        <v>130</v>
      </c>
      <c r="Q15" s="3139"/>
      <c r="R15" s="3139"/>
    </row>
    <row r="16" spans="1:21" ht="24" customHeight="1" x14ac:dyDescent="0.2">
      <c r="A16" s="3157" t="s">
        <v>37</v>
      </c>
      <c r="B16" s="2335" t="s">
        <v>59</v>
      </c>
      <c r="C16" s="2335" t="s">
        <v>59</v>
      </c>
      <c r="D16" s="3713">
        <v>0</v>
      </c>
      <c r="E16" s="3713">
        <v>0</v>
      </c>
      <c r="F16" s="3713">
        <v>0</v>
      </c>
      <c r="G16" s="3705">
        <v>5</v>
      </c>
      <c r="H16" s="3705">
        <v>16</v>
      </c>
      <c r="I16" s="3705">
        <v>21</v>
      </c>
      <c r="J16" s="3705">
        <v>4</v>
      </c>
      <c r="K16" s="3705">
        <v>13</v>
      </c>
      <c r="L16" s="3705">
        <v>17</v>
      </c>
      <c r="M16" s="73">
        <f t="shared" si="1"/>
        <v>9</v>
      </c>
      <c r="N16" s="73">
        <f t="shared" si="1"/>
        <v>29</v>
      </c>
      <c r="O16" s="73">
        <f t="shared" si="1"/>
        <v>38</v>
      </c>
      <c r="P16" s="2713" t="s">
        <v>137</v>
      </c>
      <c r="Q16" s="2713" t="s">
        <v>137</v>
      </c>
      <c r="R16" s="3126" t="s">
        <v>125</v>
      </c>
    </row>
    <row r="17" spans="1:18" ht="24" customHeight="1" x14ac:dyDescent="0.2">
      <c r="A17" s="3715"/>
      <c r="B17" s="2335" t="s">
        <v>66</v>
      </c>
      <c r="C17" s="2335" t="s">
        <v>66</v>
      </c>
      <c r="D17" s="3713">
        <v>0</v>
      </c>
      <c r="E17" s="3713">
        <v>0</v>
      </c>
      <c r="F17" s="3713">
        <v>0</v>
      </c>
      <c r="G17" s="2613">
        <v>15</v>
      </c>
      <c r="H17" s="2613">
        <v>12</v>
      </c>
      <c r="I17" s="2613">
        <v>27</v>
      </c>
      <c r="J17" s="2613">
        <v>5</v>
      </c>
      <c r="K17" s="2613">
        <v>8</v>
      </c>
      <c r="L17" s="2613">
        <v>13</v>
      </c>
      <c r="M17" s="73">
        <f t="shared" si="1"/>
        <v>20</v>
      </c>
      <c r="N17" s="73">
        <f t="shared" si="1"/>
        <v>20</v>
      </c>
      <c r="O17" s="73">
        <f t="shared" si="1"/>
        <v>40</v>
      </c>
      <c r="P17" s="2713" t="s">
        <v>138</v>
      </c>
      <c r="Q17" s="2713" t="s">
        <v>138</v>
      </c>
      <c r="R17" s="3255"/>
    </row>
    <row r="18" spans="1:18" ht="24" customHeight="1" x14ac:dyDescent="0.2">
      <c r="A18" s="3715"/>
      <c r="B18" s="2335" t="s">
        <v>61</v>
      </c>
      <c r="C18" s="2335" t="s">
        <v>61</v>
      </c>
      <c r="D18" s="3713">
        <v>0</v>
      </c>
      <c r="E18" s="3713">
        <v>0</v>
      </c>
      <c r="F18" s="3713">
        <v>0</v>
      </c>
      <c r="G18" s="2613">
        <v>9</v>
      </c>
      <c r="H18" s="2613">
        <v>11</v>
      </c>
      <c r="I18" s="2613">
        <v>20</v>
      </c>
      <c r="J18" s="2613">
        <v>2</v>
      </c>
      <c r="K18" s="2613">
        <v>3</v>
      </c>
      <c r="L18" s="2613">
        <v>5</v>
      </c>
      <c r="M18" s="73">
        <f t="shared" si="1"/>
        <v>11</v>
      </c>
      <c r="N18" s="73">
        <f t="shared" si="1"/>
        <v>14</v>
      </c>
      <c r="O18" s="73">
        <f t="shared" si="1"/>
        <v>25</v>
      </c>
      <c r="P18" s="2713" t="s">
        <v>139</v>
      </c>
      <c r="Q18" s="2713" t="s">
        <v>139</v>
      </c>
      <c r="R18" s="3255"/>
    </row>
    <row r="19" spans="1:18" ht="31.5" customHeight="1" x14ac:dyDescent="0.2">
      <c r="A19" s="3158"/>
      <c r="B19" s="2335" t="s">
        <v>2848</v>
      </c>
      <c r="C19" s="2335"/>
      <c r="D19" s="3713">
        <v>0</v>
      </c>
      <c r="E19" s="3713">
        <v>0</v>
      </c>
      <c r="F19" s="3713">
        <v>0</v>
      </c>
      <c r="G19" s="2613">
        <v>7</v>
      </c>
      <c r="H19" s="2613">
        <v>7</v>
      </c>
      <c r="I19" s="2613">
        <v>14</v>
      </c>
      <c r="J19" s="2613">
        <v>0</v>
      </c>
      <c r="K19" s="2613">
        <v>0</v>
      </c>
      <c r="L19" s="2613">
        <v>0</v>
      </c>
      <c r="M19" s="73">
        <f t="shared" si="1"/>
        <v>7</v>
      </c>
      <c r="N19" s="73">
        <f t="shared" si="1"/>
        <v>7</v>
      </c>
      <c r="O19" s="73">
        <f t="shared" si="1"/>
        <v>14</v>
      </c>
      <c r="P19" s="2713"/>
      <c r="Q19" s="2713" t="s">
        <v>2849</v>
      </c>
      <c r="R19" s="3127"/>
    </row>
    <row r="20" spans="1:18" ht="24" customHeight="1" x14ac:dyDescent="0.2">
      <c r="A20" s="3065" t="s">
        <v>49</v>
      </c>
      <c r="B20" s="3065"/>
      <c r="C20" s="3065"/>
      <c r="D20" s="2613">
        <v>0</v>
      </c>
      <c r="E20" s="2613">
        <v>0</v>
      </c>
      <c r="F20" s="2613">
        <v>0</v>
      </c>
      <c r="G20" s="2613">
        <f>SUM(G16:G19)</f>
        <v>36</v>
      </c>
      <c r="H20" s="2613">
        <f t="shared" ref="H20:L20" si="4">SUM(H16:H19)</f>
        <v>46</v>
      </c>
      <c r="I20" s="2613">
        <f t="shared" si="4"/>
        <v>82</v>
      </c>
      <c r="J20" s="2613">
        <f t="shared" si="4"/>
        <v>11</v>
      </c>
      <c r="K20" s="2613">
        <f t="shared" si="4"/>
        <v>24</v>
      </c>
      <c r="L20" s="2613">
        <f t="shared" si="4"/>
        <v>35</v>
      </c>
      <c r="M20" s="73">
        <f t="shared" si="1"/>
        <v>47</v>
      </c>
      <c r="N20" s="73">
        <f t="shared" si="1"/>
        <v>70</v>
      </c>
      <c r="O20" s="73">
        <f t="shared" si="1"/>
        <v>117</v>
      </c>
      <c r="P20" s="3139" t="s">
        <v>130</v>
      </c>
      <c r="Q20" s="3139"/>
      <c r="R20" s="3139"/>
    </row>
    <row r="21" spans="1:18" ht="45.75" customHeight="1" thickBot="1" x14ac:dyDescent="0.25">
      <c r="A21" s="3716" t="s">
        <v>234</v>
      </c>
      <c r="B21" s="2716" t="s">
        <v>62</v>
      </c>
      <c r="C21" s="2724"/>
      <c r="D21" s="2614">
        <v>0</v>
      </c>
      <c r="E21" s="2614">
        <v>0</v>
      </c>
      <c r="F21" s="2614">
        <v>0</v>
      </c>
      <c r="G21" s="2614">
        <v>4</v>
      </c>
      <c r="H21" s="2614">
        <v>4</v>
      </c>
      <c r="I21" s="2614">
        <v>8</v>
      </c>
      <c r="J21" s="2614">
        <v>0</v>
      </c>
      <c r="K21" s="2614">
        <v>0</v>
      </c>
      <c r="L21" s="2614">
        <v>0</v>
      </c>
      <c r="M21" s="3717">
        <f t="shared" si="1"/>
        <v>4</v>
      </c>
      <c r="N21" s="3717">
        <f t="shared" si="1"/>
        <v>4</v>
      </c>
      <c r="O21" s="3717">
        <f t="shared" si="1"/>
        <v>8</v>
      </c>
      <c r="P21" s="2781"/>
      <c r="Q21" s="2781" t="s">
        <v>140</v>
      </c>
      <c r="R21" s="2781" t="s">
        <v>231</v>
      </c>
    </row>
    <row r="22" spans="1:18" ht="24" customHeight="1" x14ac:dyDescent="0.2"/>
    <row r="23" spans="1:18" ht="24" customHeight="1" x14ac:dyDescent="0.2"/>
    <row r="24" spans="1:18" ht="24" customHeight="1" x14ac:dyDescent="0.2"/>
    <row r="25" spans="1:18" ht="24" customHeight="1" x14ac:dyDescent="0.2"/>
    <row r="26" spans="1:18" ht="24" customHeight="1" x14ac:dyDescent="0.2"/>
    <row r="27" spans="1:18" ht="24" customHeight="1" x14ac:dyDescent="0.2"/>
    <row r="28" spans="1:18" ht="21.75" customHeight="1" thickBot="1" x14ac:dyDescent="0.25">
      <c r="A28" s="3691" t="s">
        <v>2850</v>
      </c>
      <c r="B28" s="3691"/>
      <c r="C28" s="78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3168" t="s">
        <v>2851</v>
      </c>
      <c r="Q28" s="3168"/>
      <c r="R28" s="3168"/>
    </row>
    <row r="29" spans="1:18" ht="21.75" customHeight="1" thickTop="1" x14ac:dyDescent="0.2">
      <c r="A29" s="2968" t="s">
        <v>44</v>
      </c>
      <c r="B29" s="2968" t="s">
        <v>86</v>
      </c>
      <c r="C29" s="2968" t="s">
        <v>45</v>
      </c>
      <c r="D29" s="2968" t="s">
        <v>33</v>
      </c>
      <c r="E29" s="2968"/>
      <c r="F29" s="2968"/>
      <c r="G29" s="2968" t="s">
        <v>1</v>
      </c>
      <c r="H29" s="2968"/>
      <c r="I29" s="2968"/>
      <c r="J29" s="2968" t="s">
        <v>2</v>
      </c>
      <c r="K29" s="2968"/>
      <c r="L29" s="2968"/>
      <c r="M29" s="3194" t="s">
        <v>31</v>
      </c>
      <c r="N29" s="3194"/>
      <c r="O29" s="3194"/>
      <c r="P29" s="3084" t="s">
        <v>99</v>
      </c>
      <c r="Q29" s="3084" t="s">
        <v>126</v>
      </c>
      <c r="R29" s="3084" t="s">
        <v>98</v>
      </c>
    </row>
    <row r="30" spans="1:18" ht="22.5" customHeight="1" x14ac:dyDescent="0.2">
      <c r="A30" s="3067"/>
      <c r="B30" s="3067"/>
      <c r="C30" s="3067"/>
      <c r="D30" s="3543" t="s">
        <v>94</v>
      </c>
      <c r="E30" s="3543"/>
      <c r="F30" s="3543"/>
      <c r="G30" s="3543" t="s">
        <v>95</v>
      </c>
      <c r="H30" s="3543"/>
      <c r="I30" s="3543"/>
      <c r="J30" s="3543" t="s">
        <v>96</v>
      </c>
      <c r="K30" s="3543"/>
      <c r="L30" s="3543"/>
      <c r="M30" s="2930" t="s">
        <v>116</v>
      </c>
      <c r="N30" s="2930"/>
      <c r="O30" s="2930"/>
      <c r="P30" s="3085"/>
      <c r="Q30" s="3085"/>
      <c r="R30" s="3085"/>
    </row>
    <row r="31" spans="1:18" ht="22.5" customHeight="1" x14ac:dyDescent="0.2">
      <c r="A31" s="3067"/>
      <c r="B31" s="3067"/>
      <c r="C31" s="3067"/>
      <c r="D31" s="2559" t="s">
        <v>204</v>
      </c>
      <c r="E31" s="2559" t="s">
        <v>2833</v>
      </c>
      <c r="F31" s="2559" t="s">
        <v>26</v>
      </c>
      <c r="G31" s="2559" t="s">
        <v>204</v>
      </c>
      <c r="H31" s="2559" t="s">
        <v>2833</v>
      </c>
      <c r="I31" s="2559" t="s">
        <v>26</v>
      </c>
      <c r="J31" s="2559" t="s">
        <v>204</v>
      </c>
      <c r="K31" s="2559" t="s">
        <v>2833</v>
      </c>
      <c r="L31" s="2559" t="s">
        <v>26</v>
      </c>
      <c r="M31" s="2559" t="s">
        <v>204</v>
      </c>
      <c r="N31" s="2559" t="s">
        <v>2833</v>
      </c>
      <c r="O31" s="2559" t="s">
        <v>26</v>
      </c>
      <c r="P31" s="3085"/>
      <c r="Q31" s="3085"/>
      <c r="R31" s="3085"/>
    </row>
    <row r="32" spans="1:18" ht="22.5" customHeight="1" thickBot="1" x14ac:dyDescent="0.25">
      <c r="A32" s="3549"/>
      <c r="B32" s="3549"/>
      <c r="C32" s="3549"/>
      <c r="D32" s="2747" t="s">
        <v>181</v>
      </c>
      <c r="E32" s="2747" t="s">
        <v>182</v>
      </c>
      <c r="F32" s="2747" t="s">
        <v>183</v>
      </c>
      <c r="G32" s="2747" t="s">
        <v>181</v>
      </c>
      <c r="H32" s="2747" t="s">
        <v>182</v>
      </c>
      <c r="I32" s="2747" t="s">
        <v>183</v>
      </c>
      <c r="J32" s="2747" t="s">
        <v>181</v>
      </c>
      <c r="K32" s="2747" t="s">
        <v>182</v>
      </c>
      <c r="L32" s="2747" t="s">
        <v>183</v>
      </c>
      <c r="M32" s="2747" t="s">
        <v>181</v>
      </c>
      <c r="N32" s="2747" t="s">
        <v>182</v>
      </c>
      <c r="O32" s="2747" t="s">
        <v>183</v>
      </c>
      <c r="P32" s="3088"/>
      <c r="Q32" s="3088"/>
      <c r="R32" s="3088"/>
    </row>
    <row r="33" spans="1:18" ht="22.5" customHeight="1" x14ac:dyDescent="0.2">
      <c r="A33" s="3076" t="s">
        <v>210</v>
      </c>
      <c r="B33" s="3065" t="s">
        <v>72</v>
      </c>
      <c r="C33" s="25" t="s">
        <v>208</v>
      </c>
      <c r="D33" s="2613">
        <v>0</v>
      </c>
      <c r="E33" s="2613">
        <v>0</v>
      </c>
      <c r="F33" s="2613">
        <v>0</v>
      </c>
      <c r="G33" s="2613">
        <v>7</v>
      </c>
      <c r="H33" s="2613">
        <v>9</v>
      </c>
      <c r="I33" s="2613">
        <v>16</v>
      </c>
      <c r="J33" s="2613">
        <v>3</v>
      </c>
      <c r="K33" s="2613">
        <v>3</v>
      </c>
      <c r="L33" s="2613">
        <v>6</v>
      </c>
      <c r="M33" s="73">
        <f t="shared" ref="M33:O38" si="5">SUM(D33,G33,J33)</f>
        <v>10</v>
      </c>
      <c r="N33" s="73">
        <f t="shared" si="5"/>
        <v>12</v>
      </c>
      <c r="O33" s="73">
        <f t="shared" si="5"/>
        <v>22</v>
      </c>
      <c r="P33" s="2115" t="s">
        <v>145</v>
      </c>
      <c r="Q33" s="3139" t="s">
        <v>145</v>
      </c>
      <c r="R33" s="3126" t="s">
        <v>211</v>
      </c>
    </row>
    <row r="34" spans="1:18" ht="22.5" customHeight="1" x14ac:dyDescent="0.2">
      <c r="A34" s="2969"/>
      <c r="B34" s="3065"/>
      <c r="C34" s="25" t="s">
        <v>73</v>
      </c>
      <c r="D34" s="2613">
        <v>0</v>
      </c>
      <c r="E34" s="2613">
        <v>0</v>
      </c>
      <c r="F34" s="2613">
        <v>0</v>
      </c>
      <c r="G34" s="2613">
        <v>9</v>
      </c>
      <c r="H34" s="2613">
        <v>7</v>
      </c>
      <c r="I34" s="2613">
        <v>16</v>
      </c>
      <c r="J34" s="2613">
        <v>3</v>
      </c>
      <c r="K34" s="2613">
        <v>5</v>
      </c>
      <c r="L34" s="2613">
        <v>8</v>
      </c>
      <c r="M34" s="73">
        <f t="shared" si="5"/>
        <v>12</v>
      </c>
      <c r="N34" s="73">
        <f t="shared" si="5"/>
        <v>12</v>
      </c>
      <c r="O34" s="73">
        <f t="shared" si="5"/>
        <v>24</v>
      </c>
      <c r="P34" s="2115" t="s">
        <v>159</v>
      </c>
      <c r="Q34" s="3139"/>
      <c r="R34" s="3255"/>
    </row>
    <row r="35" spans="1:18" ht="19.5" customHeight="1" x14ac:dyDescent="0.2">
      <c r="A35" s="2969"/>
      <c r="B35" s="3065" t="s">
        <v>46</v>
      </c>
      <c r="C35" s="3065"/>
      <c r="D35" s="2613">
        <f>SUM(D33:D34)</f>
        <v>0</v>
      </c>
      <c r="E35" s="2613">
        <f t="shared" ref="E35:O35" si="6">SUM(E33:E34)</f>
        <v>0</v>
      </c>
      <c r="F35" s="2613">
        <f t="shared" si="6"/>
        <v>0</v>
      </c>
      <c r="G35" s="2613">
        <f t="shared" si="6"/>
        <v>16</v>
      </c>
      <c r="H35" s="2613">
        <f t="shared" si="6"/>
        <v>16</v>
      </c>
      <c r="I35" s="2613">
        <f t="shared" si="6"/>
        <v>32</v>
      </c>
      <c r="J35" s="2613">
        <f t="shared" si="6"/>
        <v>6</v>
      </c>
      <c r="K35" s="2613">
        <f t="shared" si="6"/>
        <v>8</v>
      </c>
      <c r="L35" s="2613">
        <f t="shared" si="6"/>
        <v>14</v>
      </c>
      <c r="M35" s="2613">
        <f t="shared" si="6"/>
        <v>22</v>
      </c>
      <c r="N35" s="2613">
        <f t="shared" si="6"/>
        <v>24</v>
      </c>
      <c r="O35" s="2613">
        <f t="shared" si="6"/>
        <v>46</v>
      </c>
      <c r="P35" s="3139" t="s">
        <v>133</v>
      </c>
      <c r="Q35" s="3139"/>
      <c r="R35" s="3255"/>
    </row>
    <row r="36" spans="1:18" ht="22.5" customHeight="1" x14ac:dyDescent="0.2">
      <c r="A36" s="2969"/>
      <c r="B36" s="2335" t="s">
        <v>74</v>
      </c>
      <c r="C36" s="2741"/>
      <c r="D36" s="2613">
        <v>0</v>
      </c>
      <c r="E36" s="2613">
        <v>0</v>
      </c>
      <c r="F36" s="2613">
        <v>0</v>
      </c>
      <c r="G36" s="2613">
        <v>4</v>
      </c>
      <c r="H36" s="2613">
        <v>10</v>
      </c>
      <c r="I36" s="2613">
        <v>14</v>
      </c>
      <c r="J36" s="2613">
        <v>0</v>
      </c>
      <c r="K36" s="2613">
        <v>0</v>
      </c>
      <c r="L36" s="2613">
        <v>0</v>
      </c>
      <c r="M36" s="73">
        <f t="shared" si="5"/>
        <v>4</v>
      </c>
      <c r="N36" s="73">
        <f t="shared" si="5"/>
        <v>10</v>
      </c>
      <c r="O36" s="73">
        <f t="shared" si="5"/>
        <v>14</v>
      </c>
      <c r="P36" s="2744"/>
      <c r="Q36" s="2744" t="s">
        <v>152</v>
      </c>
      <c r="R36" s="3255"/>
    </row>
    <row r="37" spans="1:18" ht="22.5" customHeight="1" x14ac:dyDescent="0.2">
      <c r="A37" s="2969"/>
      <c r="B37" s="2728" t="s">
        <v>75</v>
      </c>
      <c r="C37" s="2728" t="s">
        <v>77</v>
      </c>
      <c r="D37" s="2613">
        <v>0</v>
      </c>
      <c r="E37" s="2613">
        <v>0</v>
      </c>
      <c r="F37" s="2615">
        <v>0</v>
      </c>
      <c r="G37" s="2615">
        <v>8</v>
      </c>
      <c r="H37" s="2615">
        <v>8</v>
      </c>
      <c r="I37" s="2615">
        <v>16</v>
      </c>
      <c r="J37" s="2615">
        <v>0</v>
      </c>
      <c r="K37" s="2615">
        <v>0</v>
      </c>
      <c r="L37" s="2615">
        <v>0</v>
      </c>
      <c r="M37" s="3718">
        <f t="shared" si="5"/>
        <v>8</v>
      </c>
      <c r="N37" s="3718">
        <f t="shared" si="5"/>
        <v>8</v>
      </c>
      <c r="O37" s="3718">
        <f t="shared" si="5"/>
        <v>16</v>
      </c>
      <c r="P37" s="1965" t="s">
        <v>154</v>
      </c>
      <c r="Q37" s="1965" t="s">
        <v>148</v>
      </c>
      <c r="R37" s="3255"/>
    </row>
    <row r="38" spans="1:18" ht="40.5" customHeight="1" x14ac:dyDescent="0.2">
      <c r="A38" s="2969"/>
      <c r="B38" s="2722" t="s">
        <v>91</v>
      </c>
      <c r="C38" s="2726"/>
      <c r="D38" s="2615">
        <v>0</v>
      </c>
      <c r="E38" s="2615">
        <v>0</v>
      </c>
      <c r="F38" s="2615">
        <v>0</v>
      </c>
      <c r="G38" s="2615">
        <v>1</v>
      </c>
      <c r="H38" s="2615">
        <v>6</v>
      </c>
      <c r="I38" s="2615">
        <v>7</v>
      </c>
      <c r="J38" s="2615">
        <v>0</v>
      </c>
      <c r="K38" s="2615">
        <v>0</v>
      </c>
      <c r="L38" s="2615">
        <v>0</v>
      </c>
      <c r="M38" s="3718">
        <f t="shared" si="5"/>
        <v>1</v>
      </c>
      <c r="N38" s="3718">
        <f t="shared" si="5"/>
        <v>6</v>
      </c>
      <c r="O38" s="3718">
        <f t="shared" si="5"/>
        <v>7</v>
      </c>
      <c r="P38" s="2736"/>
      <c r="Q38" s="1965" t="s">
        <v>158</v>
      </c>
      <c r="R38" s="3255"/>
    </row>
    <row r="39" spans="1:18" ht="21" customHeight="1" x14ac:dyDescent="0.2">
      <c r="A39" s="3065" t="s">
        <v>49</v>
      </c>
      <c r="B39" s="3065"/>
      <c r="C39" s="3065"/>
      <c r="D39" s="2613">
        <f>SUM(D35,D36:D38)</f>
        <v>0</v>
      </c>
      <c r="E39" s="2613">
        <f t="shared" ref="E39:O39" si="7">SUM(E35,E36:E38)</f>
        <v>0</v>
      </c>
      <c r="F39" s="2613">
        <f t="shared" si="7"/>
        <v>0</v>
      </c>
      <c r="G39" s="2613">
        <f t="shared" si="7"/>
        <v>29</v>
      </c>
      <c r="H39" s="2613">
        <f t="shared" si="7"/>
        <v>40</v>
      </c>
      <c r="I39" s="2613">
        <f t="shared" si="7"/>
        <v>69</v>
      </c>
      <c r="J39" s="2613">
        <f t="shared" si="7"/>
        <v>6</v>
      </c>
      <c r="K39" s="2613">
        <f t="shared" si="7"/>
        <v>8</v>
      </c>
      <c r="L39" s="2613">
        <f t="shared" si="7"/>
        <v>14</v>
      </c>
      <c r="M39" s="2613">
        <f t="shared" si="7"/>
        <v>35</v>
      </c>
      <c r="N39" s="2613">
        <f t="shared" si="7"/>
        <v>48</v>
      </c>
      <c r="O39" s="2613">
        <f t="shared" si="7"/>
        <v>83</v>
      </c>
      <c r="P39" s="3139" t="s">
        <v>130</v>
      </c>
      <c r="Q39" s="3139"/>
      <c r="R39" s="3139"/>
    </row>
    <row r="40" spans="1:18" ht="22.5" customHeight="1" x14ac:dyDescent="0.2">
      <c r="A40" s="3077" t="s">
        <v>212</v>
      </c>
      <c r="B40" s="2729" t="s">
        <v>59</v>
      </c>
      <c r="C40" s="2785"/>
      <c r="D40" s="3705">
        <v>0</v>
      </c>
      <c r="E40" s="3705">
        <v>0</v>
      </c>
      <c r="F40" s="3705">
        <v>0</v>
      </c>
      <c r="G40" s="3705">
        <v>8</v>
      </c>
      <c r="H40" s="3705">
        <v>7</v>
      </c>
      <c r="I40" s="3705">
        <v>15</v>
      </c>
      <c r="J40" s="3705">
        <v>2</v>
      </c>
      <c r="K40" s="3705">
        <v>3</v>
      </c>
      <c r="L40" s="3705">
        <v>5</v>
      </c>
      <c r="M40" s="3713">
        <f t="shared" ref="M40:O43" si="8">SUM(D40,G40,J40)</f>
        <v>10</v>
      </c>
      <c r="N40" s="3713">
        <f t="shared" si="8"/>
        <v>10</v>
      </c>
      <c r="O40" s="3713">
        <f t="shared" si="8"/>
        <v>20</v>
      </c>
      <c r="P40" s="2737"/>
      <c r="Q40" s="1012" t="s">
        <v>137</v>
      </c>
      <c r="R40" s="3127" t="s">
        <v>224</v>
      </c>
    </row>
    <row r="41" spans="1:18" ht="22.5" customHeight="1" x14ac:dyDescent="0.2">
      <c r="A41" s="3073"/>
      <c r="B41" s="2335" t="s">
        <v>62</v>
      </c>
      <c r="C41" s="2717"/>
      <c r="D41" s="2613">
        <v>0</v>
      </c>
      <c r="E41" s="2613">
        <v>0</v>
      </c>
      <c r="F41" s="2613">
        <v>0</v>
      </c>
      <c r="G41" s="2613">
        <v>5</v>
      </c>
      <c r="H41" s="2613">
        <v>20</v>
      </c>
      <c r="I41" s="2613">
        <v>25</v>
      </c>
      <c r="J41" s="3705">
        <v>0</v>
      </c>
      <c r="K41" s="3705">
        <v>0</v>
      </c>
      <c r="L41" s="3705">
        <v>0</v>
      </c>
      <c r="M41" s="73">
        <f t="shared" si="8"/>
        <v>5</v>
      </c>
      <c r="N41" s="73">
        <f t="shared" si="8"/>
        <v>20</v>
      </c>
      <c r="O41" s="73">
        <f t="shared" si="8"/>
        <v>25</v>
      </c>
      <c r="P41" s="2744"/>
      <c r="Q41" s="2713" t="s">
        <v>140</v>
      </c>
      <c r="R41" s="3139"/>
    </row>
    <row r="42" spans="1:18" ht="27" customHeight="1" x14ac:dyDescent="0.2">
      <c r="A42" s="3073"/>
      <c r="B42" s="2335" t="s">
        <v>63</v>
      </c>
      <c r="C42" s="2717"/>
      <c r="D42" s="2613">
        <v>0</v>
      </c>
      <c r="E42" s="2613">
        <v>0</v>
      </c>
      <c r="F42" s="2613">
        <v>0</v>
      </c>
      <c r="G42" s="2615">
        <v>6</v>
      </c>
      <c r="H42" s="2615">
        <v>11</v>
      </c>
      <c r="I42" s="2615">
        <v>17</v>
      </c>
      <c r="J42" s="3705">
        <v>0</v>
      </c>
      <c r="K42" s="3705">
        <v>0</v>
      </c>
      <c r="L42" s="3705">
        <v>0</v>
      </c>
      <c r="M42" s="3719">
        <f t="shared" si="8"/>
        <v>6</v>
      </c>
      <c r="N42" s="3719">
        <f t="shared" si="8"/>
        <v>11</v>
      </c>
      <c r="O42" s="3719">
        <f t="shared" si="8"/>
        <v>17</v>
      </c>
      <c r="P42" s="2744"/>
      <c r="Q42" s="2713" t="s">
        <v>141</v>
      </c>
      <c r="R42" s="3139"/>
    </row>
    <row r="43" spans="1:18" ht="18" customHeight="1" x14ac:dyDescent="0.2">
      <c r="A43" s="3065" t="s">
        <v>49</v>
      </c>
      <c r="B43" s="3065"/>
      <c r="C43" s="3065"/>
      <c r="D43" s="2613">
        <f>SUM(D40:D42)</f>
        <v>0</v>
      </c>
      <c r="E43" s="2613">
        <f t="shared" ref="E43:L43" si="9">SUM(E40:E42)</f>
        <v>0</v>
      </c>
      <c r="F43" s="2613">
        <f t="shared" si="9"/>
        <v>0</v>
      </c>
      <c r="G43" s="2613">
        <f t="shared" si="9"/>
        <v>19</v>
      </c>
      <c r="H43" s="2613">
        <f t="shared" si="9"/>
        <v>38</v>
      </c>
      <c r="I43" s="2613">
        <f t="shared" si="9"/>
        <v>57</v>
      </c>
      <c r="J43" s="2613">
        <f t="shared" si="9"/>
        <v>2</v>
      </c>
      <c r="K43" s="2613">
        <f t="shared" si="9"/>
        <v>3</v>
      </c>
      <c r="L43" s="2613">
        <f t="shared" si="9"/>
        <v>5</v>
      </c>
      <c r="M43" s="73">
        <f t="shared" si="8"/>
        <v>21</v>
      </c>
      <c r="N43" s="73">
        <f t="shared" si="8"/>
        <v>41</v>
      </c>
      <c r="O43" s="73">
        <f t="shared" si="8"/>
        <v>62</v>
      </c>
      <c r="P43" s="3139" t="s">
        <v>130</v>
      </c>
      <c r="Q43" s="3139"/>
      <c r="R43" s="3139"/>
    </row>
    <row r="44" spans="1:18" ht="24.75" customHeight="1" x14ac:dyDescent="0.2">
      <c r="A44" s="3065" t="s">
        <v>205</v>
      </c>
      <c r="B44" s="3066" t="s">
        <v>208</v>
      </c>
      <c r="C44" s="2335" t="s">
        <v>208</v>
      </c>
      <c r="D44" s="2613">
        <v>0</v>
      </c>
      <c r="E44" s="2613">
        <v>0</v>
      </c>
      <c r="F44" s="2613">
        <v>0</v>
      </c>
      <c r="G44" s="2613">
        <v>5</v>
      </c>
      <c r="H44" s="2613">
        <v>7</v>
      </c>
      <c r="I44" s="2613">
        <v>12</v>
      </c>
      <c r="J44" s="2613">
        <v>0</v>
      </c>
      <c r="K44" s="3705">
        <v>0</v>
      </c>
      <c r="L44" s="3705">
        <v>0</v>
      </c>
      <c r="M44" s="3713">
        <f t="shared" si="1"/>
        <v>5</v>
      </c>
      <c r="N44" s="3713">
        <f t="shared" si="1"/>
        <v>7</v>
      </c>
      <c r="O44" s="3713">
        <f t="shared" si="1"/>
        <v>12</v>
      </c>
      <c r="P44" s="2713" t="s">
        <v>145</v>
      </c>
      <c r="Q44" s="3126" t="s">
        <v>145</v>
      </c>
      <c r="R44" s="3139" t="s">
        <v>442</v>
      </c>
    </row>
    <row r="45" spans="1:18" ht="24.75" customHeight="1" x14ac:dyDescent="0.2">
      <c r="A45" s="3065"/>
      <c r="B45" s="3665"/>
      <c r="C45" s="2335" t="s">
        <v>73</v>
      </c>
      <c r="D45" s="2613">
        <v>0</v>
      </c>
      <c r="E45" s="2613">
        <v>0</v>
      </c>
      <c r="F45" s="2613">
        <v>0</v>
      </c>
      <c r="G45" s="2613">
        <v>5</v>
      </c>
      <c r="H45" s="2613">
        <v>8</v>
      </c>
      <c r="I45" s="2613">
        <v>13</v>
      </c>
      <c r="J45" s="2613">
        <v>0</v>
      </c>
      <c r="K45" s="3705">
        <v>5</v>
      </c>
      <c r="L45" s="3705">
        <v>5</v>
      </c>
      <c r="M45" s="3713">
        <f t="shared" si="1"/>
        <v>5</v>
      </c>
      <c r="N45" s="3713">
        <f t="shared" si="1"/>
        <v>13</v>
      </c>
      <c r="O45" s="3713">
        <f t="shared" si="1"/>
        <v>18</v>
      </c>
      <c r="P45" s="2713" t="s">
        <v>159</v>
      </c>
      <c r="Q45" s="3127"/>
      <c r="R45" s="3139"/>
    </row>
    <row r="46" spans="1:18" ht="18.75" customHeight="1" x14ac:dyDescent="0.2">
      <c r="A46" s="3065"/>
      <c r="B46" s="3065" t="s">
        <v>46</v>
      </c>
      <c r="C46" s="3065"/>
      <c r="D46" s="2613">
        <f>SUM(D44:D45)</f>
        <v>0</v>
      </c>
      <c r="E46" s="2613">
        <f t="shared" ref="E46:O46" si="10">SUM(E44:E45)</f>
        <v>0</v>
      </c>
      <c r="F46" s="2613">
        <f t="shared" si="10"/>
        <v>0</v>
      </c>
      <c r="G46" s="2613">
        <f t="shared" si="10"/>
        <v>10</v>
      </c>
      <c r="H46" s="2613">
        <f t="shared" si="10"/>
        <v>15</v>
      </c>
      <c r="I46" s="2613">
        <f t="shared" si="10"/>
        <v>25</v>
      </c>
      <c r="J46" s="2613">
        <f t="shared" si="10"/>
        <v>0</v>
      </c>
      <c r="K46" s="2613">
        <f t="shared" si="10"/>
        <v>5</v>
      </c>
      <c r="L46" s="2613">
        <f t="shared" si="10"/>
        <v>5</v>
      </c>
      <c r="M46" s="2613">
        <f t="shared" si="10"/>
        <v>10</v>
      </c>
      <c r="N46" s="2613">
        <f t="shared" si="10"/>
        <v>20</v>
      </c>
      <c r="O46" s="2613">
        <f t="shared" si="10"/>
        <v>30</v>
      </c>
      <c r="P46" s="3139" t="s">
        <v>133</v>
      </c>
      <c r="Q46" s="3139"/>
      <c r="R46" s="3139"/>
    </row>
    <row r="47" spans="1:18" ht="24.75" customHeight="1" x14ac:dyDescent="0.2">
      <c r="A47" s="3065"/>
      <c r="B47" s="3066" t="s">
        <v>75</v>
      </c>
      <c r="C47" s="2717" t="s">
        <v>77</v>
      </c>
      <c r="D47" s="2613">
        <v>0</v>
      </c>
      <c r="E47" s="2613">
        <v>0</v>
      </c>
      <c r="F47" s="2613">
        <v>0</v>
      </c>
      <c r="G47" s="2613">
        <v>6</v>
      </c>
      <c r="H47" s="2613">
        <v>3</v>
      </c>
      <c r="I47" s="2613">
        <v>9</v>
      </c>
      <c r="J47" s="2613">
        <v>3</v>
      </c>
      <c r="K47" s="3705">
        <v>1</v>
      </c>
      <c r="L47" s="3705">
        <v>4</v>
      </c>
      <c r="M47" s="3713">
        <f>SUM(D47,G47,J47)</f>
        <v>9</v>
      </c>
      <c r="N47" s="3713">
        <f t="shared" ref="N47:O47" si="11">SUM(E47,H47,K47)</f>
        <v>4</v>
      </c>
      <c r="O47" s="3713">
        <f t="shared" si="11"/>
        <v>13</v>
      </c>
      <c r="P47" s="1965" t="s">
        <v>154</v>
      </c>
      <c r="Q47" s="3126" t="s">
        <v>148</v>
      </c>
      <c r="R47" s="3139"/>
    </row>
    <row r="48" spans="1:18" ht="22.5" customHeight="1" x14ac:dyDescent="0.2">
      <c r="A48" s="3065"/>
      <c r="B48" s="3665"/>
      <c r="C48" s="2335" t="s">
        <v>76</v>
      </c>
      <c r="D48" s="2613">
        <v>0</v>
      </c>
      <c r="E48" s="2613">
        <v>0</v>
      </c>
      <c r="F48" s="2613">
        <v>0</v>
      </c>
      <c r="G48" s="2613">
        <v>7</v>
      </c>
      <c r="H48" s="2613">
        <v>6</v>
      </c>
      <c r="I48" s="2613">
        <v>13</v>
      </c>
      <c r="J48" s="2613">
        <v>0</v>
      </c>
      <c r="K48" s="2613">
        <v>0</v>
      </c>
      <c r="L48" s="2613">
        <v>0</v>
      </c>
      <c r="M48" s="73">
        <f t="shared" si="1"/>
        <v>7</v>
      </c>
      <c r="N48" s="73">
        <f t="shared" si="1"/>
        <v>6</v>
      </c>
      <c r="O48" s="73">
        <f t="shared" si="1"/>
        <v>13</v>
      </c>
      <c r="P48" s="2713" t="s">
        <v>153</v>
      </c>
      <c r="Q48" s="3127"/>
      <c r="R48" s="3139"/>
    </row>
    <row r="49" spans="1:18" ht="22.5" customHeight="1" x14ac:dyDescent="0.2">
      <c r="A49" s="3065"/>
      <c r="B49" s="3065" t="s">
        <v>46</v>
      </c>
      <c r="C49" s="3065"/>
      <c r="D49" s="2613">
        <f>SUM(D47:D48)</f>
        <v>0</v>
      </c>
      <c r="E49" s="2613">
        <f t="shared" ref="E49:O49" si="12">SUM(E47:E48)</f>
        <v>0</v>
      </c>
      <c r="F49" s="2613">
        <f t="shared" si="12"/>
        <v>0</v>
      </c>
      <c r="G49" s="2613">
        <f t="shared" si="12"/>
        <v>13</v>
      </c>
      <c r="H49" s="2613">
        <f t="shared" si="12"/>
        <v>9</v>
      </c>
      <c r="I49" s="2613">
        <f t="shared" si="12"/>
        <v>22</v>
      </c>
      <c r="J49" s="2613">
        <f t="shared" si="12"/>
        <v>3</v>
      </c>
      <c r="K49" s="2613">
        <f t="shared" si="12"/>
        <v>1</v>
      </c>
      <c r="L49" s="2613">
        <f t="shared" si="12"/>
        <v>4</v>
      </c>
      <c r="M49" s="2613">
        <f t="shared" si="12"/>
        <v>16</v>
      </c>
      <c r="N49" s="2613">
        <f t="shared" si="12"/>
        <v>10</v>
      </c>
      <c r="O49" s="2613">
        <f t="shared" si="12"/>
        <v>26</v>
      </c>
      <c r="P49" s="3139" t="s">
        <v>133</v>
      </c>
      <c r="Q49" s="3139"/>
      <c r="R49" s="3139"/>
    </row>
    <row r="50" spans="1:18" ht="24.75" customHeight="1" x14ac:dyDescent="0.2">
      <c r="A50" s="3065"/>
      <c r="B50" s="2712" t="s">
        <v>79</v>
      </c>
      <c r="C50" s="2746" t="s">
        <v>2852</v>
      </c>
      <c r="D50" s="2613">
        <v>0</v>
      </c>
      <c r="E50" s="2613">
        <v>0</v>
      </c>
      <c r="F50" s="2613">
        <v>0</v>
      </c>
      <c r="G50" s="2613">
        <v>7</v>
      </c>
      <c r="H50" s="2613">
        <v>10</v>
      </c>
      <c r="I50" s="2613">
        <v>17</v>
      </c>
      <c r="J50" s="2613">
        <v>3</v>
      </c>
      <c r="K50" s="2613">
        <v>5</v>
      </c>
      <c r="L50" s="2613">
        <v>8</v>
      </c>
      <c r="M50" s="73">
        <f t="shared" si="1"/>
        <v>10</v>
      </c>
      <c r="N50" s="73">
        <f t="shared" si="1"/>
        <v>15</v>
      </c>
      <c r="O50" s="73">
        <f t="shared" si="1"/>
        <v>25</v>
      </c>
      <c r="P50" s="2744"/>
      <c r="Q50" s="2744"/>
      <c r="R50" s="3139"/>
    </row>
    <row r="51" spans="1:18" ht="21.75" customHeight="1" x14ac:dyDescent="0.2">
      <c r="A51" s="3065" t="s">
        <v>49</v>
      </c>
      <c r="B51" s="3065"/>
      <c r="C51" s="3065"/>
      <c r="D51" s="2613">
        <f>SUM(D50,D49,D46)</f>
        <v>0</v>
      </c>
      <c r="E51" s="2613">
        <f t="shared" ref="E51:O51" si="13">SUM(E50,E49,E46)</f>
        <v>0</v>
      </c>
      <c r="F51" s="2613">
        <f t="shared" si="13"/>
        <v>0</v>
      </c>
      <c r="G51" s="2613">
        <f t="shared" si="13"/>
        <v>30</v>
      </c>
      <c r="H51" s="2613">
        <f t="shared" si="13"/>
        <v>34</v>
      </c>
      <c r="I51" s="2613">
        <f t="shared" si="13"/>
        <v>64</v>
      </c>
      <c r="J51" s="2613">
        <f t="shared" si="13"/>
        <v>6</v>
      </c>
      <c r="K51" s="2613">
        <f t="shared" si="13"/>
        <v>11</v>
      </c>
      <c r="L51" s="2613">
        <f t="shared" si="13"/>
        <v>17</v>
      </c>
      <c r="M51" s="2613">
        <f t="shared" si="13"/>
        <v>36</v>
      </c>
      <c r="N51" s="2613">
        <f t="shared" si="13"/>
        <v>45</v>
      </c>
      <c r="O51" s="2613">
        <f t="shared" si="13"/>
        <v>81</v>
      </c>
      <c r="P51" s="3139" t="s">
        <v>130</v>
      </c>
      <c r="Q51" s="3139"/>
      <c r="R51" s="3139"/>
    </row>
    <row r="52" spans="1:18" ht="24.75" customHeight="1" x14ac:dyDescent="0.2">
      <c r="A52" s="3065" t="s">
        <v>40</v>
      </c>
      <c r="B52" s="2335" t="s">
        <v>85</v>
      </c>
      <c r="C52" s="2717"/>
      <c r="D52" s="2613">
        <v>0</v>
      </c>
      <c r="E52" s="2613">
        <v>0</v>
      </c>
      <c r="F52" s="2613">
        <v>0</v>
      </c>
      <c r="G52" s="2613">
        <v>10</v>
      </c>
      <c r="H52" s="2613">
        <v>2</v>
      </c>
      <c r="I52" s="2613">
        <v>12</v>
      </c>
      <c r="J52" s="2613">
        <v>2</v>
      </c>
      <c r="K52" s="2613">
        <v>6</v>
      </c>
      <c r="L52" s="2613">
        <v>8</v>
      </c>
      <c r="M52" s="73">
        <f t="shared" si="1"/>
        <v>12</v>
      </c>
      <c r="N52" s="73">
        <f t="shared" si="1"/>
        <v>8</v>
      </c>
      <c r="O52" s="73">
        <f t="shared" si="1"/>
        <v>20</v>
      </c>
      <c r="P52" s="2744"/>
      <c r="Q52" s="2713" t="s">
        <v>151</v>
      </c>
      <c r="R52" s="3139" t="s">
        <v>124</v>
      </c>
    </row>
    <row r="53" spans="1:18" ht="24.75" customHeight="1" x14ac:dyDescent="0.2">
      <c r="A53" s="3065"/>
      <c r="B53" s="2335" t="s">
        <v>203</v>
      </c>
      <c r="C53" s="2717"/>
      <c r="D53" s="2613">
        <v>0</v>
      </c>
      <c r="E53" s="2613">
        <v>0</v>
      </c>
      <c r="F53" s="2613">
        <v>0</v>
      </c>
      <c r="G53" s="2613">
        <v>5</v>
      </c>
      <c r="H53" s="2613">
        <v>5</v>
      </c>
      <c r="I53" s="2613">
        <v>10</v>
      </c>
      <c r="J53" s="2613">
        <v>0</v>
      </c>
      <c r="K53" s="2613">
        <v>0</v>
      </c>
      <c r="L53" s="2613">
        <v>0</v>
      </c>
      <c r="M53" s="73">
        <f t="shared" si="1"/>
        <v>5</v>
      </c>
      <c r="N53" s="73">
        <f t="shared" si="1"/>
        <v>5</v>
      </c>
      <c r="O53" s="73">
        <f t="shared" si="1"/>
        <v>10</v>
      </c>
      <c r="P53" s="2744"/>
      <c r="Q53" s="2713" t="s">
        <v>209</v>
      </c>
      <c r="R53" s="3139"/>
    </row>
    <row r="54" spans="1:18" ht="21" customHeight="1" x14ac:dyDescent="0.2">
      <c r="A54" s="3065" t="s">
        <v>49</v>
      </c>
      <c r="B54" s="3065"/>
      <c r="C54" s="3065"/>
      <c r="D54" s="2613">
        <f t="shared" ref="D54:E54" si="14">SUM(D51:D53)</f>
        <v>0</v>
      </c>
      <c r="E54" s="2613">
        <f t="shared" si="14"/>
        <v>0</v>
      </c>
      <c r="F54" s="2613">
        <f t="shared" ref="F54:L54" si="15">SUM(F52:F53)</f>
        <v>0</v>
      </c>
      <c r="G54" s="2613">
        <f t="shared" si="15"/>
        <v>15</v>
      </c>
      <c r="H54" s="2613">
        <f t="shared" si="15"/>
        <v>7</v>
      </c>
      <c r="I54" s="2613">
        <f t="shared" si="15"/>
        <v>22</v>
      </c>
      <c r="J54" s="2613">
        <f t="shared" si="15"/>
        <v>2</v>
      </c>
      <c r="K54" s="2613">
        <f t="shared" si="15"/>
        <v>6</v>
      </c>
      <c r="L54" s="2613">
        <f t="shared" si="15"/>
        <v>8</v>
      </c>
      <c r="M54" s="73">
        <f t="shared" si="1"/>
        <v>17</v>
      </c>
      <c r="N54" s="73">
        <f t="shared" si="1"/>
        <v>13</v>
      </c>
      <c r="O54" s="73">
        <f t="shared" si="1"/>
        <v>30</v>
      </c>
      <c r="P54" s="3139" t="s">
        <v>130</v>
      </c>
      <c r="Q54" s="3139"/>
      <c r="R54" s="3139"/>
    </row>
    <row r="55" spans="1:18" ht="36.75" customHeight="1" thickBot="1" x14ac:dyDescent="0.25">
      <c r="A55" s="2745" t="s">
        <v>201</v>
      </c>
      <c r="B55" s="1562" t="s">
        <v>214</v>
      </c>
      <c r="C55" s="1562" t="s">
        <v>235</v>
      </c>
      <c r="D55" s="2613">
        <v>0</v>
      </c>
      <c r="E55" s="2613">
        <v>0</v>
      </c>
      <c r="F55" s="2613">
        <v>0</v>
      </c>
      <c r="G55" s="2614">
        <v>15</v>
      </c>
      <c r="H55" s="2614">
        <v>5</v>
      </c>
      <c r="I55" s="2614">
        <v>20</v>
      </c>
      <c r="J55" s="2614">
        <v>14</v>
      </c>
      <c r="K55" s="2614">
        <v>0</v>
      </c>
      <c r="L55" s="2614">
        <v>14</v>
      </c>
      <c r="M55" s="3717">
        <f t="shared" si="1"/>
        <v>29</v>
      </c>
      <c r="N55" s="3717">
        <f t="shared" si="1"/>
        <v>5</v>
      </c>
      <c r="O55" s="3717">
        <f t="shared" si="1"/>
        <v>34</v>
      </c>
      <c r="P55" s="2749" t="s">
        <v>127</v>
      </c>
      <c r="Q55" s="2749" t="s">
        <v>215</v>
      </c>
      <c r="R55" s="2715" t="s">
        <v>1650</v>
      </c>
    </row>
    <row r="56" spans="1:18" ht="22.5" customHeight="1" thickBot="1" x14ac:dyDescent="0.25">
      <c r="A56" s="3720" t="s">
        <v>87</v>
      </c>
      <c r="B56" s="3720"/>
      <c r="C56" s="3720"/>
      <c r="D56" s="2617">
        <f t="shared" ref="D56:O56" si="16">SUM(D55,D54,D51,D43,D39,D21,D20,D15,D11,D8)</f>
        <v>2</v>
      </c>
      <c r="E56" s="2617">
        <f t="shared" si="16"/>
        <v>1</v>
      </c>
      <c r="F56" s="2617">
        <f t="shared" si="16"/>
        <v>3</v>
      </c>
      <c r="G56" s="2617">
        <f t="shared" si="16"/>
        <v>174</v>
      </c>
      <c r="H56" s="2617">
        <f t="shared" si="16"/>
        <v>209</v>
      </c>
      <c r="I56" s="2617">
        <f t="shared" si="16"/>
        <v>383</v>
      </c>
      <c r="J56" s="2617">
        <f t="shared" si="16"/>
        <v>41</v>
      </c>
      <c r="K56" s="2617">
        <f t="shared" si="16"/>
        <v>52</v>
      </c>
      <c r="L56" s="2617">
        <f t="shared" si="16"/>
        <v>93</v>
      </c>
      <c r="M56" s="2617">
        <f t="shared" si="16"/>
        <v>217</v>
      </c>
      <c r="N56" s="2617">
        <f t="shared" si="16"/>
        <v>262</v>
      </c>
      <c r="O56" s="2617">
        <f t="shared" si="16"/>
        <v>479</v>
      </c>
      <c r="P56" s="3115" t="s">
        <v>147</v>
      </c>
      <c r="Q56" s="3115"/>
      <c r="R56" s="3115"/>
    </row>
    <row r="57" spans="1:18" ht="12.75" customHeight="1" thickTop="1" x14ac:dyDescent="0.2"/>
    <row r="58" spans="1:18" ht="12.75" customHeight="1" x14ac:dyDescent="0.2"/>
    <row r="59" spans="1:18" ht="12.75" customHeight="1" x14ac:dyDescent="0.2"/>
    <row r="60" spans="1:18" ht="12.75" customHeight="1" x14ac:dyDescent="0.2"/>
    <row r="61" spans="1:18" ht="12.75" customHeight="1" x14ac:dyDescent="0.2"/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200" spans="1:15" ht="18" x14ac:dyDescent="0.2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</row>
    <row r="201" spans="1:15" ht="18" x14ac:dyDescent="0.2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</row>
    <row r="202" spans="1:15" ht="18" x14ac:dyDescent="0.2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</row>
    <row r="203" spans="1:15" ht="18" x14ac:dyDescent="0.2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</row>
    <row r="204" spans="1:15" ht="12.75" customHeight="1" x14ac:dyDescent="0.2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</row>
    <row r="205" spans="1:15" ht="12.75" customHeight="1" x14ac:dyDescent="0.2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</row>
    <row r="206" spans="1:15" ht="12.75" customHeight="1" x14ac:dyDescent="0.2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</row>
    <row r="207" spans="1:15" ht="12.75" customHeight="1" x14ac:dyDescent="0.2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</row>
    <row r="208" spans="1:15" ht="12.75" customHeight="1" x14ac:dyDescent="0.2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</row>
    <row r="209" spans="1:15" ht="12.75" customHeight="1" x14ac:dyDescent="0.2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</row>
    <row r="210" spans="1:15" ht="12.75" customHeight="1" x14ac:dyDescent="0.2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</row>
    <row r="211" spans="1:15" ht="12.75" customHeight="1" x14ac:dyDescent="0.2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</row>
    <row r="212" spans="1:15" ht="12.75" customHeight="1" x14ac:dyDescent="0.2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</row>
    <row r="213" spans="1:15" ht="12.75" customHeight="1" x14ac:dyDescent="0.2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</row>
    <row r="214" spans="1:15" ht="12.75" customHeight="1" x14ac:dyDescent="0.2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</row>
    <row r="215" spans="1:15" ht="12.75" customHeight="1" x14ac:dyDescent="0.2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</row>
    <row r="216" spans="1:15" ht="12.75" customHeight="1" x14ac:dyDescent="0.2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</row>
    <row r="217" spans="1:15" ht="12.75" customHeight="1" x14ac:dyDescent="0.2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</row>
    <row r="218" spans="1:15" ht="12.75" customHeight="1" x14ac:dyDescent="0.2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</row>
    <row r="219" spans="1:15" ht="12.75" customHeight="1" x14ac:dyDescent="0.2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</row>
    <row r="220" spans="1:15" ht="12.75" customHeight="1" x14ac:dyDescent="0.2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</row>
    <row r="221" spans="1:15" ht="12.75" customHeight="1" x14ac:dyDescent="0.2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</row>
    <row r="222" spans="1:15" ht="12.75" customHeight="1" x14ac:dyDescent="0.2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</row>
    <row r="223" spans="1:15" ht="12.75" customHeight="1" x14ac:dyDescent="0.2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</row>
    <row r="224" spans="1:15" ht="18" x14ac:dyDescent="0.2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</row>
    <row r="225" spans="1:15" ht="18" x14ac:dyDescent="0.2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</row>
    <row r="226" spans="1:15" ht="18" x14ac:dyDescent="0.2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</row>
    <row r="227" spans="1:15" ht="18" x14ac:dyDescent="0.2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</row>
    <row r="228" spans="1:15" ht="18" x14ac:dyDescent="0.2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</row>
    <row r="229" spans="1:15" ht="18" x14ac:dyDescent="0.2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</row>
    <row r="230" spans="1:15" ht="18" x14ac:dyDescent="0.2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</row>
    <row r="231" spans="1:15" ht="18" x14ac:dyDescent="0.2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</row>
    <row r="232" spans="1:15" ht="18" x14ac:dyDescent="0.2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</row>
    <row r="233" spans="1:15" ht="18" x14ac:dyDescent="0.2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</row>
    <row r="234" spans="1:15" ht="18" x14ac:dyDescent="0.2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</row>
    <row r="235" spans="1:15" ht="18" x14ac:dyDescent="0.2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</row>
    <row r="236" spans="1:15" ht="18" x14ac:dyDescent="0.2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</row>
    <row r="237" spans="1:15" ht="18" x14ac:dyDescent="0.2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</row>
    <row r="238" spans="1:15" ht="18" x14ac:dyDescent="0.2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</row>
    <row r="239" spans="1:15" ht="18" x14ac:dyDescent="0.2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</row>
    <row r="240" spans="1:15" ht="18" x14ac:dyDescent="0.2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</row>
    <row r="241" spans="1:15" ht="18" x14ac:dyDescent="0.2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</row>
    <row r="242" spans="1:15" ht="18" x14ac:dyDescent="0.2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</row>
    <row r="243" spans="1:15" ht="18" x14ac:dyDescent="0.2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</row>
    <row r="244" spans="1:15" ht="18" x14ac:dyDescent="0.2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</row>
    <row r="245" spans="1:15" ht="18" x14ac:dyDescent="0.2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</row>
    <row r="246" spans="1:15" ht="18" x14ac:dyDescent="0.2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</row>
    <row r="247" spans="1:15" ht="18" x14ac:dyDescent="0.2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</row>
    <row r="248" spans="1:15" ht="18" x14ac:dyDescent="0.2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</row>
    <row r="249" spans="1:15" ht="18" x14ac:dyDescent="0.2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</row>
    <row r="250" spans="1:15" ht="18" x14ac:dyDescent="0.2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</row>
    <row r="251" spans="1:15" ht="18" x14ac:dyDescent="0.2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</row>
    <row r="252" spans="1:15" ht="18" x14ac:dyDescent="0.2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</row>
    <row r="253" spans="1:15" ht="18" x14ac:dyDescent="0.2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</row>
    <row r="254" spans="1:15" ht="18" x14ac:dyDescent="0.2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</row>
    <row r="255" spans="1:15" ht="18" x14ac:dyDescent="0.2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</row>
    <row r="256" spans="1:15" ht="18" x14ac:dyDescent="0.2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</row>
    <row r="257" spans="1:15" ht="18" x14ac:dyDescent="0.2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</row>
    <row r="258" spans="1:15" ht="18" x14ac:dyDescent="0.2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</row>
    <row r="259" spans="1:15" ht="18" x14ac:dyDescent="0.2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</row>
    <row r="260" spans="1:15" ht="18" x14ac:dyDescent="0.2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</row>
    <row r="261" spans="1:15" ht="18" x14ac:dyDescent="0.2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</row>
    <row r="262" spans="1:15" ht="18" x14ac:dyDescent="0.2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</row>
    <row r="263" spans="1:15" ht="18" x14ac:dyDescent="0.2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</row>
    <row r="264" spans="1:15" ht="18" x14ac:dyDescent="0.2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</row>
    <row r="265" spans="1:15" ht="18" x14ac:dyDescent="0.2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</row>
    <row r="266" spans="1:15" ht="18" x14ac:dyDescent="0.2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</row>
    <row r="267" spans="1:15" ht="18" x14ac:dyDescent="0.2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</row>
    <row r="268" spans="1:15" ht="18" x14ac:dyDescent="0.2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</row>
    <row r="269" spans="1:15" ht="18" x14ac:dyDescent="0.2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</row>
    <row r="270" spans="1:15" ht="18" x14ac:dyDescent="0.2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</row>
    <row r="271" spans="1:15" ht="18" x14ac:dyDescent="0.2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</row>
    <row r="272" spans="1:15" ht="18" x14ac:dyDescent="0.2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</row>
    <row r="273" spans="1:15" ht="18" x14ac:dyDescent="0.2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</row>
    <row r="274" spans="1:15" ht="18" x14ac:dyDescent="0.2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</row>
  </sheetData>
  <mergeCells count="80">
    <mergeCell ref="A56:C56"/>
    <mergeCell ref="P56:R56"/>
    <mergeCell ref="A51:C51"/>
    <mergeCell ref="P51:R51"/>
    <mergeCell ref="A52:A53"/>
    <mergeCell ref="R52:R53"/>
    <mergeCell ref="A54:C54"/>
    <mergeCell ref="P54:R54"/>
    <mergeCell ref="A44:A50"/>
    <mergeCell ref="B44:B45"/>
    <mergeCell ref="Q44:Q45"/>
    <mergeCell ref="R44:R50"/>
    <mergeCell ref="B46:C46"/>
    <mergeCell ref="P46:Q46"/>
    <mergeCell ref="B47:B48"/>
    <mergeCell ref="Q47:Q48"/>
    <mergeCell ref="B49:C49"/>
    <mergeCell ref="P49:Q49"/>
    <mergeCell ref="A39:C39"/>
    <mergeCell ref="P39:R39"/>
    <mergeCell ref="A40:A42"/>
    <mergeCell ref="R40:R42"/>
    <mergeCell ref="A43:C43"/>
    <mergeCell ref="P43:R43"/>
    <mergeCell ref="A33:A38"/>
    <mergeCell ref="B33:B34"/>
    <mergeCell ref="Q33:Q34"/>
    <mergeCell ref="R33:R38"/>
    <mergeCell ref="B35:C35"/>
    <mergeCell ref="P35:Q35"/>
    <mergeCell ref="Q29:Q32"/>
    <mergeCell ref="R29:R32"/>
    <mergeCell ref="D30:F30"/>
    <mergeCell ref="G30:I30"/>
    <mergeCell ref="J30:L30"/>
    <mergeCell ref="M30:O30"/>
    <mergeCell ref="A28:B28"/>
    <mergeCell ref="P28:R28"/>
    <mergeCell ref="A29:A32"/>
    <mergeCell ref="B29:B32"/>
    <mergeCell ref="C29:C32"/>
    <mergeCell ref="D29:F29"/>
    <mergeCell ref="G29:I29"/>
    <mergeCell ref="J29:L29"/>
    <mergeCell ref="M29:O29"/>
    <mergeCell ref="P29:P32"/>
    <mergeCell ref="A15:C15"/>
    <mergeCell ref="P15:R15"/>
    <mergeCell ref="A16:A19"/>
    <mergeCell ref="R16:R19"/>
    <mergeCell ref="A20:C20"/>
    <mergeCell ref="P20:R20"/>
    <mergeCell ref="A9:A10"/>
    <mergeCell ref="R9:R10"/>
    <mergeCell ref="A11:C11"/>
    <mergeCell ref="P11:R11"/>
    <mergeCell ref="A12:A14"/>
    <mergeCell ref="B12:B13"/>
    <mergeCell ref="Q12:Q13"/>
    <mergeCell ref="R12:R14"/>
    <mergeCell ref="B14:C14"/>
    <mergeCell ref="P14:Q14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0" firstPageNumber="264" orientation="landscape" useFirstPageNumber="1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2"/>
  <sheetViews>
    <sheetView rightToLeft="1" view="pageBreakPreview" topLeftCell="A7" zoomScale="85" zoomScaleNormal="75" zoomScaleSheetLayoutView="85" workbookViewId="0">
      <selection activeCell="P25" sqref="P25"/>
    </sheetView>
  </sheetViews>
  <sheetFormatPr defaultColWidth="10.28515625" defaultRowHeight="12.75" x14ac:dyDescent="0.2"/>
  <cols>
    <col min="1" max="1" width="30" style="26" customWidth="1"/>
    <col min="2" max="2" width="6.7109375" style="26" customWidth="1"/>
    <col min="3" max="3" width="8.5703125" style="26" customWidth="1"/>
    <col min="4" max="4" width="7.140625" style="26" customWidth="1"/>
    <col min="5" max="5" width="9.28515625" style="26" customWidth="1"/>
    <col min="6" max="6" width="10.7109375" style="26" customWidth="1"/>
    <col min="7" max="8" width="9.28515625" style="26" customWidth="1"/>
    <col min="9" max="9" width="11.5703125" style="26" customWidth="1"/>
    <col min="10" max="11" width="9.28515625" style="26" customWidth="1"/>
    <col min="12" max="12" width="10.7109375" style="26" customWidth="1"/>
    <col min="13" max="13" width="9.28515625" style="26" customWidth="1"/>
    <col min="14" max="14" width="36.85546875" style="26" customWidth="1"/>
    <col min="15" max="16384" width="10.28515625" style="26"/>
  </cols>
  <sheetData>
    <row r="1" spans="1:14" ht="27.75" customHeight="1" x14ac:dyDescent="0.2">
      <c r="A1" s="3545" t="s">
        <v>2853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4" ht="24" customHeight="1" x14ac:dyDescent="0.2">
      <c r="A2" s="3696" t="s">
        <v>2854</v>
      </c>
      <c r="B2" s="3696"/>
      <c r="C2" s="3696"/>
      <c r="D2" s="3696"/>
      <c r="E2" s="3696"/>
      <c r="F2" s="3696"/>
      <c r="G2" s="3696"/>
      <c r="H2" s="3696"/>
      <c r="I2" s="3696"/>
      <c r="J2" s="3696"/>
      <c r="K2" s="3696"/>
      <c r="L2" s="3696"/>
      <c r="M2" s="3696"/>
      <c r="N2" s="3696"/>
    </row>
    <row r="3" spans="1:14" ht="21" customHeight="1" thickBot="1" x14ac:dyDescent="0.25">
      <c r="A3" s="3697" t="s">
        <v>2855</v>
      </c>
      <c r="B3" s="3697"/>
      <c r="C3" s="3697"/>
      <c r="D3" s="3697"/>
      <c r="E3" s="3697"/>
      <c r="F3" s="3697"/>
      <c r="G3" s="3697"/>
      <c r="H3" s="3697"/>
      <c r="I3" s="3697"/>
      <c r="J3" s="3697"/>
      <c r="K3" s="3697"/>
      <c r="L3" s="3697"/>
      <c r="M3" s="3697"/>
      <c r="N3" s="3698" t="s">
        <v>2856</v>
      </c>
    </row>
    <row r="4" spans="1:14" ht="27.75" customHeight="1" thickTop="1" x14ac:dyDescent="0.2">
      <c r="A4" s="2965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550" t="s">
        <v>98</v>
      </c>
    </row>
    <row r="5" spans="1:14" s="3699" customFormat="1" ht="23.25" customHeight="1" x14ac:dyDescent="0.25">
      <c r="A5" s="2966"/>
      <c r="B5" s="3543" t="s">
        <v>94</v>
      </c>
      <c r="C5" s="3543"/>
      <c r="D5" s="3543"/>
      <c r="E5" s="3543" t="s">
        <v>95</v>
      </c>
      <c r="F5" s="3543"/>
      <c r="G5" s="3543"/>
      <c r="H5" s="3543" t="s">
        <v>96</v>
      </c>
      <c r="I5" s="3543"/>
      <c r="J5" s="3543"/>
      <c r="K5" s="2930" t="s">
        <v>116</v>
      </c>
      <c r="L5" s="2930"/>
      <c r="M5" s="2930"/>
      <c r="N5" s="3551"/>
    </row>
    <row r="6" spans="1:14" ht="24.75" customHeight="1" x14ac:dyDescent="0.2">
      <c r="A6" s="2966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551"/>
    </row>
    <row r="7" spans="1:14" ht="24.75" customHeight="1" thickBot="1" x14ac:dyDescent="0.25">
      <c r="A7" s="2967"/>
      <c r="B7" s="2747" t="s">
        <v>181</v>
      </c>
      <c r="C7" s="2747" t="s">
        <v>182</v>
      </c>
      <c r="D7" s="2747" t="s">
        <v>183</v>
      </c>
      <c r="E7" s="2747" t="s">
        <v>181</v>
      </c>
      <c r="F7" s="2747" t="s">
        <v>182</v>
      </c>
      <c r="G7" s="2747" t="s">
        <v>183</v>
      </c>
      <c r="H7" s="2747" t="s">
        <v>181</v>
      </c>
      <c r="I7" s="2747" t="s">
        <v>182</v>
      </c>
      <c r="J7" s="2747" t="s">
        <v>183</v>
      </c>
      <c r="K7" s="2747" t="s">
        <v>181</v>
      </c>
      <c r="L7" s="2747" t="s">
        <v>182</v>
      </c>
      <c r="M7" s="2747" t="s">
        <v>183</v>
      </c>
      <c r="N7" s="3552"/>
    </row>
    <row r="8" spans="1:14" ht="24.75" customHeight="1" x14ac:dyDescent="0.2">
      <c r="A8" s="2706" t="s">
        <v>34</v>
      </c>
      <c r="B8" s="2594">
        <v>6</v>
      </c>
      <c r="C8" s="2594">
        <v>0</v>
      </c>
      <c r="D8" s="2594">
        <v>6</v>
      </c>
      <c r="E8" s="2594">
        <v>2</v>
      </c>
      <c r="F8" s="2594">
        <v>4</v>
      </c>
      <c r="G8" s="2594">
        <v>6</v>
      </c>
      <c r="H8" s="2594">
        <v>0</v>
      </c>
      <c r="I8" s="2594">
        <v>0</v>
      </c>
      <c r="J8" s="2594">
        <v>0</v>
      </c>
      <c r="K8" s="2594">
        <f>SUM(B8,E8,H8)</f>
        <v>8</v>
      </c>
      <c r="L8" s="2594">
        <f t="shared" ref="L8:M19" si="0">SUM(C8,F8,I8)</f>
        <v>4</v>
      </c>
      <c r="M8" s="2594">
        <f t="shared" si="0"/>
        <v>12</v>
      </c>
      <c r="N8" s="32" t="s">
        <v>128</v>
      </c>
    </row>
    <row r="9" spans="1:14" ht="24.75" customHeight="1" x14ac:dyDescent="0.2">
      <c r="A9" s="2335" t="s">
        <v>51</v>
      </c>
      <c r="B9" s="73">
        <v>3</v>
      </c>
      <c r="C9" s="73">
        <v>2</v>
      </c>
      <c r="D9" s="73">
        <v>5</v>
      </c>
      <c r="E9" s="73">
        <v>30</v>
      </c>
      <c r="F9" s="73">
        <v>23</v>
      </c>
      <c r="G9" s="73">
        <v>53</v>
      </c>
      <c r="H9" s="73">
        <v>0</v>
      </c>
      <c r="I9" s="73">
        <v>0</v>
      </c>
      <c r="J9" s="73">
        <v>0</v>
      </c>
      <c r="K9" s="73">
        <f t="shared" ref="K9:K19" si="1">SUM(B9,E9,H9)</f>
        <v>33</v>
      </c>
      <c r="L9" s="73">
        <f t="shared" si="0"/>
        <v>25</v>
      </c>
      <c r="M9" s="73">
        <f t="shared" si="0"/>
        <v>58</v>
      </c>
      <c r="N9" s="769" t="s">
        <v>100</v>
      </c>
    </row>
    <row r="10" spans="1:14" s="3702" customFormat="1" ht="30" customHeight="1" x14ac:dyDescent="0.2">
      <c r="A10" s="2335" t="s">
        <v>36</v>
      </c>
      <c r="B10" s="2613">
        <v>0</v>
      </c>
      <c r="C10" s="2613">
        <v>0</v>
      </c>
      <c r="D10" s="2613">
        <v>0</v>
      </c>
      <c r="E10" s="2613">
        <v>8</v>
      </c>
      <c r="F10" s="2613">
        <v>22</v>
      </c>
      <c r="G10" s="2613">
        <v>30</v>
      </c>
      <c r="H10" s="2613">
        <v>0</v>
      </c>
      <c r="I10" s="2613">
        <v>0</v>
      </c>
      <c r="J10" s="2613">
        <v>0</v>
      </c>
      <c r="K10" s="73">
        <f t="shared" si="1"/>
        <v>8</v>
      </c>
      <c r="L10" s="73">
        <f t="shared" si="0"/>
        <v>22</v>
      </c>
      <c r="M10" s="73">
        <f t="shared" si="0"/>
        <v>30</v>
      </c>
      <c r="N10" s="53" t="s">
        <v>123</v>
      </c>
    </row>
    <row r="11" spans="1:14" s="3702" customFormat="1" ht="30" customHeight="1" x14ac:dyDescent="0.2">
      <c r="A11" s="2335" t="s">
        <v>43</v>
      </c>
      <c r="B11" s="2613">
        <v>0</v>
      </c>
      <c r="C11" s="2613">
        <v>0</v>
      </c>
      <c r="D11" s="2613">
        <v>0</v>
      </c>
      <c r="E11" s="2613">
        <v>61</v>
      </c>
      <c r="F11" s="2613">
        <v>77</v>
      </c>
      <c r="G11" s="2613">
        <v>138</v>
      </c>
      <c r="H11" s="2613">
        <v>20</v>
      </c>
      <c r="I11" s="2613">
        <v>45</v>
      </c>
      <c r="J11" s="2613">
        <v>65</v>
      </c>
      <c r="K11" s="73">
        <f t="shared" si="1"/>
        <v>81</v>
      </c>
      <c r="L11" s="73">
        <f t="shared" si="0"/>
        <v>122</v>
      </c>
      <c r="M11" s="73">
        <f t="shared" si="0"/>
        <v>203</v>
      </c>
      <c r="N11" s="769" t="s">
        <v>125</v>
      </c>
    </row>
    <row r="12" spans="1:14" s="3702" customFormat="1" ht="31.5" x14ac:dyDescent="0.2">
      <c r="A12" s="2335" t="s">
        <v>283</v>
      </c>
      <c r="B12" s="2613">
        <v>0</v>
      </c>
      <c r="C12" s="2613">
        <v>0</v>
      </c>
      <c r="D12" s="2613">
        <v>0</v>
      </c>
      <c r="E12" s="2613">
        <v>6</v>
      </c>
      <c r="F12" s="2613">
        <v>11</v>
      </c>
      <c r="G12" s="2613">
        <v>17</v>
      </c>
      <c r="H12" s="2613">
        <v>0</v>
      </c>
      <c r="I12" s="2613">
        <v>0</v>
      </c>
      <c r="J12" s="2613">
        <v>0</v>
      </c>
      <c r="K12" s="73">
        <f t="shared" si="1"/>
        <v>6</v>
      </c>
      <c r="L12" s="73">
        <f t="shared" si="0"/>
        <v>11</v>
      </c>
      <c r="M12" s="73">
        <f t="shared" si="0"/>
        <v>17</v>
      </c>
      <c r="N12" s="769" t="s">
        <v>231</v>
      </c>
    </row>
    <row r="13" spans="1:14" s="3702" customFormat="1" ht="27" customHeight="1" x14ac:dyDescent="0.2">
      <c r="A13" s="25" t="s">
        <v>38</v>
      </c>
      <c r="B13" s="2613">
        <v>4</v>
      </c>
      <c r="C13" s="2613">
        <v>3</v>
      </c>
      <c r="D13" s="2613">
        <v>7</v>
      </c>
      <c r="E13" s="2613">
        <v>0</v>
      </c>
      <c r="F13" s="2613">
        <v>0</v>
      </c>
      <c r="G13" s="2613">
        <v>0</v>
      </c>
      <c r="H13" s="2613">
        <v>0</v>
      </c>
      <c r="I13" s="2613">
        <v>0</v>
      </c>
      <c r="J13" s="2613">
        <v>0</v>
      </c>
      <c r="K13" s="73">
        <f t="shared" si="1"/>
        <v>4</v>
      </c>
      <c r="L13" s="73">
        <f t="shared" si="0"/>
        <v>3</v>
      </c>
      <c r="M13" s="73">
        <f t="shared" si="0"/>
        <v>7</v>
      </c>
      <c r="N13" s="769" t="s">
        <v>160</v>
      </c>
    </row>
    <row r="14" spans="1:14" s="3702" customFormat="1" ht="33" customHeight="1" x14ac:dyDescent="0.2">
      <c r="A14" s="2335" t="s">
        <v>210</v>
      </c>
      <c r="B14" s="2613">
        <v>0</v>
      </c>
      <c r="C14" s="2613">
        <v>0</v>
      </c>
      <c r="D14" s="2613">
        <v>0</v>
      </c>
      <c r="E14" s="2613">
        <v>86</v>
      </c>
      <c r="F14" s="2613">
        <v>101</v>
      </c>
      <c r="G14" s="2613">
        <v>187</v>
      </c>
      <c r="H14" s="2613">
        <v>17</v>
      </c>
      <c r="I14" s="2613">
        <v>26</v>
      </c>
      <c r="J14" s="2613">
        <v>43</v>
      </c>
      <c r="K14" s="73">
        <f t="shared" si="1"/>
        <v>103</v>
      </c>
      <c r="L14" s="73">
        <f t="shared" si="0"/>
        <v>127</v>
      </c>
      <c r="M14" s="73">
        <f t="shared" si="0"/>
        <v>230</v>
      </c>
      <c r="N14" s="769" t="s">
        <v>211</v>
      </c>
    </row>
    <row r="15" spans="1:14" s="3702" customFormat="1" ht="30" customHeight="1" x14ac:dyDescent="0.2">
      <c r="A15" s="2335" t="s">
        <v>2857</v>
      </c>
      <c r="B15" s="2613">
        <v>0</v>
      </c>
      <c r="C15" s="2613">
        <v>0</v>
      </c>
      <c r="D15" s="2613">
        <v>0</v>
      </c>
      <c r="E15" s="2613">
        <v>42</v>
      </c>
      <c r="F15" s="2613">
        <v>58</v>
      </c>
      <c r="G15" s="2613">
        <v>100</v>
      </c>
      <c r="H15" s="2613">
        <v>2</v>
      </c>
      <c r="I15" s="2613">
        <v>7</v>
      </c>
      <c r="J15" s="2613">
        <v>9</v>
      </c>
      <c r="K15" s="73">
        <f t="shared" si="1"/>
        <v>44</v>
      </c>
      <c r="L15" s="73">
        <f t="shared" si="0"/>
        <v>65</v>
      </c>
      <c r="M15" s="73">
        <f t="shared" si="0"/>
        <v>109</v>
      </c>
      <c r="N15" s="769" t="s">
        <v>232</v>
      </c>
    </row>
    <row r="16" spans="1:14" s="3702" customFormat="1" ht="30" customHeight="1" x14ac:dyDescent="0.2">
      <c r="A16" s="2335" t="s">
        <v>205</v>
      </c>
      <c r="B16" s="2613">
        <v>0</v>
      </c>
      <c r="C16" s="2613">
        <v>0</v>
      </c>
      <c r="D16" s="2613">
        <v>0</v>
      </c>
      <c r="E16" s="2613">
        <v>69</v>
      </c>
      <c r="F16" s="2613">
        <v>68</v>
      </c>
      <c r="G16" s="2613">
        <v>137</v>
      </c>
      <c r="H16" s="2613">
        <v>18</v>
      </c>
      <c r="I16" s="2613">
        <v>36</v>
      </c>
      <c r="J16" s="2613">
        <v>54</v>
      </c>
      <c r="K16" s="73">
        <f t="shared" si="1"/>
        <v>87</v>
      </c>
      <c r="L16" s="73">
        <f t="shared" si="0"/>
        <v>104</v>
      </c>
      <c r="M16" s="73">
        <f t="shared" si="0"/>
        <v>191</v>
      </c>
      <c r="N16" s="976" t="s">
        <v>442</v>
      </c>
    </row>
    <row r="17" spans="1:14" s="3702" customFormat="1" ht="38.25" customHeight="1" x14ac:dyDescent="0.2">
      <c r="A17" s="2335" t="s">
        <v>40</v>
      </c>
      <c r="B17" s="2613">
        <v>0</v>
      </c>
      <c r="C17" s="2613">
        <v>0</v>
      </c>
      <c r="D17" s="2613">
        <v>0</v>
      </c>
      <c r="E17" s="2613">
        <v>17</v>
      </c>
      <c r="F17" s="2613">
        <v>16</v>
      </c>
      <c r="G17" s="2613">
        <v>33</v>
      </c>
      <c r="H17" s="2613">
        <v>5</v>
      </c>
      <c r="I17" s="2613">
        <v>9</v>
      </c>
      <c r="J17" s="2613">
        <v>14</v>
      </c>
      <c r="K17" s="73">
        <f t="shared" si="1"/>
        <v>22</v>
      </c>
      <c r="L17" s="73">
        <f t="shared" si="0"/>
        <v>25</v>
      </c>
      <c r="M17" s="73">
        <f t="shared" si="0"/>
        <v>47</v>
      </c>
      <c r="N17" s="769" t="s">
        <v>124</v>
      </c>
    </row>
    <row r="18" spans="1:14" s="3702" customFormat="1" ht="35.25" customHeight="1" thickBot="1" x14ac:dyDescent="0.25">
      <c r="A18" s="2706" t="s">
        <v>201</v>
      </c>
      <c r="B18" s="46">
        <v>0</v>
      </c>
      <c r="C18" s="46">
        <v>0</v>
      </c>
      <c r="D18" s="46">
        <v>0</v>
      </c>
      <c r="E18" s="46">
        <v>28</v>
      </c>
      <c r="F18" s="46">
        <v>10</v>
      </c>
      <c r="G18" s="3705">
        <v>38</v>
      </c>
      <c r="H18" s="46">
        <v>27</v>
      </c>
      <c r="I18" s="46">
        <v>6</v>
      </c>
      <c r="J18" s="3705">
        <v>33</v>
      </c>
      <c r="K18" s="2594">
        <f t="shared" si="1"/>
        <v>55</v>
      </c>
      <c r="L18" s="2594">
        <f t="shared" si="0"/>
        <v>16</v>
      </c>
      <c r="M18" s="2594">
        <f t="shared" si="0"/>
        <v>71</v>
      </c>
      <c r="N18" s="769" t="s">
        <v>1650</v>
      </c>
    </row>
    <row r="19" spans="1:14" s="3702" customFormat="1" ht="30" customHeight="1" thickBot="1" x14ac:dyDescent="0.25">
      <c r="A19" s="67" t="s">
        <v>87</v>
      </c>
      <c r="B19" s="2617">
        <f>SUM(B8:B18)</f>
        <v>13</v>
      </c>
      <c r="C19" s="2617">
        <f t="shared" ref="C19:J19" si="2">SUM(C8:C18)</f>
        <v>5</v>
      </c>
      <c r="D19" s="2617">
        <f t="shared" si="2"/>
        <v>18</v>
      </c>
      <c r="E19" s="2617">
        <f t="shared" si="2"/>
        <v>349</v>
      </c>
      <c r="F19" s="2617">
        <f t="shared" si="2"/>
        <v>390</v>
      </c>
      <c r="G19" s="2617">
        <f t="shared" si="2"/>
        <v>739</v>
      </c>
      <c r="H19" s="2617">
        <f t="shared" si="2"/>
        <v>89</v>
      </c>
      <c r="I19" s="2617">
        <f t="shared" si="2"/>
        <v>129</v>
      </c>
      <c r="J19" s="2617">
        <f t="shared" si="2"/>
        <v>218</v>
      </c>
      <c r="K19" s="3721">
        <f t="shared" si="1"/>
        <v>451</v>
      </c>
      <c r="L19" s="3721">
        <f t="shared" si="0"/>
        <v>524</v>
      </c>
      <c r="M19" s="3721">
        <f t="shared" si="0"/>
        <v>975</v>
      </c>
      <c r="N19" s="3706" t="s">
        <v>147</v>
      </c>
    </row>
    <row r="20" spans="1:14" ht="24.75" customHeight="1" thickTop="1" x14ac:dyDescent="0.2"/>
    <row r="21" spans="1:14" ht="24.75" customHeight="1" x14ac:dyDescent="0.2"/>
    <row r="22" spans="1:14" ht="24.75" customHeight="1" x14ac:dyDescent="0.2">
      <c r="A22" s="3707"/>
      <c r="B22" s="3707"/>
      <c r="C22" s="3707"/>
      <c r="D22" s="3707"/>
      <c r="E22" s="3707"/>
      <c r="F22" s="3707"/>
      <c r="G22" s="3707"/>
      <c r="H22" s="3707"/>
      <c r="I22" s="3707"/>
      <c r="J22" s="3707"/>
      <c r="K22" s="3707"/>
      <c r="L22" s="3707"/>
      <c r="M22" s="3707"/>
    </row>
  </sheetData>
  <mergeCells count="14">
    <mergeCell ref="E5:G5"/>
    <mergeCell ref="H5:J5"/>
    <mergeCell ref="K5:M5"/>
    <mergeCell ref="A22:M22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266" orientation="landscape" useFirstPageNumber="1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U271"/>
  <sheetViews>
    <sheetView rightToLeft="1" view="pageBreakPreview" zoomScale="80" zoomScaleNormal="75" zoomScaleSheetLayoutView="80" workbookViewId="0">
      <selection activeCell="P25" sqref="P25"/>
    </sheetView>
  </sheetViews>
  <sheetFormatPr defaultColWidth="10.28515625" defaultRowHeight="12.75" x14ac:dyDescent="0.2"/>
  <cols>
    <col min="1" max="1" width="13.85546875" style="28" customWidth="1"/>
    <col min="2" max="2" width="15.7109375" style="28" customWidth="1"/>
    <col min="3" max="3" width="17" style="28" customWidth="1"/>
    <col min="4" max="4" width="5.28515625" style="28" customWidth="1"/>
    <col min="5" max="6" width="5.85546875" style="28" customWidth="1"/>
    <col min="7" max="12" width="6.7109375" style="28" customWidth="1"/>
    <col min="13" max="14" width="7.42578125" style="28" customWidth="1"/>
    <col min="15" max="15" width="6.85546875" style="28" customWidth="1"/>
    <col min="16" max="16" width="20.5703125" style="28" customWidth="1"/>
    <col min="17" max="17" width="21.7109375" style="28" customWidth="1"/>
    <col min="18" max="18" width="25" style="28" customWidth="1"/>
    <col min="19" max="16384" width="10.28515625" style="28"/>
  </cols>
  <sheetData>
    <row r="1" spans="1:21" ht="21.75" customHeight="1" x14ac:dyDescent="0.25">
      <c r="A1" s="3544" t="s">
        <v>2858</v>
      </c>
      <c r="B1" s="3544"/>
      <c r="C1" s="3544"/>
      <c r="D1" s="3544"/>
      <c r="E1" s="3544"/>
      <c r="F1" s="3544"/>
      <c r="G1" s="3544"/>
      <c r="H1" s="3544"/>
      <c r="I1" s="3544"/>
      <c r="J1" s="3544"/>
      <c r="K1" s="3544"/>
      <c r="L1" s="3544"/>
      <c r="M1" s="3544"/>
      <c r="N1" s="3544"/>
      <c r="O1" s="3544"/>
      <c r="P1" s="3544"/>
      <c r="Q1" s="3544"/>
      <c r="R1" s="3544"/>
    </row>
    <row r="2" spans="1:21" ht="30" customHeight="1" x14ac:dyDescent="0.25">
      <c r="A2" s="3102" t="s">
        <v>2859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  <c r="S2" s="3708"/>
      <c r="T2" s="3708"/>
      <c r="U2" s="3708"/>
    </row>
    <row r="3" spans="1:21" ht="21.75" customHeight="1" thickBot="1" x14ac:dyDescent="0.3">
      <c r="A3" s="3709" t="s">
        <v>2860</v>
      </c>
      <c r="B3" s="3709"/>
      <c r="C3" s="3709"/>
      <c r="D3" s="3709"/>
      <c r="E3" s="3709"/>
      <c r="F3" s="3709"/>
      <c r="G3" s="3709"/>
      <c r="H3" s="3709"/>
      <c r="I3" s="3709"/>
      <c r="J3" s="3709"/>
      <c r="K3" s="3709"/>
      <c r="L3" s="3709"/>
      <c r="M3" s="3709"/>
      <c r="N3" s="3709"/>
      <c r="O3" s="3709"/>
      <c r="Q3" s="3172" t="s">
        <v>2861</v>
      </c>
      <c r="R3" s="3172"/>
    </row>
    <row r="4" spans="1:21" ht="21.75" customHeight="1" thickTop="1" x14ac:dyDescent="0.25">
      <c r="A4" s="2968" t="s">
        <v>44</v>
      </c>
      <c r="B4" s="2968" t="s">
        <v>86</v>
      </c>
      <c r="C4" s="2968" t="s">
        <v>45</v>
      </c>
      <c r="D4" s="3722" t="s">
        <v>33</v>
      </c>
      <c r="E4" s="3722"/>
      <c r="F4" s="3722"/>
      <c r="G4" s="3722" t="s">
        <v>1</v>
      </c>
      <c r="H4" s="3722"/>
      <c r="I4" s="3722"/>
      <c r="J4" s="3722" t="s">
        <v>2</v>
      </c>
      <c r="K4" s="3722"/>
      <c r="L4" s="3722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98</v>
      </c>
    </row>
    <row r="5" spans="1:21" ht="19.5" customHeight="1" x14ac:dyDescent="0.2">
      <c r="A5" s="3067"/>
      <c r="B5" s="3067"/>
      <c r="C5" s="3067"/>
      <c r="D5" s="3543" t="s">
        <v>94</v>
      </c>
      <c r="E5" s="3543"/>
      <c r="F5" s="3543"/>
      <c r="G5" s="3543" t="s">
        <v>95</v>
      </c>
      <c r="H5" s="3543"/>
      <c r="I5" s="354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085"/>
      <c r="R5" s="3085"/>
    </row>
    <row r="6" spans="1:21" ht="19.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21" ht="19.5" customHeight="1" thickBot="1" x14ac:dyDescent="0.25">
      <c r="A7" s="3549"/>
      <c r="B7" s="3067"/>
      <c r="C7" s="3067"/>
      <c r="D7" s="2730" t="s">
        <v>181</v>
      </c>
      <c r="E7" s="2730" t="s">
        <v>182</v>
      </c>
      <c r="F7" s="2730" t="s">
        <v>183</v>
      </c>
      <c r="G7" s="2730" t="s">
        <v>181</v>
      </c>
      <c r="H7" s="2730" t="s">
        <v>182</v>
      </c>
      <c r="I7" s="2730" t="s">
        <v>183</v>
      </c>
      <c r="J7" s="2730" t="s">
        <v>181</v>
      </c>
      <c r="K7" s="2730" t="s">
        <v>182</v>
      </c>
      <c r="L7" s="2730" t="s">
        <v>183</v>
      </c>
      <c r="M7" s="2730" t="s">
        <v>181</v>
      </c>
      <c r="N7" s="2730" t="s">
        <v>182</v>
      </c>
      <c r="O7" s="2730" t="s">
        <v>183</v>
      </c>
      <c r="P7" s="3088"/>
      <c r="Q7" s="3088"/>
      <c r="R7" s="3088"/>
    </row>
    <row r="8" spans="1:21" ht="44.25" customHeight="1" x14ac:dyDescent="0.2">
      <c r="A8" s="3548" t="s">
        <v>34</v>
      </c>
      <c r="B8" s="3723" t="s">
        <v>48</v>
      </c>
      <c r="C8" s="3724" t="s">
        <v>48</v>
      </c>
      <c r="D8" s="3725">
        <v>0</v>
      </c>
      <c r="E8" s="3725">
        <v>0</v>
      </c>
      <c r="F8" s="3725">
        <v>0</v>
      </c>
      <c r="G8" s="3725">
        <v>2</v>
      </c>
      <c r="H8" s="3725">
        <v>4</v>
      </c>
      <c r="I8" s="3725">
        <v>6</v>
      </c>
      <c r="J8" s="3725">
        <v>0</v>
      </c>
      <c r="K8" s="3725">
        <v>0</v>
      </c>
      <c r="L8" s="3725">
        <v>0</v>
      </c>
      <c r="M8" s="3725">
        <f>SUM(D8,G8,J8)</f>
        <v>2</v>
      </c>
      <c r="N8" s="3725">
        <f t="shared" ref="N8:O23" si="0">SUM(E8,H8,K8)</f>
        <v>4</v>
      </c>
      <c r="O8" s="3725">
        <f t="shared" si="0"/>
        <v>6</v>
      </c>
      <c r="P8" s="3726" t="s">
        <v>312</v>
      </c>
      <c r="Q8" s="3726" t="s">
        <v>312</v>
      </c>
      <c r="R8" s="3127" t="s">
        <v>128</v>
      </c>
    </row>
    <row r="9" spans="1:21" ht="44.25" customHeight="1" x14ac:dyDescent="0.2">
      <c r="A9" s="3065"/>
      <c r="B9" s="2711" t="s">
        <v>202</v>
      </c>
      <c r="C9" s="2729" t="s">
        <v>202</v>
      </c>
      <c r="D9" s="2721">
        <v>6</v>
      </c>
      <c r="E9" s="2721">
        <v>0</v>
      </c>
      <c r="F9" s="2721">
        <v>6</v>
      </c>
      <c r="G9" s="2721">
        <v>0</v>
      </c>
      <c r="H9" s="2721">
        <v>0</v>
      </c>
      <c r="I9" s="2721">
        <v>0</v>
      </c>
      <c r="J9" s="2721">
        <v>0</v>
      </c>
      <c r="K9" s="2721">
        <v>0</v>
      </c>
      <c r="L9" s="2721">
        <v>0</v>
      </c>
      <c r="M9" s="2721">
        <f t="shared" ref="M9:O55" si="1">SUM(D9,G9,J9)</f>
        <v>6</v>
      </c>
      <c r="N9" s="2721">
        <f t="shared" si="0"/>
        <v>0</v>
      </c>
      <c r="O9" s="2721">
        <f t="shared" si="0"/>
        <v>6</v>
      </c>
      <c r="P9" s="1012" t="s">
        <v>2862</v>
      </c>
      <c r="Q9" s="1012" t="s">
        <v>2862</v>
      </c>
      <c r="R9" s="3139"/>
    </row>
    <row r="10" spans="1:21" ht="22.5" customHeight="1" x14ac:dyDescent="0.2">
      <c r="A10" s="3065" t="s">
        <v>49</v>
      </c>
      <c r="B10" s="3065"/>
      <c r="C10" s="3065"/>
      <c r="D10" s="2721">
        <f>SUM(D8:D9)</f>
        <v>6</v>
      </c>
      <c r="E10" s="2721">
        <f t="shared" ref="E10:L10" si="2">SUM(E8:E9)</f>
        <v>0</v>
      </c>
      <c r="F10" s="2721">
        <f t="shared" si="2"/>
        <v>6</v>
      </c>
      <c r="G10" s="2721">
        <f t="shared" si="2"/>
        <v>2</v>
      </c>
      <c r="H10" s="2721">
        <f t="shared" si="2"/>
        <v>4</v>
      </c>
      <c r="I10" s="2721">
        <f t="shared" si="2"/>
        <v>6</v>
      </c>
      <c r="J10" s="2721">
        <f t="shared" si="2"/>
        <v>0</v>
      </c>
      <c r="K10" s="2721">
        <f t="shared" si="2"/>
        <v>0</v>
      </c>
      <c r="L10" s="2721">
        <f t="shared" si="2"/>
        <v>0</v>
      </c>
      <c r="M10" s="3727">
        <f t="shared" si="1"/>
        <v>8</v>
      </c>
      <c r="N10" s="3727">
        <f t="shared" si="0"/>
        <v>4</v>
      </c>
      <c r="O10" s="3727">
        <f t="shared" si="0"/>
        <v>12</v>
      </c>
      <c r="P10" s="3139" t="s">
        <v>130</v>
      </c>
      <c r="Q10" s="3139"/>
      <c r="R10" s="3139"/>
    </row>
    <row r="11" spans="1:21" ht="30.75" customHeight="1" x14ac:dyDescent="0.2">
      <c r="A11" s="3066" t="s">
        <v>51</v>
      </c>
      <c r="B11" s="2335" t="s">
        <v>53</v>
      </c>
      <c r="C11" s="2335"/>
      <c r="D11" s="2721">
        <v>3</v>
      </c>
      <c r="E11" s="2721">
        <v>2</v>
      </c>
      <c r="F11" s="2721">
        <v>5</v>
      </c>
      <c r="G11" s="2721">
        <v>16</v>
      </c>
      <c r="H11" s="2721">
        <v>5</v>
      </c>
      <c r="I11" s="2721">
        <v>21</v>
      </c>
      <c r="J11" s="2721">
        <v>0</v>
      </c>
      <c r="K11" s="2721">
        <v>0</v>
      </c>
      <c r="L11" s="2721">
        <v>0</v>
      </c>
      <c r="M11" s="3727">
        <f t="shared" si="1"/>
        <v>19</v>
      </c>
      <c r="N11" s="3727">
        <f t="shared" si="0"/>
        <v>7</v>
      </c>
      <c r="O11" s="3727">
        <f t="shared" si="0"/>
        <v>26</v>
      </c>
      <c r="P11" s="2713"/>
      <c r="Q11" s="2713" t="s">
        <v>146</v>
      </c>
      <c r="R11" s="3126" t="s">
        <v>100</v>
      </c>
    </row>
    <row r="12" spans="1:21" ht="24" customHeight="1" x14ac:dyDescent="0.2">
      <c r="A12" s="3665"/>
      <c r="B12" s="2335" t="s">
        <v>52</v>
      </c>
      <c r="C12" s="2335"/>
      <c r="D12" s="2721">
        <v>0</v>
      </c>
      <c r="E12" s="2721">
        <v>0</v>
      </c>
      <c r="F12" s="2721">
        <v>0</v>
      </c>
      <c r="G12" s="2721">
        <v>14</v>
      </c>
      <c r="H12" s="2721">
        <v>18</v>
      </c>
      <c r="I12" s="2721">
        <v>32</v>
      </c>
      <c r="J12" s="2721">
        <v>0</v>
      </c>
      <c r="K12" s="2721">
        <v>0</v>
      </c>
      <c r="L12" s="2721">
        <v>0</v>
      </c>
      <c r="M12" s="3727">
        <f t="shared" si="1"/>
        <v>14</v>
      </c>
      <c r="N12" s="3727">
        <f t="shared" si="0"/>
        <v>18</v>
      </c>
      <c r="O12" s="3727">
        <f t="shared" si="0"/>
        <v>32</v>
      </c>
      <c r="P12" s="2713"/>
      <c r="Q12" s="486" t="s">
        <v>132</v>
      </c>
      <c r="R12" s="3127"/>
    </row>
    <row r="13" spans="1:21" ht="24" customHeight="1" x14ac:dyDescent="0.2">
      <c r="A13" s="3065" t="s">
        <v>49</v>
      </c>
      <c r="B13" s="3065"/>
      <c r="C13" s="3065"/>
      <c r="D13" s="2721">
        <f>SUM(D11:D12)</f>
        <v>3</v>
      </c>
      <c r="E13" s="2721">
        <f t="shared" ref="E13:L13" si="3">SUM(E11:E12)</f>
        <v>2</v>
      </c>
      <c r="F13" s="2721">
        <f t="shared" si="3"/>
        <v>5</v>
      </c>
      <c r="G13" s="2721">
        <f t="shared" si="3"/>
        <v>30</v>
      </c>
      <c r="H13" s="2721">
        <f t="shared" si="3"/>
        <v>23</v>
      </c>
      <c r="I13" s="2721">
        <f t="shared" si="3"/>
        <v>53</v>
      </c>
      <c r="J13" s="2721">
        <f t="shared" si="3"/>
        <v>0</v>
      </c>
      <c r="K13" s="2721">
        <f t="shared" si="3"/>
        <v>0</v>
      </c>
      <c r="L13" s="2721">
        <f t="shared" si="3"/>
        <v>0</v>
      </c>
      <c r="M13" s="3727">
        <f t="shared" si="1"/>
        <v>33</v>
      </c>
      <c r="N13" s="3727">
        <f t="shared" si="0"/>
        <v>25</v>
      </c>
      <c r="O13" s="3727">
        <f t="shared" si="0"/>
        <v>58</v>
      </c>
      <c r="P13" s="3139" t="s">
        <v>130</v>
      </c>
      <c r="Q13" s="3139"/>
      <c r="R13" s="3139"/>
    </row>
    <row r="14" spans="1:21" ht="31.5" customHeight="1" x14ac:dyDescent="0.2">
      <c r="A14" s="3253" t="s">
        <v>36</v>
      </c>
      <c r="B14" s="3728" t="s">
        <v>2846</v>
      </c>
      <c r="C14" s="3729" t="s">
        <v>2846</v>
      </c>
      <c r="D14" s="3730">
        <v>0</v>
      </c>
      <c r="E14" s="3730">
        <v>0</v>
      </c>
      <c r="F14" s="3730">
        <v>0</v>
      </c>
      <c r="G14" s="3730">
        <v>5</v>
      </c>
      <c r="H14" s="3730">
        <v>13</v>
      </c>
      <c r="I14" s="3730">
        <v>18</v>
      </c>
      <c r="J14" s="3731">
        <v>0</v>
      </c>
      <c r="K14" s="3731">
        <v>0</v>
      </c>
      <c r="L14" s="3731">
        <v>0</v>
      </c>
      <c r="M14" s="3731">
        <f t="shared" si="1"/>
        <v>5</v>
      </c>
      <c r="N14" s="3731">
        <f t="shared" si="0"/>
        <v>13</v>
      </c>
      <c r="O14" s="3731">
        <f t="shared" si="0"/>
        <v>18</v>
      </c>
      <c r="P14" s="3732" t="s">
        <v>258</v>
      </c>
      <c r="Q14" s="3733" t="s">
        <v>258</v>
      </c>
      <c r="R14" s="3126" t="s">
        <v>123</v>
      </c>
    </row>
    <row r="15" spans="1:21" ht="22.5" customHeight="1" x14ac:dyDescent="0.2">
      <c r="A15" s="3224"/>
      <c r="B15" s="683" t="s">
        <v>265</v>
      </c>
      <c r="C15" s="683" t="s">
        <v>265</v>
      </c>
      <c r="D15" s="2735">
        <v>0</v>
      </c>
      <c r="E15" s="2735">
        <v>0</v>
      </c>
      <c r="F15" s="2735">
        <v>0</v>
      </c>
      <c r="G15" s="2735">
        <v>3</v>
      </c>
      <c r="H15" s="2735">
        <v>9</v>
      </c>
      <c r="I15" s="2735">
        <v>12</v>
      </c>
      <c r="J15" s="2721">
        <v>0</v>
      </c>
      <c r="K15" s="2721">
        <v>0</v>
      </c>
      <c r="L15" s="2721">
        <v>0</v>
      </c>
      <c r="M15" s="2721">
        <f t="shared" si="1"/>
        <v>3</v>
      </c>
      <c r="N15" s="2721">
        <f t="shared" si="0"/>
        <v>9</v>
      </c>
      <c r="O15" s="2721">
        <f t="shared" si="0"/>
        <v>12</v>
      </c>
      <c r="P15" s="3734" t="s">
        <v>2847</v>
      </c>
      <c r="Q15" s="3734" t="s">
        <v>2847</v>
      </c>
      <c r="R15" s="3255"/>
    </row>
    <row r="16" spans="1:21" ht="19.5" customHeight="1" x14ac:dyDescent="0.2">
      <c r="A16" s="3246"/>
      <c r="B16" s="3456" t="s">
        <v>46</v>
      </c>
      <c r="C16" s="3456"/>
      <c r="D16" s="2786">
        <v>0</v>
      </c>
      <c r="E16" s="2786">
        <v>0</v>
      </c>
      <c r="F16" s="2786">
        <v>0</v>
      </c>
      <c r="G16" s="2735">
        <f t="shared" ref="G16:L16" si="4">SUM(G14:G15)</f>
        <v>8</v>
      </c>
      <c r="H16" s="2735">
        <f t="shared" si="4"/>
        <v>22</v>
      </c>
      <c r="I16" s="2735">
        <f t="shared" si="4"/>
        <v>30</v>
      </c>
      <c r="J16" s="2735">
        <f t="shared" si="4"/>
        <v>0</v>
      </c>
      <c r="K16" s="2735">
        <f t="shared" si="4"/>
        <v>0</v>
      </c>
      <c r="L16" s="2735">
        <f t="shared" si="4"/>
        <v>0</v>
      </c>
      <c r="M16" s="3727">
        <f t="shared" si="1"/>
        <v>8</v>
      </c>
      <c r="N16" s="3727">
        <f t="shared" si="0"/>
        <v>22</v>
      </c>
      <c r="O16" s="3727">
        <f t="shared" si="0"/>
        <v>30</v>
      </c>
      <c r="P16" s="3674" t="s">
        <v>133</v>
      </c>
      <c r="Q16" s="3674"/>
      <c r="R16" s="3127"/>
    </row>
    <row r="17" spans="1:18" ht="22.5" customHeight="1" x14ac:dyDescent="0.2">
      <c r="A17" s="3065" t="s">
        <v>49</v>
      </c>
      <c r="B17" s="3065"/>
      <c r="C17" s="3065"/>
      <c r="D17" s="2786">
        <v>0</v>
      </c>
      <c r="E17" s="2786">
        <v>0</v>
      </c>
      <c r="F17" s="2786">
        <v>0</v>
      </c>
      <c r="G17" s="2735">
        <f>SUM(G16)</f>
        <v>8</v>
      </c>
      <c r="H17" s="2735">
        <f t="shared" ref="H17:L17" si="5">SUM(H16)</f>
        <v>22</v>
      </c>
      <c r="I17" s="2735">
        <f t="shared" si="5"/>
        <v>30</v>
      </c>
      <c r="J17" s="2735">
        <f t="shared" si="5"/>
        <v>0</v>
      </c>
      <c r="K17" s="2735">
        <f t="shared" si="5"/>
        <v>0</v>
      </c>
      <c r="L17" s="2735">
        <f t="shared" si="5"/>
        <v>0</v>
      </c>
      <c r="M17" s="3727">
        <f t="shared" si="1"/>
        <v>8</v>
      </c>
      <c r="N17" s="3727">
        <f t="shared" si="0"/>
        <v>22</v>
      </c>
      <c r="O17" s="3727">
        <f t="shared" si="0"/>
        <v>30</v>
      </c>
      <c r="P17" s="3139" t="s">
        <v>130</v>
      </c>
      <c r="Q17" s="3139"/>
      <c r="R17" s="3139"/>
    </row>
    <row r="18" spans="1:18" ht="25.5" customHeight="1" x14ac:dyDescent="0.2">
      <c r="A18" s="3146" t="s">
        <v>37</v>
      </c>
      <c r="B18" s="2335" t="s">
        <v>59</v>
      </c>
      <c r="C18" s="2335" t="s">
        <v>59</v>
      </c>
      <c r="D18" s="2786">
        <v>0</v>
      </c>
      <c r="E18" s="2786">
        <v>0</v>
      </c>
      <c r="F18" s="2786">
        <v>0</v>
      </c>
      <c r="G18" s="2735">
        <v>14</v>
      </c>
      <c r="H18" s="2735">
        <v>33</v>
      </c>
      <c r="I18" s="2735">
        <v>47</v>
      </c>
      <c r="J18" s="2735">
        <v>6</v>
      </c>
      <c r="K18" s="2735">
        <v>15</v>
      </c>
      <c r="L18" s="2735">
        <v>21</v>
      </c>
      <c r="M18" s="3727">
        <f t="shared" si="1"/>
        <v>20</v>
      </c>
      <c r="N18" s="3727">
        <f t="shared" si="0"/>
        <v>48</v>
      </c>
      <c r="O18" s="3727">
        <f t="shared" si="0"/>
        <v>68</v>
      </c>
      <c r="P18" s="2713" t="s">
        <v>137</v>
      </c>
      <c r="Q18" s="2713" t="s">
        <v>137</v>
      </c>
      <c r="R18" s="3139" t="s">
        <v>125</v>
      </c>
    </row>
    <row r="19" spans="1:18" ht="25.5" customHeight="1" x14ac:dyDescent="0.2">
      <c r="A19" s="3146"/>
      <c r="B19" s="2335" t="s">
        <v>66</v>
      </c>
      <c r="C19" s="2335" t="s">
        <v>66</v>
      </c>
      <c r="D19" s="2786">
        <v>0</v>
      </c>
      <c r="E19" s="2786">
        <v>0</v>
      </c>
      <c r="F19" s="2786">
        <v>0</v>
      </c>
      <c r="G19" s="2786">
        <v>20</v>
      </c>
      <c r="H19" s="2786">
        <v>18</v>
      </c>
      <c r="I19" s="2786">
        <v>38</v>
      </c>
      <c r="J19" s="2786">
        <v>11</v>
      </c>
      <c r="K19" s="2786">
        <v>18</v>
      </c>
      <c r="L19" s="2786">
        <v>29</v>
      </c>
      <c r="M19" s="3727">
        <f t="shared" si="1"/>
        <v>31</v>
      </c>
      <c r="N19" s="3727">
        <f t="shared" si="0"/>
        <v>36</v>
      </c>
      <c r="O19" s="3727">
        <f t="shared" si="0"/>
        <v>67</v>
      </c>
      <c r="P19" s="2713" t="s">
        <v>138</v>
      </c>
      <c r="Q19" s="2713" t="s">
        <v>138</v>
      </c>
      <c r="R19" s="3139"/>
    </row>
    <row r="20" spans="1:18" ht="25.5" customHeight="1" x14ac:dyDescent="0.2">
      <c r="A20" s="3146"/>
      <c r="B20" s="2335" t="s">
        <v>61</v>
      </c>
      <c r="C20" s="2335" t="s">
        <v>61</v>
      </c>
      <c r="D20" s="2786">
        <v>0</v>
      </c>
      <c r="E20" s="2786">
        <v>0</v>
      </c>
      <c r="F20" s="2786">
        <v>0</v>
      </c>
      <c r="G20" s="2786">
        <v>15</v>
      </c>
      <c r="H20" s="2786">
        <v>13</v>
      </c>
      <c r="I20" s="2786">
        <v>28</v>
      </c>
      <c r="J20" s="2786">
        <v>3</v>
      </c>
      <c r="K20" s="2786">
        <v>12</v>
      </c>
      <c r="L20" s="2786">
        <v>15</v>
      </c>
      <c r="M20" s="3727">
        <f t="shared" si="1"/>
        <v>18</v>
      </c>
      <c r="N20" s="3727">
        <f t="shared" si="0"/>
        <v>25</v>
      </c>
      <c r="O20" s="3727">
        <f t="shared" si="0"/>
        <v>43</v>
      </c>
      <c r="P20" s="2713" t="s">
        <v>139</v>
      </c>
      <c r="Q20" s="2713" t="s">
        <v>139</v>
      </c>
      <c r="R20" s="3139"/>
    </row>
    <row r="21" spans="1:18" ht="31.5" customHeight="1" x14ac:dyDescent="0.2">
      <c r="A21" s="2741"/>
      <c r="B21" s="2335" t="s">
        <v>2848</v>
      </c>
      <c r="C21" s="2335"/>
      <c r="D21" s="2786">
        <v>0</v>
      </c>
      <c r="E21" s="2786">
        <v>0</v>
      </c>
      <c r="F21" s="2786">
        <v>0</v>
      </c>
      <c r="G21" s="2786">
        <v>12</v>
      </c>
      <c r="H21" s="2786">
        <v>13</v>
      </c>
      <c r="I21" s="2786">
        <v>25</v>
      </c>
      <c r="J21" s="2786">
        <v>0</v>
      </c>
      <c r="K21" s="2786">
        <v>0</v>
      </c>
      <c r="L21" s="2786">
        <v>0</v>
      </c>
      <c r="M21" s="3727">
        <f t="shared" si="1"/>
        <v>12</v>
      </c>
      <c r="N21" s="3727">
        <f t="shared" si="0"/>
        <v>13</v>
      </c>
      <c r="O21" s="3727">
        <f t="shared" si="0"/>
        <v>25</v>
      </c>
      <c r="P21" s="2713"/>
      <c r="Q21" s="2713" t="s">
        <v>2849</v>
      </c>
      <c r="R21" s="2744"/>
    </row>
    <row r="22" spans="1:18" ht="21" customHeight="1" x14ac:dyDescent="0.2">
      <c r="A22" s="3065" t="s">
        <v>49</v>
      </c>
      <c r="B22" s="3065"/>
      <c r="C22" s="3065"/>
      <c r="D22" s="2786">
        <f>SUM(D18:D20)</f>
        <v>0</v>
      </c>
      <c r="E22" s="2786">
        <f>SUM(E18:E20)</f>
        <v>0</v>
      </c>
      <c r="F22" s="2786">
        <f>SUM(F18:F20)</f>
        <v>0</v>
      </c>
      <c r="G22" s="2786">
        <f>SUM(G18:G21)</f>
        <v>61</v>
      </c>
      <c r="H22" s="2786">
        <f t="shared" ref="H22:L22" si="6">SUM(H18:H21)</f>
        <v>77</v>
      </c>
      <c r="I22" s="2786">
        <f t="shared" si="6"/>
        <v>138</v>
      </c>
      <c r="J22" s="2786">
        <f t="shared" si="6"/>
        <v>20</v>
      </c>
      <c r="K22" s="2786">
        <f t="shared" si="6"/>
        <v>45</v>
      </c>
      <c r="L22" s="2786">
        <f t="shared" si="6"/>
        <v>65</v>
      </c>
      <c r="M22" s="3727">
        <f t="shared" si="1"/>
        <v>81</v>
      </c>
      <c r="N22" s="3727">
        <f t="shared" si="0"/>
        <v>122</v>
      </c>
      <c r="O22" s="3727">
        <f t="shared" si="0"/>
        <v>203</v>
      </c>
      <c r="P22" s="3139" t="s">
        <v>130</v>
      </c>
      <c r="Q22" s="3139"/>
      <c r="R22" s="3139"/>
    </row>
    <row r="23" spans="1:18" ht="44.25" customHeight="1" x14ac:dyDescent="0.2">
      <c r="A23" s="2742" t="s">
        <v>2863</v>
      </c>
      <c r="B23" s="2712" t="s">
        <v>62</v>
      </c>
      <c r="C23" s="2717"/>
      <c r="D23" s="2786">
        <v>0</v>
      </c>
      <c r="E23" s="2786">
        <v>0</v>
      </c>
      <c r="F23" s="2786">
        <v>0</v>
      </c>
      <c r="G23" s="2786">
        <v>6</v>
      </c>
      <c r="H23" s="2786">
        <v>11</v>
      </c>
      <c r="I23" s="2786">
        <v>17</v>
      </c>
      <c r="J23" s="2786">
        <v>0</v>
      </c>
      <c r="K23" s="2786">
        <v>0</v>
      </c>
      <c r="L23" s="2786">
        <v>0</v>
      </c>
      <c r="M23" s="3727">
        <f t="shared" si="1"/>
        <v>6</v>
      </c>
      <c r="N23" s="3727">
        <f t="shared" si="0"/>
        <v>11</v>
      </c>
      <c r="O23" s="3727">
        <f t="shared" si="0"/>
        <v>17</v>
      </c>
      <c r="P23" s="2744"/>
      <c r="Q23" s="2744" t="s">
        <v>140</v>
      </c>
      <c r="R23" s="2744" t="s">
        <v>231</v>
      </c>
    </row>
    <row r="24" spans="1:18" ht="36.75" customHeight="1" thickBot="1" x14ac:dyDescent="0.25">
      <c r="A24" s="36" t="s">
        <v>38</v>
      </c>
      <c r="B24" s="1562" t="s">
        <v>71</v>
      </c>
      <c r="C24" s="2748" t="s">
        <v>1192</v>
      </c>
      <c r="D24" s="1127">
        <v>4</v>
      </c>
      <c r="E24" s="1127">
        <v>3</v>
      </c>
      <c r="F24" s="1127">
        <v>7</v>
      </c>
      <c r="G24" s="1127">
        <v>0</v>
      </c>
      <c r="H24" s="1127">
        <v>0</v>
      </c>
      <c r="I24" s="1127">
        <v>0</v>
      </c>
      <c r="J24" s="1127">
        <v>0</v>
      </c>
      <c r="K24" s="1127">
        <v>0</v>
      </c>
      <c r="L24" s="1127">
        <v>0</v>
      </c>
      <c r="M24" s="3735">
        <f>SUM(D24,G24,J24)</f>
        <v>4</v>
      </c>
      <c r="N24" s="3735">
        <f>SUM(E24,H24,K24)</f>
        <v>3</v>
      </c>
      <c r="O24" s="3735">
        <f>SUM(F24,I24,L24)</f>
        <v>7</v>
      </c>
      <c r="P24" s="3736" t="s">
        <v>348</v>
      </c>
      <c r="Q24" s="3736" t="s">
        <v>165</v>
      </c>
      <c r="R24" s="2749" t="s">
        <v>160</v>
      </c>
    </row>
    <row r="25" spans="1:18" ht="28.5" customHeight="1" x14ac:dyDescent="0.2"/>
    <row r="26" spans="1:18" ht="28.5" customHeight="1" x14ac:dyDescent="0.2"/>
    <row r="27" spans="1:18" ht="18" customHeight="1" x14ac:dyDescent="0.25">
      <c r="A27" s="3737"/>
      <c r="B27" s="3737"/>
      <c r="C27" s="3737"/>
      <c r="D27" s="3738"/>
      <c r="E27" s="3738"/>
      <c r="F27" s="3738"/>
      <c r="G27" s="3738"/>
      <c r="H27" s="3738"/>
      <c r="I27" s="3738"/>
      <c r="J27" s="3738"/>
      <c r="K27" s="3738"/>
      <c r="L27" s="3738"/>
      <c r="M27" s="20"/>
      <c r="N27" s="20"/>
      <c r="O27" s="20"/>
      <c r="P27" s="2714"/>
      <c r="Q27" s="2714"/>
      <c r="R27" s="2714"/>
    </row>
    <row r="28" spans="1:18" ht="21.75" customHeight="1" thickBot="1" x14ac:dyDescent="0.25">
      <c r="A28" s="3691" t="s">
        <v>2864</v>
      </c>
      <c r="B28" s="3691"/>
      <c r="C28" s="78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3168" t="s">
        <v>2865</v>
      </c>
      <c r="Q28" s="3168"/>
      <c r="R28" s="3168"/>
    </row>
    <row r="29" spans="1:18" ht="21.75" customHeight="1" thickTop="1" x14ac:dyDescent="0.25">
      <c r="A29" s="2968" t="s">
        <v>44</v>
      </c>
      <c r="B29" s="2968" t="s">
        <v>86</v>
      </c>
      <c r="C29" s="2968" t="s">
        <v>45</v>
      </c>
      <c r="D29" s="3722" t="s">
        <v>33</v>
      </c>
      <c r="E29" s="3722"/>
      <c r="F29" s="3722"/>
      <c r="G29" s="3722" t="s">
        <v>1</v>
      </c>
      <c r="H29" s="3722"/>
      <c r="I29" s="3722"/>
      <c r="J29" s="3722" t="s">
        <v>2</v>
      </c>
      <c r="K29" s="3722"/>
      <c r="L29" s="3722"/>
      <c r="M29" s="3194" t="s">
        <v>31</v>
      </c>
      <c r="N29" s="3194"/>
      <c r="O29" s="3194"/>
      <c r="P29" s="3084" t="s">
        <v>99</v>
      </c>
      <c r="Q29" s="3084" t="s">
        <v>126</v>
      </c>
      <c r="R29" s="3084" t="s">
        <v>98</v>
      </c>
    </row>
    <row r="30" spans="1:18" ht="22.5" customHeight="1" x14ac:dyDescent="0.2">
      <c r="A30" s="3067"/>
      <c r="B30" s="3067"/>
      <c r="C30" s="3067"/>
      <c r="D30" s="3543" t="s">
        <v>94</v>
      </c>
      <c r="E30" s="3543"/>
      <c r="F30" s="3543"/>
      <c r="G30" s="3543" t="s">
        <v>95</v>
      </c>
      <c r="H30" s="3543"/>
      <c r="I30" s="3543"/>
      <c r="J30" s="3543" t="s">
        <v>96</v>
      </c>
      <c r="K30" s="3543"/>
      <c r="L30" s="3543"/>
      <c r="M30" s="2930" t="s">
        <v>116</v>
      </c>
      <c r="N30" s="2930"/>
      <c r="O30" s="2930"/>
      <c r="P30" s="3085"/>
      <c r="Q30" s="3085"/>
      <c r="R30" s="3085"/>
    </row>
    <row r="31" spans="1:18" ht="22.5" customHeight="1" x14ac:dyDescent="0.2">
      <c r="A31" s="3067"/>
      <c r="B31" s="3067"/>
      <c r="C31" s="3067"/>
      <c r="D31" s="2559" t="s">
        <v>204</v>
      </c>
      <c r="E31" s="2559" t="s">
        <v>2833</v>
      </c>
      <c r="F31" s="2559" t="s">
        <v>26</v>
      </c>
      <c r="G31" s="2559" t="s">
        <v>204</v>
      </c>
      <c r="H31" s="2559" t="s">
        <v>2833</v>
      </c>
      <c r="I31" s="2559" t="s">
        <v>26</v>
      </c>
      <c r="J31" s="2559" t="s">
        <v>204</v>
      </c>
      <c r="K31" s="2559" t="s">
        <v>2833</v>
      </c>
      <c r="L31" s="2559" t="s">
        <v>26</v>
      </c>
      <c r="M31" s="2559" t="s">
        <v>204</v>
      </c>
      <c r="N31" s="2559" t="s">
        <v>2833</v>
      </c>
      <c r="O31" s="2559" t="s">
        <v>26</v>
      </c>
      <c r="P31" s="3085"/>
      <c r="Q31" s="3085"/>
      <c r="R31" s="3085"/>
    </row>
    <row r="32" spans="1:18" ht="22.5" customHeight="1" thickBot="1" x14ac:dyDescent="0.25">
      <c r="A32" s="3549"/>
      <c r="B32" s="3549"/>
      <c r="C32" s="3549"/>
      <c r="D32" s="2747" t="s">
        <v>181</v>
      </c>
      <c r="E32" s="2747" t="s">
        <v>182</v>
      </c>
      <c r="F32" s="2747" t="s">
        <v>183</v>
      </c>
      <c r="G32" s="2747" t="s">
        <v>181</v>
      </c>
      <c r="H32" s="2747" t="s">
        <v>182</v>
      </c>
      <c r="I32" s="2747" t="s">
        <v>183</v>
      </c>
      <c r="J32" s="2747" t="s">
        <v>181</v>
      </c>
      <c r="K32" s="2747" t="s">
        <v>182</v>
      </c>
      <c r="L32" s="2747" t="s">
        <v>183</v>
      </c>
      <c r="M32" s="2747" t="s">
        <v>181</v>
      </c>
      <c r="N32" s="2747" t="s">
        <v>182</v>
      </c>
      <c r="O32" s="2747" t="s">
        <v>183</v>
      </c>
      <c r="P32" s="3088"/>
      <c r="Q32" s="3088"/>
      <c r="R32" s="3088"/>
    </row>
    <row r="33" spans="1:18" ht="22.5" customHeight="1" x14ac:dyDescent="0.2">
      <c r="A33" s="3073" t="s">
        <v>210</v>
      </c>
      <c r="B33" s="3065" t="s">
        <v>208</v>
      </c>
      <c r="C33" s="2335" t="s">
        <v>208</v>
      </c>
      <c r="D33" s="2786">
        <v>0</v>
      </c>
      <c r="E33" s="2786">
        <v>0</v>
      </c>
      <c r="F33" s="2786">
        <v>0</v>
      </c>
      <c r="G33" s="2786">
        <v>20</v>
      </c>
      <c r="H33" s="2786">
        <v>13</v>
      </c>
      <c r="I33" s="2786">
        <v>33</v>
      </c>
      <c r="J33" s="2786">
        <v>7</v>
      </c>
      <c r="K33" s="2786">
        <v>7</v>
      </c>
      <c r="L33" s="2786">
        <v>14</v>
      </c>
      <c r="M33" s="3727">
        <f t="shared" ref="M33:O38" si="7">SUM(D33,G33,J33)</f>
        <v>27</v>
      </c>
      <c r="N33" s="3727">
        <f t="shared" si="7"/>
        <v>20</v>
      </c>
      <c r="O33" s="3727">
        <f t="shared" si="7"/>
        <v>47</v>
      </c>
      <c r="P33" s="2713" t="s">
        <v>145</v>
      </c>
      <c r="Q33" s="3139" t="s">
        <v>145</v>
      </c>
      <c r="R33" s="3139" t="s">
        <v>211</v>
      </c>
    </row>
    <row r="34" spans="1:18" ht="22.5" customHeight="1" x14ac:dyDescent="0.2">
      <c r="A34" s="3073"/>
      <c r="B34" s="3065"/>
      <c r="C34" s="2335" t="s">
        <v>73</v>
      </c>
      <c r="D34" s="2786">
        <v>0</v>
      </c>
      <c r="E34" s="2786">
        <v>0</v>
      </c>
      <c r="F34" s="2786">
        <v>0</v>
      </c>
      <c r="G34" s="2786">
        <v>21</v>
      </c>
      <c r="H34" s="2786">
        <v>30</v>
      </c>
      <c r="I34" s="2786">
        <v>51</v>
      </c>
      <c r="J34" s="2786">
        <v>10</v>
      </c>
      <c r="K34" s="2786">
        <v>19</v>
      </c>
      <c r="L34" s="2786">
        <v>29</v>
      </c>
      <c r="M34" s="3727">
        <f t="shared" si="7"/>
        <v>31</v>
      </c>
      <c r="N34" s="3727">
        <f t="shared" si="7"/>
        <v>49</v>
      </c>
      <c r="O34" s="3727">
        <f t="shared" si="7"/>
        <v>80</v>
      </c>
      <c r="P34" s="2713" t="s">
        <v>159</v>
      </c>
      <c r="Q34" s="3139"/>
      <c r="R34" s="3139"/>
    </row>
    <row r="35" spans="1:18" ht="22.5" customHeight="1" x14ac:dyDescent="0.2">
      <c r="A35" s="3073"/>
      <c r="B35" s="3065" t="s">
        <v>46</v>
      </c>
      <c r="C35" s="3065"/>
      <c r="D35" s="2786">
        <f>SUM(D33:D34)</f>
        <v>0</v>
      </c>
      <c r="E35" s="2786">
        <f t="shared" ref="E35:O35" si="8">SUM(E33:E34)</f>
        <v>0</v>
      </c>
      <c r="F35" s="2786">
        <f t="shared" si="8"/>
        <v>0</v>
      </c>
      <c r="G35" s="2786">
        <f t="shared" si="8"/>
        <v>41</v>
      </c>
      <c r="H35" s="2786">
        <f t="shared" si="8"/>
        <v>43</v>
      </c>
      <c r="I35" s="2786">
        <f t="shared" si="8"/>
        <v>84</v>
      </c>
      <c r="J35" s="2786">
        <f t="shared" si="8"/>
        <v>17</v>
      </c>
      <c r="K35" s="2786">
        <f t="shared" si="8"/>
        <v>26</v>
      </c>
      <c r="L35" s="2786">
        <f t="shared" si="8"/>
        <v>43</v>
      </c>
      <c r="M35" s="2786">
        <f t="shared" si="8"/>
        <v>58</v>
      </c>
      <c r="N35" s="2786">
        <f t="shared" si="8"/>
        <v>69</v>
      </c>
      <c r="O35" s="2786">
        <f t="shared" si="8"/>
        <v>127</v>
      </c>
      <c r="P35" s="3139" t="s">
        <v>133</v>
      </c>
      <c r="Q35" s="3139"/>
      <c r="R35" s="3139"/>
    </row>
    <row r="36" spans="1:18" ht="22.5" customHeight="1" x14ac:dyDescent="0.2">
      <c r="A36" s="3073"/>
      <c r="B36" s="2335" t="s">
        <v>74</v>
      </c>
      <c r="C36" s="2741"/>
      <c r="D36" s="2786">
        <v>0</v>
      </c>
      <c r="E36" s="2786">
        <v>0</v>
      </c>
      <c r="F36" s="2786">
        <v>0</v>
      </c>
      <c r="G36" s="2786">
        <v>6</v>
      </c>
      <c r="H36" s="2786">
        <v>14</v>
      </c>
      <c r="I36" s="2786">
        <v>20</v>
      </c>
      <c r="J36" s="2786">
        <v>0</v>
      </c>
      <c r="K36" s="2786">
        <v>0</v>
      </c>
      <c r="L36" s="2786">
        <v>0</v>
      </c>
      <c r="M36" s="3727">
        <f t="shared" si="7"/>
        <v>6</v>
      </c>
      <c r="N36" s="3727">
        <f t="shared" si="7"/>
        <v>14</v>
      </c>
      <c r="O36" s="3727">
        <f t="shared" si="7"/>
        <v>20</v>
      </c>
      <c r="P36" s="2744"/>
      <c r="Q36" s="2713" t="s">
        <v>152</v>
      </c>
      <c r="R36" s="3139"/>
    </row>
    <row r="37" spans="1:18" ht="22.5" customHeight="1" x14ac:dyDescent="0.2">
      <c r="A37" s="3076"/>
      <c r="B37" s="2728" t="s">
        <v>75</v>
      </c>
      <c r="C37" s="2728" t="s">
        <v>77</v>
      </c>
      <c r="D37" s="2786">
        <v>0</v>
      </c>
      <c r="E37" s="2786">
        <v>0</v>
      </c>
      <c r="F37" s="832">
        <v>0</v>
      </c>
      <c r="G37" s="832">
        <v>33</v>
      </c>
      <c r="H37" s="832">
        <v>23</v>
      </c>
      <c r="I37" s="832">
        <v>56</v>
      </c>
      <c r="J37" s="2786">
        <v>0</v>
      </c>
      <c r="K37" s="2786">
        <v>0</v>
      </c>
      <c r="L37" s="2786">
        <v>0</v>
      </c>
      <c r="M37" s="2719">
        <f t="shared" si="7"/>
        <v>33</v>
      </c>
      <c r="N37" s="2719">
        <f t="shared" si="7"/>
        <v>23</v>
      </c>
      <c r="O37" s="2719">
        <f t="shared" si="7"/>
        <v>56</v>
      </c>
      <c r="P37" s="1965" t="s">
        <v>154</v>
      </c>
      <c r="Q37" s="1965" t="s">
        <v>148</v>
      </c>
      <c r="R37" s="3126"/>
    </row>
    <row r="38" spans="1:18" ht="40.5" customHeight="1" x14ac:dyDescent="0.2">
      <c r="A38" s="2710"/>
      <c r="B38" s="2722" t="s">
        <v>91</v>
      </c>
      <c r="C38" s="2726"/>
      <c r="D38" s="832">
        <v>0</v>
      </c>
      <c r="E38" s="832">
        <v>0</v>
      </c>
      <c r="F38" s="832">
        <v>0</v>
      </c>
      <c r="G38" s="832">
        <v>6</v>
      </c>
      <c r="H38" s="832">
        <v>21</v>
      </c>
      <c r="I38" s="832">
        <v>27</v>
      </c>
      <c r="J38" s="832">
        <v>0</v>
      </c>
      <c r="K38" s="832">
        <v>0</v>
      </c>
      <c r="L38" s="832">
        <v>0</v>
      </c>
      <c r="M38" s="2719">
        <f t="shared" si="7"/>
        <v>6</v>
      </c>
      <c r="N38" s="2719">
        <f t="shared" si="7"/>
        <v>21</v>
      </c>
      <c r="O38" s="2719">
        <f t="shared" si="7"/>
        <v>27</v>
      </c>
      <c r="P38" s="2736"/>
      <c r="Q38" s="1965" t="s">
        <v>158</v>
      </c>
      <c r="R38" s="2736"/>
    </row>
    <row r="39" spans="1:18" ht="22.5" customHeight="1" x14ac:dyDescent="0.2">
      <c r="A39" s="3065" t="s">
        <v>49</v>
      </c>
      <c r="B39" s="3065"/>
      <c r="C39" s="3065"/>
      <c r="D39" s="2786">
        <f>SUM(D35:D38)</f>
        <v>0</v>
      </c>
      <c r="E39" s="2786">
        <f t="shared" ref="E39:N39" si="9">SUM(E35:E38)</f>
        <v>0</v>
      </c>
      <c r="F39" s="2786">
        <f t="shared" si="9"/>
        <v>0</v>
      </c>
      <c r="G39" s="2786">
        <f t="shared" si="9"/>
        <v>86</v>
      </c>
      <c r="H39" s="2786">
        <f t="shared" si="9"/>
        <v>101</v>
      </c>
      <c r="I39" s="2786">
        <f t="shared" si="9"/>
        <v>187</v>
      </c>
      <c r="J39" s="2786">
        <f t="shared" si="9"/>
        <v>17</v>
      </c>
      <c r="K39" s="2786">
        <f t="shared" si="9"/>
        <v>26</v>
      </c>
      <c r="L39" s="2786">
        <f t="shared" si="9"/>
        <v>43</v>
      </c>
      <c r="M39" s="2786">
        <f t="shared" si="9"/>
        <v>103</v>
      </c>
      <c r="N39" s="2786">
        <f t="shared" si="9"/>
        <v>127</v>
      </c>
      <c r="O39" s="3727">
        <f>SUM(F39,I39,L39)</f>
        <v>230</v>
      </c>
      <c r="P39" s="3139" t="s">
        <v>130</v>
      </c>
      <c r="Q39" s="3139"/>
      <c r="R39" s="3139"/>
    </row>
    <row r="40" spans="1:18" ht="23.25" customHeight="1" x14ac:dyDescent="0.2">
      <c r="A40" s="3077" t="s">
        <v>212</v>
      </c>
      <c r="B40" s="2729" t="s">
        <v>59</v>
      </c>
      <c r="C40" s="2785"/>
      <c r="D40" s="2735">
        <v>0</v>
      </c>
      <c r="E40" s="2735">
        <v>0</v>
      </c>
      <c r="F40" s="2735">
        <v>0</v>
      </c>
      <c r="G40" s="2735">
        <v>14</v>
      </c>
      <c r="H40" s="2735">
        <v>9</v>
      </c>
      <c r="I40" s="2735">
        <v>23</v>
      </c>
      <c r="J40" s="2735">
        <v>2</v>
      </c>
      <c r="K40" s="2735">
        <v>7</v>
      </c>
      <c r="L40" s="2735">
        <v>9</v>
      </c>
      <c r="M40" s="2721">
        <f t="shared" ref="M40:O43" si="10">SUM(D40,G40,J40)</f>
        <v>16</v>
      </c>
      <c r="N40" s="2721">
        <f t="shared" si="10"/>
        <v>16</v>
      </c>
      <c r="O40" s="2721">
        <f t="shared" si="10"/>
        <v>32</v>
      </c>
      <c r="P40" s="2737"/>
      <c r="Q40" s="1012" t="s">
        <v>137</v>
      </c>
      <c r="R40" s="3127" t="s">
        <v>224</v>
      </c>
    </row>
    <row r="41" spans="1:18" ht="23.25" customHeight="1" x14ac:dyDescent="0.2">
      <c r="A41" s="3073"/>
      <c r="B41" s="2335" t="s">
        <v>62</v>
      </c>
      <c r="C41" s="2717"/>
      <c r="D41" s="2786">
        <v>0</v>
      </c>
      <c r="E41" s="2786">
        <v>0</v>
      </c>
      <c r="F41" s="2786">
        <v>0</v>
      </c>
      <c r="G41" s="2786">
        <v>10</v>
      </c>
      <c r="H41" s="2786">
        <v>25</v>
      </c>
      <c r="I41" s="2786">
        <v>35</v>
      </c>
      <c r="J41" s="2786">
        <v>0</v>
      </c>
      <c r="K41" s="2786">
        <v>0</v>
      </c>
      <c r="L41" s="2786">
        <v>0</v>
      </c>
      <c r="M41" s="3727">
        <f t="shared" si="10"/>
        <v>10</v>
      </c>
      <c r="N41" s="3727">
        <f t="shared" si="10"/>
        <v>25</v>
      </c>
      <c r="O41" s="3727">
        <f t="shared" si="10"/>
        <v>35</v>
      </c>
      <c r="P41" s="2744"/>
      <c r="Q41" s="2713" t="s">
        <v>140</v>
      </c>
      <c r="R41" s="3139"/>
    </row>
    <row r="42" spans="1:18" ht="22.5" customHeight="1" x14ac:dyDescent="0.2">
      <c r="A42" s="3076"/>
      <c r="B42" s="2728" t="s">
        <v>63</v>
      </c>
      <c r="C42" s="2726"/>
      <c r="D42" s="832">
        <v>0</v>
      </c>
      <c r="E42" s="832">
        <v>0</v>
      </c>
      <c r="F42" s="832">
        <v>0</v>
      </c>
      <c r="G42" s="832">
        <v>18</v>
      </c>
      <c r="H42" s="832">
        <v>24</v>
      </c>
      <c r="I42" s="832">
        <v>42</v>
      </c>
      <c r="J42" s="2786">
        <v>0</v>
      </c>
      <c r="K42" s="2786">
        <v>0</v>
      </c>
      <c r="L42" s="832">
        <v>0</v>
      </c>
      <c r="M42" s="20">
        <f t="shared" si="10"/>
        <v>18</v>
      </c>
      <c r="N42" s="20">
        <f t="shared" si="10"/>
        <v>24</v>
      </c>
      <c r="O42" s="20">
        <f t="shared" si="10"/>
        <v>42</v>
      </c>
      <c r="P42" s="2736"/>
      <c r="Q42" s="1965" t="s">
        <v>141</v>
      </c>
      <c r="R42" s="3126"/>
    </row>
    <row r="43" spans="1:18" ht="22.5" customHeight="1" x14ac:dyDescent="0.2">
      <c r="A43" s="3065" t="s">
        <v>49</v>
      </c>
      <c r="B43" s="3065"/>
      <c r="C43" s="3065"/>
      <c r="D43" s="2786">
        <f>SUM(D40:D42)</f>
        <v>0</v>
      </c>
      <c r="E43" s="2786">
        <f t="shared" ref="E43:L43" si="11">SUM(E40:E42)</f>
        <v>0</v>
      </c>
      <c r="F43" s="2786">
        <f t="shared" si="11"/>
        <v>0</v>
      </c>
      <c r="G43" s="2786">
        <f t="shared" si="11"/>
        <v>42</v>
      </c>
      <c r="H43" s="2786">
        <f t="shared" si="11"/>
        <v>58</v>
      </c>
      <c r="I43" s="2786">
        <f t="shared" si="11"/>
        <v>100</v>
      </c>
      <c r="J43" s="2786">
        <f t="shared" si="11"/>
        <v>2</v>
      </c>
      <c r="K43" s="2786">
        <f t="shared" si="11"/>
        <v>7</v>
      </c>
      <c r="L43" s="2786">
        <f t="shared" si="11"/>
        <v>9</v>
      </c>
      <c r="M43" s="3727">
        <f t="shared" si="10"/>
        <v>44</v>
      </c>
      <c r="N43" s="3727">
        <f t="shared" si="10"/>
        <v>65</v>
      </c>
      <c r="O43" s="3727">
        <f t="shared" si="10"/>
        <v>109</v>
      </c>
      <c r="P43" s="3139" t="s">
        <v>130</v>
      </c>
      <c r="Q43" s="3139"/>
      <c r="R43" s="3139"/>
    </row>
    <row r="44" spans="1:18" ht="20.25" customHeight="1" x14ac:dyDescent="0.2">
      <c r="A44" s="3665" t="s">
        <v>205</v>
      </c>
      <c r="B44" s="3076" t="s">
        <v>208</v>
      </c>
      <c r="C44" s="2729" t="s">
        <v>208</v>
      </c>
      <c r="D44" s="2786">
        <v>0</v>
      </c>
      <c r="E44" s="2786">
        <v>0</v>
      </c>
      <c r="F44" s="2735">
        <v>0</v>
      </c>
      <c r="G44" s="2735">
        <v>16</v>
      </c>
      <c r="H44" s="2735">
        <v>15</v>
      </c>
      <c r="I44" s="2735">
        <v>31</v>
      </c>
      <c r="J44" s="2735">
        <v>0</v>
      </c>
      <c r="K44" s="2735">
        <v>0</v>
      </c>
      <c r="L44" s="2735">
        <v>0</v>
      </c>
      <c r="M44" s="2721">
        <f t="shared" si="1"/>
        <v>16</v>
      </c>
      <c r="N44" s="2721">
        <f t="shared" si="1"/>
        <v>15</v>
      </c>
      <c r="O44" s="2721">
        <f t="shared" si="1"/>
        <v>31</v>
      </c>
      <c r="P44" s="1012" t="s">
        <v>145</v>
      </c>
      <c r="Q44" s="3126" t="s">
        <v>145</v>
      </c>
      <c r="R44" s="3127" t="s">
        <v>442</v>
      </c>
    </row>
    <row r="45" spans="1:18" ht="19.5" customHeight="1" x14ac:dyDescent="0.2">
      <c r="A45" s="3665"/>
      <c r="B45" s="3077"/>
      <c r="C45" s="2729" t="s">
        <v>73</v>
      </c>
      <c r="D45" s="2786">
        <v>0</v>
      </c>
      <c r="E45" s="2786">
        <v>0</v>
      </c>
      <c r="F45" s="2735">
        <v>0</v>
      </c>
      <c r="G45" s="2735">
        <v>16</v>
      </c>
      <c r="H45" s="2735">
        <v>18</v>
      </c>
      <c r="I45" s="2735">
        <v>34</v>
      </c>
      <c r="J45" s="2735">
        <v>2</v>
      </c>
      <c r="K45" s="2735">
        <v>21</v>
      </c>
      <c r="L45" s="2735">
        <v>23</v>
      </c>
      <c r="M45" s="2721">
        <f t="shared" si="1"/>
        <v>18</v>
      </c>
      <c r="N45" s="2721">
        <f t="shared" si="1"/>
        <v>39</v>
      </c>
      <c r="O45" s="2721">
        <f t="shared" si="1"/>
        <v>57</v>
      </c>
      <c r="P45" s="2713" t="s">
        <v>159</v>
      </c>
      <c r="Q45" s="3127"/>
      <c r="R45" s="3127"/>
    </row>
    <row r="46" spans="1:18" ht="22.5" customHeight="1" x14ac:dyDescent="0.2">
      <c r="A46" s="3665"/>
      <c r="B46" s="3065" t="s">
        <v>46</v>
      </c>
      <c r="C46" s="3065"/>
      <c r="D46" s="2786">
        <f>SUM(D44:D45)</f>
        <v>0</v>
      </c>
      <c r="E46" s="2786">
        <f t="shared" ref="E46:O46" si="12">SUM(E44:E45)</f>
        <v>0</v>
      </c>
      <c r="F46" s="2786">
        <f t="shared" si="12"/>
        <v>0</v>
      </c>
      <c r="G46" s="2786">
        <f t="shared" si="12"/>
        <v>32</v>
      </c>
      <c r="H46" s="2786">
        <f t="shared" si="12"/>
        <v>33</v>
      </c>
      <c r="I46" s="2786">
        <f t="shared" si="12"/>
        <v>65</v>
      </c>
      <c r="J46" s="2786">
        <f t="shared" si="12"/>
        <v>2</v>
      </c>
      <c r="K46" s="2786">
        <f t="shared" si="12"/>
        <v>21</v>
      </c>
      <c r="L46" s="2786">
        <f t="shared" si="12"/>
        <v>23</v>
      </c>
      <c r="M46" s="2786">
        <f t="shared" si="12"/>
        <v>34</v>
      </c>
      <c r="N46" s="2786">
        <f t="shared" si="12"/>
        <v>54</v>
      </c>
      <c r="O46" s="2786">
        <f t="shared" si="12"/>
        <v>88</v>
      </c>
      <c r="P46" s="3139" t="s">
        <v>133</v>
      </c>
      <c r="Q46" s="3139"/>
      <c r="R46" s="3127"/>
    </row>
    <row r="47" spans="1:18" ht="23.25" customHeight="1" x14ac:dyDescent="0.2">
      <c r="A47" s="3065"/>
      <c r="B47" s="3076" t="s">
        <v>75</v>
      </c>
      <c r="C47" s="2335" t="s">
        <v>77</v>
      </c>
      <c r="D47" s="2786">
        <v>0</v>
      </c>
      <c r="E47" s="2786">
        <v>0</v>
      </c>
      <c r="F47" s="2735">
        <v>0</v>
      </c>
      <c r="G47" s="2786">
        <v>10</v>
      </c>
      <c r="H47" s="2786">
        <v>5</v>
      </c>
      <c r="I47" s="2786">
        <v>15</v>
      </c>
      <c r="J47" s="2786">
        <v>3</v>
      </c>
      <c r="K47" s="2786">
        <v>1</v>
      </c>
      <c r="L47" s="2786">
        <v>4</v>
      </c>
      <c r="M47" s="3727">
        <f t="shared" si="1"/>
        <v>13</v>
      </c>
      <c r="N47" s="3727">
        <f t="shared" si="1"/>
        <v>6</v>
      </c>
      <c r="O47" s="3727">
        <f t="shared" si="1"/>
        <v>19</v>
      </c>
      <c r="P47" s="1965" t="s">
        <v>154</v>
      </c>
      <c r="Q47" s="3126" t="s">
        <v>148</v>
      </c>
      <c r="R47" s="3139"/>
    </row>
    <row r="48" spans="1:18" ht="23.25" customHeight="1" x14ac:dyDescent="0.2">
      <c r="A48" s="3065"/>
      <c r="B48" s="3077"/>
      <c r="C48" s="2335" t="s">
        <v>2866</v>
      </c>
      <c r="D48" s="2786">
        <v>0</v>
      </c>
      <c r="E48" s="2786">
        <v>0</v>
      </c>
      <c r="F48" s="2735">
        <v>0</v>
      </c>
      <c r="G48" s="2786">
        <v>13</v>
      </c>
      <c r="H48" s="2786">
        <v>11</v>
      </c>
      <c r="I48" s="2786">
        <v>24</v>
      </c>
      <c r="J48" s="2786">
        <v>0</v>
      </c>
      <c r="K48" s="2786">
        <v>0</v>
      </c>
      <c r="L48" s="2786">
        <v>0</v>
      </c>
      <c r="M48" s="3727">
        <f t="shared" si="1"/>
        <v>13</v>
      </c>
      <c r="N48" s="3727">
        <f t="shared" si="1"/>
        <v>11</v>
      </c>
      <c r="O48" s="3727">
        <f t="shared" si="1"/>
        <v>24</v>
      </c>
      <c r="P48" s="1965" t="s">
        <v>153</v>
      </c>
      <c r="Q48" s="3127"/>
      <c r="R48" s="3139"/>
    </row>
    <row r="49" spans="1:18" ht="20.25" customHeight="1" x14ac:dyDescent="0.2">
      <c r="A49" s="3065"/>
      <c r="B49" s="3065" t="s">
        <v>46</v>
      </c>
      <c r="C49" s="3065"/>
      <c r="D49" s="2786">
        <f>SUM(D47:D48)</f>
        <v>0</v>
      </c>
      <c r="E49" s="2786">
        <f t="shared" ref="E49:O49" si="13">SUM(E47:E48)</f>
        <v>0</v>
      </c>
      <c r="F49" s="2786">
        <f t="shared" si="13"/>
        <v>0</v>
      </c>
      <c r="G49" s="2786">
        <f t="shared" si="13"/>
        <v>23</v>
      </c>
      <c r="H49" s="2786">
        <f t="shared" si="13"/>
        <v>16</v>
      </c>
      <c r="I49" s="2786">
        <f t="shared" si="13"/>
        <v>39</v>
      </c>
      <c r="J49" s="2786">
        <f t="shared" si="13"/>
        <v>3</v>
      </c>
      <c r="K49" s="2786">
        <f t="shared" si="13"/>
        <v>1</v>
      </c>
      <c r="L49" s="2786">
        <f t="shared" si="13"/>
        <v>4</v>
      </c>
      <c r="M49" s="2786">
        <f t="shared" si="13"/>
        <v>26</v>
      </c>
      <c r="N49" s="2786">
        <f t="shared" si="13"/>
        <v>17</v>
      </c>
      <c r="O49" s="2786">
        <f t="shared" si="13"/>
        <v>43</v>
      </c>
      <c r="P49" s="3139" t="s">
        <v>133</v>
      </c>
      <c r="Q49" s="3139"/>
      <c r="R49" s="3139"/>
    </row>
    <row r="50" spans="1:18" ht="23.25" customHeight="1" x14ac:dyDescent="0.2">
      <c r="A50" s="3065"/>
      <c r="B50" s="2335" t="s">
        <v>79</v>
      </c>
      <c r="C50" s="2335" t="s">
        <v>80</v>
      </c>
      <c r="D50" s="2786">
        <v>0</v>
      </c>
      <c r="E50" s="2786">
        <v>0</v>
      </c>
      <c r="F50" s="2735">
        <v>0</v>
      </c>
      <c r="G50" s="2786">
        <v>14</v>
      </c>
      <c r="H50" s="2786">
        <v>19</v>
      </c>
      <c r="I50" s="2786">
        <v>33</v>
      </c>
      <c r="J50" s="2786">
        <v>13</v>
      </c>
      <c r="K50" s="2786">
        <v>14</v>
      </c>
      <c r="L50" s="2786">
        <v>27</v>
      </c>
      <c r="M50" s="3727">
        <f t="shared" si="1"/>
        <v>27</v>
      </c>
      <c r="N50" s="3727">
        <f t="shared" si="1"/>
        <v>33</v>
      </c>
      <c r="O50" s="3727">
        <f t="shared" si="1"/>
        <v>60</v>
      </c>
      <c r="P50" s="2713" t="s">
        <v>2867</v>
      </c>
      <c r="Q50" s="2713" t="s">
        <v>149</v>
      </c>
      <c r="R50" s="3139"/>
    </row>
    <row r="51" spans="1:18" ht="23.25" customHeight="1" x14ac:dyDescent="0.2">
      <c r="A51" s="3065" t="s">
        <v>49</v>
      </c>
      <c r="B51" s="3065"/>
      <c r="C51" s="3065"/>
      <c r="D51" s="2786">
        <f>SUM(D50,D49,D46)</f>
        <v>0</v>
      </c>
      <c r="E51" s="2786">
        <f t="shared" ref="E51:O51" si="14">SUM(E50,E49,E46)</f>
        <v>0</v>
      </c>
      <c r="F51" s="2786">
        <f t="shared" si="14"/>
        <v>0</v>
      </c>
      <c r="G51" s="2786">
        <f t="shared" si="14"/>
        <v>69</v>
      </c>
      <c r="H51" s="2786">
        <f t="shared" si="14"/>
        <v>68</v>
      </c>
      <c r="I51" s="2786">
        <f t="shared" si="14"/>
        <v>137</v>
      </c>
      <c r="J51" s="2786">
        <f t="shared" si="14"/>
        <v>18</v>
      </c>
      <c r="K51" s="2786">
        <f t="shared" si="14"/>
        <v>36</v>
      </c>
      <c r="L51" s="2786">
        <f t="shared" si="14"/>
        <v>54</v>
      </c>
      <c r="M51" s="2786">
        <f t="shared" si="14"/>
        <v>87</v>
      </c>
      <c r="N51" s="2786">
        <f t="shared" si="14"/>
        <v>104</v>
      </c>
      <c r="O51" s="2786">
        <f t="shared" si="14"/>
        <v>191</v>
      </c>
      <c r="P51" s="3139" t="s">
        <v>130</v>
      </c>
      <c r="Q51" s="3139"/>
      <c r="R51" s="3139"/>
    </row>
    <row r="52" spans="1:18" ht="23.25" customHeight="1" x14ac:dyDescent="0.2">
      <c r="A52" s="3065" t="s">
        <v>40</v>
      </c>
      <c r="B52" s="2335" t="s">
        <v>85</v>
      </c>
      <c r="C52" s="2717"/>
      <c r="D52" s="2786">
        <v>0</v>
      </c>
      <c r="E52" s="2786">
        <v>0</v>
      </c>
      <c r="F52" s="2735">
        <v>0</v>
      </c>
      <c r="G52" s="2786">
        <v>12</v>
      </c>
      <c r="H52" s="2786">
        <v>4</v>
      </c>
      <c r="I52" s="2786">
        <v>16</v>
      </c>
      <c r="J52" s="2786">
        <v>5</v>
      </c>
      <c r="K52" s="2786">
        <v>9</v>
      </c>
      <c r="L52" s="2786">
        <v>14</v>
      </c>
      <c r="M52" s="3727">
        <f t="shared" si="1"/>
        <v>17</v>
      </c>
      <c r="N52" s="3727">
        <f t="shared" si="1"/>
        <v>13</v>
      </c>
      <c r="O52" s="3727">
        <f t="shared" si="1"/>
        <v>30</v>
      </c>
      <c r="P52" s="2744"/>
      <c r="Q52" s="2713" t="s">
        <v>151</v>
      </c>
      <c r="R52" s="3139" t="s">
        <v>124</v>
      </c>
    </row>
    <row r="53" spans="1:18" ht="23.25" customHeight="1" x14ac:dyDescent="0.2">
      <c r="A53" s="3065"/>
      <c r="B53" s="2335" t="s">
        <v>203</v>
      </c>
      <c r="C53" s="2717"/>
      <c r="D53" s="2786">
        <v>0</v>
      </c>
      <c r="E53" s="2786">
        <v>0</v>
      </c>
      <c r="F53" s="2735">
        <v>0</v>
      </c>
      <c r="G53" s="2786">
        <v>5</v>
      </c>
      <c r="H53" s="2786">
        <v>12</v>
      </c>
      <c r="I53" s="2786">
        <v>17</v>
      </c>
      <c r="J53" s="2786">
        <v>0</v>
      </c>
      <c r="K53" s="2786">
        <v>0</v>
      </c>
      <c r="L53" s="2786">
        <v>0</v>
      </c>
      <c r="M53" s="3727">
        <f t="shared" si="1"/>
        <v>5</v>
      </c>
      <c r="N53" s="3727">
        <f t="shared" si="1"/>
        <v>12</v>
      </c>
      <c r="O53" s="3727">
        <f t="shared" si="1"/>
        <v>17</v>
      </c>
      <c r="P53" s="2744"/>
      <c r="Q53" s="2713" t="s">
        <v>209</v>
      </c>
      <c r="R53" s="3139"/>
    </row>
    <row r="54" spans="1:18" ht="23.25" customHeight="1" x14ac:dyDescent="0.2">
      <c r="A54" s="3065" t="s">
        <v>49</v>
      </c>
      <c r="B54" s="3065"/>
      <c r="C54" s="3065"/>
      <c r="D54" s="2786">
        <f t="shared" ref="D54:E54" si="15">SUM(D51:D53)</f>
        <v>0</v>
      </c>
      <c r="E54" s="2786">
        <f t="shared" si="15"/>
        <v>0</v>
      </c>
      <c r="F54" s="2735">
        <v>0</v>
      </c>
      <c r="G54" s="2786">
        <f>SUM(G52:G53)</f>
        <v>17</v>
      </c>
      <c r="H54" s="2786">
        <f t="shared" ref="H54:L54" si="16">SUM(H52:H53)</f>
        <v>16</v>
      </c>
      <c r="I54" s="2786">
        <f t="shared" si="16"/>
        <v>33</v>
      </c>
      <c r="J54" s="2786">
        <f t="shared" si="16"/>
        <v>5</v>
      </c>
      <c r="K54" s="2786">
        <f t="shared" si="16"/>
        <v>9</v>
      </c>
      <c r="L54" s="2786">
        <f t="shared" si="16"/>
        <v>14</v>
      </c>
      <c r="M54" s="3727">
        <f t="shared" si="1"/>
        <v>22</v>
      </c>
      <c r="N54" s="3727">
        <f t="shared" si="1"/>
        <v>25</v>
      </c>
      <c r="O54" s="3727">
        <f t="shared" si="1"/>
        <v>47</v>
      </c>
      <c r="P54" s="3139" t="s">
        <v>130</v>
      </c>
      <c r="Q54" s="3139"/>
      <c r="R54" s="3139"/>
    </row>
    <row r="55" spans="1:18" ht="31.5" customHeight="1" thickBot="1" x14ac:dyDescent="0.25">
      <c r="A55" s="2748" t="s">
        <v>201</v>
      </c>
      <c r="B55" s="1562" t="s">
        <v>214</v>
      </c>
      <c r="C55" s="1562" t="s">
        <v>235</v>
      </c>
      <c r="D55" s="832">
        <v>0</v>
      </c>
      <c r="E55" s="832">
        <v>0</v>
      </c>
      <c r="F55" s="2734">
        <v>0</v>
      </c>
      <c r="G55" s="1127">
        <v>28</v>
      </c>
      <c r="H55" s="1127">
        <v>10</v>
      </c>
      <c r="I55" s="1127">
        <v>38</v>
      </c>
      <c r="J55" s="1127">
        <v>27</v>
      </c>
      <c r="K55" s="1127">
        <v>6</v>
      </c>
      <c r="L55" s="1127">
        <v>33</v>
      </c>
      <c r="M55" s="3735">
        <f t="shared" si="1"/>
        <v>55</v>
      </c>
      <c r="N55" s="3735">
        <f t="shared" si="1"/>
        <v>16</v>
      </c>
      <c r="O55" s="3735">
        <f t="shared" si="1"/>
        <v>71</v>
      </c>
      <c r="P55" s="2749" t="s">
        <v>127</v>
      </c>
      <c r="Q55" s="2749" t="s">
        <v>215</v>
      </c>
      <c r="R55" s="2715" t="s">
        <v>1650</v>
      </c>
    </row>
    <row r="56" spans="1:18" ht="23.25" customHeight="1" thickBot="1" x14ac:dyDescent="0.25">
      <c r="A56" s="3720" t="s">
        <v>87</v>
      </c>
      <c r="B56" s="3720"/>
      <c r="C56" s="3720"/>
      <c r="D56" s="1980">
        <f t="shared" ref="D56:O56" si="17">SUM(D10,D13,D17,D22,D23,D24,D39,D43,D51,D54,D55)</f>
        <v>13</v>
      </c>
      <c r="E56" s="1980">
        <f t="shared" si="17"/>
        <v>5</v>
      </c>
      <c r="F56" s="1980">
        <f t="shared" si="17"/>
        <v>18</v>
      </c>
      <c r="G56" s="1980">
        <f t="shared" si="17"/>
        <v>349</v>
      </c>
      <c r="H56" s="1980">
        <f t="shared" si="17"/>
        <v>390</v>
      </c>
      <c r="I56" s="1980">
        <f t="shared" si="17"/>
        <v>739</v>
      </c>
      <c r="J56" s="1980">
        <f t="shared" si="17"/>
        <v>89</v>
      </c>
      <c r="K56" s="1980">
        <f t="shared" si="17"/>
        <v>129</v>
      </c>
      <c r="L56" s="1980">
        <f t="shared" si="17"/>
        <v>218</v>
      </c>
      <c r="M56" s="1980">
        <f t="shared" si="17"/>
        <v>451</v>
      </c>
      <c r="N56" s="1980">
        <f t="shared" si="17"/>
        <v>524</v>
      </c>
      <c r="O56" s="1980">
        <f t="shared" si="17"/>
        <v>975</v>
      </c>
      <c r="P56" s="3115" t="s">
        <v>147</v>
      </c>
      <c r="Q56" s="3115"/>
      <c r="R56" s="3115"/>
    </row>
    <row r="57" spans="1:18" ht="12.75" customHeight="1" thickTop="1" x14ac:dyDescent="0.2"/>
    <row r="58" spans="1:18" ht="12.75" customHeight="1" x14ac:dyDescent="0.2"/>
    <row r="59" spans="1:18" ht="12.75" customHeight="1" x14ac:dyDescent="0.2"/>
    <row r="60" spans="1:18" ht="12.75" customHeight="1" x14ac:dyDescent="0.2"/>
    <row r="61" spans="1:18" ht="12.75" customHeight="1" x14ac:dyDescent="0.2"/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97" spans="1:15" ht="18" x14ac:dyDescent="0.2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</row>
    <row r="198" spans="1:15" ht="18" x14ac:dyDescent="0.2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</row>
    <row r="199" spans="1:15" ht="18" x14ac:dyDescent="0.2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</row>
    <row r="200" spans="1:15" ht="18" x14ac:dyDescent="0.2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</row>
    <row r="201" spans="1:15" ht="12.75" customHeight="1" x14ac:dyDescent="0.2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</row>
    <row r="202" spans="1:15" ht="12.75" customHeight="1" x14ac:dyDescent="0.2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</row>
    <row r="203" spans="1:15" ht="12.75" customHeight="1" x14ac:dyDescent="0.2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</row>
    <row r="204" spans="1:15" ht="12.75" customHeight="1" x14ac:dyDescent="0.2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</row>
    <row r="205" spans="1:15" ht="12.75" customHeight="1" x14ac:dyDescent="0.2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</row>
    <row r="206" spans="1:15" ht="12.75" customHeight="1" x14ac:dyDescent="0.2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</row>
    <row r="207" spans="1:15" ht="12.75" customHeight="1" x14ac:dyDescent="0.2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</row>
    <row r="208" spans="1:15" ht="12.75" customHeight="1" x14ac:dyDescent="0.2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</row>
    <row r="209" spans="1:15" ht="12.75" customHeight="1" x14ac:dyDescent="0.2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</row>
    <row r="210" spans="1:15" ht="12.75" customHeight="1" x14ac:dyDescent="0.2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</row>
    <row r="211" spans="1:15" ht="12.75" customHeight="1" x14ac:dyDescent="0.2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</row>
    <row r="212" spans="1:15" ht="12.75" customHeight="1" x14ac:dyDescent="0.2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</row>
    <row r="213" spans="1:15" ht="12.75" customHeight="1" x14ac:dyDescent="0.2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</row>
    <row r="214" spans="1:15" ht="12.75" customHeight="1" x14ac:dyDescent="0.2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</row>
    <row r="215" spans="1:15" ht="12.75" customHeight="1" x14ac:dyDescent="0.2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</row>
    <row r="216" spans="1:15" ht="12.75" customHeight="1" x14ac:dyDescent="0.2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</row>
    <row r="217" spans="1:15" ht="12.75" customHeight="1" x14ac:dyDescent="0.2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</row>
    <row r="218" spans="1:15" ht="12.75" customHeight="1" x14ac:dyDescent="0.2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</row>
    <row r="219" spans="1:15" ht="12.75" customHeight="1" x14ac:dyDescent="0.2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</row>
    <row r="220" spans="1:15" ht="12.75" customHeight="1" x14ac:dyDescent="0.2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</row>
    <row r="221" spans="1:15" ht="18" x14ac:dyDescent="0.2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</row>
    <row r="222" spans="1:15" ht="18" x14ac:dyDescent="0.2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</row>
    <row r="223" spans="1:15" ht="18" x14ac:dyDescent="0.2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</row>
    <row r="224" spans="1:15" ht="18" x14ac:dyDescent="0.2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</row>
    <row r="225" spans="1:15" ht="18" x14ac:dyDescent="0.2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</row>
    <row r="226" spans="1:15" ht="18" x14ac:dyDescent="0.2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</row>
    <row r="227" spans="1:15" ht="18" x14ac:dyDescent="0.2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</row>
    <row r="228" spans="1:15" ht="18" x14ac:dyDescent="0.2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</row>
    <row r="229" spans="1:15" ht="18" x14ac:dyDescent="0.2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</row>
    <row r="230" spans="1:15" ht="18" x14ac:dyDescent="0.2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</row>
    <row r="231" spans="1:15" ht="18" x14ac:dyDescent="0.2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</row>
    <row r="232" spans="1:15" ht="18" x14ac:dyDescent="0.2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</row>
    <row r="233" spans="1:15" ht="18" x14ac:dyDescent="0.2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</row>
    <row r="234" spans="1:15" ht="18" x14ac:dyDescent="0.2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</row>
    <row r="235" spans="1:15" ht="18" x14ac:dyDescent="0.2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</row>
    <row r="236" spans="1:15" ht="18" x14ac:dyDescent="0.2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</row>
    <row r="237" spans="1:15" ht="18" x14ac:dyDescent="0.2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</row>
    <row r="238" spans="1:15" ht="18" x14ac:dyDescent="0.2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</row>
    <row r="239" spans="1:15" ht="18" x14ac:dyDescent="0.2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</row>
    <row r="240" spans="1:15" ht="18" x14ac:dyDescent="0.2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</row>
    <row r="241" spans="1:15" ht="18" x14ac:dyDescent="0.2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</row>
    <row r="242" spans="1:15" ht="18" x14ac:dyDescent="0.2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</row>
    <row r="243" spans="1:15" ht="18" x14ac:dyDescent="0.2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</row>
    <row r="244" spans="1:15" ht="18" x14ac:dyDescent="0.2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</row>
    <row r="245" spans="1:15" ht="18" x14ac:dyDescent="0.2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</row>
    <row r="246" spans="1:15" ht="18" x14ac:dyDescent="0.2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</row>
    <row r="247" spans="1:15" ht="18" x14ac:dyDescent="0.2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</row>
    <row r="248" spans="1:15" ht="18" x14ac:dyDescent="0.2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</row>
    <row r="249" spans="1:15" ht="18" x14ac:dyDescent="0.2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</row>
    <row r="250" spans="1:15" ht="18" x14ac:dyDescent="0.2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</row>
    <row r="251" spans="1:15" ht="18" x14ac:dyDescent="0.2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</row>
    <row r="252" spans="1:15" ht="18" x14ac:dyDescent="0.2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</row>
    <row r="253" spans="1:15" ht="18" x14ac:dyDescent="0.2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</row>
    <row r="254" spans="1:15" ht="18" x14ac:dyDescent="0.2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</row>
    <row r="255" spans="1:15" ht="18" x14ac:dyDescent="0.2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</row>
    <row r="256" spans="1:15" ht="18" x14ac:dyDescent="0.2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</row>
    <row r="257" spans="1:15" ht="18" x14ac:dyDescent="0.2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</row>
    <row r="258" spans="1:15" ht="18" x14ac:dyDescent="0.2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</row>
    <row r="259" spans="1:15" ht="18" x14ac:dyDescent="0.2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</row>
    <row r="260" spans="1:15" ht="18" x14ac:dyDescent="0.2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</row>
    <row r="261" spans="1:15" ht="18" x14ac:dyDescent="0.2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</row>
    <row r="262" spans="1:15" ht="18" x14ac:dyDescent="0.2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</row>
    <row r="263" spans="1:15" ht="18" x14ac:dyDescent="0.2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</row>
    <row r="264" spans="1:15" ht="18" x14ac:dyDescent="0.2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</row>
    <row r="265" spans="1:15" ht="18" x14ac:dyDescent="0.2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</row>
    <row r="266" spans="1:15" ht="18" x14ac:dyDescent="0.2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</row>
    <row r="267" spans="1:15" ht="18" x14ac:dyDescent="0.2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</row>
    <row r="268" spans="1:15" ht="18" x14ac:dyDescent="0.2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</row>
    <row r="269" spans="1:15" ht="18" x14ac:dyDescent="0.2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</row>
    <row r="270" spans="1:15" ht="18" x14ac:dyDescent="0.2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</row>
    <row r="271" spans="1:15" ht="18" x14ac:dyDescent="0.2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</row>
  </sheetData>
  <mergeCells count="82">
    <mergeCell ref="A56:C56"/>
    <mergeCell ref="P56:R56"/>
    <mergeCell ref="A51:C51"/>
    <mergeCell ref="P51:R51"/>
    <mergeCell ref="A52:A53"/>
    <mergeCell ref="R52:R53"/>
    <mergeCell ref="A54:C54"/>
    <mergeCell ref="P54:R54"/>
    <mergeCell ref="A44:A50"/>
    <mergeCell ref="B44:B45"/>
    <mergeCell ref="Q44:Q45"/>
    <mergeCell ref="R44:R50"/>
    <mergeCell ref="B46:C46"/>
    <mergeCell ref="P46:Q46"/>
    <mergeCell ref="B47:B48"/>
    <mergeCell ref="Q47:Q48"/>
    <mergeCell ref="B49:C49"/>
    <mergeCell ref="P49:Q49"/>
    <mergeCell ref="A39:C39"/>
    <mergeCell ref="P39:R39"/>
    <mergeCell ref="A40:A42"/>
    <mergeCell ref="R40:R42"/>
    <mergeCell ref="A43:C43"/>
    <mergeCell ref="P43:R43"/>
    <mergeCell ref="A33:A37"/>
    <mergeCell ref="B33:B34"/>
    <mergeCell ref="Q33:Q34"/>
    <mergeCell ref="R33:R37"/>
    <mergeCell ref="B35:C35"/>
    <mergeCell ref="P35:Q35"/>
    <mergeCell ref="Q29:Q32"/>
    <mergeCell ref="R29:R32"/>
    <mergeCell ref="D30:F30"/>
    <mergeCell ref="G30:I30"/>
    <mergeCell ref="J30:L30"/>
    <mergeCell ref="M30:O30"/>
    <mergeCell ref="A28:B28"/>
    <mergeCell ref="P28:R28"/>
    <mergeCell ref="A29:A32"/>
    <mergeCell ref="B29:B32"/>
    <mergeCell ref="C29:C32"/>
    <mergeCell ref="D29:F29"/>
    <mergeCell ref="G29:I29"/>
    <mergeCell ref="J29:L29"/>
    <mergeCell ref="M29:O29"/>
    <mergeCell ref="P29:P32"/>
    <mergeCell ref="A17:C17"/>
    <mergeCell ref="P17:R17"/>
    <mergeCell ref="A18:A20"/>
    <mergeCell ref="R18:R20"/>
    <mergeCell ref="A22:C22"/>
    <mergeCell ref="P22:R22"/>
    <mergeCell ref="A13:C13"/>
    <mergeCell ref="P13:R13"/>
    <mergeCell ref="A14:A16"/>
    <mergeCell ref="R14:R16"/>
    <mergeCell ref="B16:C16"/>
    <mergeCell ref="P16:Q16"/>
    <mergeCell ref="A8:A9"/>
    <mergeCell ref="R8:R9"/>
    <mergeCell ref="A10:C10"/>
    <mergeCell ref="P10:R10"/>
    <mergeCell ref="A11:A12"/>
    <mergeCell ref="R11:R12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0" firstPageNumber="267" orientation="landscape" useFirstPageNumber="1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2868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0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25.85546875" style="2780" customWidth="1"/>
    <col min="2" max="13" width="9.28515625" style="2780" customWidth="1"/>
    <col min="14" max="14" width="28" style="2780" customWidth="1"/>
    <col min="15" max="16384" width="9.140625" style="2780"/>
  </cols>
  <sheetData>
    <row r="1" spans="1:14" ht="28.5" customHeight="1" x14ac:dyDescent="0.2">
      <c r="A1" s="3101" t="s">
        <v>2869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</row>
    <row r="2" spans="1:14" ht="28.5" customHeight="1" x14ac:dyDescent="0.2">
      <c r="A2" s="3696" t="s">
        <v>2870</v>
      </c>
      <c r="B2" s="3696"/>
      <c r="C2" s="3696"/>
      <c r="D2" s="3696"/>
      <c r="E2" s="3696"/>
      <c r="F2" s="3696"/>
      <c r="G2" s="3696"/>
      <c r="H2" s="3696"/>
      <c r="I2" s="3696"/>
      <c r="J2" s="3696"/>
      <c r="K2" s="3696"/>
      <c r="L2" s="3696"/>
      <c r="M2" s="3696"/>
      <c r="N2" s="3696"/>
    </row>
    <row r="3" spans="1:14" ht="28.5" customHeight="1" thickBot="1" x14ac:dyDescent="0.3">
      <c r="A3" s="3739" t="s">
        <v>2871</v>
      </c>
      <c r="B3" s="3739"/>
      <c r="C3" s="3739"/>
      <c r="D3" s="3739"/>
      <c r="E3" s="3739"/>
      <c r="F3" s="3739"/>
      <c r="G3" s="3739"/>
      <c r="H3" s="3739"/>
      <c r="I3" s="3739"/>
      <c r="J3" s="3739"/>
      <c r="K3" s="3739"/>
      <c r="L3" s="3739"/>
      <c r="M3" s="2790" t="s">
        <v>2872</v>
      </c>
      <c r="N3" s="2790"/>
    </row>
    <row r="4" spans="1:14" ht="28.5" customHeight="1" thickTop="1" x14ac:dyDescent="0.2">
      <c r="A4" s="2965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550" t="s">
        <v>98</v>
      </c>
    </row>
    <row r="5" spans="1:14" ht="28.5" customHeight="1" x14ac:dyDescent="0.2">
      <c r="A5" s="2966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551"/>
    </row>
    <row r="6" spans="1:14" ht="28.5" customHeight="1" x14ac:dyDescent="0.2">
      <c r="A6" s="2966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551"/>
    </row>
    <row r="7" spans="1:14" ht="28.5" customHeight="1" thickBot="1" x14ac:dyDescent="0.25">
      <c r="A7" s="2967"/>
      <c r="B7" s="2747" t="s">
        <v>181</v>
      </c>
      <c r="C7" s="2747" t="s">
        <v>182</v>
      </c>
      <c r="D7" s="2747" t="s">
        <v>183</v>
      </c>
      <c r="E7" s="2747" t="s">
        <v>181</v>
      </c>
      <c r="F7" s="2747" t="s">
        <v>182</v>
      </c>
      <c r="G7" s="2747" t="s">
        <v>183</v>
      </c>
      <c r="H7" s="2747" t="s">
        <v>181</v>
      </c>
      <c r="I7" s="2747" t="s">
        <v>182</v>
      </c>
      <c r="J7" s="2747" t="s">
        <v>183</v>
      </c>
      <c r="K7" s="2747" t="s">
        <v>181</v>
      </c>
      <c r="L7" s="2747" t="s">
        <v>182</v>
      </c>
      <c r="M7" s="2747" t="s">
        <v>183</v>
      </c>
      <c r="N7" s="3552"/>
    </row>
    <row r="8" spans="1:14" ht="36" customHeight="1" thickBot="1" x14ac:dyDescent="0.25">
      <c r="A8" s="897" t="s">
        <v>255</v>
      </c>
      <c r="B8" s="3740">
        <v>0</v>
      </c>
      <c r="C8" s="3740">
        <v>0</v>
      </c>
      <c r="D8" s="3740">
        <v>0</v>
      </c>
      <c r="E8" s="3740">
        <v>4</v>
      </c>
      <c r="F8" s="3740">
        <v>10</v>
      </c>
      <c r="G8" s="3740">
        <v>14</v>
      </c>
      <c r="H8" s="3740">
        <v>0</v>
      </c>
      <c r="I8" s="3740">
        <v>0</v>
      </c>
      <c r="J8" s="3740">
        <v>0</v>
      </c>
      <c r="K8" s="3740">
        <f>SUM(B8,E8,H8)</f>
        <v>4</v>
      </c>
      <c r="L8" s="3740">
        <f>SUM(C8,F8,I8)</f>
        <v>10</v>
      </c>
      <c r="M8" s="3740">
        <f>SUM(K8:L8)</f>
        <v>14</v>
      </c>
      <c r="N8" s="3736" t="s">
        <v>254</v>
      </c>
    </row>
    <row r="9" spans="1:14" ht="29.25" customHeight="1" thickBot="1" x14ac:dyDescent="0.25">
      <c r="A9" s="67" t="s">
        <v>87</v>
      </c>
      <c r="B9" s="2651">
        <f t="shared" ref="B9:M9" si="0">SUM(B8:B8)</f>
        <v>0</v>
      </c>
      <c r="C9" s="2651">
        <f t="shared" si="0"/>
        <v>0</v>
      </c>
      <c r="D9" s="2651">
        <f t="shared" si="0"/>
        <v>0</v>
      </c>
      <c r="E9" s="2651">
        <f t="shared" si="0"/>
        <v>4</v>
      </c>
      <c r="F9" s="2651">
        <f t="shared" si="0"/>
        <v>10</v>
      </c>
      <c r="G9" s="2651">
        <f t="shared" si="0"/>
        <v>14</v>
      </c>
      <c r="H9" s="2651">
        <f t="shared" si="0"/>
        <v>0</v>
      </c>
      <c r="I9" s="2651">
        <f t="shared" si="0"/>
        <v>0</v>
      </c>
      <c r="J9" s="2651">
        <f t="shared" si="0"/>
        <v>0</v>
      </c>
      <c r="K9" s="2651">
        <f t="shared" si="0"/>
        <v>4</v>
      </c>
      <c r="L9" s="2651">
        <f t="shared" si="0"/>
        <v>10</v>
      </c>
      <c r="M9" s="2651">
        <f t="shared" si="0"/>
        <v>14</v>
      </c>
      <c r="N9" s="3741" t="s">
        <v>147</v>
      </c>
    </row>
    <row r="10" spans="1:14" ht="13.5" thickTop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81299212600000004"/>
  <pageSetup paperSize="9" scale="75" firstPageNumber="271" orientation="landscape" useFirstPageNumber="1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2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10.85546875" style="2780" customWidth="1"/>
    <col min="2" max="2" width="12.42578125" style="2780" customWidth="1"/>
    <col min="3" max="3" width="13.42578125" style="2780" customWidth="1"/>
    <col min="4" max="15" width="8" style="2780" customWidth="1"/>
    <col min="16" max="16" width="16.85546875" style="2780" customWidth="1"/>
    <col min="17" max="17" width="16.7109375" style="2780" customWidth="1"/>
    <col min="18" max="18" width="14.28515625" style="2780" customWidth="1"/>
    <col min="19" max="16384" width="9.140625" style="2780"/>
  </cols>
  <sheetData>
    <row r="1" spans="1:18" ht="24" customHeight="1" x14ac:dyDescent="0.2">
      <c r="A1" s="3545" t="s">
        <v>2873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  <c r="O1" s="3545"/>
      <c r="P1" s="3545"/>
      <c r="Q1" s="3545"/>
      <c r="R1" s="3545"/>
    </row>
    <row r="2" spans="1:18" ht="38.25" customHeight="1" x14ac:dyDescent="0.2">
      <c r="A2" s="3102" t="s">
        <v>2874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24" customHeight="1" thickBot="1" x14ac:dyDescent="0.3">
      <c r="A3" s="3742" t="s">
        <v>2875</v>
      </c>
      <c r="B3" s="3742"/>
      <c r="C3" s="3742"/>
      <c r="D3" s="3742"/>
      <c r="E3" s="3742"/>
      <c r="F3" s="3742"/>
      <c r="G3" s="3742"/>
      <c r="H3" s="3742"/>
      <c r="I3" s="3742"/>
      <c r="J3" s="3742"/>
      <c r="K3" s="3742"/>
      <c r="L3" s="3742"/>
      <c r="M3" s="3742"/>
      <c r="N3" s="3742"/>
      <c r="O3" s="3742"/>
      <c r="P3" s="59"/>
      <c r="Q3" s="2790" t="s">
        <v>2876</v>
      </c>
      <c r="R3" s="2790"/>
    </row>
    <row r="4" spans="1:18" ht="24" customHeight="1" thickTop="1" x14ac:dyDescent="0.2">
      <c r="A4" s="2976" t="s">
        <v>44</v>
      </c>
      <c r="B4" s="2972" t="s">
        <v>86</v>
      </c>
      <c r="C4" s="2972" t="s">
        <v>45</v>
      </c>
      <c r="D4" s="2972" t="s">
        <v>33</v>
      </c>
      <c r="E4" s="2972"/>
      <c r="F4" s="2972"/>
      <c r="G4" s="2972" t="s">
        <v>1</v>
      </c>
      <c r="H4" s="2972"/>
      <c r="I4" s="2972"/>
      <c r="J4" s="2972" t="s">
        <v>2</v>
      </c>
      <c r="K4" s="2972"/>
      <c r="L4" s="2972"/>
      <c r="M4" s="3194" t="s">
        <v>31</v>
      </c>
      <c r="N4" s="3194"/>
      <c r="O4" s="3194"/>
      <c r="P4" s="3743" t="s">
        <v>99</v>
      </c>
      <c r="Q4" s="3084" t="s">
        <v>126</v>
      </c>
      <c r="R4" s="3112" t="s">
        <v>166</v>
      </c>
    </row>
    <row r="5" spans="1:18" ht="24" customHeight="1" x14ac:dyDescent="0.2">
      <c r="A5" s="2977"/>
      <c r="B5" s="3060"/>
      <c r="C5" s="3060"/>
      <c r="D5" s="3543" t="s">
        <v>94</v>
      </c>
      <c r="E5" s="3543"/>
      <c r="F5" s="3543"/>
      <c r="G5" s="3123" t="s">
        <v>95</v>
      </c>
      <c r="H5" s="3123"/>
      <c r="I5" s="3123"/>
      <c r="J5" s="3543" t="s">
        <v>96</v>
      </c>
      <c r="K5" s="3543"/>
      <c r="L5" s="3543"/>
      <c r="M5" s="2930" t="s">
        <v>116</v>
      </c>
      <c r="N5" s="2930"/>
      <c r="O5" s="2930"/>
      <c r="P5" s="3744"/>
      <c r="Q5" s="3085"/>
      <c r="R5" s="3113"/>
    </row>
    <row r="6" spans="1:18" ht="24" customHeight="1" x14ac:dyDescent="0.2">
      <c r="A6" s="2977"/>
      <c r="B6" s="3060"/>
      <c r="C6" s="306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744"/>
      <c r="Q6" s="3085"/>
      <c r="R6" s="3113"/>
    </row>
    <row r="7" spans="1:18" ht="24" customHeight="1" thickBot="1" x14ac:dyDescent="0.25">
      <c r="A7" s="2978"/>
      <c r="B7" s="3064"/>
      <c r="C7" s="3064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745"/>
      <c r="Q7" s="3088"/>
      <c r="R7" s="3114"/>
    </row>
    <row r="8" spans="1:18" ht="33.75" customHeight="1" x14ac:dyDescent="0.2">
      <c r="A8" s="2767" t="s">
        <v>255</v>
      </c>
      <c r="B8" s="2774" t="s">
        <v>1800</v>
      </c>
      <c r="C8" s="2770" t="s">
        <v>246</v>
      </c>
      <c r="D8" s="3746">
        <v>0</v>
      </c>
      <c r="E8" s="3746">
        <v>0</v>
      </c>
      <c r="F8" s="3746">
        <v>0</v>
      </c>
      <c r="G8" s="3746">
        <v>4</v>
      </c>
      <c r="H8" s="3746">
        <v>10</v>
      </c>
      <c r="I8" s="3746">
        <v>14</v>
      </c>
      <c r="J8" s="3746">
        <v>0</v>
      </c>
      <c r="K8" s="3746">
        <v>0</v>
      </c>
      <c r="L8" s="3746">
        <v>0</v>
      </c>
      <c r="M8" s="3746">
        <f t="shared" ref="M8:N8" si="0">SUM(D8,G8,J8)</f>
        <v>4</v>
      </c>
      <c r="N8" s="3746">
        <f t="shared" si="0"/>
        <v>10</v>
      </c>
      <c r="O8" s="3746">
        <f t="shared" ref="O8" si="1">SUM(M8:N8)</f>
        <v>14</v>
      </c>
      <c r="P8" s="3747" t="s">
        <v>137</v>
      </c>
      <c r="Q8" s="3747" t="s">
        <v>125</v>
      </c>
      <c r="R8" s="3747" t="s">
        <v>254</v>
      </c>
    </row>
    <row r="9" spans="1:18" ht="38.25" customHeight="1" thickBot="1" x14ac:dyDescent="0.25">
      <c r="A9" s="3065" t="s">
        <v>49</v>
      </c>
      <c r="B9" s="3065"/>
      <c r="C9" s="3065"/>
      <c r="D9" s="3748">
        <f>SUM(D8)</f>
        <v>0</v>
      </c>
      <c r="E9" s="3748">
        <f t="shared" ref="E9:O10" si="2">SUM(E8)</f>
        <v>0</v>
      </c>
      <c r="F9" s="3748">
        <f t="shared" si="2"/>
        <v>0</v>
      </c>
      <c r="G9" s="3748">
        <f t="shared" si="2"/>
        <v>4</v>
      </c>
      <c r="H9" s="3748">
        <f t="shared" si="2"/>
        <v>10</v>
      </c>
      <c r="I9" s="3748">
        <f t="shared" si="2"/>
        <v>14</v>
      </c>
      <c r="J9" s="3748">
        <f t="shared" si="2"/>
        <v>0</v>
      </c>
      <c r="K9" s="3748">
        <f t="shared" si="2"/>
        <v>0</v>
      </c>
      <c r="L9" s="3748">
        <f t="shared" si="2"/>
        <v>0</v>
      </c>
      <c r="M9" s="3748">
        <f t="shared" si="2"/>
        <v>4</v>
      </c>
      <c r="N9" s="3748">
        <f t="shared" si="2"/>
        <v>10</v>
      </c>
      <c r="O9" s="3748">
        <f t="shared" si="2"/>
        <v>14</v>
      </c>
      <c r="P9" s="3749" t="s">
        <v>130</v>
      </c>
      <c r="Q9" s="3749"/>
      <c r="R9" s="3749"/>
    </row>
    <row r="10" spans="1:18" ht="33.75" customHeight="1" thickBot="1" x14ac:dyDescent="0.25">
      <c r="A10" s="3720" t="s">
        <v>87</v>
      </c>
      <c r="B10" s="3720"/>
      <c r="C10" s="3720"/>
      <c r="D10" s="2651">
        <f>SUM(D9)</f>
        <v>0</v>
      </c>
      <c r="E10" s="2651">
        <f t="shared" si="2"/>
        <v>0</v>
      </c>
      <c r="F10" s="2651">
        <f t="shared" si="2"/>
        <v>0</v>
      </c>
      <c r="G10" s="2651">
        <f t="shared" si="2"/>
        <v>4</v>
      </c>
      <c r="H10" s="2651">
        <f t="shared" si="2"/>
        <v>10</v>
      </c>
      <c r="I10" s="2651">
        <f t="shared" si="2"/>
        <v>14</v>
      </c>
      <c r="J10" s="2651">
        <f t="shared" si="2"/>
        <v>0</v>
      </c>
      <c r="K10" s="2651">
        <f t="shared" si="2"/>
        <v>0</v>
      </c>
      <c r="L10" s="2651">
        <f t="shared" si="2"/>
        <v>0</v>
      </c>
      <c r="M10" s="2651">
        <f t="shared" si="2"/>
        <v>4</v>
      </c>
      <c r="N10" s="2651">
        <f t="shared" si="2"/>
        <v>10</v>
      </c>
      <c r="O10" s="2651">
        <f t="shared" si="2"/>
        <v>14</v>
      </c>
      <c r="P10" s="3750" t="s">
        <v>147</v>
      </c>
      <c r="Q10" s="3750"/>
      <c r="R10" s="3750"/>
    </row>
    <row r="11" spans="1:18" ht="33.75" customHeight="1" thickTop="1" x14ac:dyDescent="0.2"/>
    <row r="12" spans="1:18" ht="33.75" customHeight="1" x14ac:dyDescent="0.2"/>
  </sheetData>
  <mergeCells count="22">
    <mergeCell ref="A9:C9"/>
    <mergeCell ref="P9:R9"/>
    <mergeCell ref="A10:C10"/>
    <mergeCell ref="P10:R10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5" firstPageNumber="272" orientation="landscape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Z489"/>
  <sheetViews>
    <sheetView rightToLeft="1" view="pageBreakPreview" topLeftCell="A291" zoomScale="70" zoomScaleSheetLayoutView="70" workbookViewId="0">
      <selection activeCell="A262" sqref="A262:R306"/>
    </sheetView>
  </sheetViews>
  <sheetFormatPr defaultColWidth="6.7109375" defaultRowHeight="15" customHeight="1" x14ac:dyDescent="0.25"/>
  <cols>
    <col min="1" max="1" width="11" style="290" customWidth="1"/>
    <col min="2" max="2" width="15.28515625" style="290" customWidth="1"/>
    <col min="3" max="3" width="16.42578125" style="290" customWidth="1"/>
    <col min="4" max="12" width="8" style="291" customWidth="1"/>
    <col min="13" max="15" width="8" style="292" customWidth="1"/>
    <col min="16" max="16" width="21.140625" style="277" customWidth="1"/>
    <col min="17" max="17" width="20.28515625" style="277" customWidth="1"/>
    <col min="18" max="18" width="15.28515625" style="277" customWidth="1"/>
    <col min="19" max="16384" width="6.7109375" style="278"/>
  </cols>
  <sheetData>
    <row r="1" spans="1:18" ht="30.75" customHeight="1" x14ac:dyDescent="0.25">
      <c r="A1" s="3039" t="s">
        <v>2293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18" ht="30.75" customHeight="1" x14ac:dyDescent="0.25">
      <c r="A2" s="3040" t="s">
        <v>2294</v>
      </c>
      <c r="B2" s="3040"/>
      <c r="C2" s="3040"/>
      <c r="D2" s="3040"/>
      <c r="E2" s="3040"/>
      <c r="F2" s="3040"/>
      <c r="G2" s="3040"/>
      <c r="H2" s="3040"/>
      <c r="I2" s="3040"/>
      <c r="J2" s="3040"/>
      <c r="K2" s="3040"/>
      <c r="L2" s="3040"/>
      <c r="M2" s="3040"/>
      <c r="N2" s="3040"/>
      <c r="O2" s="3040"/>
      <c r="P2" s="3040"/>
      <c r="Q2" s="3040"/>
      <c r="R2" s="3040"/>
    </row>
    <row r="3" spans="1:18" ht="19.5" customHeight="1" thickBot="1" x14ac:dyDescent="0.3">
      <c r="A3" s="3041" t="s">
        <v>2296</v>
      </c>
      <c r="B3" s="3041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3042" t="s">
        <v>931</v>
      </c>
      <c r="Q3" s="3042"/>
      <c r="R3" s="3042"/>
    </row>
    <row r="4" spans="1:18" ht="30.75" customHeight="1" thickTop="1" x14ac:dyDescent="0.25">
      <c r="A4" s="3035" t="s">
        <v>44</v>
      </c>
      <c r="B4" s="2847" t="s">
        <v>86</v>
      </c>
      <c r="C4" s="2847" t="s">
        <v>45</v>
      </c>
      <c r="D4" s="2847" t="s">
        <v>33</v>
      </c>
      <c r="E4" s="2847"/>
      <c r="F4" s="2847"/>
      <c r="G4" s="2847" t="s">
        <v>1</v>
      </c>
      <c r="H4" s="2847"/>
      <c r="I4" s="2847"/>
      <c r="J4" s="2847" t="s">
        <v>2</v>
      </c>
      <c r="K4" s="2847"/>
      <c r="L4" s="2847"/>
      <c r="M4" s="2847" t="s">
        <v>31</v>
      </c>
      <c r="N4" s="2847"/>
      <c r="O4" s="2847"/>
      <c r="P4" s="2867" t="s">
        <v>99</v>
      </c>
      <c r="Q4" s="2867" t="s">
        <v>126</v>
      </c>
      <c r="R4" s="2857" t="s">
        <v>166</v>
      </c>
    </row>
    <row r="5" spans="1:18" ht="24.75" customHeight="1" x14ac:dyDescent="0.25">
      <c r="A5" s="3036"/>
      <c r="B5" s="2817"/>
      <c r="C5" s="2817"/>
      <c r="D5" s="2827" t="s">
        <v>94</v>
      </c>
      <c r="E5" s="2827"/>
      <c r="F5" s="2827"/>
      <c r="G5" s="2827" t="s">
        <v>95</v>
      </c>
      <c r="H5" s="2827"/>
      <c r="I5" s="2827"/>
      <c r="J5" s="2827" t="s">
        <v>96</v>
      </c>
      <c r="K5" s="2827"/>
      <c r="L5" s="2827"/>
      <c r="M5" s="2827" t="s">
        <v>116</v>
      </c>
      <c r="N5" s="2827"/>
      <c r="O5" s="2827"/>
      <c r="P5" s="2868"/>
      <c r="Q5" s="2868"/>
      <c r="R5" s="2858"/>
    </row>
    <row r="6" spans="1:18" ht="30.75" customHeight="1" x14ac:dyDescent="0.25">
      <c r="A6" s="3036"/>
      <c r="B6" s="2817"/>
      <c r="C6" s="281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868"/>
      <c r="Q6" s="2868"/>
      <c r="R6" s="2858"/>
    </row>
    <row r="7" spans="1:18" ht="21.75" customHeight="1" thickBot="1" x14ac:dyDescent="0.3">
      <c r="A7" s="3037"/>
      <c r="B7" s="2817"/>
      <c r="C7" s="2817"/>
      <c r="D7" s="191" t="s">
        <v>181</v>
      </c>
      <c r="E7" s="191" t="s">
        <v>182</v>
      </c>
      <c r="F7" s="191" t="s">
        <v>183</v>
      </c>
      <c r="G7" s="191" t="s">
        <v>181</v>
      </c>
      <c r="H7" s="191" t="s">
        <v>182</v>
      </c>
      <c r="I7" s="191" t="s">
        <v>183</v>
      </c>
      <c r="J7" s="191" t="s">
        <v>181</v>
      </c>
      <c r="K7" s="191" t="s">
        <v>182</v>
      </c>
      <c r="L7" s="191" t="s">
        <v>183</v>
      </c>
      <c r="M7" s="191" t="s">
        <v>181</v>
      </c>
      <c r="N7" s="191" t="s">
        <v>182</v>
      </c>
      <c r="O7" s="191" t="s">
        <v>183</v>
      </c>
      <c r="P7" s="2869"/>
      <c r="Q7" s="2869"/>
      <c r="R7" s="2859"/>
    </row>
    <row r="8" spans="1:18" ht="36" customHeight="1" x14ac:dyDescent="0.25">
      <c r="A8" s="2816" t="s">
        <v>306</v>
      </c>
      <c r="B8" s="2851" t="s">
        <v>335</v>
      </c>
      <c r="C8" s="1043" t="s">
        <v>468</v>
      </c>
      <c r="D8" s="232">
        <v>6</v>
      </c>
      <c r="E8" s="232">
        <v>14</v>
      </c>
      <c r="F8" s="232">
        <v>20</v>
      </c>
      <c r="G8" s="196">
        <v>0</v>
      </c>
      <c r="H8" s="232">
        <v>0</v>
      </c>
      <c r="I8" s="232">
        <v>0</v>
      </c>
      <c r="J8" s="232">
        <v>0</v>
      </c>
      <c r="K8" s="232">
        <v>0</v>
      </c>
      <c r="L8" s="232">
        <v>0</v>
      </c>
      <c r="M8" s="232">
        <f>SUM(J8,G8,D8)</f>
        <v>6</v>
      </c>
      <c r="N8" s="232">
        <f>SUM(E8,H8,K8)</f>
        <v>14</v>
      </c>
      <c r="O8" s="232">
        <f>SUM(M8:N8)</f>
        <v>20</v>
      </c>
      <c r="P8" s="1034" t="s">
        <v>469</v>
      </c>
      <c r="Q8" s="3034" t="s">
        <v>338</v>
      </c>
      <c r="R8" s="2816" t="s">
        <v>128</v>
      </c>
    </row>
    <row r="9" spans="1:18" ht="22.5" customHeight="1" x14ac:dyDescent="0.25">
      <c r="A9" s="2817"/>
      <c r="B9" s="2842" t="s">
        <v>335</v>
      </c>
      <c r="C9" s="1021" t="s">
        <v>471</v>
      </c>
      <c r="D9" s="196">
        <v>9</v>
      </c>
      <c r="E9" s="196">
        <v>4</v>
      </c>
      <c r="F9" s="196">
        <v>13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f>SUM(J9,G9,D9)</f>
        <v>9</v>
      </c>
      <c r="N9" s="196">
        <f>SUM(E9,H9,K9)</f>
        <v>4</v>
      </c>
      <c r="O9" s="196">
        <f>SUM(M9:N9)</f>
        <v>13</v>
      </c>
      <c r="P9" s="1035" t="s">
        <v>472</v>
      </c>
      <c r="Q9" s="2891"/>
      <c r="R9" s="2817"/>
    </row>
    <row r="10" spans="1:18" ht="22.5" customHeight="1" x14ac:dyDescent="0.25">
      <c r="A10" s="2817"/>
      <c r="B10" s="2842" t="s">
        <v>335</v>
      </c>
      <c r="C10" s="1021" t="s">
        <v>473</v>
      </c>
      <c r="D10" s="196">
        <v>8</v>
      </c>
      <c r="E10" s="196">
        <v>0</v>
      </c>
      <c r="F10" s="196">
        <v>8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f t="shared" ref="M10:M41" si="0">SUM(J10,G10,D10)</f>
        <v>8</v>
      </c>
      <c r="N10" s="196">
        <f t="shared" ref="N10:N41" si="1">SUM(E10,H10,K10)</f>
        <v>0</v>
      </c>
      <c r="O10" s="196">
        <f t="shared" ref="O10:O12" si="2">SUM(M10:N10)</f>
        <v>8</v>
      </c>
      <c r="P10" s="1035" t="s">
        <v>474</v>
      </c>
      <c r="Q10" s="2891"/>
      <c r="R10" s="2817"/>
    </row>
    <row r="11" spans="1:18" ht="22.5" customHeight="1" x14ac:dyDescent="0.25">
      <c r="A11" s="2817"/>
      <c r="B11" s="2842" t="s">
        <v>335</v>
      </c>
      <c r="C11" s="1021" t="s">
        <v>475</v>
      </c>
      <c r="D11" s="196">
        <v>16</v>
      </c>
      <c r="E11" s="196">
        <v>5</v>
      </c>
      <c r="F11" s="196">
        <v>21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f t="shared" si="0"/>
        <v>16</v>
      </c>
      <c r="N11" s="196">
        <f t="shared" si="1"/>
        <v>5</v>
      </c>
      <c r="O11" s="196">
        <f t="shared" si="2"/>
        <v>21</v>
      </c>
      <c r="P11" s="1035" t="s">
        <v>476</v>
      </c>
      <c r="Q11" s="2892"/>
      <c r="R11" s="2817"/>
    </row>
    <row r="12" spans="1:18" ht="22.5" customHeight="1" x14ac:dyDescent="0.25">
      <c r="A12" s="2817"/>
      <c r="B12" s="2842" t="s">
        <v>46</v>
      </c>
      <c r="C12" s="2842"/>
      <c r="D12" s="196">
        <f>SUM(D8:D11)</f>
        <v>39</v>
      </c>
      <c r="E12" s="196">
        <f t="shared" ref="E12:L12" si="3">SUM(E8:E11)</f>
        <v>23</v>
      </c>
      <c r="F12" s="196">
        <f t="shared" si="3"/>
        <v>62</v>
      </c>
      <c r="G12" s="196">
        <f t="shared" si="3"/>
        <v>0</v>
      </c>
      <c r="H12" s="196">
        <f t="shared" si="3"/>
        <v>0</v>
      </c>
      <c r="I12" s="196">
        <f t="shared" si="3"/>
        <v>0</v>
      </c>
      <c r="J12" s="196">
        <f t="shared" si="3"/>
        <v>0</v>
      </c>
      <c r="K12" s="196">
        <f t="shared" si="3"/>
        <v>0</v>
      </c>
      <c r="L12" s="196">
        <f t="shared" si="3"/>
        <v>0</v>
      </c>
      <c r="M12" s="196">
        <f t="shared" si="0"/>
        <v>39</v>
      </c>
      <c r="N12" s="196">
        <f t="shared" si="1"/>
        <v>23</v>
      </c>
      <c r="O12" s="196">
        <f t="shared" si="2"/>
        <v>62</v>
      </c>
      <c r="P12" s="2893" t="s">
        <v>477</v>
      </c>
      <c r="Q12" s="2893"/>
      <c r="R12" s="2817"/>
    </row>
    <row r="13" spans="1:18" ht="22.5" customHeight="1" x14ac:dyDescent="0.25">
      <c r="A13" s="2817"/>
      <c r="B13" s="2841" t="s">
        <v>88</v>
      </c>
      <c r="C13" s="1021" t="s">
        <v>479</v>
      </c>
      <c r="D13" s="196">
        <v>1</v>
      </c>
      <c r="E13" s="196">
        <v>5</v>
      </c>
      <c r="F13" s="196">
        <v>6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f t="shared" si="0"/>
        <v>1</v>
      </c>
      <c r="N13" s="196">
        <f t="shared" si="1"/>
        <v>5</v>
      </c>
      <c r="O13" s="196">
        <f>SUM(M13:N13)</f>
        <v>6</v>
      </c>
      <c r="P13" s="1045" t="s">
        <v>480</v>
      </c>
      <c r="Q13" s="2821" t="s">
        <v>150</v>
      </c>
      <c r="R13" s="2817"/>
    </row>
    <row r="14" spans="1:18" ht="22.5" customHeight="1" x14ac:dyDescent="0.25">
      <c r="A14" s="2817"/>
      <c r="B14" s="2817"/>
      <c r="C14" s="1021" t="s">
        <v>482</v>
      </c>
      <c r="D14" s="196">
        <v>7</v>
      </c>
      <c r="E14" s="196">
        <v>5</v>
      </c>
      <c r="F14" s="196">
        <v>12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f t="shared" si="0"/>
        <v>7</v>
      </c>
      <c r="N14" s="196">
        <f t="shared" si="1"/>
        <v>5</v>
      </c>
      <c r="O14" s="196">
        <f t="shared" ref="O14:O19" si="4">SUM(M14:N14)</f>
        <v>12</v>
      </c>
      <c r="P14" s="1046" t="s">
        <v>483</v>
      </c>
      <c r="Q14" s="2822"/>
      <c r="R14" s="2817"/>
    </row>
    <row r="15" spans="1:18" ht="22.5" customHeight="1" x14ac:dyDescent="0.25">
      <c r="A15" s="2817"/>
      <c r="B15" s="2817"/>
      <c r="C15" s="1021" t="s">
        <v>295</v>
      </c>
      <c r="D15" s="196">
        <v>4</v>
      </c>
      <c r="E15" s="196">
        <v>6</v>
      </c>
      <c r="F15" s="196">
        <v>10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f t="shared" si="0"/>
        <v>4</v>
      </c>
      <c r="N15" s="196">
        <f t="shared" si="1"/>
        <v>6</v>
      </c>
      <c r="O15" s="196">
        <f t="shared" si="4"/>
        <v>10</v>
      </c>
      <c r="P15" s="1045" t="s">
        <v>296</v>
      </c>
      <c r="Q15" s="2822"/>
      <c r="R15" s="2817"/>
    </row>
    <row r="16" spans="1:18" ht="22.5" customHeight="1" x14ac:dyDescent="0.25">
      <c r="A16" s="2817"/>
      <c r="B16" s="2842" t="s">
        <v>46</v>
      </c>
      <c r="C16" s="2842"/>
      <c r="D16" s="196">
        <f>SUM(D13:D15)</f>
        <v>12</v>
      </c>
      <c r="E16" s="196">
        <f t="shared" ref="E16:L16" si="5">SUM(E13:E15)</f>
        <v>16</v>
      </c>
      <c r="F16" s="196">
        <f t="shared" si="5"/>
        <v>28</v>
      </c>
      <c r="G16" s="196">
        <f t="shared" si="5"/>
        <v>0</v>
      </c>
      <c r="H16" s="196">
        <f t="shared" si="5"/>
        <v>0</v>
      </c>
      <c r="I16" s="196">
        <f t="shared" si="5"/>
        <v>0</v>
      </c>
      <c r="J16" s="196">
        <f t="shared" si="5"/>
        <v>0</v>
      </c>
      <c r="K16" s="196">
        <f t="shared" si="5"/>
        <v>0</v>
      </c>
      <c r="L16" s="196">
        <f t="shared" si="5"/>
        <v>0</v>
      </c>
      <c r="M16" s="196">
        <f t="shared" si="0"/>
        <v>12</v>
      </c>
      <c r="N16" s="196">
        <f t="shared" si="1"/>
        <v>16</v>
      </c>
      <c r="O16" s="196">
        <f t="shared" si="4"/>
        <v>28</v>
      </c>
      <c r="P16" s="2893" t="s">
        <v>477</v>
      </c>
      <c r="Q16" s="2893"/>
      <c r="R16" s="2817"/>
    </row>
    <row r="17" spans="1:18" ht="28.5" customHeight="1" x14ac:dyDescent="0.25">
      <c r="A17" s="2817"/>
      <c r="B17" s="1394" t="s">
        <v>297</v>
      </c>
      <c r="C17" s="1394" t="s">
        <v>485</v>
      </c>
      <c r="D17" s="196">
        <v>0</v>
      </c>
      <c r="E17" s="196">
        <v>0</v>
      </c>
      <c r="F17" s="196">
        <v>0</v>
      </c>
      <c r="G17" s="196">
        <v>1</v>
      </c>
      <c r="H17" s="196">
        <v>0</v>
      </c>
      <c r="I17" s="196">
        <v>1</v>
      </c>
      <c r="J17" s="196">
        <v>0</v>
      </c>
      <c r="K17" s="196">
        <v>1</v>
      </c>
      <c r="L17" s="196">
        <v>1</v>
      </c>
      <c r="M17" s="196">
        <f t="shared" si="0"/>
        <v>1</v>
      </c>
      <c r="N17" s="196">
        <f t="shared" si="1"/>
        <v>1</v>
      </c>
      <c r="O17" s="196">
        <f t="shared" si="4"/>
        <v>2</v>
      </c>
      <c r="P17" s="1403" t="s">
        <v>341</v>
      </c>
      <c r="Q17" s="1045" t="s">
        <v>298</v>
      </c>
      <c r="R17" s="2817"/>
    </row>
    <row r="18" spans="1:18" ht="26.25" customHeight="1" x14ac:dyDescent="0.25">
      <c r="A18" s="2817"/>
      <c r="B18" s="1500" t="s">
        <v>2055</v>
      </c>
      <c r="C18" s="1500" t="s">
        <v>2055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f t="shared" ref="M18" si="6">SUM(J18,G18,D18)</f>
        <v>0</v>
      </c>
      <c r="N18" s="196">
        <f t="shared" ref="N18" si="7">SUM(E18,H18,K18)</f>
        <v>0</v>
      </c>
      <c r="O18" s="196">
        <f t="shared" ref="O18" si="8">SUM(M18:N18)</f>
        <v>0</v>
      </c>
      <c r="P18" s="1403" t="s">
        <v>2230</v>
      </c>
      <c r="Q18" s="1403" t="s">
        <v>2230</v>
      </c>
      <c r="R18" s="2817"/>
    </row>
    <row r="19" spans="1:18" ht="26.25" customHeight="1" x14ac:dyDescent="0.25">
      <c r="A19" s="2817"/>
      <c r="B19" s="1394" t="s">
        <v>47</v>
      </c>
      <c r="C19" s="1848" t="s">
        <v>486</v>
      </c>
      <c r="D19" s="196">
        <v>0</v>
      </c>
      <c r="E19" s="196">
        <v>0</v>
      </c>
      <c r="F19" s="196">
        <v>0</v>
      </c>
      <c r="G19" s="196">
        <v>14</v>
      </c>
      <c r="H19" s="196">
        <v>8</v>
      </c>
      <c r="I19" s="196">
        <v>22</v>
      </c>
      <c r="J19" s="196">
        <v>12</v>
      </c>
      <c r="K19" s="196">
        <v>10</v>
      </c>
      <c r="L19" s="196">
        <v>22</v>
      </c>
      <c r="M19" s="196">
        <f t="shared" si="0"/>
        <v>26</v>
      </c>
      <c r="N19" s="196">
        <f t="shared" si="1"/>
        <v>18</v>
      </c>
      <c r="O19" s="196">
        <f t="shared" si="4"/>
        <v>44</v>
      </c>
      <c r="P19" s="1403" t="s">
        <v>840</v>
      </c>
      <c r="Q19" s="1403" t="s">
        <v>129</v>
      </c>
      <c r="R19" s="2817"/>
    </row>
    <row r="20" spans="1:18" ht="26.25" customHeight="1" x14ac:dyDescent="0.25">
      <c r="A20" s="2817"/>
      <c r="B20" s="1044" t="s">
        <v>487</v>
      </c>
      <c r="C20" s="1044" t="s">
        <v>487</v>
      </c>
      <c r="D20" s="196">
        <v>0</v>
      </c>
      <c r="E20" s="196">
        <v>0</v>
      </c>
      <c r="F20" s="196">
        <v>0</v>
      </c>
      <c r="G20" s="213">
        <v>1</v>
      </c>
      <c r="H20" s="213">
        <v>8</v>
      </c>
      <c r="I20" s="213">
        <v>9</v>
      </c>
      <c r="J20" s="213">
        <v>2</v>
      </c>
      <c r="K20" s="213">
        <v>3</v>
      </c>
      <c r="L20" s="213">
        <v>5</v>
      </c>
      <c r="M20" s="213">
        <f t="shared" si="0"/>
        <v>3</v>
      </c>
      <c r="N20" s="213">
        <f t="shared" si="1"/>
        <v>11</v>
      </c>
      <c r="O20" s="213">
        <f>SUM(M20:N20)</f>
        <v>14</v>
      </c>
      <c r="P20" s="1298" t="s">
        <v>841</v>
      </c>
      <c r="Q20" s="1298" t="s">
        <v>841</v>
      </c>
      <c r="R20" s="2817"/>
    </row>
    <row r="21" spans="1:18" s="277" customFormat="1" ht="28.5" customHeight="1" x14ac:dyDescent="0.25">
      <c r="A21" s="2817"/>
      <c r="B21" s="2945" t="s">
        <v>501</v>
      </c>
      <c r="C21" s="1021" t="s">
        <v>309</v>
      </c>
      <c r="D21" s="196">
        <v>0</v>
      </c>
      <c r="E21" s="196">
        <v>0</v>
      </c>
      <c r="F21" s="196">
        <v>0</v>
      </c>
      <c r="G21" s="196">
        <v>1</v>
      </c>
      <c r="H21" s="196">
        <v>1</v>
      </c>
      <c r="I21" s="196">
        <v>2</v>
      </c>
      <c r="J21" s="196">
        <v>0</v>
      </c>
      <c r="K21" s="196">
        <v>0</v>
      </c>
      <c r="L21" s="196">
        <v>0</v>
      </c>
      <c r="M21" s="196">
        <f>SUM(J21,G21,D21)</f>
        <v>1</v>
      </c>
      <c r="N21" s="196">
        <f>SUM(E21,H21,K21)</f>
        <v>1</v>
      </c>
      <c r="O21" s="196">
        <f t="shared" ref="O21" si="9">SUM(M21:N21)</f>
        <v>2</v>
      </c>
      <c r="P21" s="249" t="s">
        <v>310</v>
      </c>
      <c r="Q21" s="3032" t="s">
        <v>502</v>
      </c>
      <c r="R21" s="2817"/>
    </row>
    <row r="22" spans="1:18" s="277" customFormat="1" ht="28.5" customHeight="1" x14ac:dyDescent="0.25">
      <c r="A22" s="2817"/>
      <c r="B22" s="2945"/>
      <c r="C22" s="1021" t="s">
        <v>491</v>
      </c>
      <c r="D22" s="196">
        <v>1</v>
      </c>
      <c r="E22" s="196">
        <v>27</v>
      </c>
      <c r="F22" s="196">
        <v>28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f>SUM(J22,G22,D22)</f>
        <v>1</v>
      </c>
      <c r="N22" s="196">
        <f>SUM(E22,H22,K22)</f>
        <v>27</v>
      </c>
      <c r="O22" s="196">
        <f>SUM(M22:N22)</f>
        <v>28</v>
      </c>
      <c r="P22" s="1037" t="s">
        <v>492</v>
      </c>
      <c r="Q22" s="3033"/>
      <c r="R22" s="2817"/>
    </row>
    <row r="23" spans="1:18" s="277" customFormat="1" ht="28.5" customHeight="1" x14ac:dyDescent="0.25">
      <c r="A23" s="2817"/>
      <c r="B23" s="2945"/>
      <c r="C23" s="1500" t="s">
        <v>2056</v>
      </c>
      <c r="D23" s="196">
        <v>8</v>
      </c>
      <c r="E23" s="196">
        <v>2</v>
      </c>
      <c r="F23" s="196">
        <v>10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f>SUM(J23,G23,D23)</f>
        <v>8</v>
      </c>
      <c r="N23" s="196">
        <f>SUM(E23,H23,K23)</f>
        <v>2</v>
      </c>
      <c r="O23" s="196">
        <f>SUM(M23:N23)</f>
        <v>10</v>
      </c>
      <c r="P23" s="1793" t="s">
        <v>492</v>
      </c>
      <c r="Q23" s="3033"/>
      <c r="R23" s="2817"/>
    </row>
    <row r="24" spans="1:18" s="277" customFormat="1" ht="28.5" customHeight="1" x14ac:dyDescent="0.25">
      <c r="A24" s="2818"/>
      <c r="B24" s="2832" t="s">
        <v>309</v>
      </c>
      <c r="C24" s="1044" t="s">
        <v>493</v>
      </c>
      <c r="D24" s="213">
        <v>8</v>
      </c>
      <c r="E24" s="213">
        <v>2</v>
      </c>
      <c r="F24" s="213">
        <v>10</v>
      </c>
      <c r="G24" s="213">
        <v>0</v>
      </c>
      <c r="H24" s="213">
        <v>0</v>
      </c>
      <c r="I24" s="213">
        <v>0</v>
      </c>
      <c r="J24" s="213">
        <v>0</v>
      </c>
      <c r="K24" s="213">
        <v>0</v>
      </c>
      <c r="L24" s="213">
        <v>0</v>
      </c>
      <c r="M24" s="213">
        <f>SUM(J24,G24,D24)</f>
        <v>8</v>
      </c>
      <c r="N24" s="213">
        <f>SUM(E24,H24,K24)</f>
        <v>2</v>
      </c>
      <c r="O24" s="213">
        <f>SUM(M24:N24)</f>
        <v>10</v>
      </c>
      <c r="P24" s="251" t="s">
        <v>494</v>
      </c>
      <c r="Q24" s="3033"/>
      <c r="R24" s="2818"/>
    </row>
    <row r="25" spans="1:18" s="277" customFormat="1" ht="28.5" customHeight="1" thickBot="1" x14ac:dyDescent="0.3">
      <c r="A25" s="2281"/>
      <c r="B25" s="2849" t="s">
        <v>46</v>
      </c>
      <c r="C25" s="2849"/>
      <c r="D25" s="2460">
        <f t="shared" ref="D25:L25" si="10">SUM(D21:D24)</f>
        <v>17</v>
      </c>
      <c r="E25" s="2460">
        <f t="shared" si="10"/>
        <v>31</v>
      </c>
      <c r="F25" s="2460">
        <f t="shared" ref="F25" si="11">SUM(D25:E25)</f>
        <v>48</v>
      </c>
      <c r="G25" s="2460">
        <f t="shared" si="10"/>
        <v>1</v>
      </c>
      <c r="H25" s="2460">
        <f t="shared" si="10"/>
        <v>1</v>
      </c>
      <c r="I25" s="2460">
        <f t="shared" si="10"/>
        <v>2</v>
      </c>
      <c r="J25" s="2460">
        <f t="shared" si="10"/>
        <v>0</v>
      </c>
      <c r="K25" s="2460">
        <f t="shared" si="10"/>
        <v>0</v>
      </c>
      <c r="L25" s="2460">
        <f t="shared" si="10"/>
        <v>0</v>
      </c>
      <c r="M25" s="2460">
        <f>SUM(J25,G25,D25)</f>
        <v>18</v>
      </c>
      <c r="N25" s="2460">
        <f>SUM(E25,H25,K25)</f>
        <v>32</v>
      </c>
      <c r="O25" s="2460">
        <f>SUM(M25:N25)</f>
        <v>50</v>
      </c>
      <c r="P25" s="2889" t="s">
        <v>477</v>
      </c>
      <c r="Q25" s="2889"/>
      <c r="R25" s="2281"/>
    </row>
    <row r="26" spans="1:18" s="277" customFormat="1" ht="34.5" customHeight="1" x14ac:dyDescent="0.25">
      <c r="A26" s="279"/>
      <c r="B26" s="846"/>
      <c r="C26" s="846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846"/>
      <c r="Q26" s="846"/>
      <c r="R26" s="279"/>
    </row>
    <row r="27" spans="1:18" s="277" customFormat="1" ht="27.75" customHeight="1" thickBot="1" x14ac:dyDescent="0.3">
      <c r="A27" s="2987" t="s">
        <v>2311</v>
      </c>
      <c r="B27" s="2987"/>
      <c r="C27" s="217"/>
      <c r="D27" s="217"/>
      <c r="E27" s="217"/>
      <c r="F27" s="217"/>
      <c r="G27" s="217"/>
      <c r="H27" s="217"/>
      <c r="I27" s="217"/>
      <c r="J27" s="217"/>
      <c r="K27" s="271"/>
      <c r="L27" s="2970"/>
      <c r="M27" s="2970"/>
      <c r="N27" s="2970"/>
      <c r="O27" s="209"/>
      <c r="P27" s="2963" t="s">
        <v>2312</v>
      </c>
      <c r="Q27" s="2963"/>
      <c r="R27" s="2963"/>
    </row>
    <row r="28" spans="1:18" s="277" customFormat="1" ht="29.25" customHeight="1" thickTop="1" x14ac:dyDescent="0.25">
      <c r="A28" s="3035" t="s">
        <v>44</v>
      </c>
      <c r="B28" s="2847" t="s">
        <v>86</v>
      </c>
      <c r="C28" s="2847" t="s">
        <v>45</v>
      </c>
      <c r="D28" s="2847" t="s">
        <v>33</v>
      </c>
      <c r="E28" s="2847"/>
      <c r="F28" s="2847"/>
      <c r="G28" s="2847" t="s">
        <v>1</v>
      </c>
      <c r="H28" s="2847"/>
      <c r="I28" s="2847"/>
      <c r="J28" s="2847" t="s">
        <v>2</v>
      </c>
      <c r="K28" s="2847"/>
      <c r="L28" s="2847"/>
      <c r="M28" s="2847" t="s">
        <v>31</v>
      </c>
      <c r="N28" s="2847"/>
      <c r="O28" s="2847"/>
      <c r="P28" s="2867" t="s">
        <v>99</v>
      </c>
      <c r="Q28" s="2867" t="s">
        <v>126</v>
      </c>
      <c r="R28" s="2857" t="s">
        <v>166</v>
      </c>
    </row>
    <row r="29" spans="1:18" s="277" customFormat="1" ht="27.75" customHeight="1" x14ac:dyDescent="0.25">
      <c r="A29" s="3036"/>
      <c r="B29" s="2817"/>
      <c r="C29" s="2817"/>
      <c r="D29" s="2827" t="s">
        <v>94</v>
      </c>
      <c r="E29" s="2827"/>
      <c r="F29" s="2827"/>
      <c r="G29" s="2827" t="s">
        <v>95</v>
      </c>
      <c r="H29" s="2827"/>
      <c r="I29" s="2827"/>
      <c r="J29" s="2827" t="s">
        <v>96</v>
      </c>
      <c r="K29" s="2827"/>
      <c r="L29" s="2827"/>
      <c r="M29" s="2827" t="s">
        <v>116</v>
      </c>
      <c r="N29" s="2827"/>
      <c r="O29" s="2827"/>
      <c r="P29" s="2868"/>
      <c r="Q29" s="2868"/>
      <c r="R29" s="2858"/>
    </row>
    <row r="30" spans="1:18" s="277" customFormat="1" ht="27.75" customHeight="1" x14ac:dyDescent="0.25">
      <c r="A30" s="3036"/>
      <c r="B30" s="2817"/>
      <c r="C30" s="2817"/>
      <c r="D30" s="2559" t="s">
        <v>204</v>
      </c>
      <c r="E30" s="2559" t="s">
        <v>2833</v>
      </c>
      <c r="F30" s="2559" t="s">
        <v>26</v>
      </c>
      <c r="G30" s="2559" t="s">
        <v>204</v>
      </c>
      <c r="H30" s="2559" t="s">
        <v>2833</v>
      </c>
      <c r="I30" s="2559" t="s">
        <v>26</v>
      </c>
      <c r="J30" s="2559" t="s">
        <v>204</v>
      </c>
      <c r="K30" s="2559" t="s">
        <v>2833</v>
      </c>
      <c r="L30" s="2559" t="s">
        <v>26</v>
      </c>
      <c r="M30" s="2559" t="s">
        <v>204</v>
      </c>
      <c r="N30" s="2559" t="s">
        <v>2833</v>
      </c>
      <c r="O30" s="2559" t="s">
        <v>26</v>
      </c>
      <c r="P30" s="2868"/>
      <c r="Q30" s="2868"/>
      <c r="R30" s="2858"/>
    </row>
    <row r="31" spans="1:18" s="277" customFormat="1" ht="35.25" customHeight="1" thickBot="1" x14ac:dyDescent="0.3">
      <c r="A31" s="3037"/>
      <c r="B31" s="2866"/>
      <c r="C31" s="2866"/>
      <c r="D31" s="191" t="s">
        <v>181</v>
      </c>
      <c r="E31" s="191" t="s">
        <v>182</v>
      </c>
      <c r="F31" s="191" t="s">
        <v>183</v>
      </c>
      <c r="G31" s="191" t="s">
        <v>181</v>
      </c>
      <c r="H31" s="191" t="s">
        <v>182</v>
      </c>
      <c r="I31" s="191" t="s">
        <v>183</v>
      </c>
      <c r="J31" s="191" t="s">
        <v>181</v>
      </c>
      <c r="K31" s="191" t="s">
        <v>182</v>
      </c>
      <c r="L31" s="191" t="s">
        <v>183</v>
      </c>
      <c r="M31" s="191" t="s">
        <v>181</v>
      </c>
      <c r="N31" s="191" t="s">
        <v>182</v>
      </c>
      <c r="O31" s="191" t="s">
        <v>183</v>
      </c>
      <c r="P31" s="2869"/>
      <c r="Q31" s="2869"/>
      <c r="R31" s="2859"/>
    </row>
    <row r="32" spans="1:18" ht="20.25" customHeight="1" x14ac:dyDescent="0.25">
      <c r="A32" s="2816" t="s">
        <v>306</v>
      </c>
      <c r="B32" s="1043" t="s">
        <v>304</v>
      </c>
      <c r="C32" s="1043" t="s">
        <v>489</v>
      </c>
      <c r="D32" s="232">
        <v>0</v>
      </c>
      <c r="E32" s="232">
        <v>0</v>
      </c>
      <c r="F32" s="232">
        <v>0</v>
      </c>
      <c r="G32" s="232">
        <v>3</v>
      </c>
      <c r="H32" s="232">
        <v>14</v>
      </c>
      <c r="I32" s="232">
        <v>17</v>
      </c>
      <c r="J32" s="232">
        <v>0</v>
      </c>
      <c r="K32" s="232">
        <v>0</v>
      </c>
      <c r="L32" s="232">
        <v>0</v>
      </c>
      <c r="M32" s="232">
        <f t="shared" si="0"/>
        <v>3</v>
      </c>
      <c r="N32" s="232">
        <f t="shared" si="1"/>
        <v>14</v>
      </c>
      <c r="O32" s="232">
        <f t="shared" ref="O32:O37" si="12">SUM(M32:N32)</f>
        <v>17</v>
      </c>
      <c r="P32" s="1081" t="s">
        <v>305</v>
      </c>
      <c r="Q32" s="847" t="s">
        <v>305</v>
      </c>
      <c r="R32" s="3034" t="s">
        <v>128</v>
      </c>
    </row>
    <row r="33" spans="1:18" ht="20.25" customHeight="1" x14ac:dyDescent="0.25">
      <c r="A33" s="2817"/>
      <c r="B33" s="1021" t="s">
        <v>48</v>
      </c>
      <c r="C33" s="1021" t="s">
        <v>48</v>
      </c>
      <c r="D33" s="196">
        <v>0</v>
      </c>
      <c r="E33" s="196">
        <v>0</v>
      </c>
      <c r="F33" s="196">
        <v>0</v>
      </c>
      <c r="G33" s="196">
        <v>3</v>
      </c>
      <c r="H33" s="196">
        <v>8</v>
      </c>
      <c r="I33" s="196">
        <v>11</v>
      </c>
      <c r="J33" s="196">
        <v>1</v>
      </c>
      <c r="K33" s="196">
        <v>14</v>
      </c>
      <c r="L33" s="196">
        <v>15</v>
      </c>
      <c r="M33" s="196">
        <f t="shared" si="0"/>
        <v>4</v>
      </c>
      <c r="N33" s="196">
        <f t="shared" si="1"/>
        <v>22</v>
      </c>
      <c r="O33" s="196">
        <f t="shared" si="12"/>
        <v>26</v>
      </c>
      <c r="P33" s="1080" t="s">
        <v>312</v>
      </c>
      <c r="Q33" s="845" t="s">
        <v>312</v>
      </c>
      <c r="R33" s="2891"/>
    </row>
    <row r="34" spans="1:18" ht="20.25" customHeight="1" x14ac:dyDescent="0.25">
      <c r="A34" s="2817"/>
      <c r="B34" s="2819" t="s">
        <v>495</v>
      </c>
      <c r="C34" s="1021" t="s">
        <v>1810</v>
      </c>
      <c r="D34" s="196">
        <v>0</v>
      </c>
      <c r="E34" s="196">
        <v>0</v>
      </c>
      <c r="F34" s="196">
        <v>0</v>
      </c>
      <c r="G34" s="196">
        <v>0</v>
      </c>
      <c r="H34" s="196">
        <v>3</v>
      </c>
      <c r="I34" s="196">
        <v>3</v>
      </c>
      <c r="J34" s="196">
        <v>3</v>
      </c>
      <c r="K34" s="196">
        <v>1</v>
      </c>
      <c r="L34" s="196">
        <v>4</v>
      </c>
      <c r="M34" s="196">
        <f t="shared" si="0"/>
        <v>3</v>
      </c>
      <c r="N34" s="196">
        <f t="shared" si="1"/>
        <v>4</v>
      </c>
      <c r="O34" s="196">
        <f t="shared" si="12"/>
        <v>7</v>
      </c>
      <c r="P34" s="337" t="s">
        <v>497</v>
      </c>
      <c r="Q34" s="2821" t="s">
        <v>497</v>
      </c>
      <c r="R34" s="2891"/>
    </row>
    <row r="35" spans="1:18" ht="29.25" customHeight="1" x14ac:dyDescent="0.25">
      <c r="A35" s="2817"/>
      <c r="B35" s="2848"/>
      <c r="C35" s="1021" t="s">
        <v>498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</v>
      </c>
      <c r="K35" s="196">
        <v>0</v>
      </c>
      <c r="L35" s="196">
        <v>2</v>
      </c>
      <c r="M35" s="196">
        <f t="shared" si="0"/>
        <v>2</v>
      </c>
      <c r="N35" s="196">
        <f t="shared" si="1"/>
        <v>0</v>
      </c>
      <c r="O35" s="196">
        <f t="shared" si="12"/>
        <v>2</v>
      </c>
      <c r="P35" s="1082" t="s">
        <v>499</v>
      </c>
      <c r="Q35" s="2822"/>
      <c r="R35" s="2891"/>
    </row>
    <row r="36" spans="1:18" ht="23.25" customHeight="1" x14ac:dyDescent="0.25">
      <c r="A36" s="2817"/>
      <c r="B36" s="2848"/>
      <c r="C36" s="1021" t="s">
        <v>845</v>
      </c>
      <c r="D36" s="196">
        <v>0</v>
      </c>
      <c r="E36" s="196">
        <v>0</v>
      </c>
      <c r="F36" s="196">
        <v>0</v>
      </c>
      <c r="G36" s="196">
        <v>0</v>
      </c>
      <c r="H36" s="196">
        <v>1</v>
      </c>
      <c r="I36" s="196">
        <v>1</v>
      </c>
      <c r="J36" s="196">
        <v>0</v>
      </c>
      <c r="K36" s="196">
        <v>2</v>
      </c>
      <c r="L36" s="196">
        <v>2</v>
      </c>
      <c r="M36" s="196">
        <f t="shared" si="0"/>
        <v>0</v>
      </c>
      <c r="N36" s="196">
        <f t="shared" si="1"/>
        <v>3</v>
      </c>
      <c r="O36" s="196">
        <f t="shared" si="12"/>
        <v>3</v>
      </c>
      <c r="P36" s="249" t="s">
        <v>497</v>
      </c>
      <c r="Q36" s="2822"/>
      <c r="R36" s="2891"/>
    </row>
    <row r="37" spans="1:18" ht="23.25" customHeight="1" x14ac:dyDescent="0.25">
      <c r="A37" s="2817"/>
      <c r="B37" s="2848"/>
      <c r="C37" s="1021" t="s">
        <v>1708</v>
      </c>
      <c r="D37" s="196">
        <v>0</v>
      </c>
      <c r="E37" s="196">
        <v>0</v>
      </c>
      <c r="F37" s="196">
        <v>0</v>
      </c>
      <c r="G37" s="196">
        <v>0</v>
      </c>
      <c r="H37" s="196">
        <v>2</v>
      </c>
      <c r="I37" s="196">
        <v>2</v>
      </c>
      <c r="J37" s="196">
        <v>0</v>
      </c>
      <c r="K37" s="196">
        <v>0</v>
      </c>
      <c r="L37" s="196">
        <v>0</v>
      </c>
      <c r="M37" s="196">
        <f t="shared" si="0"/>
        <v>0</v>
      </c>
      <c r="N37" s="196">
        <f t="shared" si="1"/>
        <v>2</v>
      </c>
      <c r="O37" s="196">
        <f t="shared" si="12"/>
        <v>2</v>
      </c>
      <c r="P37" s="1153" t="s">
        <v>688</v>
      </c>
      <c r="Q37" s="2822"/>
      <c r="R37" s="2891"/>
    </row>
    <row r="38" spans="1:18" ht="29.25" customHeight="1" x14ac:dyDescent="0.25">
      <c r="A38" s="2817"/>
      <c r="B38" s="2820"/>
      <c r="C38" s="1500" t="s">
        <v>2057</v>
      </c>
      <c r="D38" s="196">
        <v>1</v>
      </c>
      <c r="E38" s="196">
        <v>1</v>
      </c>
      <c r="F38" s="196">
        <v>2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f t="shared" ref="M38" si="13">SUM(J38,G38,D38)</f>
        <v>1</v>
      </c>
      <c r="N38" s="196">
        <f t="shared" ref="N38" si="14">SUM(E38,H38,K38)</f>
        <v>1</v>
      </c>
      <c r="O38" s="196">
        <f t="shared" ref="O38" si="15">SUM(M38:N38)</f>
        <v>2</v>
      </c>
      <c r="P38" s="1807" t="s">
        <v>2211</v>
      </c>
      <c r="Q38" s="2824"/>
      <c r="R38" s="2891"/>
    </row>
    <row r="39" spans="1:18" ht="27" customHeight="1" x14ac:dyDescent="0.25">
      <c r="A39" s="2818"/>
      <c r="B39" s="2842" t="s">
        <v>46</v>
      </c>
      <c r="C39" s="2842"/>
      <c r="D39" s="196">
        <f>SUM(D34:D38)</f>
        <v>1</v>
      </c>
      <c r="E39" s="196">
        <f t="shared" ref="E39:L39" si="16">SUM(E34:E38)</f>
        <v>1</v>
      </c>
      <c r="F39" s="196">
        <f t="shared" si="16"/>
        <v>2</v>
      </c>
      <c r="G39" s="196">
        <f t="shared" si="16"/>
        <v>0</v>
      </c>
      <c r="H39" s="196">
        <f t="shared" si="16"/>
        <v>6</v>
      </c>
      <c r="I39" s="196">
        <f t="shared" si="16"/>
        <v>6</v>
      </c>
      <c r="J39" s="196">
        <f t="shared" si="16"/>
        <v>5</v>
      </c>
      <c r="K39" s="196">
        <f t="shared" si="16"/>
        <v>3</v>
      </c>
      <c r="L39" s="196">
        <f t="shared" si="16"/>
        <v>8</v>
      </c>
      <c r="M39" s="196">
        <f t="shared" si="0"/>
        <v>6</v>
      </c>
      <c r="N39" s="196">
        <f t="shared" si="1"/>
        <v>10</v>
      </c>
      <c r="O39" s="196">
        <f>SUM(M39:N39)</f>
        <v>16</v>
      </c>
      <c r="P39" s="2893" t="s">
        <v>477</v>
      </c>
      <c r="Q39" s="2893"/>
      <c r="R39" s="2892"/>
    </row>
    <row r="40" spans="1:18" ht="25.5" customHeight="1" x14ac:dyDescent="0.25">
      <c r="A40" s="3020" t="s">
        <v>49</v>
      </c>
      <c r="B40" s="3020"/>
      <c r="C40" s="3020"/>
      <c r="D40" s="178">
        <f>SUM(D12,D16,D17:D20,D25,D32:D33,D39)</f>
        <v>69</v>
      </c>
      <c r="E40" s="178">
        <f t="shared" ref="E40:L40" si="17">SUM(E12,E16,E17:E20,E25,E32:E33,E39)</f>
        <v>71</v>
      </c>
      <c r="F40" s="178">
        <f t="shared" si="17"/>
        <v>140</v>
      </c>
      <c r="G40" s="178">
        <f t="shared" si="17"/>
        <v>23</v>
      </c>
      <c r="H40" s="178">
        <f t="shared" si="17"/>
        <v>45</v>
      </c>
      <c r="I40" s="178">
        <f t="shared" si="17"/>
        <v>68</v>
      </c>
      <c r="J40" s="178">
        <f t="shared" si="17"/>
        <v>20</v>
      </c>
      <c r="K40" s="178">
        <f t="shared" si="17"/>
        <v>31</v>
      </c>
      <c r="L40" s="178">
        <f t="shared" si="17"/>
        <v>51</v>
      </c>
      <c r="M40" s="178">
        <f t="shared" si="0"/>
        <v>112</v>
      </c>
      <c r="N40" s="178">
        <f t="shared" si="1"/>
        <v>147</v>
      </c>
      <c r="O40" s="178">
        <f t="shared" ref="O40:O41" si="18">SUM(M40:N40)</f>
        <v>259</v>
      </c>
      <c r="P40" s="2951" t="s">
        <v>130</v>
      </c>
      <c r="Q40" s="2951"/>
      <c r="R40" s="2951"/>
    </row>
    <row r="41" spans="1:18" ht="45" customHeight="1" x14ac:dyDescent="0.25">
      <c r="A41" s="199" t="s">
        <v>425</v>
      </c>
      <c r="B41" s="977" t="s">
        <v>846</v>
      </c>
      <c r="C41" s="1404" t="s">
        <v>491</v>
      </c>
      <c r="D41" s="213">
        <v>10</v>
      </c>
      <c r="E41" s="213">
        <v>15</v>
      </c>
      <c r="F41" s="213">
        <v>25</v>
      </c>
      <c r="G41" s="213">
        <v>0</v>
      </c>
      <c r="H41" s="213">
        <v>0</v>
      </c>
      <c r="I41" s="213">
        <v>0</v>
      </c>
      <c r="J41" s="213">
        <v>0</v>
      </c>
      <c r="K41" s="213">
        <v>0</v>
      </c>
      <c r="L41" s="213">
        <v>0</v>
      </c>
      <c r="M41" s="213">
        <f t="shared" si="0"/>
        <v>10</v>
      </c>
      <c r="N41" s="213">
        <f t="shared" si="1"/>
        <v>15</v>
      </c>
      <c r="O41" s="213">
        <f t="shared" si="18"/>
        <v>25</v>
      </c>
      <c r="P41" s="584" t="s">
        <v>847</v>
      </c>
      <c r="Q41" s="875" t="s">
        <v>502</v>
      </c>
      <c r="R41" s="808" t="s">
        <v>503</v>
      </c>
    </row>
    <row r="42" spans="1:18" ht="29.25" customHeight="1" x14ac:dyDescent="0.25">
      <c r="A42" s="2877" t="s">
        <v>427</v>
      </c>
      <c r="B42" s="1488" t="s">
        <v>504</v>
      </c>
      <c r="C42" s="1485"/>
      <c r="D42" s="196">
        <v>0</v>
      </c>
      <c r="E42" s="196">
        <v>0</v>
      </c>
      <c r="F42" s="196">
        <v>0</v>
      </c>
      <c r="G42" s="196">
        <v>22</v>
      </c>
      <c r="H42" s="196">
        <v>9</v>
      </c>
      <c r="I42" s="196">
        <v>31</v>
      </c>
      <c r="J42" s="196">
        <v>8</v>
      </c>
      <c r="K42" s="196">
        <v>7</v>
      </c>
      <c r="L42" s="196">
        <v>15</v>
      </c>
      <c r="M42" s="196">
        <f t="shared" ref="M42:M50" si="19">SUM(J42,G42,D42)</f>
        <v>30</v>
      </c>
      <c r="N42" s="196">
        <f>SUM(E42,H42,K42)</f>
        <v>16</v>
      </c>
      <c r="O42" s="196">
        <f t="shared" ref="O42:O44" si="20">SUM(M42:N42)</f>
        <v>46</v>
      </c>
      <c r="P42" s="1083"/>
      <c r="Q42" s="848" t="s">
        <v>848</v>
      </c>
      <c r="R42" s="3045" t="s">
        <v>428</v>
      </c>
    </row>
    <row r="43" spans="1:18" ht="31.5" customHeight="1" x14ac:dyDescent="0.25">
      <c r="A43" s="2827"/>
      <c r="B43" s="3048" t="s">
        <v>506</v>
      </c>
      <c r="C43" s="1507" t="s">
        <v>507</v>
      </c>
      <c r="D43" s="196">
        <v>2</v>
      </c>
      <c r="E43" s="196">
        <v>13</v>
      </c>
      <c r="F43" s="196">
        <v>15</v>
      </c>
      <c r="G43" s="196">
        <v>6</v>
      </c>
      <c r="H43" s="196">
        <v>28</v>
      </c>
      <c r="I43" s="196">
        <v>34</v>
      </c>
      <c r="J43" s="196">
        <v>3</v>
      </c>
      <c r="K43" s="196">
        <v>7</v>
      </c>
      <c r="L43" s="196">
        <v>10</v>
      </c>
      <c r="M43" s="196">
        <f t="shared" si="19"/>
        <v>11</v>
      </c>
      <c r="N43" s="196">
        <f>SUM(E43,H43,K43)</f>
        <v>48</v>
      </c>
      <c r="O43" s="196">
        <f t="shared" si="20"/>
        <v>59</v>
      </c>
      <c r="P43" s="1084" t="s">
        <v>508</v>
      </c>
      <c r="Q43" s="3049" t="s">
        <v>849</v>
      </c>
      <c r="R43" s="3046"/>
    </row>
    <row r="44" spans="1:18" ht="34.5" customHeight="1" x14ac:dyDescent="0.25">
      <c r="A44" s="2827"/>
      <c r="B44" s="3048" t="s">
        <v>506</v>
      </c>
      <c r="C44" s="1507" t="s">
        <v>510</v>
      </c>
      <c r="D44" s="196">
        <v>2</v>
      </c>
      <c r="E44" s="196">
        <v>8</v>
      </c>
      <c r="F44" s="196">
        <v>10</v>
      </c>
      <c r="G44" s="196">
        <v>1</v>
      </c>
      <c r="H44" s="196">
        <v>27</v>
      </c>
      <c r="I44" s="196">
        <v>28</v>
      </c>
      <c r="J44" s="196">
        <v>0</v>
      </c>
      <c r="K44" s="196">
        <v>0</v>
      </c>
      <c r="L44" s="196">
        <v>0</v>
      </c>
      <c r="M44" s="196">
        <f t="shared" si="19"/>
        <v>3</v>
      </c>
      <c r="N44" s="196">
        <f>SUM(E44,H44,K44)</f>
        <v>35</v>
      </c>
      <c r="O44" s="196">
        <f t="shared" si="20"/>
        <v>38</v>
      </c>
      <c r="P44" s="1084" t="s">
        <v>511</v>
      </c>
      <c r="Q44" s="3049"/>
      <c r="R44" s="3046"/>
    </row>
    <row r="45" spans="1:18" ht="23.25" customHeight="1" x14ac:dyDescent="0.25">
      <c r="A45" s="2827"/>
      <c r="B45" s="2827" t="s">
        <v>46</v>
      </c>
      <c r="C45" s="2827"/>
      <c r="D45" s="194">
        <f t="shared" ref="D45:L45" si="21">SUM(D43:D44)</f>
        <v>4</v>
      </c>
      <c r="E45" s="194">
        <f t="shared" si="21"/>
        <v>21</v>
      </c>
      <c r="F45" s="194">
        <f t="shared" ref="F45" si="22">SUM(D45:E45)</f>
        <v>25</v>
      </c>
      <c r="G45" s="194">
        <f>SUM(G43:G44)</f>
        <v>7</v>
      </c>
      <c r="H45" s="194">
        <f t="shared" si="21"/>
        <v>55</v>
      </c>
      <c r="I45" s="194">
        <f t="shared" si="21"/>
        <v>62</v>
      </c>
      <c r="J45" s="194">
        <f t="shared" si="21"/>
        <v>3</v>
      </c>
      <c r="K45" s="194">
        <f t="shared" si="21"/>
        <v>7</v>
      </c>
      <c r="L45" s="194">
        <f t="shared" si="21"/>
        <v>10</v>
      </c>
      <c r="M45" s="194">
        <f t="shared" si="19"/>
        <v>14</v>
      </c>
      <c r="N45" s="194">
        <f>SUM(E45,H45,K45)</f>
        <v>83</v>
      </c>
      <c r="O45" s="194">
        <f>SUM(F45,I45,L45)</f>
        <v>97</v>
      </c>
      <c r="P45" s="3046" t="s">
        <v>477</v>
      </c>
      <c r="Q45" s="3046"/>
      <c r="R45" s="3046"/>
    </row>
    <row r="46" spans="1:18" ht="23.25" customHeight="1" x14ac:dyDescent="0.25">
      <c r="A46" s="2827"/>
      <c r="B46" s="3043" t="s">
        <v>513</v>
      </c>
      <c r="C46" s="1528" t="s">
        <v>513</v>
      </c>
      <c r="D46" s="196">
        <v>1</v>
      </c>
      <c r="E46" s="2596">
        <v>0</v>
      </c>
      <c r="F46" s="2596">
        <v>1</v>
      </c>
      <c r="G46" s="2596">
        <v>0</v>
      </c>
      <c r="H46" s="2596">
        <v>0</v>
      </c>
      <c r="I46" s="2596">
        <v>0</v>
      </c>
      <c r="J46" s="2596">
        <v>0</v>
      </c>
      <c r="K46" s="2596">
        <v>0</v>
      </c>
      <c r="L46" s="2596">
        <v>0</v>
      </c>
      <c r="M46" s="2597">
        <f t="shared" si="19"/>
        <v>1</v>
      </c>
      <c r="N46" s="2597">
        <f t="shared" ref="N46:N50" si="23">SUM(K46,H46,E46)</f>
        <v>0</v>
      </c>
      <c r="O46" s="2597">
        <f t="shared" ref="O46:O50" si="24">SUM(M46:N46)</f>
        <v>1</v>
      </c>
      <c r="P46" s="1086" t="s">
        <v>850</v>
      </c>
      <c r="Q46" s="3028" t="s">
        <v>850</v>
      </c>
      <c r="R46" s="3046"/>
    </row>
    <row r="47" spans="1:18" ht="23.25" customHeight="1" x14ac:dyDescent="0.25">
      <c r="A47" s="2827"/>
      <c r="B47" s="3044"/>
      <c r="C47" s="1507" t="s">
        <v>851</v>
      </c>
      <c r="D47" s="245">
        <v>0</v>
      </c>
      <c r="E47" s="245">
        <v>0</v>
      </c>
      <c r="F47" s="245">
        <v>0</v>
      </c>
      <c r="G47" s="245">
        <v>3</v>
      </c>
      <c r="H47" s="245">
        <v>5</v>
      </c>
      <c r="I47" s="245">
        <v>8</v>
      </c>
      <c r="J47" s="245">
        <v>3</v>
      </c>
      <c r="K47" s="245">
        <v>8</v>
      </c>
      <c r="L47" s="245">
        <v>11</v>
      </c>
      <c r="M47" s="2597">
        <f t="shared" si="19"/>
        <v>6</v>
      </c>
      <c r="N47" s="2597">
        <f t="shared" si="23"/>
        <v>13</v>
      </c>
      <c r="O47" s="2597">
        <f t="shared" si="24"/>
        <v>19</v>
      </c>
      <c r="P47" s="1085" t="s">
        <v>852</v>
      </c>
      <c r="Q47" s="3028"/>
      <c r="R47" s="3046"/>
    </row>
    <row r="48" spans="1:18" ht="23.25" customHeight="1" x14ac:dyDescent="0.25">
      <c r="A48" s="2827"/>
      <c r="B48" s="3044"/>
      <c r="C48" s="1507" t="s">
        <v>516</v>
      </c>
      <c r="D48" s="245">
        <v>0</v>
      </c>
      <c r="E48" s="245">
        <v>0</v>
      </c>
      <c r="F48" s="245">
        <v>0</v>
      </c>
      <c r="G48" s="245">
        <v>4</v>
      </c>
      <c r="H48" s="245">
        <v>11</v>
      </c>
      <c r="I48" s="245">
        <v>15</v>
      </c>
      <c r="J48" s="245">
        <v>1</v>
      </c>
      <c r="K48" s="245">
        <v>3</v>
      </c>
      <c r="L48" s="245">
        <v>4</v>
      </c>
      <c r="M48" s="2597">
        <f t="shared" si="19"/>
        <v>5</v>
      </c>
      <c r="N48" s="2597">
        <f t="shared" si="23"/>
        <v>14</v>
      </c>
      <c r="O48" s="2597">
        <f t="shared" si="24"/>
        <v>19</v>
      </c>
      <c r="P48" s="1085" t="s">
        <v>517</v>
      </c>
      <c r="Q48" s="3028"/>
      <c r="R48" s="3046"/>
    </row>
    <row r="49" spans="1:18" ht="23.25" customHeight="1" x14ac:dyDescent="0.25">
      <c r="A49" s="2853"/>
      <c r="B49" s="3044"/>
      <c r="C49" s="2432" t="s">
        <v>518</v>
      </c>
      <c r="D49" s="250">
        <v>0</v>
      </c>
      <c r="E49" s="250">
        <v>0</v>
      </c>
      <c r="F49" s="250">
        <v>0</v>
      </c>
      <c r="G49" s="250">
        <v>0</v>
      </c>
      <c r="H49" s="250">
        <v>4</v>
      </c>
      <c r="I49" s="250">
        <v>4</v>
      </c>
      <c r="J49" s="250">
        <v>5</v>
      </c>
      <c r="K49" s="250">
        <v>1</v>
      </c>
      <c r="L49" s="250">
        <v>6</v>
      </c>
      <c r="M49" s="2598">
        <f t="shared" si="19"/>
        <v>5</v>
      </c>
      <c r="N49" s="2598">
        <f t="shared" si="23"/>
        <v>5</v>
      </c>
      <c r="O49" s="2598">
        <f t="shared" si="24"/>
        <v>10</v>
      </c>
      <c r="P49" s="1086" t="s">
        <v>519</v>
      </c>
      <c r="Q49" s="3029"/>
      <c r="R49" s="3047"/>
    </row>
    <row r="50" spans="1:18" ht="23.25" customHeight="1" thickBot="1" x14ac:dyDescent="0.3">
      <c r="A50" s="1996"/>
      <c r="B50" s="2888" t="s">
        <v>46</v>
      </c>
      <c r="C50" s="2888"/>
      <c r="D50" s="2460">
        <f>SUM(D46:D49)</f>
        <v>1</v>
      </c>
      <c r="E50" s="2453">
        <f>SUM(E46:E49)</f>
        <v>0</v>
      </c>
      <c r="F50" s="2453">
        <f>SUM(D50:E50)</f>
        <v>1</v>
      </c>
      <c r="G50" s="2453">
        <f>SUM(G46:G49)</f>
        <v>7</v>
      </c>
      <c r="H50" s="2453">
        <f>SUM(H46:H49)</f>
        <v>20</v>
      </c>
      <c r="I50" s="2453">
        <f t="shared" ref="I50" si="25">SUM(G50:H50)</f>
        <v>27</v>
      </c>
      <c r="J50" s="2453">
        <f>SUM(J46:J49)</f>
        <v>9</v>
      </c>
      <c r="K50" s="2453">
        <f>SUM(K46:K49)</f>
        <v>12</v>
      </c>
      <c r="L50" s="2453">
        <f>SUM(L46:L49)</f>
        <v>21</v>
      </c>
      <c r="M50" s="2599">
        <f t="shared" si="19"/>
        <v>17</v>
      </c>
      <c r="N50" s="2599">
        <f t="shared" si="23"/>
        <v>32</v>
      </c>
      <c r="O50" s="2599">
        <f t="shared" si="24"/>
        <v>49</v>
      </c>
      <c r="P50" s="3030" t="s">
        <v>133</v>
      </c>
      <c r="Q50" s="3030"/>
      <c r="R50" s="2480"/>
    </row>
    <row r="51" spans="1:18" ht="23.25" customHeight="1" x14ac:dyDescent="0.25">
      <c r="A51" s="1851"/>
      <c r="B51" s="1851"/>
      <c r="C51" s="1851"/>
      <c r="D51" s="1860"/>
      <c r="E51" s="1856"/>
      <c r="F51" s="1856"/>
      <c r="G51" s="1856"/>
      <c r="H51" s="1856"/>
      <c r="I51" s="1856"/>
      <c r="J51" s="1856"/>
      <c r="K51" s="1856"/>
      <c r="L51" s="1856"/>
      <c r="M51" s="1526"/>
      <c r="N51" s="1526"/>
      <c r="O51" s="1526"/>
      <c r="P51" s="1863"/>
      <c r="Q51" s="1863"/>
      <c r="R51" s="1861"/>
    </row>
    <row r="52" spans="1:18" ht="26.25" customHeight="1" x14ac:dyDescent="0.25">
      <c r="A52" s="842"/>
      <c r="B52" s="1479"/>
      <c r="C52" s="1479"/>
      <c r="D52" s="1509"/>
      <c r="E52" s="1496"/>
      <c r="F52" s="1496"/>
      <c r="G52" s="1496"/>
      <c r="H52" s="1496"/>
      <c r="I52" s="1496"/>
      <c r="J52" s="1496"/>
      <c r="K52" s="1496"/>
      <c r="L52" s="1496"/>
      <c r="M52" s="1526"/>
      <c r="N52" s="1526"/>
      <c r="O52" s="1526"/>
      <c r="P52" s="1527"/>
      <c r="Q52" s="1527"/>
      <c r="R52" s="1525"/>
    </row>
    <row r="53" spans="1:18" ht="26.25" customHeight="1" thickBot="1" x14ac:dyDescent="0.3">
      <c r="A53" s="2987" t="s">
        <v>2311</v>
      </c>
      <c r="B53" s="2987"/>
      <c r="C53" s="1737"/>
      <c r="D53" s="1737"/>
      <c r="E53" s="1737"/>
      <c r="F53" s="1737"/>
      <c r="G53" s="1737"/>
      <c r="H53" s="1737"/>
      <c r="I53" s="1737"/>
      <c r="J53" s="1737"/>
      <c r="K53" s="271"/>
      <c r="L53" s="2970"/>
      <c r="M53" s="2970"/>
      <c r="N53" s="2970"/>
      <c r="O53" s="209"/>
      <c r="P53" s="2963" t="s">
        <v>2312</v>
      </c>
      <c r="Q53" s="2963"/>
      <c r="R53" s="2963"/>
    </row>
    <row r="54" spans="1:18" ht="20.25" customHeight="1" thickTop="1" x14ac:dyDescent="0.25">
      <c r="A54" s="2794" t="s">
        <v>44</v>
      </c>
      <c r="B54" s="2797" t="s">
        <v>86</v>
      </c>
      <c r="C54" s="2797" t="s">
        <v>45</v>
      </c>
      <c r="D54" s="2797" t="s">
        <v>33</v>
      </c>
      <c r="E54" s="2797"/>
      <c r="F54" s="2797"/>
      <c r="G54" s="2797" t="s">
        <v>1</v>
      </c>
      <c r="H54" s="2797"/>
      <c r="I54" s="2797"/>
      <c r="J54" s="2797" t="s">
        <v>2</v>
      </c>
      <c r="K54" s="2797"/>
      <c r="L54" s="2797"/>
      <c r="M54" s="2847" t="s">
        <v>31</v>
      </c>
      <c r="N54" s="2847"/>
      <c r="O54" s="2847"/>
      <c r="P54" s="2867" t="s">
        <v>99</v>
      </c>
      <c r="Q54" s="2867" t="s">
        <v>126</v>
      </c>
      <c r="R54" s="2791" t="s">
        <v>166</v>
      </c>
    </row>
    <row r="55" spans="1:18" ht="17.25" customHeight="1" x14ac:dyDescent="0.25">
      <c r="A55" s="2795"/>
      <c r="B55" s="2845"/>
      <c r="C55" s="2845"/>
      <c r="D55" s="2827" t="s">
        <v>94</v>
      </c>
      <c r="E55" s="2827"/>
      <c r="F55" s="2827"/>
      <c r="G55" s="2827" t="s">
        <v>95</v>
      </c>
      <c r="H55" s="2827"/>
      <c r="I55" s="2827"/>
      <c r="J55" s="2827" t="s">
        <v>96</v>
      </c>
      <c r="K55" s="2827"/>
      <c r="L55" s="2827"/>
      <c r="M55" s="2827" t="s">
        <v>116</v>
      </c>
      <c r="N55" s="2827"/>
      <c r="O55" s="2827"/>
      <c r="P55" s="2868"/>
      <c r="Q55" s="2868"/>
      <c r="R55" s="2792"/>
    </row>
    <row r="56" spans="1:18" ht="19.5" customHeight="1" x14ac:dyDescent="0.25">
      <c r="A56" s="2795"/>
      <c r="B56" s="2845"/>
      <c r="C56" s="2845"/>
      <c r="D56" s="2559" t="s">
        <v>204</v>
      </c>
      <c r="E56" s="2559" t="s">
        <v>2833</v>
      </c>
      <c r="F56" s="2559" t="s">
        <v>26</v>
      </c>
      <c r="G56" s="2559" t="s">
        <v>204</v>
      </c>
      <c r="H56" s="2559" t="s">
        <v>2833</v>
      </c>
      <c r="I56" s="2559" t="s">
        <v>26</v>
      </c>
      <c r="J56" s="2559" t="s">
        <v>204</v>
      </c>
      <c r="K56" s="2559" t="s">
        <v>2833</v>
      </c>
      <c r="L56" s="2559" t="s">
        <v>26</v>
      </c>
      <c r="M56" s="2559" t="s">
        <v>204</v>
      </c>
      <c r="N56" s="2559" t="s">
        <v>2833</v>
      </c>
      <c r="O56" s="2559" t="s">
        <v>26</v>
      </c>
      <c r="P56" s="2868"/>
      <c r="Q56" s="2868"/>
      <c r="R56" s="2792"/>
    </row>
    <row r="57" spans="1:18" ht="21" customHeight="1" thickBot="1" x14ac:dyDescent="0.3">
      <c r="A57" s="2802"/>
      <c r="B57" s="2846"/>
      <c r="C57" s="2846"/>
      <c r="D57" s="280" t="s">
        <v>181</v>
      </c>
      <c r="E57" s="280" t="s">
        <v>182</v>
      </c>
      <c r="F57" s="280" t="s">
        <v>183</v>
      </c>
      <c r="G57" s="280" t="s">
        <v>181</v>
      </c>
      <c r="H57" s="280" t="s">
        <v>182</v>
      </c>
      <c r="I57" s="280" t="s">
        <v>183</v>
      </c>
      <c r="J57" s="280" t="s">
        <v>181</v>
      </c>
      <c r="K57" s="280" t="s">
        <v>182</v>
      </c>
      <c r="L57" s="280" t="s">
        <v>183</v>
      </c>
      <c r="M57" s="281" t="s">
        <v>181</v>
      </c>
      <c r="N57" s="281" t="s">
        <v>182</v>
      </c>
      <c r="O57" s="281" t="s">
        <v>183</v>
      </c>
      <c r="P57" s="2869"/>
      <c r="Q57" s="2869"/>
      <c r="R57" s="2988"/>
    </row>
    <row r="58" spans="1:18" ht="25.5" customHeight="1" x14ac:dyDescent="0.25">
      <c r="A58" s="2852" t="s">
        <v>427</v>
      </c>
      <c r="B58" s="484" t="s">
        <v>520</v>
      </c>
      <c r="C58" s="1020"/>
      <c r="D58" s="196">
        <v>0</v>
      </c>
      <c r="E58" s="196">
        <v>0</v>
      </c>
      <c r="F58" s="196">
        <v>0</v>
      </c>
      <c r="G58" s="245">
        <v>14</v>
      </c>
      <c r="H58" s="245">
        <v>19</v>
      </c>
      <c r="I58" s="245">
        <v>33</v>
      </c>
      <c r="J58" s="245">
        <v>1</v>
      </c>
      <c r="K58" s="245">
        <v>0</v>
      </c>
      <c r="L58" s="245">
        <v>1</v>
      </c>
      <c r="M58" s="2597">
        <f t="shared" ref="M58:N62" si="26">SUM(J58,G58,D58)</f>
        <v>15</v>
      </c>
      <c r="N58" s="2597">
        <f t="shared" si="26"/>
        <v>19</v>
      </c>
      <c r="O58" s="2597">
        <f t="shared" ref="O58:O62" si="27">SUM(M58:N58)</f>
        <v>34</v>
      </c>
      <c r="P58" s="1084"/>
      <c r="Q58" s="1084" t="s">
        <v>521</v>
      </c>
      <c r="R58" s="3025" t="s">
        <v>428</v>
      </c>
    </row>
    <row r="59" spans="1:18" ht="25.5" customHeight="1" x14ac:dyDescent="0.25">
      <c r="A59" s="2827"/>
      <c r="B59" s="484" t="s">
        <v>523</v>
      </c>
      <c r="C59" s="1020"/>
      <c r="D59" s="196">
        <v>0</v>
      </c>
      <c r="E59" s="196">
        <v>0</v>
      </c>
      <c r="F59" s="196">
        <v>0</v>
      </c>
      <c r="G59" s="245">
        <v>8</v>
      </c>
      <c r="H59" s="245">
        <v>16</v>
      </c>
      <c r="I59" s="245">
        <v>24</v>
      </c>
      <c r="J59" s="245">
        <v>8</v>
      </c>
      <c r="K59" s="245">
        <v>4</v>
      </c>
      <c r="L59" s="245">
        <v>12</v>
      </c>
      <c r="M59" s="2597">
        <f t="shared" si="26"/>
        <v>16</v>
      </c>
      <c r="N59" s="2597">
        <f t="shared" si="26"/>
        <v>20</v>
      </c>
      <c r="O59" s="2597">
        <f t="shared" si="27"/>
        <v>36</v>
      </c>
      <c r="P59" s="1084"/>
      <c r="Q59" s="1084" t="s">
        <v>524</v>
      </c>
      <c r="R59" s="3026"/>
    </row>
    <row r="60" spans="1:18" ht="25.5" customHeight="1" x14ac:dyDescent="0.25">
      <c r="A60" s="2827"/>
      <c r="B60" s="485" t="s">
        <v>525</v>
      </c>
      <c r="C60" s="1020" t="s">
        <v>48</v>
      </c>
      <c r="D60" s="196">
        <v>0</v>
      </c>
      <c r="E60" s="196">
        <v>0</v>
      </c>
      <c r="F60" s="196">
        <v>0</v>
      </c>
      <c r="G60" s="245">
        <v>9</v>
      </c>
      <c r="H60" s="245">
        <v>9</v>
      </c>
      <c r="I60" s="245">
        <v>18</v>
      </c>
      <c r="J60" s="245">
        <v>0</v>
      </c>
      <c r="K60" s="245">
        <v>0</v>
      </c>
      <c r="L60" s="245">
        <v>0</v>
      </c>
      <c r="M60" s="2597">
        <f t="shared" si="26"/>
        <v>9</v>
      </c>
      <c r="N60" s="2597">
        <f t="shared" si="26"/>
        <v>9</v>
      </c>
      <c r="O60" s="2597">
        <f t="shared" si="27"/>
        <v>18</v>
      </c>
      <c r="P60" s="1087" t="s">
        <v>312</v>
      </c>
      <c r="Q60" s="1088" t="s">
        <v>853</v>
      </c>
      <c r="R60" s="3026"/>
    </row>
    <row r="61" spans="1:18" ht="34.5" customHeight="1" x14ac:dyDescent="0.25">
      <c r="A61" s="2827"/>
      <c r="B61" s="484" t="s">
        <v>528</v>
      </c>
      <c r="C61" s="484" t="s">
        <v>50</v>
      </c>
      <c r="D61" s="196">
        <v>0</v>
      </c>
      <c r="E61" s="245">
        <v>1</v>
      </c>
      <c r="F61" s="245">
        <v>1</v>
      </c>
      <c r="G61" s="245">
        <v>12</v>
      </c>
      <c r="H61" s="245">
        <v>5</v>
      </c>
      <c r="I61" s="245">
        <v>17</v>
      </c>
      <c r="J61" s="245">
        <v>16</v>
      </c>
      <c r="K61" s="245">
        <v>7</v>
      </c>
      <c r="L61" s="245">
        <v>23</v>
      </c>
      <c r="M61" s="2597">
        <f t="shared" si="26"/>
        <v>28</v>
      </c>
      <c r="N61" s="2597">
        <f t="shared" si="26"/>
        <v>13</v>
      </c>
      <c r="O61" s="2597">
        <f t="shared" si="27"/>
        <v>41</v>
      </c>
      <c r="P61" s="1084" t="s">
        <v>131</v>
      </c>
      <c r="Q61" s="1087" t="s">
        <v>529</v>
      </c>
      <c r="R61" s="3026"/>
    </row>
    <row r="62" spans="1:18" ht="34.5" customHeight="1" x14ac:dyDescent="0.25">
      <c r="A62" s="2853"/>
      <c r="B62" s="485" t="s">
        <v>530</v>
      </c>
      <c r="C62" s="485" t="s">
        <v>530</v>
      </c>
      <c r="D62" s="213">
        <v>6</v>
      </c>
      <c r="E62" s="250">
        <v>13</v>
      </c>
      <c r="F62" s="250">
        <v>19</v>
      </c>
      <c r="G62" s="250">
        <v>15</v>
      </c>
      <c r="H62" s="250">
        <v>8</v>
      </c>
      <c r="I62" s="250">
        <v>23</v>
      </c>
      <c r="J62" s="250">
        <v>3</v>
      </c>
      <c r="K62" s="250">
        <v>1</v>
      </c>
      <c r="L62" s="250">
        <v>4</v>
      </c>
      <c r="M62" s="2598">
        <f t="shared" si="26"/>
        <v>24</v>
      </c>
      <c r="N62" s="2598">
        <f t="shared" si="26"/>
        <v>22</v>
      </c>
      <c r="O62" s="2598">
        <f t="shared" si="27"/>
        <v>46</v>
      </c>
      <c r="P62" s="1086" t="s">
        <v>531</v>
      </c>
      <c r="Q62" s="1089" t="s">
        <v>531</v>
      </c>
      <c r="R62" s="3027"/>
    </row>
    <row r="63" spans="1:18" ht="23.25" customHeight="1" x14ac:dyDescent="0.25">
      <c r="A63" s="2990" t="s">
        <v>49</v>
      </c>
      <c r="B63" s="2990"/>
      <c r="C63" s="2990"/>
      <c r="D63" s="200">
        <f t="shared" ref="D63:O63" si="28">SUM(D42,D45,D50,D58:D62)</f>
        <v>11</v>
      </c>
      <c r="E63" s="200">
        <f t="shared" si="28"/>
        <v>35</v>
      </c>
      <c r="F63" s="200">
        <f t="shared" si="28"/>
        <v>46</v>
      </c>
      <c r="G63" s="200">
        <f t="shared" si="28"/>
        <v>94</v>
      </c>
      <c r="H63" s="200">
        <f t="shared" si="28"/>
        <v>141</v>
      </c>
      <c r="I63" s="200">
        <f t="shared" si="28"/>
        <v>235</v>
      </c>
      <c r="J63" s="200">
        <f t="shared" si="28"/>
        <v>48</v>
      </c>
      <c r="K63" s="200">
        <f t="shared" si="28"/>
        <v>38</v>
      </c>
      <c r="L63" s="200">
        <f t="shared" si="28"/>
        <v>86</v>
      </c>
      <c r="M63" s="200">
        <f t="shared" si="28"/>
        <v>153</v>
      </c>
      <c r="N63" s="200">
        <f t="shared" si="28"/>
        <v>214</v>
      </c>
      <c r="O63" s="200">
        <f t="shared" si="28"/>
        <v>367</v>
      </c>
      <c r="P63" s="3031" t="s">
        <v>130</v>
      </c>
      <c r="Q63" s="3031"/>
      <c r="R63" s="3031"/>
    </row>
    <row r="64" spans="1:18" ht="32.25" customHeight="1" x14ac:dyDescent="0.25">
      <c r="A64" s="2886" t="s">
        <v>532</v>
      </c>
      <c r="B64" s="1483" t="s">
        <v>533</v>
      </c>
      <c r="C64" s="1483"/>
      <c r="D64" s="196">
        <v>0</v>
      </c>
      <c r="E64" s="196">
        <v>0</v>
      </c>
      <c r="F64" s="196">
        <v>0</v>
      </c>
      <c r="G64" s="245">
        <v>5</v>
      </c>
      <c r="H64" s="245">
        <v>1</v>
      </c>
      <c r="I64" s="245">
        <v>6</v>
      </c>
      <c r="J64" s="245">
        <v>4</v>
      </c>
      <c r="K64" s="245">
        <v>2</v>
      </c>
      <c r="L64" s="245">
        <v>6</v>
      </c>
      <c r="M64" s="247">
        <f>SUM(D64,G64,J64)</f>
        <v>9</v>
      </c>
      <c r="N64" s="247">
        <f t="shared" ref="N64:O69" si="29">SUM(E64,H64,K64)</f>
        <v>3</v>
      </c>
      <c r="O64" s="247">
        <f t="shared" si="29"/>
        <v>12</v>
      </c>
      <c r="P64" s="1482"/>
      <c r="Q64" s="1498" t="s">
        <v>534</v>
      </c>
      <c r="R64" s="2900" t="s">
        <v>535</v>
      </c>
    </row>
    <row r="65" spans="1:18" ht="21.75" customHeight="1" x14ac:dyDescent="0.25">
      <c r="A65" s="2886"/>
      <c r="B65" s="1483" t="s">
        <v>536</v>
      </c>
      <c r="C65" s="1483" t="s">
        <v>537</v>
      </c>
      <c r="D65" s="196">
        <v>3</v>
      </c>
      <c r="E65" s="245">
        <v>9</v>
      </c>
      <c r="F65" s="196">
        <v>12</v>
      </c>
      <c r="G65" s="245">
        <v>19</v>
      </c>
      <c r="H65" s="245">
        <v>16</v>
      </c>
      <c r="I65" s="245">
        <v>35</v>
      </c>
      <c r="J65" s="245">
        <v>23</v>
      </c>
      <c r="K65" s="245">
        <v>10</v>
      </c>
      <c r="L65" s="245">
        <v>33</v>
      </c>
      <c r="M65" s="247">
        <f t="shared" ref="M65:M69" si="30">SUM(D65,G65,J65)</f>
        <v>45</v>
      </c>
      <c r="N65" s="247">
        <f t="shared" si="29"/>
        <v>35</v>
      </c>
      <c r="O65" s="247">
        <f t="shared" si="29"/>
        <v>80</v>
      </c>
      <c r="P65" s="1482" t="s">
        <v>538</v>
      </c>
      <c r="Q65" s="1498" t="s">
        <v>539</v>
      </c>
      <c r="R65" s="2901"/>
    </row>
    <row r="66" spans="1:18" ht="24" customHeight="1" x14ac:dyDescent="0.25">
      <c r="A66" s="2886"/>
      <c r="B66" s="1483" t="s">
        <v>540</v>
      </c>
      <c r="C66" s="1483"/>
      <c r="D66" s="196">
        <v>4</v>
      </c>
      <c r="E66" s="2596">
        <v>13</v>
      </c>
      <c r="F66" s="196">
        <v>17</v>
      </c>
      <c r="G66" s="2596">
        <v>10</v>
      </c>
      <c r="H66" s="2596">
        <v>20</v>
      </c>
      <c r="I66" s="2596">
        <v>30</v>
      </c>
      <c r="J66" s="2596">
        <v>5</v>
      </c>
      <c r="K66" s="2596">
        <v>2</v>
      </c>
      <c r="L66" s="2596">
        <v>7</v>
      </c>
      <c r="M66" s="247">
        <f t="shared" si="30"/>
        <v>19</v>
      </c>
      <c r="N66" s="247">
        <f t="shared" si="29"/>
        <v>35</v>
      </c>
      <c r="O66" s="247">
        <f t="shared" si="29"/>
        <v>54</v>
      </c>
      <c r="P66" s="1482"/>
      <c r="Q66" s="1498" t="s">
        <v>541</v>
      </c>
      <c r="R66" s="2901"/>
    </row>
    <row r="67" spans="1:18" ht="32.25" customHeight="1" x14ac:dyDescent="0.25">
      <c r="A67" s="2886"/>
      <c r="B67" s="1483" t="s">
        <v>542</v>
      </c>
      <c r="C67" s="1483"/>
      <c r="D67" s="196">
        <v>0</v>
      </c>
      <c r="E67" s="196">
        <v>0</v>
      </c>
      <c r="F67" s="196">
        <v>0</v>
      </c>
      <c r="G67" s="2596">
        <v>11</v>
      </c>
      <c r="H67" s="2596">
        <v>10</v>
      </c>
      <c r="I67" s="2596">
        <v>21</v>
      </c>
      <c r="J67" s="2596">
        <v>17</v>
      </c>
      <c r="K67" s="2596">
        <v>4</v>
      </c>
      <c r="L67" s="2596">
        <v>21</v>
      </c>
      <c r="M67" s="247">
        <f t="shared" si="30"/>
        <v>28</v>
      </c>
      <c r="N67" s="247">
        <f t="shared" si="29"/>
        <v>14</v>
      </c>
      <c r="O67" s="247">
        <f t="shared" si="29"/>
        <v>42</v>
      </c>
      <c r="P67" s="1482"/>
      <c r="Q67" s="1498" t="s">
        <v>543</v>
      </c>
      <c r="R67" s="2901"/>
    </row>
    <row r="68" spans="1:18" ht="22.5" customHeight="1" x14ac:dyDescent="0.25">
      <c r="A68" s="2886"/>
      <c r="B68" s="1483" t="s">
        <v>544</v>
      </c>
      <c r="C68" s="1483"/>
      <c r="D68" s="196">
        <v>0</v>
      </c>
      <c r="E68" s="2596">
        <v>12</v>
      </c>
      <c r="F68" s="196">
        <v>12</v>
      </c>
      <c r="G68" s="2596">
        <v>8</v>
      </c>
      <c r="H68" s="2596">
        <v>14</v>
      </c>
      <c r="I68" s="2596">
        <v>22</v>
      </c>
      <c r="J68" s="2596">
        <v>3</v>
      </c>
      <c r="K68" s="2596">
        <v>7</v>
      </c>
      <c r="L68" s="2596">
        <v>10</v>
      </c>
      <c r="M68" s="247">
        <f t="shared" si="30"/>
        <v>11</v>
      </c>
      <c r="N68" s="247">
        <f t="shared" si="29"/>
        <v>33</v>
      </c>
      <c r="O68" s="247">
        <f t="shared" si="29"/>
        <v>44</v>
      </c>
      <c r="P68" s="1482"/>
      <c r="Q68" s="1498" t="s">
        <v>305</v>
      </c>
      <c r="R68" s="2901"/>
    </row>
    <row r="69" spans="1:18" ht="35.25" customHeight="1" x14ac:dyDescent="0.25">
      <c r="A69" s="2886"/>
      <c r="B69" s="1483" t="s">
        <v>545</v>
      </c>
      <c r="C69" s="1483"/>
      <c r="D69" s="196">
        <v>0</v>
      </c>
      <c r="E69" s="196">
        <v>0</v>
      </c>
      <c r="F69" s="196">
        <v>0</v>
      </c>
      <c r="G69" s="2596">
        <v>9</v>
      </c>
      <c r="H69" s="2596">
        <v>17</v>
      </c>
      <c r="I69" s="2596">
        <v>26</v>
      </c>
      <c r="J69" s="2596">
        <v>6</v>
      </c>
      <c r="K69" s="2596">
        <v>3</v>
      </c>
      <c r="L69" s="2596">
        <v>9</v>
      </c>
      <c r="M69" s="247">
        <f t="shared" si="30"/>
        <v>15</v>
      </c>
      <c r="N69" s="247">
        <f t="shared" si="29"/>
        <v>20</v>
      </c>
      <c r="O69" s="247">
        <f t="shared" si="29"/>
        <v>35</v>
      </c>
      <c r="P69" s="1482"/>
      <c r="Q69" s="1482" t="s">
        <v>546</v>
      </c>
      <c r="R69" s="2898"/>
    </row>
    <row r="70" spans="1:18" ht="22.5" customHeight="1" x14ac:dyDescent="0.25">
      <c r="A70" s="2986" t="s">
        <v>49</v>
      </c>
      <c r="B70" s="2986"/>
      <c r="C70" s="2986"/>
      <c r="D70" s="178">
        <f>SUM(D64,D65,D66,D67,D68,D69)</f>
        <v>7</v>
      </c>
      <c r="E70" s="178">
        <f t="shared" ref="E70:O70" si="31">SUM(E64,E65,E66,E67,E68,E69)</f>
        <v>34</v>
      </c>
      <c r="F70" s="178">
        <f>SUM(F64:F69)</f>
        <v>41</v>
      </c>
      <c r="G70" s="178">
        <f t="shared" si="31"/>
        <v>62</v>
      </c>
      <c r="H70" s="178">
        <f t="shared" si="31"/>
        <v>78</v>
      </c>
      <c r="I70" s="178">
        <f t="shared" si="31"/>
        <v>140</v>
      </c>
      <c r="J70" s="178">
        <f t="shared" si="31"/>
        <v>58</v>
      </c>
      <c r="K70" s="178">
        <f t="shared" si="31"/>
        <v>28</v>
      </c>
      <c r="L70" s="178">
        <f t="shared" si="31"/>
        <v>86</v>
      </c>
      <c r="M70" s="178">
        <f t="shared" si="31"/>
        <v>127</v>
      </c>
      <c r="N70" s="178">
        <f t="shared" si="31"/>
        <v>140</v>
      </c>
      <c r="O70" s="178">
        <f t="shared" si="31"/>
        <v>267</v>
      </c>
      <c r="P70" s="344"/>
      <c r="Q70" s="2951" t="s">
        <v>130</v>
      </c>
      <c r="R70" s="2951"/>
    </row>
    <row r="71" spans="1:18" ht="27.75" customHeight="1" x14ac:dyDescent="0.25">
      <c r="A71" s="2886" t="s">
        <v>431</v>
      </c>
      <c r="B71" s="1090" t="s">
        <v>370</v>
      </c>
      <c r="C71" s="343"/>
      <c r="D71" s="196">
        <v>7</v>
      </c>
      <c r="E71" s="2596">
        <v>0</v>
      </c>
      <c r="F71" s="2596">
        <v>7</v>
      </c>
      <c r="G71" s="2596">
        <v>0</v>
      </c>
      <c r="H71" s="2596">
        <v>0</v>
      </c>
      <c r="I71" s="2596">
        <v>0</v>
      </c>
      <c r="J71" s="2596">
        <v>0</v>
      </c>
      <c r="K71" s="2596">
        <v>0</v>
      </c>
      <c r="L71" s="2596">
        <v>0</v>
      </c>
      <c r="M71" s="2597">
        <f>SUM(D71,G71,J71)</f>
        <v>7</v>
      </c>
      <c r="N71" s="2597">
        <f>SUM(E71,H71,K71)</f>
        <v>0</v>
      </c>
      <c r="O71" s="2597">
        <f t="shared" ref="O71" si="32">SUM(F71,I71,L71)</f>
        <v>7</v>
      </c>
      <c r="P71" s="155"/>
      <c r="Q71" s="1035" t="s">
        <v>127</v>
      </c>
      <c r="R71" s="2893" t="s">
        <v>432</v>
      </c>
    </row>
    <row r="72" spans="1:18" ht="34.5" customHeight="1" x14ac:dyDescent="0.25">
      <c r="A72" s="2886"/>
      <c r="B72" s="1090" t="s">
        <v>548</v>
      </c>
      <c r="C72" s="1853"/>
      <c r="D72" s="196">
        <v>0</v>
      </c>
      <c r="E72" s="196">
        <v>0</v>
      </c>
      <c r="F72" s="196">
        <v>0</v>
      </c>
      <c r="G72" s="2596">
        <v>16</v>
      </c>
      <c r="H72" s="2596">
        <v>14</v>
      </c>
      <c r="I72" s="2596">
        <v>30</v>
      </c>
      <c r="J72" s="2596">
        <v>3</v>
      </c>
      <c r="K72" s="2596">
        <v>4</v>
      </c>
      <c r="L72" s="2596">
        <v>7</v>
      </c>
      <c r="M72" s="2597">
        <f t="shared" ref="M72:M76" si="33">SUM(D72,G72,J72)</f>
        <v>19</v>
      </c>
      <c r="N72" s="2597">
        <f t="shared" ref="N72:N76" si="34">SUM(E72,H72,K72)</f>
        <v>18</v>
      </c>
      <c r="O72" s="2597">
        <f t="shared" ref="O72:O76" si="35">SUM(F72,I72,L72)</f>
        <v>37</v>
      </c>
      <c r="P72" s="1857"/>
      <c r="Q72" s="1854" t="s">
        <v>854</v>
      </c>
      <c r="R72" s="2893"/>
    </row>
    <row r="73" spans="1:18" ht="34.5" customHeight="1" x14ac:dyDescent="0.25">
      <c r="A73" s="2886" t="s">
        <v>431</v>
      </c>
      <c r="B73" s="1020" t="s">
        <v>855</v>
      </c>
      <c r="C73" s="343"/>
      <c r="D73" s="196">
        <v>0</v>
      </c>
      <c r="E73" s="196">
        <v>0</v>
      </c>
      <c r="F73" s="196">
        <v>0</v>
      </c>
      <c r="G73" s="2596">
        <v>14</v>
      </c>
      <c r="H73" s="2596">
        <v>19</v>
      </c>
      <c r="I73" s="2596">
        <v>33</v>
      </c>
      <c r="J73" s="2596">
        <v>15</v>
      </c>
      <c r="K73" s="2596">
        <v>4</v>
      </c>
      <c r="L73" s="2596">
        <v>19</v>
      </c>
      <c r="M73" s="2597">
        <f t="shared" si="33"/>
        <v>29</v>
      </c>
      <c r="N73" s="2597">
        <f t="shared" si="34"/>
        <v>23</v>
      </c>
      <c r="O73" s="2597">
        <f t="shared" si="35"/>
        <v>52</v>
      </c>
      <c r="P73" s="155"/>
      <c r="Q73" s="1035" t="s">
        <v>551</v>
      </c>
      <c r="R73" s="2893"/>
    </row>
    <row r="74" spans="1:18" ht="34.5" customHeight="1" x14ac:dyDescent="0.25">
      <c r="A74" s="2886" t="s">
        <v>431</v>
      </c>
      <c r="B74" s="1020" t="s">
        <v>552</v>
      </c>
      <c r="C74" s="343"/>
      <c r="D74" s="196">
        <v>0</v>
      </c>
      <c r="E74" s="196">
        <v>0</v>
      </c>
      <c r="F74" s="196">
        <v>0</v>
      </c>
      <c r="G74" s="2596">
        <v>0</v>
      </c>
      <c r="H74" s="2596">
        <v>24</v>
      </c>
      <c r="I74" s="2596">
        <v>24</v>
      </c>
      <c r="J74" s="2596">
        <v>0</v>
      </c>
      <c r="K74" s="2596">
        <v>14</v>
      </c>
      <c r="L74" s="2596">
        <v>14</v>
      </c>
      <c r="M74" s="2597">
        <f t="shared" si="33"/>
        <v>0</v>
      </c>
      <c r="N74" s="2597">
        <f t="shared" si="34"/>
        <v>38</v>
      </c>
      <c r="O74" s="2597">
        <f t="shared" si="35"/>
        <v>38</v>
      </c>
      <c r="P74" s="155"/>
      <c r="Q74" s="1035" t="s">
        <v>553</v>
      </c>
      <c r="R74" s="2893"/>
    </row>
    <row r="75" spans="1:18" ht="21" customHeight="1" x14ac:dyDescent="0.25">
      <c r="A75" s="2886" t="s">
        <v>431</v>
      </c>
      <c r="B75" s="1020" t="s">
        <v>856</v>
      </c>
      <c r="C75" s="343"/>
      <c r="D75" s="196">
        <v>0</v>
      </c>
      <c r="E75" s="196">
        <v>0</v>
      </c>
      <c r="F75" s="196">
        <v>0</v>
      </c>
      <c r="G75" s="2596">
        <v>28</v>
      </c>
      <c r="H75" s="2596">
        <v>11</v>
      </c>
      <c r="I75" s="2596">
        <v>39</v>
      </c>
      <c r="J75" s="2596">
        <v>20</v>
      </c>
      <c r="K75" s="2596">
        <v>5</v>
      </c>
      <c r="L75" s="2596">
        <v>25</v>
      </c>
      <c r="M75" s="2597">
        <f t="shared" si="33"/>
        <v>48</v>
      </c>
      <c r="N75" s="2597">
        <f t="shared" si="34"/>
        <v>16</v>
      </c>
      <c r="O75" s="2597">
        <f t="shared" si="35"/>
        <v>64</v>
      </c>
      <c r="P75" s="155"/>
      <c r="Q75" s="1035" t="s">
        <v>555</v>
      </c>
      <c r="R75" s="2893"/>
    </row>
    <row r="76" spans="1:18" ht="22.5" customHeight="1" x14ac:dyDescent="0.25">
      <c r="A76" s="2877" t="s">
        <v>431</v>
      </c>
      <c r="B76" s="977" t="s">
        <v>556</v>
      </c>
      <c r="C76" s="346"/>
      <c r="D76" s="196">
        <v>0</v>
      </c>
      <c r="E76" s="196">
        <v>0</v>
      </c>
      <c r="F76" s="196">
        <v>0</v>
      </c>
      <c r="G76" s="213">
        <v>15</v>
      </c>
      <c r="H76" s="213">
        <v>14</v>
      </c>
      <c r="I76" s="213">
        <v>29</v>
      </c>
      <c r="J76" s="213">
        <v>6</v>
      </c>
      <c r="K76" s="213">
        <v>1</v>
      </c>
      <c r="L76" s="213">
        <v>7</v>
      </c>
      <c r="M76" s="2597">
        <f t="shared" si="33"/>
        <v>21</v>
      </c>
      <c r="N76" s="2597">
        <f t="shared" si="34"/>
        <v>15</v>
      </c>
      <c r="O76" s="2597">
        <f t="shared" si="35"/>
        <v>36</v>
      </c>
      <c r="P76" s="356"/>
      <c r="Q76" s="584" t="s">
        <v>557</v>
      </c>
      <c r="R76" s="2890"/>
    </row>
    <row r="77" spans="1:18" ht="21" customHeight="1" thickBot="1" x14ac:dyDescent="0.3">
      <c r="A77" s="2997" t="s">
        <v>49</v>
      </c>
      <c r="B77" s="2997"/>
      <c r="C77" s="2997"/>
      <c r="D77" s="2600">
        <f>SUM(D71:D76)</f>
        <v>7</v>
      </c>
      <c r="E77" s="2600">
        <f t="shared" ref="E77:O77" si="36">SUM(E71:E76)</f>
        <v>0</v>
      </c>
      <c r="F77" s="2600">
        <f t="shared" si="36"/>
        <v>7</v>
      </c>
      <c r="G77" s="2600">
        <f t="shared" si="36"/>
        <v>73</v>
      </c>
      <c r="H77" s="2600">
        <f>SUM(H71:H76)</f>
        <v>82</v>
      </c>
      <c r="I77" s="2600">
        <f t="shared" si="36"/>
        <v>155</v>
      </c>
      <c r="J77" s="2600">
        <f t="shared" si="36"/>
        <v>44</v>
      </c>
      <c r="K77" s="2600">
        <f t="shared" si="36"/>
        <v>28</v>
      </c>
      <c r="L77" s="2600">
        <f t="shared" si="36"/>
        <v>72</v>
      </c>
      <c r="M77" s="2600">
        <f t="shared" si="36"/>
        <v>124</v>
      </c>
      <c r="N77" s="2600">
        <f t="shared" si="36"/>
        <v>110</v>
      </c>
      <c r="O77" s="2600">
        <f t="shared" si="36"/>
        <v>234</v>
      </c>
      <c r="P77" s="2481"/>
      <c r="Q77" s="2998" t="s">
        <v>130</v>
      </c>
      <c r="R77" s="2998"/>
    </row>
    <row r="78" spans="1:18" ht="34.5" customHeight="1" x14ac:dyDescent="0.25">
      <c r="A78" s="1503"/>
      <c r="B78" s="1503"/>
      <c r="C78" s="1503"/>
      <c r="D78" s="282"/>
      <c r="E78" s="282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1503"/>
      <c r="Q78" s="1503"/>
      <c r="R78" s="1503"/>
    </row>
    <row r="79" spans="1:18" s="277" customFormat="1" ht="30.75" customHeight="1" thickBot="1" x14ac:dyDescent="0.3">
      <c r="A79" s="2987" t="s">
        <v>2311</v>
      </c>
      <c r="B79" s="2987"/>
      <c r="C79" s="1737"/>
      <c r="D79" s="1737"/>
      <c r="E79" s="1737"/>
      <c r="F79" s="1737"/>
      <c r="G79" s="1737"/>
      <c r="H79" s="1737"/>
      <c r="I79" s="1737"/>
      <c r="J79" s="1737"/>
      <c r="K79" s="271"/>
      <c r="L79" s="2970"/>
      <c r="M79" s="2970"/>
      <c r="N79" s="2970"/>
      <c r="O79" s="209"/>
      <c r="P79" s="2963" t="s">
        <v>2312</v>
      </c>
      <c r="Q79" s="2963"/>
      <c r="R79" s="2963"/>
    </row>
    <row r="80" spans="1:18" s="277" customFormat="1" ht="25.5" customHeight="1" thickTop="1" x14ac:dyDescent="0.25">
      <c r="A80" s="2794" t="s">
        <v>44</v>
      </c>
      <c r="B80" s="2797" t="s">
        <v>857</v>
      </c>
      <c r="C80" s="2797" t="s">
        <v>45</v>
      </c>
      <c r="D80" s="2797" t="s">
        <v>33</v>
      </c>
      <c r="E80" s="2797"/>
      <c r="F80" s="2797"/>
      <c r="G80" s="2797" t="s">
        <v>1</v>
      </c>
      <c r="H80" s="2797"/>
      <c r="I80" s="2797"/>
      <c r="J80" s="2797" t="s">
        <v>2</v>
      </c>
      <c r="K80" s="2797"/>
      <c r="L80" s="2797"/>
      <c r="M80" s="2847" t="s">
        <v>31</v>
      </c>
      <c r="N80" s="2847"/>
      <c r="O80" s="2847"/>
      <c r="P80" s="2867" t="s">
        <v>99</v>
      </c>
      <c r="Q80" s="2867" t="s">
        <v>126</v>
      </c>
      <c r="R80" s="2857" t="s">
        <v>166</v>
      </c>
    </row>
    <row r="81" spans="1:18" s="277" customFormat="1" ht="25.5" customHeight="1" x14ac:dyDescent="0.25">
      <c r="A81" s="2795"/>
      <c r="B81" s="2845"/>
      <c r="C81" s="2845"/>
      <c r="D81" s="2827" t="s">
        <v>94</v>
      </c>
      <c r="E81" s="2827"/>
      <c r="F81" s="2827"/>
      <c r="G81" s="2827" t="s">
        <v>95</v>
      </c>
      <c r="H81" s="2827"/>
      <c r="I81" s="2827"/>
      <c r="J81" s="2827" t="s">
        <v>96</v>
      </c>
      <c r="K81" s="2827"/>
      <c r="L81" s="2827"/>
      <c r="M81" s="2827" t="s">
        <v>116</v>
      </c>
      <c r="N81" s="2827"/>
      <c r="O81" s="2827"/>
      <c r="P81" s="2868"/>
      <c r="Q81" s="2868"/>
      <c r="R81" s="2858"/>
    </row>
    <row r="82" spans="1:18" s="277" customFormat="1" ht="25.5" customHeight="1" x14ac:dyDescent="0.25">
      <c r="A82" s="2795"/>
      <c r="B82" s="2845"/>
      <c r="C82" s="2845"/>
      <c r="D82" s="2559" t="s">
        <v>204</v>
      </c>
      <c r="E82" s="2559" t="s">
        <v>2833</v>
      </c>
      <c r="F82" s="2559" t="s">
        <v>26</v>
      </c>
      <c r="G82" s="2559" t="s">
        <v>204</v>
      </c>
      <c r="H82" s="2559" t="s">
        <v>2833</v>
      </c>
      <c r="I82" s="2559" t="s">
        <v>26</v>
      </c>
      <c r="J82" s="2559" t="s">
        <v>204</v>
      </c>
      <c r="K82" s="2559" t="s">
        <v>2833</v>
      </c>
      <c r="L82" s="2559" t="s">
        <v>26</v>
      </c>
      <c r="M82" s="2559" t="s">
        <v>204</v>
      </c>
      <c r="N82" s="2559" t="s">
        <v>2833</v>
      </c>
      <c r="O82" s="2559" t="s">
        <v>26</v>
      </c>
      <c r="P82" s="2868"/>
      <c r="Q82" s="2868"/>
      <c r="R82" s="2858"/>
    </row>
    <row r="83" spans="1:18" s="277" customFormat="1" ht="25.5" customHeight="1" thickBot="1" x14ac:dyDescent="0.3">
      <c r="A83" s="2802"/>
      <c r="B83" s="2846"/>
      <c r="C83" s="2846"/>
      <c r="D83" s="280" t="s">
        <v>181</v>
      </c>
      <c r="E83" s="280" t="s">
        <v>182</v>
      </c>
      <c r="F83" s="280" t="s">
        <v>183</v>
      </c>
      <c r="G83" s="280" t="s">
        <v>181</v>
      </c>
      <c r="H83" s="280" t="s">
        <v>182</v>
      </c>
      <c r="I83" s="280" t="s">
        <v>183</v>
      </c>
      <c r="J83" s="280" t="s">
        <v>181</v>
      </c>
      <c r="K83" s="280" t="s">
        <v>182</v>
      </c>
      <c r="L83" s="280" t="s">
        <v>183</v>
      </c>
      <c r="M83" s="280" t="s">
        <v>181</v>
      </c>
      <c r="N83" s="280" t="s">
        <v>182</v>
      </c>
      <c r="O83" s="280" t="s">
        <v>183</v>
      </c>
      <c r="P83" s="2869"/>
      <c r="Q83" s="2869"/>
      <c r="R83" s="2859"/>
    </row>
    <row r="84" spans="1:18" s="277" customFormat="1" ht="30.75" customHeight="1" x14ac:dyDescent="0.25">
      <c r="A84" s="2852" t="s">
        <v>51</v>
      </c>
      <c r="B84" s="2833" t="s">
        <v>52</v>
      </c>
      <c r="C84" s="1858" t="s">
        <v>316</v>
      </c>
      <c r="D84" s="202">
        <v>0</v>
      </c>
      <c r="E84" s="202">
        <v>0</v>
      </c>
      <c r="F84" s="202">
        <v>0</v>
      </c>
      <c r="G84" s="202">
        <v>23</v>
      </c>
      <c r="H84" s="202">
        <v>13</v>
      </c>
      <c r="I84" s="202">
        <v>36</v>
      </c>
      <c r="J84" s="202">
        <v>22</v>
      </c>
      <c r="K84" s="202">
        <v>11</v>
      </c>
      <c r="L84" s="202">
        <v>33</v>
      </c>
      <c r="M84" s="2601">
        <f>SUM(D84,G84,J84)</f>
        <v>45</v>
      </c>
      <c r="N84" s="2601">
        <f t="shared" ref="N84:O94" si="37">SUM(E84,H84,K84)</f>
        <v>24</v>
      </c>
      <c r="O84" s="2601">
        <f t="shared" si="37"/>
        <v>69</v>
      </c>
      <c r="P84" s="263" t="s">
        <v>317</v>
      </c>
      <c r="Q84" s="2908" t="s">
        <v>858</v>
      </c>
      <c r="R84" s="2852" t="s">
        <v>100</v>
      </c>
    </row>
    <row r="85" spans="1:18" s="277" customFormat="1" ht="22.5" customHeight="1" x14ac:dyDescent="0.25">
      <c r="A85" s="2827"/>
      <c r="B85" s="2833"/>
      <c r="C85" s="1733" t="s">
        <v>2024</v>
      </c>
      <c r="D85" s="196">
        <v>0</v>
      </c>
      <c r="E85" s="196">
        <v>0</v>
      </c>
      <c r="F85" s="196">
        <v>0</v>
      </c>
      <c r="G85" s="196">
        <v>6</v>
      </c>
      <c r="H85" s="196">
        <v>10</v>
      </c>
      <c r="I85" s="196">
        <v>16</v>
      </c>
      <c r="J85" s="196">
        <v>0</v>
      </c>
      <c r="K85" s="196">
        <v>1</v>
      </c>
      <c r="L85" s="196">
        <v>1</v>
      </c>
      <c r="M85" s="177">
        <f t="shared" ref="M85:M90" si="38">SUM(D85,G85,J85)</f>
        <v>6</v>
      </c>
      <c r="N85" s="177">
        <f t="shared" si="37"/>
        <v>11</v>
      </c>
      <c r="O85" s="177">
        <f t="shared" si="37"/>
        <v>17</v>
      </c>
      <c r="P85" s="1731" t="s">
        <v>2026</v>
      </c>
      <c r="Q85" s="2908"/>
      <c r="R85" s="2827"/>
    </row>
    <row r="86" spans="1:18" s="277" customFormat="1" ht="44.25" customHeight="1" x14ac:dyDescent="0.25">
      <c r="A86" s="2827"/>
      <c r="B86" s="2833"/>
      <c r="C86" s="1733" t="s">
        <v>2023</v>
      </c>
      <c r="D86" s="196">
        <v>0</v>
      </c>
      <c r="E86" s="196">
        <v>0</v>
      </c>
      <c r="F86" s="196">
        <v>0</v>
      </c>
      <c r="G86" s="196">
        <v>18</v>
      </c>
      <c r="H86" s="196">
        <v>20</v>
      </c>
      <c r="I86" s="196">
        <v>38</v>
      </c>
      <c r="J86" s="196">
        <v>14</v>
      </c>
      <c r="K86" s="196">
        <v>10</v>
      </c>
      <c r="L86" s="196">
        <v>24</v>
      </c>
      <c r="M86" s="177">
        <f t="shared" ref="M86" si="39">SUM(D86,G86,J86)</f>
        <v>32</v>
      </c>
      <c r="N86" s="177">
        <f t="shared" ref="N86" si="40">SUM(E86,H86,K86)</f>
        <v>30</v>
      </c>
      <c r="O86" s="177">
        <f t="shared" ref="O86" si="41">SUM(F86,I86,L86)</f>
        <v>62</v>
      </c>
      <c r="P86" s="1731" t="s">
        <v>2058</v>
      </c>
      <c r="Q86" s="2908"/>
      <c r="R86" s="2827"/>
    </row>
    <row r="87" spans="1:18" s="277" customFormat="1" ht="41.25" customHeight="1" x14ac:dyDescent="0.25">
      <c r="A87" s="2827"/>
      <c r="B87" s="2833"/>
      <c r="C87" s="1733" t="s">
        <v>558</v>
      </c>
      <c r="D87" s="196">
        <v>0</v>
      </c>
      <c r="E87" s="196">
        <v>0</v>
      </c>
      <c r="F87" s="196">
        <v>0</v>
      </c>
      <c r="G87" s="196">
        <v>11</v>
      </c>
      <c r="H87" s="196">
        <v>11</v>
      </c>
      <c r="I87" s="196">
        <v>22</v>
      </c>
      <c r="J87" s="196">
        <v>0</v>
      </c>
      <c r="K87" s="196">
        <v>0</v>
      </c>
      <c r="L87" s="196">
        <v>0</v>
      </c>
      <c r="M87" s="177">
        <f t="shared" si="38"/>
        <v>11</v>
      </c>
      <c r="N87" s="177">
        <f t="shared" si="37"/>
        <v>11</v>
      </c>
      <c r="O87" s="177">
        <f t="shared" si="37"/>
        <v>22</v>
      </c>
      <c r="P87" s="1731" t="s">
        <v>859</v>
      </c>
      <c r="Q87" s="2908"/>
      <c r="R87" s="2827"/>
    </row>
    <row r="88" spans="1:18" s="277" customFormat="1" ht="42.75" customHeight="1" x14ac:dyDescent="0.25">
      <c r="A88" s="2827"/>
      <c r="B88" s="2833"/>
      <c r="C88" s="1733" t="s">
        <v>560</v>
      </c>
      <c r="D88" s="196">
        <v>0</v>
      </c>
      <c r="E88" s="196">
        <v>0</v>
      </c>
      <c r="F88" s="196">
        <v>0</v>
      </c>
      <c r="G88" s="196">
        <v>15</v>
      </c>
      <c r="H88" s="196">
        <v>9</v>
      </c>
      <c r="I88" s="196">
        <v>24</v>
      </c>
      <c r="J88" s="196">
        <v>12</v>
      </c>
      <c r="K88" s="196">
        <v>6</v>
      </c>
      <c r="L88" s="196">
        <v>18</v>
      </c>
      <c r="M88" s="177">
        <f t="shared" si="38"/>
        <v>27</v>
      </c>
      <c r="N88" s="177">
        <f t="shared" si="37"/>
        <v>15</v>
      </c>
      <c r="O88" s="177">
        <f t="shared" si="37"/>
        <v>42</v>
      </c>
      <c r="P88" s="1735" t="s">
        <v>561</v>
      </c>
      <c r="Q88" s="2908"/>
      <c r="R88" s="2827"/>
    </row>
    <row r="89" spans="1:18" s="277" customFormat="1" ht="24.75" customHeight="1" x14ac:dyDescent="0.25">
      <c r="A89" s="2827"/>
      <c r="B89" s="2861"/>
      <c r="C89" s="1733" t="s">
        <v>861</v>
      </c>
      <c r="D89" s="196">
        <v>0</v>
      </c>
      <c r="E89" s="196">
        <v>0</v>
      </c>
      <c r="F89" s="196">
        <v>0</v>
      </c>
      <c r="G89" s="196">
        <v>9</v>
      </c>
      <c r="H89" s="196">
        <v>9</v>
      </c>
      <c r="I89" s="196">
        <v>18</v>
      </c>
      <c r="J89" s="196">
        <v>0</v>
      </c>
      <c r="K89" s="196">
        <v>0</v>
      </c>
      <c r="L89" s="196">
        <v>0</v>
      </c>
      <c r="M89" s="177">
        <f t="shared" si="38"/>
        <v>9</v>
      </c>
      <c r="N89" s="177">
        <f t="shared" si="37"/>
        <v>9</v>
      </c>
      <c r="O89" s="177">
        <f t="shared" si="37"/>
        <v>18</v>
      </c>
      <c r="P89" s="1731" t="s">
        <v>563</v>
      </c>
      <c r="Q89" s="2927"/>
      <c r="R89" s="2827"/>
    </row>
    <row r="90" spans="1:18" s="277" customFormat="1" ht="23.25" customHeight="1" x14ac:dyDescent="0.25">
      <c r="A90" s="2827"/>
      <c r="B90" s="2886" t="s">
        <v>46</v>
      </c>
      <c r="C90" s="2886"/>
      <c r="D90" s="196">
        <f>SUM(D84:D89)</f>
        <v>0</v>
      </c>
      <c r="E90" s="196">
        <f>SUM(E84:E89)</f>
        <v>0</v>
      </c>
      <c r="F90" s="196">
        <f>SUM(D90:E90)</f>
        <v>0</v>
      </c>
      <c r="G90" s="196">
        <f t="shared" ref="G90:L90" si="42">SUM(G84:G89)</f>
        <v>82</v>
      </c>
      <c r="H90" s="196">
        <f t="shared" si="42"/>
        <v>72</v>
      </c>
      <c r="I90" s="196">
        <f t="shared" si="42"/>
        <v>154</v>
      </c>
      <c r="J90" s="196">
        <f t="shared" si="42"/>
        <v>48</v>
      </c>
      <c r="K90" s="196">
        <f t="shared" si="42"/>
        <v>28</v>
      </c>
      <c r="L90" s="196">
        <f t="shared" si="42"/>
        <v>76</v>
      </c>
      <c r="M90" s="177">
        <f t="shared" si="38"/>
        <v>130</v>
      </c>
      <c r="N90" s="177">
        <f t="shared" si="37"/>
        <v>100</v>
      </c>
      <c r="O90" s="177">
        <f t="shared" si="37"/>
        <v>230</v>
      </c>
      <c r="P90" s="2899" t="s">
        <v>477</v>
      </c>
      <c r="Q90" s="2899"/>
      <c r="R90" s="2827"/>
    </row>
    <row r="91" spans="1:18" s="277" customFormat="1" ht="28.5" customHeight="1" x14ac:dyDescent="0.25">
      <c r="A91" s="2827"/>
      <c r="B91" s="1734" t="s">
        <v>564</v>
      </c>
      <c r="C91" s="1738" t="s">
        <v>564</v>
      </c>
      <c r="D91" s="196">
        <v>0</v>
      </c>
      <c r="E91" s="196">
        <v>0</v>
      </c>
      <c r="F91" s="196">
        <v>0</v>
      </c>
      <c r="G91" s="196">
        <v>13</v>
      </c>
      <c r="H91" s="196">
        <v>30</v>
      </c>
      <c r="I91" s="196">
        <v>43</v>
      </c>
      <c r="J91" s="196">
        <v>16</v>
      </c>
      <c r="K91" s="196">
        <v>19</v>
      </c>
      <c r="L91" s="196">
        <v>35</v>
      </c>
      <c r="M91" s="177">
        <f>SUM(D91,G91,J91)</f>
        <v>29</v>
      </c>
      <c r="N91" s="177">
        <f t="shared" si="37"/>
        <v>49</v>
      </c>
      <c r="O91" s="177">
        <f t="shared" si="37"/>
        <v>78</v>
      </c>
      <c r="P91" s="1730" t="s">
        <v>862</v>
      </c>
      <c r="Q91" s="1730" t="s">
        <v>862</v>
      </c>
      <c r="R91" s="2827"/>
    </row>
    <row r="92" spans="1:18" s="277" customFormat="1" ht="34.5" customHeight="1" x14ac:dyDescent="0.25">
      <c r="A92" s="2827"/>
      <c r="B92" s="2832" t="s">
        <v>89</v>
      </c>
      <c r="C92" s="1732" t="s">
        <v>566</v>
      </c>
      <c r="D92" s="196">
        <v>0</v>
      </c>
      <c r="E92" s="196">
        <v>0</v>
      </c>
      <c r="F92" s="196">
        <v>0</v>
      </c>
      <c r="G92" s="180">
        <v>0</v>
      </c>
      <c r="H92" s="180">
        <v>1</v>
      </c>
      <c r="I92" s="180">
        <v>1</v>
      </c>
      <c r="J92" s="180">
        <v>0</v>
      </c>
      <c r="K92" s="180">
        <v>0</v>
      </c>
      <c r="L92" s="180">
        <v>0</v>
      </c>
      <c r="M92" s="180">
        <f t="shared" ref="M92:M93" si="43">SUM(D92,G92,J92)</f>
        <v>0</v>
      </c>
      <c r="N92" s="180">
        <f t="shared" si="37"/>
        <v>1</v>
      </c>
      <c r="O92" s="180">
        <f t="shared" si="37"/>
        <v>1</v>
      </c>
      <c r="P92" s="584" t="s">
        <v>863</v>
      </c>
      <c r="Q92" s="2926" t="s">
        <v>567</v>
      </c>
      <c r="R92" s="2827"/>
    </row>
    <row r="93" spans="1:18" s="277" customFormat="1" ht="29.25" customHeight="1" x14ac:dyDescent="0.25">
      <c r="A93" s="2827"/>
      <c r="B93" s="2833"/>
      <c r="C93" s="1733" t="s">
        <v>568</v>
      </c>
      <c r="D93" s="196">
        <v>0</v>
      </c>
      <c r="E93" s="196">
        <v>0</v>
      </c>
      <c r="F93" s="196">
        <v>0</v>
      </c>
      <c r="G93" s="196">
        <v>25</v>
      </c>
      <c r="H93" s="196">
        <v>5</v>
      </c>
      <c r="I93" s="196">
        <v>30</v>
      </c>
      <c r="J93" s="196">
        <v>14</v>
      </c>
      <c r="K93" s="196">
        <v>6</v>
      </c>
      <c r="L93" s="196">
        <v>20</v>
      </c>
      <c r="M93" s="177">
        <f t="shared" si="43"/>
        <v>39</v>
      </c>
      <c r="N93" s="177">
        <f t="shared" si="37"/>
        <v>11</v>
      </c>
      <c r="O93" s="177">
        <f t="shared" si="37"/>
        <v>50</v>
      </c>
      <c r="P93" s="1731" t="s">
        <v>863</v>
      </c>
      <c r="Q93" s="2908"/>
      <c r="R93" s="2827"/>
    </row>
    <row r="94" spans="1:18" s="277" customFormat="1" ht="25.5" customHeight="1" x14ac:dyDescent="0.25">
      <c r="A94" s="2827"/>
      <c r="B94" s="2861"/>
      <c r="C94" s="1732" t="s">
        <v>569</v>
      </c>
      <c r="D94" s="196">
        <v>0</v>
      </c>
      <c r="E94" s="196">
        <v>0</v>
      </c>
      <c r="F94" s="196">
        <v>0</v>
      </c>
      <c r="G94" s="213">
        <v>15</v>
      </c>
      <c r="H94" s="213">
        <v>16</v>
      </c>
      <c r="I94" s="213">
        <v>31</v>
      </c>
      <c r="J94" s="213">
        <v>11</v>
      </c>
      <c r="K94" s="213">
        <v>6</v>
      </c>
      <c r="L94" s="213">
        <v>17</v>
      </c>
      <c r="M94" s="180">
        <f>SUM(D94,G94,J94)</f>
        <v>26</v>
      </c>
      <c r="N94" s="180">
        <f t="shared" si="37"/>
        <v>22</v>
      </c>
      <c r="O94" s="180">
        <f t="shared" si="37"/>
        <v>48</v>
      </c>
      <c r="P94" s="584" t="s">
        <v>865</v>
      </c>
      <c r="Q94" s="2927"/>
      <c r="R94" s="2827"/>
    </row>
    <row r="95" spans="1:18" s="277" customFormat="1" ht="25.5" customHeight="1" x14ac:dyDescent="0.25">
      <c r="A95" s="2827"/>
      <c r="B95" s="2877" t="s">
        <v>46</v>
      </c>
      <c r="C95" s="2877"/>
      <c r="D95" s="213">
        <f t="shared" ref="D95:E99" si="44">SUM(D92:D94)</f>
        <v>0</v>
      </c>
      <c r="E95" s="213">
        <f t="shared" si="44"/>
        <v>0</v>
      </c>
      <c r="F95" s="213">
        <f>SUM(D95:E95)</f>
        <v>0</v>
      </c>
      <c r="G95" s="213">
        <f t="shared" ref="G95:O95" si="45">SUM(G92:G94)</f>
        <v>40</v>
      </c>
      <c r="H95" s="213">
        <f t="shared" si="45"/>
        <v>22</v>
      </c>
      <c r="I95" s="213">
        <f t="shared" si="45"/>
        <v>62</v>
      </c>
      <c r="J95" s="213">
        <f t="shared" si="45"/>
        <v>25</v>
      </c>
      <c r="K95" s="213">
        <f t="shared" si="45"/>
        <v>12</v>
      </c>
      <c r="L95" s="213">
        <f t="shared" si="45"/>
        <v>37</v>
      </c>
      <c r="M95" s="200">
        <f t="shared" si="45"/>
        <v>65</v>
      </c>
      <c r="N95" s="200">
        <f t="shared" si="45"/>
        <v>34</v>
      </c>
      <c r="O95" s="200">
        <f t="shared" si="45"/>
        <v>99</v>
      </c>
      <c r="P95" s="2890" t="s">
        <v>477</v>
      </c>
      <c r="Q95" s="2890"/>
      <c r="R95" s="2827"/>
    </row>
    <row r="96" spans="1:18" s="277" customFormat="1" ht="42" customHeight="1" x14ac:dyDescent="0.25">
      <c r="A96" s="2827"/>
      <c r="B96" s="2945" t="s">
        <v>320</v>
      </c>
      <c r="C96" s="1733" t="s">
        <v>572</v>
      </c>
      <c r="D96" s="213">
        <v>0</v>
      </c>
      <c r="E96" s="213">
        <v>0</v>
      </c>
      <c r="F96" s="213">
        <v>0</v>
      </c>
      <c r="G96" s="196">
        <v>9</v>
      </c>
      <c r="H96" s="196">
        <v>7</v>
      </c>
      <c r="I96" s="196">
        <v>16</v>
      </c>
      <c r="J96" s="196">
        <v>1</v>
      </c>
      <c r="K96" s="196">
        <v>1</v>
      </c>
      <c r="L96" s="196">
        <v>2</v>
      </c>
      <c r="M96" s="177">
        <f>SUM(D96,G96,J96)</f>
        <v>10</v>
      </c>
      <c r="N96" s="177">
        <f t="shared" ref="N96:O98" si="46">SUM(E96,H96,K96)</f>
        <v>8</v>
      </c>
      <c r="O96" s="177">
        <f t="shared" si="46"/>
        <v>18</v>
      </c>
      <c r="P96" s="1735" t="s">
        <v>573</v>
      </c>
      <c r="Q96" s="2854" t="s">
        <v>866</v>
      </c>
      <c r="R96" s="2827"/>
    </row>
    <row r="97" spans="1:18" s="277" customFormat="1" ht="44.25" customHeight="1" x14ac:dyDescent="0.25">
      <c r="A97" s="2827"/>
      <c r="B97" s="2945"/>
      <c r="C97" s="1733" t="s">
        <v>575</v>
      </c>
      <c r="D97" s="213">
        <v>0</v>
      </c>
      <c r="E97" s="213">
        <v>0</v>
      </c>
      <c r="F97" s="213">
        <v>0</v>
      </c>
      <c r="G97" s="196">
        <v>0</v>
      </c>
      <c r="H97" s="196">
        <v>3</v>
      </c>
      <c r="I97" s="196">
        <v>3</v>
      </c>
      <c r="J97" s="196">
        <v>1</v>
      </c>
      <c r="K97" s="196">
        <v>1</v>
      </c>
      <c r="L97" s="196">
        <v>2</v>
      </c>
      <c r="M97" s="177">
        <f t="shared" ref="M97:M98" si="47">SUM(D97,G97,J97)</f>
        <v>1</v>
      </c>
      <c r="N97" s="177">
        <f t="shared" si="46"/>
        <v>4</v>
      </c>
      <c r="O97" s="177">
        <f t="shared" si="46"/>
        <v>5</v>
      </c>
      <c r="P97" s="1735" t="s">
        <v>576</v>
      </c>
      <c r="Q97" s="2854"/>
      <c r="R97" s="2827"/>
    </row>
    <row r="98" spans="1:18" s="277" customFormat="1" ht="43.5" customHeight="1" x14ac:dyDescent="0.25">
      <c r="A98" s="2827"/>
      <c r="B98" s="2832"/>
      <c r="C98" s="2420" t="s">
        <v>867</v>
      </c>
      <c r="D98" s="213">
        <v>0</v>
      </c>
      <c r="E98" s="213">
        <v>0</v>
      </c>
      <c r="F98" s="213">
        <v>0</v>
      </c>
      <c r="G98" s="213">
        <v>11</v>
      </c>
      <c r="H98" s="213">
        <v>7</v>
      </c>
      <c r="I98" s="213">
        <v>18</v>
      </c>
      <c r="J98" s="213">
        <v>3</v>
      </c>
      <c r="K98" s="213">
        <v>1</v>
      </c>
      <c r="L98" s="213">
        <v>4</v>
      </c>
      <c r="M98" s="180">
        <f t="shared" si="47"/>
        <v>14</v>
      </c>
      <c r="N98" s="180">
        <f t="shared" si="46"/>
        <v>8</v>
      </c>
      <c r="O98" s="180">
        <f t="shared" si="46"/>
        <v>22</v>
      </c>
      <c r="P98" s="2434" t="s">
        <v>578</v>
      </c>
      <c r="Q98" s="2821"/>
      <c r="R98" s="2827"/>
    </row>
    <row r="99" spans="1:18" s="277" customFormat="1" ht="25.5" customHeight="1" thickBot="1" x14ac:dyDescent="0.3">
      <c r="A99" s="1996"/>
      <c r="B99" s="2888" t="s">
        <v>46</v>
      </c>
      <c r="C99" s="2888"/>
      <c r="D99" s="2460">
        <f t="shared" si="44"/>
        <v>0</v>
      </c>
      <c r="E99" s="2460">
        <f t="shared" si="44"/>
        <v>0</v>
      </c>
      <c r="F99" s="2460">
        <f>SUM(D99:E99)</f>
        <v>0</v>
      </c>
      <c r="G99" s="2460">
        <f t="shared" ref="G99:O99" si="48">SUM(G96:G98)</f>
        <v>20</v>
      </c>
      <c r="H99" s="2460">
        <f t="shared" si="48"/>
        <v>17</v>
      </c>
      <c r="I99" s="2460">
        <f t="shared" si="48"/>
        <v>37</v>
      </c>
      <c r="J99" s="2460">
        <f t="shared" si="48"/>
        <v>5</v>
      </c>
      <c r="K99" s="2460">
        <f t="shared" si="48"/>
        <v>3</v>
      </c>
      <c r="L99" s="2460">
        <f t="shared" si="48"/>
        <v>8</v>
      </c>
      <c r="M99" s="2600">
        <f t="shared" si="48"/>
        <v>25</v>
      </c>
      <c r="N99" s="2600">
        <f t="shared" si="48"/>
        <v>20</v>
      </c>
      <c r="O99" s="2600">
        <f t="shared" si="48"/>
        <v>45</v>
      </c>
      <c r="P99" s="2889" t="s">
        <v>477</v>
      </c>
      <c r="Q99" s="2889"/>
      <c r="R99" s="1996"/>
    </row>
    <row r="100" spans="1:18" s="277" customFormat="1" ht="39" customHeight="1" x14ac:dyDescent="0.25">
      <c r="A100" s="842"/>
      <c r="R100" s="806"/>
    </row>
    <row r="101" spans="1:18" s="277" customFormat="1" ht="40.5" customHeight="1" x14ac:dyDescent="0.25">
      <c r="A101" s="842"/>
      <c r="R101" s="806"/>
    </row>
    <row r="102" spans="1:18" s="277" customFormat="1" ht="20.25" hidden="1" customHeight="1" thickBot="1" x14ac:dyDescent="0.3">
      <c r="A102" s="1754"/>
      <c r="R102" s="1755"/>
    </row>
    <row r="103" spans="1:18" s="277" customFormat="1" ht="34.5" customHeight="1" thickBot="1" x14ac:dyDescent="0.3">
      <c r="A103" s="2987" t="s">
        <v>2311</v>
      </c>
      <c r="B103" s="2987"/>
      <c r="C103" s="1737"/>
      <c r="D103" s="1737"/>
      <c r="E103" s="1737"/>
      <c r="F103" s="1737"/>
      <c r="G103" s="1737"/>
      <c r="H103" s="1737"/>
      <c r="I103" s="1737"/>
      <c r="J103" s="1737"/>
      <c r="K103" s="271"/>
      <c r="L103" s="2970"/>
      <c r="M103" s="2970"/>
      <c r="N103" s="2970"/>
      <c r="O103" s="209"/>
      <c r="P103" s="2963" t="s">
        <v>2312</v>
      </c>
      <c r="Q103" s="2963"/>
      <c r="R103" s="2963"/>
    </row>
    <row r="104" spans="1:18" s="277" customFormat="1" ht="24.75" customHeight="1" thickTop="1" x14ac:dyDescent="0.25">
      <c r="A104" s="2794" t="s">
        <v>44</v>
      </c>
      <c r="B104" s="2797" t="s">
        <v>857</v>
      </c>
      <c r="C104" s="2797" t="s">
        <v>45</v>
      </c>
      <c r="D104" s="2797" t="s">
        <v>33</v>
      </c>
      <c r="E104" s="2797"/>
      <c r="F104" s="2797"/>
      <c r="G104" s="2797" t="s">
        <v>1</v>
      </c>
      <c r="H104" s="2797"/>
      <c r="I104" s="2797"/>
      <c r="J104" s="2797" t="s">
        <v>2</v>
      </c>
      <c r="K104" s="2797"/>
      <c r="L104" s="2797"/>
      <c r="M104" s="2847" t="s">
        <v>31</v>
      </c>
      <c r="N104" s="2847"/>
      <c r="O104" s="2847"/>
      <c r="P104" s="2867" t="s">
        <v>99</v>
      </c>
      <c r="Q104" s="2867" t="s">
        <v>126</v>
      </c>
      <c r="R104" s="2857" t="s">
        <v>166</v>
      </c>
    </row>
    <row r="105" spans="1:18" s="277" customFormat="1" ht="23.25" customHeight="1" x14ac:dyDescent="0.25">
      <c r="A105" s="2795"/>
      <c r="B105" s="2845"/>
      <c r="C105" s="2845"/>
      <c r="D105" s="2827" t="s">
        <v>94</v>
      </c>
      <c r="E105" s="2827"/>
      <c r="F105" s="2827"/>
      <c r="G105" s="2827" t="s">
        <v>95</v>
      </c>
      <c r="H105" s="2827"/>
      <c r="I105" s="2827"/>
      <c r="J105" s="2827" t="s">
        <v>96</v>
      </c>
      <c r="K105" s="2827"/>
      <c r="L105" s="2827"/>
      <c r="M105" s="2827" t="s">
        <v>116</v>
      </c>
      <c r="N105" s="2827"/>
      <c r="O105" s="2827"/>
      <c r="P105" s="2868"/>
      <c r="Q105" s="2868"/>
      <c r="R105" s="2858"/>
    </row>
    <row r="106" spans="1:18" s="277" customFormat="1" ht="21.75" customHeight="1" x14ac:dyDescent="0.25">
      <c r="A106" s="2795"/>
      <c r="B106" s="2845"/>
      <c r="C106" s="2845"/>
      <c r="D106" s="2559" t="s">
        <v>204</v>
      </c>
      <c r="E106" s="2559" t="s">
        <v>2833</v>
      </c>
      <c r="F106" s="2559" t="s">
        <v>26</v>
      </c>
      <c r="G106" s="2559" t="s">
        <v>204</v>
      </c>
      <c r="H106" s="2559" t="s">
        <v>2833</v>
      </c>
      <c r="I106" s="2559" t="s">
        <v>26</v>
      </c>
      <c r="J106" s="2559" t="s">
        <v>204</v>
      </c>
      <c r="K106" s="2559" t="s">
        <v>2833</v>
      </c>
      <c r="L106" s="2559" t="s">
        <v>26</v>
      </c>
      <c r="M106" s="2559" t="s">
        <v>204</v>
      </c>
      <c r="N106" s="2559" t="s">
        <v>2833</v>
      </c>
      <c r="O106" s="2559" t="s">
        <v>26</v>
      </c>
      <c r="P106" s="2868"/>
      <c r="Q106" s="2868"/>
      <c r="R106" s="2858"/>
    </row>
    <row r="107" spans="1:18" s="277" customFormat="1" ht="21" customHeight="1" thickBot="1" x14ac:dyDescent="0.3">
      <c r="A107" s="2802"/>
      <c r="B107" s="2846"/>
      <c r="C107" s="2846"/>
      <c r="D107" s="280" t="s">
        <v>181</v>
      </c>
      <c r="E107" s="280" t="s">
        <v>182</v>
      </c>
      <c r="F107" s="280" t="s">
        <v>183</v>
      </c>
      <c r="G107" s="280" t="s">
        <v>181</v>
      </c>
      <c r="H107" s="280" t="s">
        <v>182</v>
      </c>
      <c r="I107" s="280" t="s">
        <v>183</v>
      </c>
      <c r="J107" s="280" t="s">
        <v>181</v>
      </c>
      <c r="K107" s="280" t="s">
        <v>182</v>
      </c>
      <c r="L107" s="280" t="s">
        <v>183</v>
      </c>
      <c r="M107" s="280" t="s">
        <v>181</v>
      </c>
      <c r="N107" s="280" t="s">
        <v>182</v>
      </c>
      <c r="O107" s="280" t="s">
        <v>183</v>
      </c>
      <c r="P107" s="2869"/>
      <c r="Q107" s="2869"/>
      <c r="R107" s="2859"/>
    </row>
    <row r="108" spans="1:18" s="277" customFormat="1" ht="45" customHeight="1" x14ac:dyDescent="0.25">
      <c r="A108" s="2852" t="s">
        <v>35</v>
      </c>
      <c r="B108" s="878" t="s">
        <v>579</v>
      </c>
      <c r="C108" s="492" t="s">
        <v>575</v>
      </c>
      <c r="D108" s="196">
        <v>0</v>
      </c>
      <c r="E108" s="196">
        <v>0</v>
      </c>
      <c r="F108" s="196">
        <v>0</v>
      </c>
      <c r="G108" s="196">
        <v>6</v>
      </c>
      <c r="H108" s="196">
        <v>9</v>
      </c>
      <c r="I108" s="196">
        <v>15</v>
      </c>
      <c r="J108" s="196">
        <v>0</v>
      </c>
      <c r="K108" s="196">
        <v>0</v>
      </c>
      <c r="L108" s="196">
        <v>0</v>
      </c>
      <c r="M108" s="177">
        <f>SUM(D108,G108,J108)</f>
        <v>6</v>
      </c>
      <c r="N108" s="177">
        <f t="shared" ref="N108:O115" si="49">SUM(E108,H108,K108)</f>
        <v>9</v>
      </c>
      <c r="O108" s="177">
        <f t="shared" si="49"/>
        <v>15</v>
      </c>
      <c r="P108" s="340" t="s">
        <v>580</v>
      </c>
      <c r="Q108" s="1275" t="s">
        <v>581</v>
      </c>
      <c r="R108" s="2934" t="s">
        <v>100</v>
      </c>
    </row>
    <row r="109" spans="1:18" ht="39" customHeight="1" x14ac:dyDescent="0.25">
      <c r="A109" s="2827"/>
      <c r="B109" s="492" t="s">
        <v>322</v>
      </c>
      <c r="C109" s="890" t="s">
        <v>322</v>
      </c>
      <c r="D109" s="196">
        <v>0</v>
      </c>
      <c r="E109" s="196">
        <v>0</v>
      </c>
      <c r="F109" s="196">
        <v>0</v>
      </c>
      <c r="G109" s="194">
        <v>17</v>
      </c>
      <c r="H109" s="194">
        <v>25</v>
      </c>
      <c r="I109" s="194">
        <v>42</v>
      </c>
      <c r="J109" s="194">
        <v>12</v>
      </c>
      <c r="K109" s="194">
        <v>20</v>
      </c>
      <c r="L109" s="194">
        <v>32</v>
      </c>
      <c r="M109" s="285">
        <f>SUM(D109,G109,J109)</f>
        <v>29</v>
      </c>
      <c r="N109" s="285">
        <f t="shared" si="49"/>
        <v>45</v>
      </c>
      <c r="O109" s="285">
        <f t="shared" si="49"/>
        <v>74</v>
      </c>
      <c r="P109" s="840" t="s">
        <v>319</v>
      </c>
      <c r="Q109" s="840" t="s">
        <v>319</v>
      </c>
      <c r="R109" s="2901"/>
    </row>
    <row r="110" spans="1:18" ht="36.75" customHeight="1" x14ac:dyDescent="0.25">
      <c r="A110" s="2827"/>
      <c r="B110" s="492" t="s">
        <v>868</v>
      </c>
      <c r="C110" s="492" t="s">
        <v>868</v>
      </c>
      <c r="D110" s="196">
        <v>0</v>
      </c>
      <c r="E110" s="196">
        <v>0</v>
      </c>
      <c r="F110" s="196">
        <v>0</v>
      </c>
      <c r="G110" s="196">
        <v>12</v>
      </c>
      <c r="H110" s="196">
        <v>7</v>
      </c>
      <c r="I110" s="196">
        <v>19</v>
      </c>
      <c r="J110" s="196">
        <v>0</v>
      </c>
      <c r="K110" s="196">
        <v>0</v>
      </c>
      <c r="L110" s="196">
        <v>0</v>
      </c>
      <c r="M110" s="177">
        <f t="shared" ref="M110:M115" si="50">SUM(D110,G110,J110)</f>
        <v>12</v>
      </c>
      <c r="N110" s="177">
        <f t="shared" si="49"/>
        <v>7</v>
      </c>
      <c r="O110" s="177">
        <f t="shared" si="49"/>
        <v>19</v>
      </c>
      <c r="P110" s="337" t="s">
        <v>585</v>
      </c>
      <c r="Q110" s="337" t="s">
        <v>585</v>
      </c>
      <c r="R110" s="2901"/>
    </row>
    <row r="111" spans="1:18" ht="25.5" customHeight="1" x14ac:dyDescent="0.25">
      <c r="A111" s="2827"/>
      <c r="B111" s="492" t="s">
        <v>586</v>
      </c>
      <c r="C111" s="492" t="s">
        <v>586</v>
      </c>
      <c r="D111" s="196">
        <v>2</v>
      </c>
      <c r="E111" s="196">
        <v>2</v>
      </c>
      <c r="F111" s="196">
        <v>4</v>
      </c>
      <c r="G111" s="196">
        <v>30</v>
      </c>
      <c r="H111" s="196">
        <v>20</v>
      </c>
      <c r="I111" s="196">
        <v>50</v>
      </c>
      <c r="J111" s="196">
        <v>12</v>
      </c>
      <c r="K111" s="196">
        <v>5</v>
      </c>
      <c r="L111" s="196">
        <v>17</v>
      </c>
      <c r="M111" s="177">
        <f t="shared" si="50"/>
        <v>44</v>
      </c>
      <c r="N111" s="177">
        <f t="shared" si="49"/>
        <v>27</v>
      </c>
      <c r="O111" s="177">
        <f t="shared" si="49"/>
        <v>71</v>
      </c>
      <c r="P111" s="337" t="s">
        <v>587</v>
      </c>
      <c r="Q111" s="337" t="s">
        <v>587</v>
      </c>
      <c r="R111" s="2901"/>
    </row>
    <row r="112" spans="1:18" ht="28.5" customHeight="1" x14ac:dyDescent="0.25">
      <c r="A112" s="2827"/>
      <c r="B112" s="492" t="s">
        <v>592</v>
      </c>
      <c r="C112" s="492" t="s">
        <v>592</v>
      </c>
      <c r="D112" s="196">
        <v>0</v>
      </c>
      <c r="E112" s="196">
        <v>0</v>
      </c>
      <c r="F112" s="196">
        <v>0</v>
      </c>
      <c r="G112" s="196">
        <v>4</v>
      </c>
      <c r="H112" s="196">
        <v>14</v>
      </c>
      <c r="I112" s="196">
        <v>18</v>
      </c>
      <c r="J112" s="196">
        <v>0</v>
      </c>
      <c r="K112" s="196">
        <v>0</v>
      </c>
      <c r="L112" s="196">
        <v>0</v>
      </c>
      <c r="M112" s="177">
        <f t="shared" si="50"/>
        <v>4</v>
      </c>
      <c r="N112" s="177">
        <f t="shared" si="49"/>
        <v>14</v>
      </c>
      <c r="O112" s="177">
        <f t="shared" si="49"/>
        <v>18</v>
      </c>
      <c r="P112" s="1277" t="s">
        <v>593</v>
      </c>
      <c r="Q112" s="1277" t="s">
        <v>593</v>
      </c>
      <c r="R112" s="2901"/>
    </row>
    <row r="113" spans="1:18" ht="37.5" customHeight="1" x14ac:dyDescent="0.25">
      <c r="A113" s="2827"/>
      <c r="B113" s="492" t="s">
        <v>869</v>
      </c>
      <c r="C113" s="492" t="s">
        <v>869</v>
      </c>
      <c r="D113" s="196">
        <v>0</v>
      </c>
      <c r="E113" s="196">
        <v>0</v>
      </c>
      <c r="F113" s="196">
        <v>0</v>
      </c>
      <c r="G113" s="196">
        <v>10</v>
      </c>
      <c r="H113" s="196">
        <v>20</v>
      </c>
      <c r="I113" s="196">
        <v>30</v>
      </c>
      <c r="J113" s="196">
        <v>10</v>
      </c>
      <c r="K113" s="196">
        <v>17</v>
      </c>
      <c r="L113" s="196">
        <v>27</v>
      </c>
      <c r="M113" s="177">
        <f t="shared" si="50"/>
        <v>20</v>
      </c>
      <c r="N113" s="177">
        <f t="shared" si="49"/>
        <v>37</v>
      </c>
      <c r="O113" s="177">
        <f t="shared" si="49"/>
        <v>57</v>
      </c>
      <c r="P113" s="337" t="s">
        <v>589</v>
      </c>
      <c r="Q113" s="337" t="s">
        <v>589</v>
      </c>
      <c r="R113" s="2901"/>
    </row>
    <row r="114" spans="1:18" ht="35.25" customHeight="1" x14ac:dyDescent="0.25">
      <c r="A114" s="2827"/>
      <c r="B114" s="1487" t="s">
        <v>870</v>
      </c>
      <c r="C114" s="492" t="s">
        <v>870</v>
      </c>
      <c r="D114" s="196">
        <v>0</v>
      </c>
      <c r="E114" s="196">
        <v>0</v>
      </c>
      <c r="F114" s="196">
        <v>0</v>
      </c>
      <c r="G114" s="196">
        <v>20</v>
      </c>
      <c r="H114" s="196">
        <v>13</v>
      </c>
      <c r="I114" s="196">
        <v>33</v>
      </c>
      <c r="J114" s="196">
        <v>0</v>
      </c>
      <c r="K114" s="196">
        <v>0</v>
      </c>
      <c r="L114" s="196">
        <v>0</v>
      </c>
      <c r="M114" s="177">
        <f t="shared" si="50"/>
        <v>20</v>
      </c>
      <c r="N114" s="177">
        <f t="shared" si="49"/>
        <v>13</v>
      </c>
      <c r="O114" s="177">
        <f t="shared" si="49"/>
        <v>33</v>
      </c>
      <c r="P114" s="337" t="s">
        <v>591</v>
      </c>
      <c r="Q114" s="1480" t="s">
        <v>591</v>
      </c>
      <c r="R114" s="2901"/>
    </row>
    <row r="115" spans="1:18" ht="27" customHeight="1" x14ac:dyDescent="0.25">
      <c r="A115" s="2853"/>
      <c r="B115" s="878" t="s">
        <v>582</v>
      </c>
      <c r="C115" s="878"/>
      <c r="D115" s="196">
        <v>0</v>
      </c>
      <c r="E115" s="196">
        <v>0</v>
      </c>
      <c r="F115" s="196">
        <v>0</v>
      </c>
      <c r="G115" s="213">
        <v>5</v>
      </c>
      <c r="H115" s="213">
        <v>16</v>
      </c>
      <c r="I115" s="213">
        <v>21</v>
      </c>
      <c r="J115" s="196">
        <v>0</v>
      </c>
      <c r="K115" s="196">
        <v>0</v>
      </c>
      <c r="L115" s="196">
        <v>0</v>
      </c>
      <c r="M115" s="180">
        <f t="shared" si="50"/>
        <v>5</v>
      </c>
      <c r="N115" s="180">
        <f t="shared" si="49"/>
        <v>16</v>
      </c>
      <c r="O115" s="180">
        <f t="shared" si="49"/>
        <v>21</v>
      </c>
      <c r="P115" s="1299"/>
      <c r="Q115" s="1300" t="s">
        <v>871</v>
      </c>
      <c r="R115" s="2898"/>
    </row>
    <row r="116" spans="1:18" ht="25.5" customHeight="1" x14ac:dyDescent="0.25">
      <c r="A116" s="2996" t="s">
        <v>49</v>
      </c>
      <c r="B116" s="2996"/>
      <c r="C116" s="2996"/>
      <c r="D116" s="200">
        <f>SUM(D90,D91,D95,D95,D99,D108:D115)</f>
        <v>2</v>
      </c>
      <c r="E116" s="200">
        <f>SUM(E90,E91,E95,E95,E99,E108:E115)</f>
        <v>2</v>
      </c>
      <c r="F116" s="200">
        <f>SUM(F90,F91,F95,F95,F99,F108:F115)</f>
        <v>4</v>
      </c>
      <c r="G116" s="200">
        <f t="shared" ref="G116:O116" si="51">SUM(G90,G91,G95,G99,G108:G115)</f>
        <v>259</v>
      </c>
      <c r="H116" s="200">
        <f t="shared" si="51"/>
        <v>265</v>
      </c>
      <c r="I116" s="200">
        <f t="shared" si="51"/>
        <v>524</v>
      </c>
      <c r="J116" s="200">
        <f t="shared" si="51"/>
        <v>128</v>
      </c>
      <c r="K116" s="200">
        <f t="shared" si="51"/>
        <v>104</v>
      </c>
      <c r="L116" s="200">
        <f t="shared" si="51"/>
        <v>232</v>
      </c>
      <c r="M116" s="200">
        <f t="shared" si="51"/>
        <v>389</v>
      </c>
      <c r="N116" s="200">
        <f t="shared" si="51"/>
        <v>371</v>
      </c>
      <c r="O116" s="200">
        <f t="shared" si="51"/>
        <v>760</v>
      </c>
      <c r="P116" s="2984" t="s">
        <v>130</v>
      </c>
      <c r="Q116" s="2984"/>
      <c r="R116" s="2984"/>
    </row>
    <row r="117" spans="1:18" ht="36.75" customHeight="1" x14ac:dyDescent="0.25">
      <c r="A117" s="2945" t="s">
        <v>832</v>
      </c>
      <c r="B117" s="492" t="s">
        <v>596</v>
      </c>
      <c r="C117" s="492" t="s">
        <v>596</v>
      </c>
      <c r="D117" s="196">
        <v>0</v>
      </c>
      <c r="E117" s="196">
        <v>0</v>
      </c>
      <c r="F117" s="196">
        <v>0</v>
      </c>
      <c r="G117" s="196">
        <v>3</v>
      </c>
      <c r="H117" s="196">
        <v>9</v>
      </c>
      <c r="I117" s="196">
        <v>12</v>
      </c>
      <c r="J117" s="196">
        <v>0</v>
      </c>
      <c r="K117" s="196">
        <v>0</v>
      </c>
      <c r="L117" s="196">
        <v>0</v>
      </c>
      <c r="M117" s="177">
        <f>SUM(D117,G117,J117)</f>
        <v>3</v>
      </c>
      <c r="N117" s="177">
        <f t="shared" ref="N117:O117" si="52">SUM(E117,H117,K117)</f>
        <v>9</v>
      </c>
      <c r="O117" s="177">
        <f t="shared" si="52"/>
        <v>12</v>
      </c>
      <c r="P117" s="337" t="s">
        <v>872</v>
      </c>
      <c r="Q117" s="337" t="s">
        <v>872</v>
      </c>
      <c r="R117" s="2962" t="s">
        <v>873</v>
      </c>
    </row>
    <row r="118" spans="1:18" ht="40.5" customHeight="1" x14ac:dyDescent="0.25">
      <c r="A118" s="2945"/>
      <c r="B118" s="492" t="s">
        <v>597</v>
      </c>
      <c r="C118" s="492" t="s">
        <v>1709</v>
      </c>
      <c r="D118" s="196">
        <v>0</v>
      </c>
      <c r="E118" s="196">
        <v>0</v>
      </c>
      <c r="F118" s="196">
        <v>0</v>
      </c>
      <c r="G118" s="196">
        <v>5</v>
      </c>
      <c r="H118" s="196">
        <v>12</v>
      </c>
      <c r="I118" s="196">
        <v>17</v>
      </c>
      <c r="J118" s="196">
        <v>0</v>
      </c>
      <c r="K118" s="196">
        <v>0</v>
      </c>
      <c r="L118" s="196">
        <v>0</v>
      </c>
      <c r="M118" s="177">
        <f t="shared" ref="M118:M120" si="53">SUM(D118,G118,J118)</f>
        <v>5</v>
      </c>
      <c r="N118" s="177">
        <f t="shared" ref="N118:N120" si="54">SUM(E118,H118,K118)</f>
        <v>12</v>
      </c>
      <c r="O118" s="177">
        <f t="shared" ref="O118:O120" si="55">SUM(F118,I118,L118)</f>
        <v>17</v>
      </c>
      <c r="P118" s="337" t="s">
        <v>599</v>
      </c>
      <c r="Q118" s="337" t="s">
        <v>599</v>
      </c>
      <c r="R118" s="2962"/>
    </row>
    <row r="119" spans="1:18" ht="40.5" customHeight="1" x14ac:dyDescent="0.25">
      <c r="A119" s="2945"/>
      <c r="B119" s="492" t="s">
        <v>874</v>
      </c>
      <c r="C119" s="492" t="s">
        <v>875</v>
      </c>
      <c r="D119" s="196">
        <v>0</v>
      </c>
      <c r="E119" s="196">
        <v>0</v>
      </c>
      <c r="F119" s="196">
        <v>0</v>
      </c>
      <c r="G119" s="196">
        <v>2</v>
      </c>
      <c r="H119" s="196">
        <v>16</v>
      </c>
      <c r="I119" s="196">
        <v>18</v>
      </c>
      <c r="J119" s="196">
        <v>0</v>
      </c>
      <c r="K119" s="196">
        <v>0</v>
      </c>
      <c r="L119" s="196">
        <v>0</v>
      </c>
      <c r="M119" s="177">
        <f t="shared" si="53"/>
        <v>2</v>
      </c>
      <c r="N119" s="177">
        <f t="shared" si="54"/>
        <v>16</v>
      </c>
      <c r="O119" s="177">
        <f t="shared" si="55"/>
        <v>18</v>
      </c>
      <c r="P119" s="500" t="s">
        <v>602</v>
      </c>
      <c r="Q119" s="500" t="s">
        <v>603</v>
      </c>
      <c r="R119" s="2962"/>
    </row>
    <row r="120" spans="1:18" ht="33.75" customHeight="1" x14ac:dyDescent="0.25">
      <c r="A120" s="2945"/>
      <c r="B120" s="1924" t="s">
        <v>2297</v>
      </c>
      <c r="C120" s="1924" t="s">
        <v>2297</v>
      </c>
      <c r="D120" s="196">
        <v>0</v>
      </c>
      <c r="E120" s="196">
        <v>0</v>
      </c>
      <c r="F120" s="196">
        <v>0</v>
      </c>
      <c r="G120" s="196">
        <v>3</v>
      </c>
      <c r="H120" s="196">
        <v>5</v>
      </c>
      <c r="I120" s="196">
        <v>8</v>
      </c>
      <c r="J120" s="196">
        <v>0</v>
      </c>
      <c r="K120" s="196">
        <v>0</v>
      </c>
      <c r="L120" s="196">
        <v>0</v>
      </c>
      <c r="M120" s="177">
        <f t="shared" si="53"/>
        <v>3</v>
      </c>
      <c r="N120" s="177">
        <f t="shared" si="54"/>
        <v>5</v>
      </c>
      <c r="O120" s="177">
        <f t="shared" si="55"/>
        <v>8</v>
      </c>
      <c r="P120" s="2482" t="s">
        <v>2665</v>
      </c>
      <c r="Q120" s="2482" t="s">
        <v>2665</v>
      </c>
      <c r="R120" s="2962"/>
    </row>
    <row r="121" spans="1:18" ht="25.5" customHeight="1" thickBot="1" x14ac:dyDescent="0.3">
      <c r="A121" s="2997" t="s">
        <v>49</v>
      </c>
      <c r="B121" s="2997"/>
      <c r="C121" s="2997"/>
      <c r="D121" s="2600">
        <f>SUM(D117:D120)</f>
        <v>0</v>
      </c>
      <c r="E121" s="2600">
        <f t="shared" ref="E121:O121" si="56">SUM(E117:E120)</f>
        <v>0</v>
      </c>
      <c r="F121" s="2600">
        <f t="shared" si="56"/>
        <v>0</v>
      </c>
      <c r="G121" s="2600">
        <f t="shared" si="56"/>
        <v>13</v>
      </c>
      <c r="H121" s="2600">
        <f t="shared" si="56"/>
        <v>42</v>
      </c>
      <c r="I121" s="2600">
        <f t="shared" si="56"/>
        <v>55</v>
      </c>
      <c r="J121" s="2600">
        <f t="shared" si="56"/>
        <v>0</v>
      </c>
      <c r="K121" s="2600">
        <f t="shared" si="56"/>
        <v>0</v>
      </c>
      <c r="L121" s="2600">
        <f t="shared" si="56"/>
        <v>0</v>
      </c>
      <c r="M121" s="2600">
        <f t="shared" si="56"/>
        <v>13</v>
      </c>
      <c r="N121" s="2600">
        <f t="shared" si="56"/>
        <v>42</v>
      </c>
      <c r="O121" s="2600">
        <f t="shared" si="56"/>
        <v>55</v>
      </c>
      <c r="P121" s="2998" t="s">
        <v>876</v>
      </c>
      <c r="Q121" s="2998"/>
      <c r="R121" s="2998"/>
    </row>
    <row r="122" spans="1:18" ht="25.5" customHeight="1" x14ac:dyDescent="0.25">
      <c r="A122" s="2437"/>
      <c r="B122" s="2437"/>
      <c r="C122" s="2437"/>
      <c r="D122" s="282"/>
      <c r="E122" s="282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429"/>
      <c r="Q122" s="2429"/>
      <c r="R122" s="2429"/>
    </row>
    <row r="123" spans="1:18" ht="25.5" customHeight="1" x14ac:dyDescent="0.25">
      <c r="A123" s="1501"/>
      <c r="B123" s="1501"/>
      <c r="C123" s="1501"/>
      <c r="D123" s="282"/>
      <c r="E123" s="282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1504"/>
      <c r="Q123" s="1504"/>
      <c r="R123" s="1504"/>
    </row>
    <row r="124" spans="1:18" ht="28.5" customHeight="1" thickBot="1" x14ac:dyDescent="0.3">
      <c r="A124" s="2987" t="s">
        <v>2311</v>
      </c>
      <c r="B124" s="2987"/>
      <c r="C124" s="1737"/>
      <c r="D124" s="1737"/>
      <c r="E124" s="1737"/>
      <c r="F124" s="1737"/>
      <c r="G124" s="1737"/>
      <c r="H124" s="1737"/>
      <c r="I124" s="1737"/>
      <c r="J124" s="1737"/>
      <c r="K124" s="271"/>
      <c r="L124" s="2970"/>
      <c r="M124" s="2970"/>
      <c r="N124" s="2970"/>
      <c r="O124" s="209"/>
      <c r="P124" s="2963" t="s">
        <v>2312</v>
      </c>
      <c r="Q124" s="2963"/>
      <c r="R124" s="2963"/>
    </row>
    <row r="125" spans="1:18" ht="24" customHeight="1" thickTop="1" x14ac:dyDescent="0.25">
      <c r="A125" s="2794" t="s">
        <v>44</v>
      </c>
      <c r="B125" s="2797" t="s">
        <v>86</v>
      </c>
      <c r="C125" s="2797" t="s">
        <v>45</v>
      </c>
      <c r="D125" s="2797" t="s">
        <v>33</v>
      </c>
      <c r="E125" s="2797"/>
      <c r="F125" s="2797"/>
      <c r="G125" s="2797" t="s">
        <v>1</v>
      </c>
      <c r="H125" s="2797"/>
      <c r="I125" s="2797"/>
      <c r="J125" s="2797" t="s">
        <v>2</v>
      </c>
      <c r="K125" s="2797"/>
      <c r="L125" s="2797"/>
      <c r="M125" s="2847" t="s">
        <v>31</v>
      </c>
      <c r="N125" s="2847"/>
      <c r="O125" s="2847"/>
      <c r="P125" s="2867" t="s">
        <v>99</v>
      </c>
      <c r="Q125" s="2867" t="s">
        <v>126</v>
      </c>
      <c r="R125" s="2857" t="s">
        <v>166</v>
      </c>
    </row>
    <row r="126" spans="1:18" ht="20.25" customHeight="1" x14ac:dyDescent="0.25">
      <c r="A126" s="2795"/>
      <c r="B126" s="2845"/>
      <c r="C126" s="2845"/>
      <c r="D126" s="2827" t="s">
        <v>94</v>
      </c>
      <c r="E126" s="2827"/>
      <c r="F126" s="2827"/>
      <c r="G126" s="2827" t="s">
        <v>95</v>
      </c>
      <c r="H126" s="2827"/>
      <c r="I126" s="2827"/>
      <c r="J126" s="2827" t="s">
        <v>96</v>
      </c>
      <c r="K126" s="2827"/>
      <c r="L126" s="2827"/>
      <c r="M126" s="2827" t="s">
        <v>116</v>
      </c>
      <c r="N126" s="2827"/>
      <c r="O126" s="2827"/>
      <c r="P126" s="2868"/>
      <c r="Q126" s="2868"/>
      <c r="R126" s="2858"/>
    </row>
    <row r="127" spans="1:18" ht="21.75" customHeight="1" x14ac:dyDescent="0.25">
      <c r="A127" s="2795"/>
      <c r="B127" s="2845"/>
      <c r="C127" s="2845"/>
      <c r="D127" s="2559" t="s">
        <v>204</v>
      </c>
      <c r="E127" s="2559" t="s">
        <v>2833</v>
      </c>
      <c r="F127" s="2559" t="s">
        <v>26</v>
      </c>
      <c r="G127" s="2559" t="s">
        <v>204</v>
      </c>
      <c r="H127" s="2559" t="s">
        <v>2833</v>
      </c>
      <c r="I127" s="2559" t="s">
        <v>26</v>
      </c>
      <c r="J127" s="2559" t="s">
        <v>204</v>
      </c>
      <c r="K127" s="2559" t="s">
        <v>2833</v>
      </c>
      <c r="L127" s="2559" t="s">
        <v>26</v>
      </c>
      <c r="M127" s="2559" t="s">
        <v>204</v>
      </c>
      <c r="N127" s="2559" t="s">
        <v>2833</v>
      </c>
      <c r="O127" s="2559" t="s">
        <v>26</v>
      </c>
      <c r="P127" s="2868"/>
      <c r="Q127" s="2868"/>
      <c r="R127" s="2858"/>
    </row>
    <row r="128" spans="1:18" ht="20.25" customHeight="1" thickBot="1" x14ac:dyDescent="0.3">
      <c r="A128" s="2802"/>
      <c r="B128" s="2846"/>
      <c r="C128" s="2846"/>
      <c r="D128" s="280" t="s">
        <v>181</v>
      </c>
      <c r="E128" s="280" t="s">
        <v>182</v>
      </c>
      <c r="F128" s="280" t="s">
        <v>183</v>
      </c>
      <c r="G128" s="280" t="s">
        <v>181</v>
      </c>
      <c r="H128" s="280" t="s">
        <v>182</v>
      </c>
      <c r="I128" s="280" t="s">
        <v>183</v>
      </c>
      <c r="J128" s="280" t="s">
        <v>181</v>
      </c>
      <c r="K128" s="280" t="s">
        <v>182</v>
      </c>
      <c r="L128" s="280" t="s">
        <v>183</v>
      </c>
      <c r="M128" s="280" t="s">
        <v>181</v>
      </c>
      <c r="N128" s="280" t="s">
        <v>182</v>
      </c>
      <c r="O128" s="280" t="s">
        <v>183</v>
      </c>
      <c r="P128" s="2869"/>
      <c r="Q128" s="2869"/>
      <c r="R128" s="2859"/>
    </row>
    <row r="129" spans="1:18" s="288" customFormat="1" ht="34.5" customHeight="1" x14ac:dyDescent="0.25">
      <c r="A129" s="3022" t="s">
        <v>90</v>
      </c>
      <c r="B129" s="484" t="s">
        <v>604</v>
      </c>
      <c r="C129" s="343"/>
      <c r="D129" s="178">
        <v>0</v>
      </c>
      <c r="E129" s="178">
        <v>0</v>
      </c>
      <c r="F129" s="178">
        <v>0</v>
      </c>
      <c r="G129" s="196">
        <v>9</v>
      </c>
      <c r="H129" s="196">
        <v>7</v>
      </c>
      <c r="I129" s="196">
        <v>16</v>
      </c>
      <c r="J129" s="196">
        <v>0</v>
      </c>
      <c r="K129" s="196">
        <v>0</v>
      </c>
      <c r="L129" s="196">
        <v>0</v>
      </c>
      <c r="M129" s="177">
        <f>SUM(D129,G129,J129)</f>
        <v>9</v>
      </c>
      <c r="N129" s="177">
        <f t="shared" ref="N129:O138" si="57">SUM(E129,H129,K129)</f>
        <v>7</v>
      </c>
      <c r="O129" s="177">
        <f t="shared" si="57"/>
        <v>16</v>
      </c>
      <c r="P129" s="357"/>
      <c r="Q129" s="1037" t="s">
        <v>605</v>
      </c>
      <c r="R129" s="2940" t="s">
        <v>123</v>
      </c>
    </row>
    <row r="130" spans="1:18" ht="33" customHeight="1" x14ac:dyDescent="0.25">
      <c r="A130" s="3023"/>
      <c r="B130" s="484" t="s">
        <v>877</v>
      </c>
      <c r="C130" s="343"/>
      <c r="D130" s="178">
        <v>0</v>
      </c>
      <c r="E130" s="178">
        <v>0</v>
      </c>
      <c r="F130" s="178">
        <v>0</v>
      </c>
      <c r="G130" s="196">
        <v>11</v>
      </c>
      <c r="H130" s="196">
        <v>5</v>
      </c>
      <c r="I130" s="196">
        <v>16</v>
      </c>
      <c r="J130" s="196">
        <v>9</v>
      </c>
      <c r="K130" s="196">
        <v>5</v>
      </c>
      <c r="L130" s="196">
        <v>14</v>
      </c>
      <c r="M130" s="177">
        <f t="shared" ref="M130:M138" si="58">SUM(D130,G130,J130)</f>
        <v>20</v>
      </c>
      <c r="N130" s="177">
        <f t="shared" si="57"/>
        <v>10</v>
      </c>
      <c r="O130" s="177">
        <f t="shared" si="57"/>
        <v>30</v>
      </c>
      <c r="P130" s="348"/>
      <c r="Q130" s="1037" t="s">
        <v>878</v>
      </c>
      <c r="R130" s="2938"/>
    </row>
    <row r="131" spans="1:18" ht="42.75" customHeight="1" x14ac:dyDescent="0.25">
      <c r="A131" s="3023"/>
      <c r="B131" s="484" t="s">
        <v>54</v>
      </c>
      <c r="C131" s="343"/>
      <c r="D131" s="178">
        <v>0</v>
      </c>
      <c r="E131" s="178">
        <v>0</v>
      </c>
      <c r="F131" s="178">
        <v>0</v>
      </c>
      <c r="G131" s="196">
        <v>12</v>
      </c>
      <c r="H131" s="196">
        <v>15</v>
      </c>
      <c r="I131" s="196">
        <v>27</v>
      </c>
      <c r="J131" s="196">
        <v>13</v>
      </c>
      <c r="K131" s="196">
        <v>17</v>
      </c>
      <c r="L131" s="196">
        <v>30</v>
      </c>
      <c r="M131" s="177">
        <f t="shared" si="58"/>
        <v>25</v>
      </c>
      <c r="N131" s="177">
        <f t="shared" si="57"/>
        <v>32</v>
      </c>
      <c r="O131" s="177">
        <f t="shared" si="57"/>
        <v>57</v>
      </c>
      <c r="P131" s="348"/>
      <c r="Q131" s="249" t="s">
        <v>608</v>
      </c>
      <c r="R131" s="2938"/>
    </row>
    <row r="132" spans="1:18" ht="34.5" customHeight="1" x14ac:dyDescent="0.25">
      <c r="A132" s="3023"/>
      <c r="B132" s="1020" t="s">
        <v>324</v>
      </c>
      <c r="C132" s="343"/>
      <c r="D132" s="178">
        <v>0</v>
      </c>
      <c r="E132" s="178">
        <v>0</v>
      </c>
      <c r="F132" s="178">
        <v>0</v>
      </c>
      <c r="G132" s="196">
        <v>9</v>
      </c>
      <c r="H132" s="196">
        <v>16</v>
      </c>
      <c r="I132" s="196">
        <v>25</v>
      </c>
      <c r="J132" s="196">
        <v>29</v>
      </c>
      <c r="K132" s="196">
        <v>17</v>
      </c>
      <c r="L132" s="196">
        <v>46</v>
      </c>
      <c r="M132" s="177">
        <f t="shared" si="58"/>
        <v>38</v>
      </c>
      <c r="N132" s="177">
        <f t="shared" si="57"/>
        <v>33</v>
      </c>
      <c r="O132" s="177">
        <f t="shared" si="57"/>
        <v>71</v>
      </c>
      <c r="P132" s="348"/>
      <c r="Q132" s="249" t="s">
        <v>325</v>
      </c>
      <c r="R132" s="2938"/>
    </row>
    <row r="133" spans="1:18" s="277" customFormat="1" ht="18.75" customHeight="1" x14ac:dyDescent="0.25">
      <c r="A133" s="3023"/>
      <c r="B133" s="484" t="s">
        <v>55</v>
      </c>
      <c r="C133" s="343"/>
      <c r="D133" s="178">
        <v>0</v>
      </c>
      <c r="E133" s="178">
        <v>0</v>
      </c>
      <c r="F133" s="178">
        <v>0</v>
      </c>
      <c r="G133" s="196">
        <v>33</v>
      </c>
      <c r="H133" s="196">
        <v>21</v>
      </c>
      <c r="I133" s="196">
        <v>54</v>
      </c>
      <c r="J133" s="196">
        <v>43</v>
      </c>
      <c r="K133" s="196">
        <v>5</v>
      </c>
      <c r="L133" s="196">
        <v>48</v>
      </c>
      <c r="M133" s="177">
        <f t="shared" si="58"/>
        <v>76</v>
      </c>
      <c r="N133" s="177">
        <f t="shared" si="57"/>
        <v>26</v>
      </c>
      <c r="O133" s="177">
        <f t="shared" si="57"/>
        <v>102</v>
      </c>
      <c r="P133" s="348"/>
      <c r="Q133" s="1035" t="s">
        <v>327</v>
      </c>
      <c r="R133" s="2938"/>
    </row>
    <row r="134" spans="1:18" s="277" customFormat="1" ht="22.5" customHeight="1" x14ac:dyDescent="0.25">
      <c r="A134" s="3023"/>
      <c r="B134" s="484" t="s">
        <v>879</v>
      </c>
      <c r="C134" s="343"/>
      <c r="D134" s="178">
        <v>0</v>
      </c>
      <c r="E134" s="178">
        <v>0</v>
      </c>
      <c r="F134" s="178">
        <v>0</v>
      </c>
      <c r="G134" s="196">
        <v>13</v>
      </c>
      <c r="H134" s="196">
        <v>20</v>
      </c>
      <c r="I134" s="196">
        <v>33</v>
      </c>
      <c r="J134" s="196">
        <v>16</v>
      </c>
      <c r="K134" s="196">
        <v>13</v>
      </c>
      <c r="L134" s="196">
        <v>29</v>
      </c>
      <c r="M134" s="177">
        <f t="shared" si="58"/>
        <v>29</v>
      </c>
      <c r="N134" s="177">
        <f t="shared" si="57"/>
        <v>33</v>
      </c>
      <c r="O134" s="177">
        <f t="shared" si="57"/>
        <v>62</v>
      </c>
      <c r="P134" s="348"/>
      <c r="Q134" s="249" t="s">
        <v>329</v>
      </c>
      <c r="R134" s="2938"/>
    </row>
    <row r="135" spans="1:18" s="277" customFormat="1" ht="22.5" customHeight="1" x14ac:dyDescent="0.25">
      <c r="A135" s="3023"/>
      <c r="B135" s="484" t="s">
        <v>56</v>
      </c>
      <c r="C135" s="343"/>
      <c r="D135" s="178">
        <v>0</v>
      </c>
      <c r="E135" s="178">
        <v>0</v>
      </c>
      <c r="F135" s="178">
        <v>0</v>
      </c>
      <c r="G135" s="196">
        <v>18</v>
      </c>
      <c r="H135" s="196">
        <v>26</v>
      </c>
      <c r="I135" s="196">
        <v>44</v>
      </c>
      <c r="J135" s="196">
        <v>10</v>
      </c>
      <c r="K135" s="196">
        <v>13</v>
      </c>
      <c r="L135" s="196">
        <v>23</v>
      </c>
      <c r="M135" s="177">
        <f t="shared" si="58"/>
        <v>28</v>
      </c>
      <c r="N135" s="177">
        <f t="shared" si="57"/>
        <v>39</v>
      </c>
      <c r="O135" s="177">
        <f t="shared" si="57"/>
        <v>67</v>
      </c>
      <c r="P135" s="348"/>
      <c r="Q135" s="249" t="s">
        <v>135</v>
      </c>
      <c r="R135" s="2938"/>
    </row>
    <row r="136" spans="1:18" s="277" customFormat="1" ht="35.25" customHeight="1" x14ac:dyDescent="0.25">
      <c r="A136" s="3023"/>
      <c r="B136" s="484" t="s">
        <v>609</v>
      </c>
      <c r="C136" s="343"/>
      <c r="D136" s="178">
        <v>0</v>
      </c>
      <c r="E136" s="178">
        <v>0</v>
      </c>
      <c r="F136" s="178">
        <v>0</v>
      </c>
      <c r="G136" s="196">
        <v>14</v>
      </c>
      <c r="H136" s="196">
        <v>0</v>
      </c>
      <c r="I136" s="196">
        <v>14</v>
      </c>
      <c r="J136" s="196">
        <v>0</v>
      </c>
      <c r="K136" s="196">
        <v>0</v>
      </c>
      <c r="L136" s="196">
        <v>0</v>
      </c>
      <c r="M136" s="177">
        <f t="shared" si="58"/>
        <v>14</v>
      </c>
      <c r="N136" s="177">
        <f t="shared" si="57"/>
        <v>0</v>
      </c>
      <c r="O136" s="177">
        <f t="shared" si="57"/>
        <v>14</v>
      </c>
      <c r="P136" s="348"/>
      <c r="Q136" s="1035" t="s">
        <v>610</v>
      </c>
      <c r="R136" s="2938"/>
    </row>
    <row r="137" spans="1:18" s="277" customFormat="1" ht="23.25" customHeight="1" x14ac:dyDescent="0.25">
      <c r="A137" s="3024"/>
      <c r="B137" s="485" t="s">
        <v>331</v>
      </c>
      <c r="C137" s="1852"/>
      <c r="D137" s="178">
        <v>0</v>
      </c>
      <c r="E137" s="178">
        <v>0</v>
      </c>
      <c r="F137" s="178">
        <v>0</v>
      </c>
      <c r="G137" s="213">
        <v>15</v>
      </c>
      <c r="H137" s="213">
        <v>10</v>
      </c>
      <c r="I137" s="213">
        <v>25</v>
      </c>
      <c r="J137" s="213">
        <v>21</v>
      </c>
      <c r="K137" s="213">
        <v>8</v>
      </c>
      <c r="L137" s="213">
        <v>29</v>
      </c>
      <c r="M137" s="180">
        <f t="shared" si="58"/>
        <v>36</v>
      </c>
      <c r="N137" s="180">
        <f t="shared" si="57"/>
        <v>18</v>
      </c>
      <c r="O137" s="180">
        <f t="shared" si="57"/>
        <v>54</v>
      </c>
      <c r="P137" s="1862"/>
      <c r="Q137" s="584" t="s">
        <v>611</v>
      </c>
      <c r="R137" s="2938"/>
    </row>
    <row r="138" spans="1:18" s="277" customFormat="1" ht="19.5" customHeight="1" x14ac:dyDescent="0.25">
      <c r="A138" s="3024"/>
      <c r="B138" s="1859" t="s">
        <v>2279</v>
      </c>
      <c r="C138" s="757"/>
      <c r="D138" s="178">
        <v>0</v>
      </c>
      <c r="E138" s="178">
        <v>0</v>
      </c>
      <c r="F138" s="178">
        <v>0</v>
      </c>
      <c r="G138" s="213">
        <v>5</v>
      </c>
      <c r="H138" s="213">
        <v>4</v>
      </c>
      <c r="I138" s="213">
        <v>9</v>
      </c>
      <c r="J138" s="213">
        <v>0</v>
      </c>
      <c r="K138" s="213">
        <v>0</v>
      </c>
      <c r="L138" s="213">
        <v>0</v>
      </c>
      <c r="M138" s="180">
        <f t="shared" si="58"/>
        <v>5</v>
      </c>
      <c r="N138" s="180">
        <f t="shared" si="57"/>
        <v>4</v>
      </c>
      <c r="O138" s="180">
        <f t="shared" si="57"/>
        <v>9</v>
      </c>
      <c r="P138" s="358"/>
      <c r="Q138" s="2483" t="s">
        <v>2675</v>
      </c>
      <c r="R138" s="2938"/>
    </row>
    <row r="139" spans="1:18" s="277" customFormat="1" ht="21.75" customHeight="1" x14ac:dyDescent="0.25">
      <c r="A139" s="2990" t="s">
        <v>49</v>
      </c>
      <c r="B139" s="2990"/>
      <c r="C139" s="2990"/>
      <c r="D139" s="200">
        <f>SUM(D129:D138)</f>
        <v>0</v>
      </c>
      <c r="E139" s="200">
        <f t="shared" ref="E139:O139" si="59">SUM(E129:E138)</f>
        <v>0</v>
      </c>
      <c r="F139" s="200">
        <f>SUM(D139:E139)</f>
        <v>0</v>
      </c>
      <c r="G139" s="200">
        <f t="shared" si="59"/>
        <v>139</v>
      </c>
      <c r="H139" s="200">
        <f t="shared" si="59"/>
        <v>124</v>
      </c>
      <c r="I139" s="200">
        <f t="shared" si="59"/>
        <v>263</v>
      </c>
      <c r="J139" s="200">
        <f t="shared" si="59"/>
        <v>141</v>
      </c>
      <c r="K139" s="200">
        <f t="shared" si="59"/>
        <v>78</v>
      </c>
      <c r="L139" s="200">
        <f t="shared" si="59"/>
        <v>219</v>
      </c>
      <c r="M139" s="200">
        <f t="shared" si="59"/>
        <v>280</v>
      </c>
      <c r="N139" s="200">
        <f t="shared" si="59"/>
        <v>202</v>
      </c>
      <c r="O139" s="200">
        <f t="shared" si="59"/>
        <v>482</v>
      </c>
      <c r="P139" s="2984" t="s">
        <v>876</v>
      </c>
      <c r="Q139" s="2984"/>
      <c r="R139" s="2984"/>
    </row>
    <row r="140" spans="1:18" s="277" customFormat="1" ht="35.25" customHeight="1" x14ac:dyDescent="0.25">
      <c r="A140" s="2832" t="s">
        <v>334</v>
      </c>
      <c r="B140" s="2945" t="s">
        <v>336</v>
      </c>
      <c r="C140" s="1507" t="s">
        <v>336</v>
      </c>
      <c r="D140" s="196">
        <v>0</v>
      </c>
      <c r="E140" s="196">
        <v>0</v>
      </c>
      <c r="F140" s="196">
        <v>0</v>
      </c>
      <c r="G140" s="196">
        <v>7</v>
      </c>
      <c r="H140" s="196">
        <v>7</v>
      </c>
      <c r="I140" s="196">
        <v>14</v>
      </c>
      <c r="J140" s="196">
        <v>20</v>
      </c>
      <c r="K140" s="196">
        <v>5</v>
      </c>
      <c r="L140" s="196">
        <v>25</v>
      </c>
      <c r="M140" s="177">
        <f>SUM(D140,G140,J140)</f>
        <v>27</v>
      </c>
      <c r="N140" s="177">
        <f>SUM(E140,H140,K140)</f>
        <v>12</v>
      </c>
      <c r="O140" s="177">
        <f>SUM(F140,I140,L140)</f>
        <v>39</v>
      </c>
      <c r="P140" s="1498" t="s">
        <v>612</v>
      </c>
      <c r="Q140" s="2854" t="s">
        <v>612</v>
      </c>
      <c r="R140" s="2832" t="s">
        <v>136</v>
      </c>
    </row>
    <row r="141" spans="1:18" s="277" customFormat="1" ht="33" customHeight="1" x14ac:dyDescent="0.25">
      <c r="A141" s="2833"/>
      <c r="B141" s="2945"/>
      <c r="C141" s="1483" t="s">
        <v>1704</v>
      </c>
      <c r="D141" s="196">
        <v>0</v>
      </c>
      <c r="E141" s="196">
        <v>0</v>
      </c>
      <c r="F141" s="196">
        <v>0</v>
      </c>
      <c r="G141" s="196">
        <v>4</v>
      </c>
      <c r="H141" s="196">
        <v>1</v>
      </c>
      <c r="I141" s="196">
        <v>5</v>
      </c>
      <c r="J141" s="196">
        <v>0</v>
      </c>
      <c r="K141" s="196">
        <v>0</v>
      </c>
      <c r="L141" s="196">
        <v>0</v>
      </c>
      <c r="M141" s="177">
        <f>SUM(D141,G141,J141)</f>
        <v>4</v>
      </c>
      <c r="N141" s="177">
        <f t="shared" ref="N141" si="60">SUM(E141,H141,K141)</f>
        <v>1</v>
      </c>
      <c r="O141" s="177">
        <f t="shared" ref="O141" si="61">SUM(F141,I141,L141)</f>
        <v>5</v>
      </c>
      <c r="P141" s="1491" t="s">
        <v>1835</v>
      </c>
      <c r="Q141" s="2854"/>
      <c r="R141" s="2833"/>
    </row>
    <row r="142" spans="1:18" s="277" customFormat="1" ht="26.25" customHeight="1" x14ac:dyDescent="0.25">
      <c r="A142" s="2833"/>
      <c r="B142" s="2945" t="s">
        <v>46</v>
      </c>
      <c r="C142" s="2945"/>
      <c r="D142" s="196">
        <f>SUM(D140:D141)</f>
        <v>0</v>
      </c>
      <c r="E142" s="196">
        <f t="shared" ref="E142:O142" si="62">SUM(E140:E141)</f>
        <v>0</v>
      </c>
      <c r="F142" s="196">
        <f t="shared" si="62"/>
        <v>0</v>
      </c>
      <c r="G142" s="196">
        <f t="shared" si="62"/>
        <v>11</v>
      </c>
      <c r="H142" s="196">
        <f t="shared" si="62"/>
        <v>8</v>
      </c>
      <c r="I142" s="196">
        <f t="shared" si="62"/>
        <v>19</v>
      </c>
      <c r="J142" s="196">
        <f t="shared" si="62"/>
        <v>20</v>
      </c>
      <c r="K142" s="196">
        <f t="shared" si="62"/>
        <v>5</v>
      </c>
      <c r="L142" s="196">
        <f t="shared" si="62"/>
        <v>25</v>
      </c>
      <c r="M142" s="196">
        <f t="shared" si="62"/>
        <v>31</v>
      </c>
      <c r="N142" s="196">
        <f t="shared" si="62"/>
        <v>13</v>
      </c>
      <c r="O142" s="196">
        <f t="shared" si="62"/>
        <v>44</v>
      </c>
      <c r="P142" s="2989" t="s">
        <v>477</v>
      </c>
      <c r="Q142" s="2989"/>
      <c r="R142" s="2833"/>
    </row>
    <row r="143" spans="1:18" s="277" customFormat="1" ht="34.5" customHeight="1" x14ac:dyDescent="0.25">
      <c r="A143" s="2833"/>
      <c r="B143" s="1507" t="s">
        <v>311</v>
      </c>
      <c r="C143" s="1507" t="s">
        <v>614</v>
      </c>
      <c r="D143" s="196">
        <v>0</v>
      </c>
      <c r="E143" s="196">
        <v>0</v>
      </c>
      <c r="F143" s="196">
        <v>0</v>
      </c>
      <c r="G143" s="196">
        <v>11</v>
      </c>
      <c r="H143" s="196">
        <v>14</v>
      </c>
      <c r="I143" s="196">
        <v>25</v>
      </c>
      <c r="J143" s="196">
        <v>7</v>
      </c>
      <c r="K143" s="196">
        <v>8</v>
      </c>
      <c r="L143" s="196">
        <v>15</v>
      </c>
      <c r="M143" s="177">
        <f t="shared" ref="M143:M146" si="63">SUM(D143,G143,J143)</f>
        <v>18</v>
      </c>
      <c r="N143" s="177">
        <f t="shared" ref="N143:O146" si="64">SUM(E143,H143,K143)</f>
        <v>22</v>
      </c>
      <c r="O143" s="177">
        <f t="shared" si="64"/>
        <v>40</v>
      </c>
      <c r="P143" s="1498" t="s">
        <v>615</v>
      </c>
      <c r="Q143" s="1498" t="s">
        <v>312</v>
      </c>
      <c r="R143" s="2833"/>
    </row>
    <row r="144" spans="1:18" s="277" customFormat="1" ht="33" customHeight="1" x14ac:dyDescent="0.25">
      <c r="A144" s="2833"/>
      <c r="B144" s="1507" t="s">
        <v>880</v>
      </c>
      <c r="C144" s="1507" t="s">
        <v>881</v>
      </c>
      <c r="D144" s="196">
        <v>0</v>
      </c>
      <c r="E144" s="196">
        <v>0</v>
      </c>
      <c r="F144" s="196">
        <v>0</v>
      </c>
      <c r="G144" s="196">
        <v>15</v>
      </c>
      <c r="H144" s="196">
        <v>16</v>
      </c>
      <c r="I144" s="196">
        <v>31</v>
      </c>
      <c r="J144" s="196">
        <v>14</v>
      </c>
      <c r="K144" s="196">
        <v>9</v>
      </c>
      <c r="L144" s="196">
        <v>23</v>
      </c>
      <c r="M144" s="177">
        <f t="shared" si="63"/>
        <v>29</v>
      </c>
      <c r="N144" s="177">
        <f t="shared" si="64"/>
        <v>25</v>
      </c>
      <c r="O144" s="177">
        <f t="shared" si="64"/>
        <v>54</v>
      </c>
      <c r="P144" s="1498" t="s">
        <v>617</v>
      </c>
      <c r="Q144" s="1498" t="s">
        <v>617</v>
      </c>
      <c r="R144" s="2833"/>
    </row>
    <row r="145" spans="1:18" s="277" customFormat="1" ht="26.25" customHeight="1" x14ac:dyDescent="0.25">
      <c r="A145" s="2833"/>
      <c r="B145" s="2945" t="s">
        <v>882</v>
      </c>
      <c r="C145" s="1483" t="s">
        <v>619</v>
      </c>
      <c r="D145" s="196">
        <v>0</v>
      </c>
      <c r="E145" s="196">
        <v>0</v>
      </c>
      <c r="F145" s="196">
        <v>0</v>
      </c>
      <c r="G145" s="196">
        <v>6</v>
      </c>
      <c r="H145" s="196">
        <v>3</v>
      </c>
      <c r="I145" s="196">
        <v>9</v>
      </c>
      <c r="J145" s="196">
        <v>22</v>
      </c>
      <c r="K145" s="196">
        <v>3</v>
      </c>
      <c r="L145" s="196">
        <v>25</v>
      </c>
      <c r="M145" s="177">
        <f t="shared" si="63"/>
        <v>28</v>
      </c>
      <c r="N145" s="177">
        <f t="shared" si="64"/>
        <v>6</v>
      </c>
      <c r="O145" s="177">
        <f t="shared" si="64"/>
        <v>34</v>
      </c>
      <c r="P145" s="1491" t="s">
        <v>150</v>
      </c>
      <c r="Q145" s="2854" t="s">
        <v>621</v>
      </c>
      <c r="R145" s="2833"/>
    </row>
    <row r="146" spans="1:18" s="277" customFormat="1" ht="26.25" customHeight="1" x14ac:dyDescent="0.25">
      <c r="A146" s="2861"/>
      <c r="B146" s="2832"/>
      <c r="C146" s="2420" t="s">
        <v>622</v>
      </c>
      <c r="D146" s="213">
        <v>0</v>
      </c>
      <c r="E146" s="213">
        <v>0</v>
      </c>
      <c r="F146" s="213">
        <v>0</v>
      </c>
      <c r="G146" s="213">
        <v>11</v>
      </c>
      <c r="H146" s="213">
        <v>0</v>
      </c>
      <c r="I146" s="213">
        <v>11</v>
      </c>
      <c r="J146" s="213">
        <v>15</v>
      </c>
      <c r="K146" s="213">
        <v>6</v>
      </c>
      <c r="L146" s="213">
        <v>21</v>
      </c>
      <c r="M146" s="180">
        <f t="shared" si="63"/>
        <v>26</v>
      </c>
      <c r="N146" s="180">
        <f t="shared" si="64"/>
        <v>6</v>
      </c>
      <c r="O146" s="180">
        <f t="shared" si="64"/>
        <v>32</v>
      </c>
      <c r="P146" s="1236" t="s">
        <v>623</v>
      </c>
      <c r="Q146" s="2821"/>
      <c r="R146" s="2861"/>
    </row>
    <row r="147" spans="1:18" s="277" customFormat="1" ht="26.25" customHeight="1" thickBot="1" x14ac:dyDescent="0.3">
      <c r="A147" s="2484"/>
      <c r="B147" s="3021" t="s">
        <v>46</v>
      </c>
      <c r="C147" s="3021"/>
      <c r="D147" s="2460">
        <f>SUM(D145:D146)</f>
        <v>0</v>
      </c>
      <c r="E147" s="2460">
        <f t="shared" ref="E147:O147" si="65">SUM(E145:E146)</f>
        <v>0</v>
      </c>
      <c r="F147" s="2460">
        <f t="shared" si="65"/>
        <v>0</v>
      </c>
      <c r="G147" s="2460">
        <f t="shared" si="65"/>
        <v>17</v>
      </c>
      <c r="H147" s="2460">
        <f t="shared" si="65"/>
        <v>3</v>
      </c>
      <c r="I147" s="2460">
        <f t="shared" si="65"/>
        <v>20</v>
      </c>
      <c r="J147" s="2460">
        <f t="shared" si="65"/>
        <v>37</v>
      </c>
      <c r="K147" s="2460">
        <f t="shared" si="65"/>
        <v>9</v>
      </c>
      <c r="L147" s="2460">
        <f t="shared" si="65"/>
        <v>46</v>
      </c>
      <c r="M147" s="2460">
        <f t="shared" si="65"/>
        <v>54</v>
      </c>
      <c r="N147" s="2460">
        <f t="shared" si="65"/>
        <v>12</v>
      </c>
      <c r="O147" s="2460">
        <f t="shared" si="65"/>
        <v>66</v>
      </c>
      <c r="P147" s="2889" t="s">
        <v>477</v>
      </c>
      <c r="Q147" s="2889"/>
      <c r="R147" s="2484"/>
    </row>
    <row r="148" spans="1:18" s="277" customFormat="1" ht="26.25" customHeight="1" x14ac:dyDescent="0.25">
      <c r="A148" s="1503"/>
      <c r="B148" s="1503"/>
      <c r="C148" s="1503"/>
      <c r="D148" s="283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1504"/>
      <c r="Q148" s="1504"/>
      <c r="R148" s="1504"/>
    </row>
    <row r="149" spans="1:18" s="277" customFormat="1" ht="34.5" customHeight="1" thickBot="1" x14ac:dyDescent="0.3">
      <c r="A149" s="2987" t="s">
        <v>2311</v>
      </c>
      <c r="B149" s="2987"/>
      <c r="C149" s="1737"/>
      <c r="D149" s="1737"/>
      <c r="E149" s="1737"/>
      <c r="F149" s="1737"/>
      <c r="G149" s="1737"/>
      <c r="H149" s="1737"/>
      <c r="I149" s="1737"/>
      <c r="J149" s="1737"/>
      <c r="K149" s="271"/>
      <c r="L149" s="2970"/>
      <c r="M149" s="2970"/>
      <c r="N149" s="2970"/>
      <c r="O149" s="209"/>
      <c r="P149" s="2963" t="s">
        <v>2312</v>
      </c>
      <c r="Q149" s="2963"/>
      <c r="R149" s="2963"/>
    </row>
    <row r="150" spans="1:18" s="277" customFormat="1" ht="22.5" customHeight="1" thickTop="1" x14ac:dyDescent="0.25">
      <c r="A150" s="2794" t="s">
        <v>44</v>
      </c>
      <c r="B150" s="2797" t="s">
        <v>86</v>
      </c>
      <c r="C150" s="2797" t="s">
        <v>45</v>
      </c>
      <c r="D150" s="2797" t="s">
        <v>33</v>
      </c>
      <c r="E150" s="2797"/>
      <c r="F150" s="2797"/>
      <c r="G150" s="2797" t="s">
        <v>1</v>
      </c>
      <c r="H150" s="2797"/>
      <c r="I150" s="2797"/>
      <c r="J150" s="2797" t="s">
        <v>2</v>
      </c>
      <c r="K150" s="2797"/>
      <c r="L150" s="2797"/>
      <c r="M150" s="2847" t="s">
        <v>31</v>
      </c>
      <c r="N150" s="2847"/>
      <c r="O150" s="2847"/>
      <c r="P150" s="2867" t="s">
        <v>99</v>
      </c>
      <c r="Q150" s="2867" t="s">
        <v>126</v>
      </c>
      <c r="R150" s="2857" t="s">
        <v>166</v>
      </c>
    </row>
    <row r="151" spans="1:18" s="277" customFormat="1" ht="22.5" customHeight="1" x14ac:dyDescent="0.25">
      <c r="A151" s="2795"/>
      <c r="B151" s="2845"/>
      <c r="C151" s="2845"/>
      <c r="D151" s="2827" t="s">
        <v>94</v>
      </c>
      <c r="E151" s="2827"/>
      <c r="F151" s="2827"/>
      <c r="G151" s="2827" t="s">
        <v>95</v>
      </c>
      <c r="H151" s="2827"/>
      <c r="I151" s="2827"/>
      <c r="J151" s="2827" t="s">
        <v>96</v>
      </c>
      <c r="K151" s="2827"/>
      <c r="L151" s="2827"/>
      <c r="M151" s="2827" t="s">
        <v>116</v>
      </c>
      <c r="N151" s="2827"/>
      <c r="O151" s="2827"/>
      <c r="P151" s="2868"/>
      <c r="Q151" s="2868"/>
      <c r="R151" s="2858"/>
    </row>
    <row r="152" spans="1:18" s="277" customFormat="1" ht="22.5" customHeight="1" x14ac:dyDescent="0.25">
      <c r="A152" s="2795"/>
      <c r="B152" s="2845"/>
      <c r="C152" s="2845"/>
      <c r="D152" s="2559" t="s">
        <v>204</v>
      </c>
      <c r="E152" s="2559" t="s">
        <v>2833</v>
      </c>
      <c r="F152" s="2559" t="s">
        <v>26</v>
      </c>
      <c r="G152" s="2559" t="s">
        <v>204</v>
      </c>
      <c r="H152" s="2559" t="s">
        <v>2833</v>
      </c>
      <c r="I152" s="2559" t="s">
        <v>26</v>
      </c>
      <c r="J152" s="2559" t="s">
        <v>204</v>
      </c>
      <c r="K152" s="2559" t="s">
        <v>2833</v>
      </c>
      <c r="L152" s="2559" t="s">
        <v>26</v>
      </c>
      <c r="M152" s="2559" t="s">
        <v>204</v>
      </c>
      <c r="N152" s="2559" t="s">
        <v>2833</v>
      </c>
      <c r="O152" s="2559" t="s">
        <v>26</v>
      </c>
      <c r="P152" s="2868"/>
      <c r="Q152" s="2868"/>
      <c r="R152" s="2858"/>
    </row>
    <row r="153" spans="1:18" s="277" customFormat="1" ht="22.5" customHeight="1" thickBot="1" x14ac:dyDescent="0.3">
      <c r="A153" s="2802"/>
      <c r="B153" s="2846"/>
      <c r="C153" s="2846"/>
      <c r="D153" s="280" t="s">
        <v>181</v>
      </c>
      <c r="E153" s="280" t="s">
        <v>182</v>
      </c>
      <c r="F153" s="280" t="s">
        <v>183</v>
      </c>
      <c r="G153" s="280" t="s">
        <v>181</v>
      </c>
      <c r="H153" s="280" t="s">
        <v>182</v>
      </c>
      <c r="I153" s="280" t="s">
        <v>183</v>
      </c>
      <c r="J153" s="280" t="s">
        <v>181</v>
      </c>
      <c r="K153" s="280" t="s">
        <v>182</v>
      </c>
      <c r="L153" s="280" t="s">
        <v>183</v>
      </c>
      <c r="M153" s="280" t="s">
        <v>181</v>
      </c>
      <c r="N153" s="280" t="s">
        <v>182</v>
      </c>
      <c r="O153" s="280" t="s">
        <v>183</v>
      </c>
      <c r="P153" s="2869"/>
      <c r="Q153" s="2869"/>
      <c r="R153" s="2859"/>
    </row>
    <row r="154" spans="1:18" s="277" customFormat="1" ht="22.5" customHeight="1" x14ac:dyDescent="0.25">
      <c r="A154" s="2918" t="s">
        <v>334</v>
      </c>
      <c r="B154" s="1492" t="s">
        <v>624</v>
      </c>
      <c r="C154" s="1489"/>
      <c r="D154" s="202">
        <v>0</v>
      </c>
      <c r="E154" s="202">
        <v>0</v>
      </c>
      <c r="F154" s="202">
        <v>0</v>
      </c>
      <c r="G154" s="202">
        <v>9</v>
      </c>
      <c r="H154" s="202">
        <v>12</v>
      </c>
      <c r="I154" s="202">
        <v>21</v>
      </c>
      <c r="J154" s="202">
        <v>12</v>
      </c>
      <c r="K154" s="202">
        <v>12</v>
      </c>
      <c r="L154" s="202">
        <v>24</v>
      </c>
      <c r="M154" s="2601">
        <f>SUM(D154,G154,J154)</f>
        <v>21</v>
      </c>
      <c r="N154" s="2601">
        <f t="shared" ref="N154:O162" si="66">SUM(E154,H154,K154)</f>
        <v>24</v>
      </c>
      <c r="O154" s="2601">
        <f t="shared" si="66"/>
        <v>45</v>
      </c>
      <c r="P154" s="1493"/>
      <c r="Q154" s="1505" t="s">
        <v>625</v>
      </c>
      <c r="R154" s="2934" t="s">
        <v>136</v>
      </c>
    </row>
    <row r="155" spans="1:18" s="277" customFormat="1" ht="27.75" customHeight="1" x14ac:dyDescent="0.25">
      <c r="A155" s="2833"/>
      <c r="B155" s="2945" t="s">
        <v>883</v>
      </c>
      <c r="C155" s="484" t="s">
        <v>626</v>
      </c>
      <c r="D155" s="202">
        <v>0</v>
      </c>
      <c r="E155" s="202">
        <v>0</v>
      </c>
      <c r="F155" s="202">
        <v>0</v>
      </c>
      <c r="G155" s="196">
        <v>15</v>
      </c>
      <c r="H155" s="196">
        <v>13</v>
      </c>
      <c r="I155" s="196">
        <v>28</v>
      </c>
      <c r="J155" s="196">
        <v>17</v>
      </c>
      <c r="K155" s="196">
        <v>3</v>
      </c>
      <c r="L155" s="196">
        <v>20</v>
      </c>
      <c r="M155" s="177">
        <f t="shared" ref="M155:M156" si="67">SUM(D155,G155,J155)</f>
        <v>32</v>
      </c>
      <c r="N155" s="177">
        <f t="shared" si="66"/>
        <v>16</v>
      </c>
      <c r="O155" s="177">
        <f t="shared" si="66"/>
        <v>48</v>
      </c>
      <c r="P155" s="249" t="s">
        <v>305</v>
      </c>
      <c r="Q155" s="2926" t="s">
        <v>627</v>
      </c>
      <c r="R155" s="2901"/>
    </row>
    <row r="156" spans="1:18" s="277" customFormat="1" ht="27" customHeight="1" x14ac:dyDescent="0.25">
      <c r="A156" s="2833"/>
      <c r="B156" s="2945"/>
      <c r="C156" s="484" t="s">
        <v>180</v>
      </c>
      <c r="D156" s="202">
        <v>0</v>
      </c>
      <c r="E156" s="202">
        <v>0</v>
      </c>
      <c r="F156" s="202">
        <v>0</v>
      </c>
      <c r="G156" s="196">
        <v>7</v>
      </c>
      <c r="H156" s="196">
        <v>8</v>
      </c>
      <c r="I156" s="196">
        <v>15</v>
      </c>
      <c r="J156" s="196">
        <v>13</v>
      </c>
      <c r="K156" s="196">
        <v>7</v>
      </c>
      <c r="L156" s="196">
        <v>20</v>
      </c>
      <c r="M156" s="177">
        <f t="shared" si="67"/>
        <v>20</v>
      </c>
      <c r="N156" s="177">
        <f t="shared" si="66"/>
        <v>15</v>
      </c>
      <c r="O156" s="177">
        <f t="shared" si="66"/>
        <v>35</v>
      </c>
      <c r="P156" s="1037" t="s">
        <v>629</v>
      </c>
      <c r="Q156" s="2927"/>
      <c r="R156" s="2901"/>
    </row>
    <row r="157" spans="1:18" s="277" customFormat="1" ht="25.5" customHeight="1" x14ac:dyDescent="0.25">
      <c r="A157" s="2833"/>
      <c r="B157" s="2861" t="s">
        <v>46</v>
      </c>
      <c r="C157" s="2861"/>
      <c r="D157" s="196">
        <f>SUM(D155:D156)</f>
        <v>0</v>
      </c>
      <c r="E157" s="196">
        <f t="shared" ref="E157:O157" si="68">SUM(E155:E156)</f>
        <v>0</v>
      </c>
      <c r="F157" s="196">
        <f t="shared" si="68"/>
        <v>0</v>
      </c>
      <c r="G157" s="196">
        <f t="shared" si="68"/>
        <v>22</v>
      </c>
      <c r="H157" s="196">
        <f t="shared" si="68"/>
        <v>21</v>
      </c>
      <c r="I157" s="196">
        <f t="shared" si="68"/>
        <v>43</v>
      </c>
      <c r="J157" s="196">
        <f t="shared" si="68"/>
        <v>30</v>
      </c>
      <c r="K157" s="196">
        <f t="shared" si="68"/>
        <v>10</v>
      </c>
      <c r="L157" s="196">
        <f t="shared" si="68"/>
        <v>40</v>
      </c>
      <c r="M157" s="196">
        <f t="shared" si="68"/>
        <v>52</v>
      </c>
      <c r="N157" s="196">
        <f t="shared" si="68"/>
        <v>31</v>
      </c>
      <c r="O157" s="196">
        <f t="shared" si="68"/>
        <v>83</v>
      </c>
      <c r="P157" s="2893" t="s">
        <v>477</v>
      </c>
      <c r="Q157" s="2893"/>
      <c r="R157" s="2901"/>
    </row>
    <row r="158" spans="1:18" s="277" customFormat="1" ht="29.25" customHeight="1" x14ac:dyDescent="0.25">
      <c r="A158" s="2833"/>
      <c r="B158" s="349" t="s">
        <v>630</v>
      </c>
      <c r="C158" s="343"/>
      <c r="D158" s="196">
        <v>3</v>
      </c>
      <c r="E158" s="196">
        <v>6</v>
      </c>
      <c r="F158" s="196">
        <v>9</v>
      </c>
      <c r="G158" s="196">
        <v>19</v>
      </c>
      <c r="H158" s="196">
        <v>11</v>
      </c>
      <c r="I158" s="196">
        <v>30</v>
      </c>
      <c r="J158" s="196">
        <v>0</v>
      </c>
      <c r="K158" s="196">
        <v>0</v>
      </c>
      <c r="L158" s="196">
        <v>0</v>
      </c>
      <c r="M158" s="177">
        <f>SUM(D158,G158,J158)</f>
        <v>22</v>
      </c>
      <c r="N158" s="177">
        <f t="shared" si="66"/>
        <v>17</v>
      </c>
      <c r="O158" s="177">
        <f t="shared" si="66"/>
        <v>39</v>
      </c>
      <c r="P158" s="348"/>
      <c r="Q158" s="348" t="s">
        <v>631</v>
      </c>
      <c r="R158" s="2901"/>
    </row>
    <row r="159" spans="1:18" s="277" customFormat="1" ht="30.75" customHeight="1" x14ac:dyDescent="0.25">
      <c r="A159" s="2833"/>
      <c r="B159" s="349" t="s">
        <v>484</v>
      </c>
      <c r="C159" s="343"/>
      <c r="D159" s="196">
        <v>0</v>
      </c>
      <c r="E159" s="196">
        <v>0</v>
      </c>
      <c r="F159" s="196">
        <v>0</v>
      </c>
      <c r="G159" s="196">
        <v>5</v>
      </c>
      <c r="H159" s="196">
        <v>12</v>
      </c>
      <c r="I159" s="196">
        <v>17</v>
      </c>
      <c r="J159" s="196">
        <v>16</v>
      </c>
      <c r="K159" s="196">
        <v>7</v>
      </c>
      <c r="L159" s="196">
        <v>23</v>
      </c>
      <c r="M159" s="177">
        <f t="shared" ref="M159:M162" si="69">SUM(D159,G159,J159)</f>
        <v>21</v>
      </c>
      <c r="N159" s="177">
        <f t="shared" si="66"/>
        <v>19</v>
      </c>
      <c r="O159" s="177">
        <f t="shared" si="66"/>
        <v>40</v>
      </c>
      <c r="P159" s="348"/>
      <c r="Q159" s="350" t="s">
        <v>634</v>
      </c>
      <c r="R159" s="2901"/>
    </row>
    <row r="160" spans="1:18" s="277" customFormat="1" ht="21" customHeight="1" x14ac:dyDescent="0.25">
      <c r="A160" s="2833"/>
      <c r="B160" s="2832" t="s">
        <v>884</v>
      </c>
      <c r="C160" s="484" t="s">
        <v>885</v>
      </c>
      <c r="D160" s="196">
        <v>3</v>
      </c>
      <c r="E160" s="196">
        <v>6</v>
      </c>
      <c r="F160" s="196">
        <v>9</v>
      </c>
      <c r="G160" s="196">
        <v>5</v>
      </c>
      <c r="H160" s="196">
        <v>1</v>
      </c>
      <c r="I160" s="196">
        <v>6</v>
      </c>
      <c r="J160" s="196">
        <v>1</v>
      </c>
      <c r="K160" s="196">
        <v>2</v>
      </c>
      <c r="L160" s="196">
        <v>3</v>
      </c>
      <c r="M160" s="177">
        <f t="shared" si="69"/>
        <v>9</v>
      </c>
      <c r="N160" s="177">
        <f t="shared" si="66"/>
        <v>9</v>
      </c>
      <c r="O160" s="177">
        <f t="shared" si="66"/>
        <v>18</v>
      </c>
      <c r="P160" s="1037" t="s">
        <v>636</v>
      </c>
      <c r="Q160" s="2926" t="s">
        <v>636</v>
      </c>
      <c r="R160" s="2901"/>
    </row>
    <row r="161" spans="1:18" s="277" customFormat="1" ht="21" customHeight="1" x14ac:dyDescent="0.25">
      <c r="A161" s="2833"/>
      <c r="B161" s="2833"/>
      <c r="C161" s="484" t="s">
        <v>637</v>
      </c>
      <c r="D161" s="196">
        <v>0</v>
      </c>
      <c r="E161" s="196">
        <v>0</v>
      </c>
      <c r="F161" s="196">
        <v>0</v>
      </c>
      <c r="G161" s="196">
        <v>9</v>
      </c>
      <c r="H161" s="196">
        <v>5</v>
      </c>
      <c r="I161" s="196">
        <v>14</v>
      </c>
      <c r="J161" s="196">
        <v>10</v>
      </c>
      <c r="K161" s="196">
        <v>5</v>
      </c>
      <c r="L161" s="196">
        <v>15</v>
      </c>
      <c r="M161" s="177">
        <f t="shared" si="69"/>
        <v>19</v>
      </c>
      <c r="N161" s="177">
        <f t="shared" si="66"/>
        <v>10</v>
      </c>
      <c r="O161" s="177">
        <f t="shared" si="66"/>
        <v>29</v>
      </c>
      <c r="P161" s="1037" t="s">
        <v>638</v>
      </c>
      <c r="Q161" s="2908"/>
      <c r="R161" s="2901"/>
    </row>
    <row r="162" spans="1:18" s="277" customFormat="1" ht="21" customHeight="1" x14ac:dyDescent="0.25">
      <c r="A162" s="2833"/>
      <c r="B162" s="2861"/>
      <c r="C162" s="485" t="s">
        <v>639</v>
      </c>
      <c r="D162" s="196">
        <v>0</v>
      </c>
      <c r="E162" s="196">
        <v>0</v>
      </c>
      <c r="F162" s="196">
        <v>0</v>
      </c>
      <c r="G162" s="213">
        <v>5</v>
      </c>
      <c r="H162" s="213">
        <v>10</v>
      </c>
      <c r="I162" s="213">
        <v>15</v>
      </c>
      <c r="J162" s="213">
        <v>0</v>
      </c>
      <c r="K162" s="213">
        <v>0</v>
      </c>
      <c r="L162" s="213">
        <v>0</v>
      </c>
      <c r="M162" s="180">
        <f t="shared" si="69"/>
        <v>5</v>
      </c>
      <c r="N162" s="180">
        <f t="shared" si="66"/>
        <v>10</v>
      </c>
      <c r="O162" s="177">
        <f t="shared" si="66"/>
        <v>15</v>
      </c>
      <c r="P162" s="1037" t="s">
        <v>640</v>
      </c>
      <c r="Q162" s="2927"/>
      <c r="R162" s="2901"/>
    </row>
    <row r="163" spans="1:18" s="277" customFormat="1" ht="21" customHeight="1" x14ac:dyDescent="0.25">
      <c r="A163" s="2861"/>
      <c r="B163" s="2832" t="s">
        <v>46</v>
      </c>
      <c r="C163" s="2832"/>
      <c r="D163" s="213">
        <f>SUM(D160:D162)</f>
        <v>3</v>
      </c>
      <c r="E163" s="213">
        <f t="shared" ref="E163:L163" si="70">SUM(E160:E162)</f>
        <v>6</v>
      </c>
      <c r="F163" s="213">
        <f t="shared" si="70"/>
        <v>9</v>
      </c>
      <c r="G163" s="213">
        <f t="shared" si="70"/>
        <v>19</v>
      </c>
      <c r="H163" s="213">
        <f t="shared" si="70"/>
        <v>16</v>
      </c>
      <c r="I163" s="213">
        <f t="shared" si="70"/>
        <v>35</v>
      </c>
      <c r="J163" s="213">
        <f t="shared" si="70"/>
        <v>11</v>
      </c>
      <c r="K163" s="213">
        <f t="shared" si="70"/>
        <v>7</v>
      </c>
      <c r="L163" s="213">
        <f t="shared" si="70"/>
        <v>18</v>
      </c>
      <c r="M163" s="213">
        <f>SUM(M160:M162)</f>
        <v>33</v>
      </c>
      <c r="N163" s="213">
        <f t="shared" ref="N163" si="71">SUM(N160:N162)</f>
        <v>29</v>
      </c>
      <c r="O163" s="213">
        <f t="shared" ref="O163" si="72">SUM(O160:O162)</f>
        <v>62</v>
      </c>
      <c r="P163" s="2890" t="s">
        <v>477</v>
      </c>
      <c r="Q163" s="2890"/>
      <c r="R163" s="2898"/>
    </row>
    <row r="164" spans="1:18" s="277" customFormat="1" ht="22.5" customHeight="1" x14ac:dyDescent="0.25">
      <c r="A164" s="2990" t="s">
        <v>49</v>
      </c>
      <c r="B164" s="2990"/>
      <c r="C164" s="2990"/>
      <c r="D164" s="200">
        <f t="shared" ref="D164:O164" si="73">SUM(D142,D143,D144,D147,D154,D157,D158,D159,D163)</f>
        <v>6</v>
      </c>
      <c r="E164" s="200">
        <f t="shared" si="73"/>
        <v>12</v>
      </c>
      <c r="F164" s="200">
        <f t="shared" si="73"/>
        <v>18</v>
      </c>
      <c r="G164" s="200">
        <f t="shared" si="73"/>
        <v>128</v>
      </c>
      <c r="H164" s="200">
        <f t="shared" si="73"/>
        <v>113</v>
      </c>
      <c r="I164" s="200">
        <f t="shared" si="73"/>
        <v>241</v>
      </c>
      <c r="J164" s="200">
        <f t="shared" si="73"/>
        <v>147</v>
      </c>
      <c r="K164" s="200">
        <f t="shared" si="73"/>
        <v>67</v>
      </c>
      <c r="L164" s="200">
        <f t="shared" si="73"/>
        <v>214</v>
      </c>
      <c r="M164" s="200">
        <f t="shared" si="73"/>
        <v>281</v>
      </c>
      <c r="N164" s="200">
        <f t="shared" si="73"/>
        <v>192</v>
      </c>
      <c r="O164" s="200">
        <f t="shared" si="73"/>
        <v>473</v>
      </c>
      <c r="P164" s="2984" t="s">
        <v>876</v>
      </c>
      <c r="Q164" s="2984"/>
      <c r="R164" s="2984"/>
    </row>
    <row r="165" spans="1:18" s="277" customFormat="1" ht="22.5" customHeight="1" x14ac:dyDescent="0.25">
      <c r="A165" s="2877" t="s">
        <v>37</v>
      </c>
      <c r="B165" s="2886" t="s">
        <v>59</v>
      </c>
      <c r="C165" s="1483" t="s">
        <v>311</v>
      </c>
      <c r="D165" s="196">
        <v>0</v>
      </c>
      <c r="E165" s="196">
        <v>0</v>
      </c>
      <c r="F165" s="196">
        <v>0</v>
      </c>
      <c r="G165" s="196">
        <v>17</v>
      </c>
      <c r="H165" s="196">
        <v>36</v>
      </c>
      <c r="I165" s="196">
        <v>53</v>
      </c>
      <c r="J165" s="196">
        <v>12</v>
      </c>
      <c r="K165" s="196">
        <v>13</v>
      </c>
      <c r="L165" s="196">
        <v>25</v>
      </c>
      <c r="M165" s="177">
        <f>SUM(D165,G165,J165)</f>
        <v>29</v>
      </c>
      <c r="N165" s="177">
        <f t="shared" ref="N165:O168" si="74">SUM(E165,H165,K165)</f>
        <v>49</v>
      </c>
      <c r="O165" s="177">
        <f t="shared" si="74"/>
        <v>78</v>
      </c>
      <c r="P165" s="1498" t="s">
        <v>312</v>
      </c>
      <c r="Q165" s="2893" t="s">
        <v>137</v>
      </c>
      <c r="R165" s="2877" t="s">
        <v>125</v>
      </c>
    </row>
    <row r="166" spans="1:18" s="277" customFormat="1" ht="22.5" customHeight="1" x14ac:dyDescent="0.25">
      <c r="A166" s="2827"/>
      <c r="B166" s="2886"/>
      <c r="C166" s="1483" t="s">
        <v>641</v>
      </c>
      <c r="D166" s="196">
        <v>0</v>
      </c>
      <c r="E166" s="196">
        <v>0</v>
      </c>
      <c r="F166" s="196">
        <v>0</v>
      </c>
      <c r="G166" s="196">
        <v>10</v>
      </c>
      <c r="H166" s="196">
        <v>22</v>
      </c>
      <c r="I166" s="196">
        <v>32</v>
      </c>
      <c r="J166" s="196">
        <v>17</v>
      </c>
      <c r="K166" s="196">
        <v>10</v>
      </c>
      <c r="L166" s="196">
        <v>27</v>
      </c>
      <c r="M166" s="177">
        <f t="shared" ref="M166:M168" si="75">SUM(D166,G166,J166)</f>
        <v>27</v>
      </c>
      <c r="N166" s="177">
        <f t="shared" si="74"/>
        <v>32</v>
      </c>
      <c r="O166" s="177">
        <f t="shared" si="74"/>
        <v>59</v>
      </c>
      <c r="P166" s="1482" t="s">
        <v>642</v>
      </c>
      <c r="Q166" s="2893"/>
      <c r="R166" s="2827"/>
    </row>
    <row r="167" spans="1:18" s="277" customFormat="1" ht="22.5" customHeight="1" x14ac:dyDescent="0.25">
      <c r="A167" s="2827"/>
      <c r="B167" s="2886"/>
      <c r="C167" s="1483" t="s">
        <v>64</v>
      </c>
      <c r="D167" s="196">
        <v>0</v>
      </c>
      <c r="E167" s="196">
        <v>0</v>
      </c>
      <c r="F167" s="196">
        <v>0</v>
      </c>
      <c r="G167" s="196">
        <v>10</v>
      </c>
      <c r="H167" s="196">
        <v>25</v>
      </c>
      <c r="I167" s="196">
        <v>35</v>
      </c>
      <c r="J167" s="196">
        <v>6</v>
      </c>
      <c r="K167" s="196">
        <v>21</v>
      </c>
      <c r="L167" s="196">
        <v>27</v>
      </c>
      <c r="M167" s="177">
        <f t="shared" si="75"/>
        <v>16</v>
      </c>
      <c r="N167" s="177">
        <f t="shared" si="74"/>
        <v>46</v>
      </c>
      <c r="O167" s="177">
        <f t="shared" si="74"/>
        <v>62</v>
      </c>
      <c r="P167" s="1482" t="s">
        <v>142</v>
      </c>
      <c r="Q167" s="2893"/>
      <c r="R167" s="2827"/>
    </row>
    <row r="168" spans="1:18" s="277" customFormat="1" ht="22.5" customHeight="1" x14ac:dyDescent="0.25">
      <c r="A168" s="2827"/>
      <c r="B168" s="2886"/>
      <c r="C168" s="1483" t="s">
        <v>65</v>
      </c>
      <c r="D168" s="196">
        <v>0</v>
      </c>
      <c r="E168" s="196">
        <v>0</v>
      </c>
      <c r="F168" s="196">
        <v>0</v>
      </c>
      <c r="G168" s="196">
        <v>5</v>
      </c>
      <c r="H168" s="196">
        <v>18</v>
      </c>
      <c r="I168" s="196">
        <v>23</v>
      </c>
      <c r="J168" s="196">
        <v>5</v>
      </c>
      <c r="K168" s="196">
        <v>12</v>
      </c>
      <c r="L168" s="196">
        <v>17</v>
      </c>
      <c r="M168" s="177">
        <f t="shared" si="75"/>
        <v>10</v>
      </c>
      <c r="N168" s="177">
        <f t="shared" si="74"/>
        <v>30</v>
      </c>
      <c r="O168" s="177">
        <f t="shared" si="74"/>
        <v>40</v>
      </c>
      <c r="P168" s="1482" t="s">
        <v>143</v>
      </c>
      <c r="Q168" s="2893"/>
      <c r="R168" s="2827"/>
    </row>
    <row r="169" spans="1:18" s="277" customFormat="1" ht="22.5" customHeight="1" x14ac:dyDescent="0.25">
      <c r="A169" s="2827"/>
      <c r="B169" s="2886" t="s">
        <v>46</v>
      </c>
      <c r="C169" s="2886"/>
      <c r="D169" s="196">
        <f>SUM(D165:D168)</f>
        <v>0</v>
      </c>
      <c r="E169" s="196">
        <f t="shared" ref="E169:O169" si="76">SUM(E165:E168)</f>
        <v>0</v>
      </c>
      <c r="F169" s="196">
        <f>SUM(D169:E169)</f>
        <v>0</v>
      </c>
      <c r="G169" s="196">
        <f t="shared" si="76"/>
        <v>42</v>
      </c>
      <c r="H169" s="196">
        <f t="shared" si="76"/>
        <v>101</v>
      </c>
      <c r="I169" s="196">
        <f t="shared" si="76"/>
        <v>143</v>
      </c>
      <c r="J169" s="196">
        <f t="shared" si="76"/>
        <v>40</v>
      </c>
      <c r="K169" s="196">
        <f t="shared" si="76"/>
        <v>56</v>
      </c>
      <c r="L169" s="196">
        <f t="shared" si="76"/>
        <v>96</v>
      </c>
      <c r="M169" s="178">
        <f t="shared" si="76"/>
        <v>82</v>
      </c>
      <c r="N169" s="178">
        <f t="shared" si="76"/>
        <v>157</v>
      </c>
      <c r="O169" s="178">
        <f t="shared" si="76"/>
        <v>239</v>
      </c>
      <c r="P169" s="2893" t="s">
        <v>477</v>
      </c>
      <c r="Q169" s="2893"/>
      <c r="R169" s="2827"/>
    </row>
    <row r="170" spans="1:18" s="277" customFormat="1" ht="22.5" customHeight="1" x14ac:dyDescent="0.25">
      <c r="A170" s="2827"/>
      <c r="B170" s="1485" t="s">
        <v>643</v>
      </c>
      <c r="C170" s="1483" t="s">
        <v>643</v>
      </c>
      <c r="D170" s="196">
        <v>0</v>
      </c>
      <c r="E170" s="196">
        <v>0</v>
      </c>
      <c r="F170" s="196">
        <v>0</v>
      </c>
      <c r="G170" s="196">
        <v>22</v>
      </c>
      <c r="H170" s="196">
        <v>70</v>
      </c>
      <c r="I170" s="196">
        <v>92</v>
      </c>
      <c r="J170" s="196">
        <v>23</v>
      </c>
      <c r="K170" s="196">
        <v>38</v>
      </c>
      <c r="L170" s="196">
        <v>61</v>
      </c>
      <c r="M170" s="177">
        <f>SUM(D170,G170,J170)</f>
        <v>45</v>
      </c>
      <c r="N170" s="177">
        <f t="shared" ref="N170:O175" si="77">SUM(E170,H170,K170)</f>
        <v>108</v>
      </c>
      <c r="O170" s="177">
        <f t="shared" si="77"/>
        <v>153</v>
      </c>
      <c r="P170" s="1498" t="s">
        <v>644</v>
      </c>
      <c r="Q170" s="1481" t="s">
        <v>644</v>
      </c>
      <c r="R170" s="2827"/>
    </row>
    <row r="171" spans="1:18" s="277" customFormat="1" ht="22.5" customHeight="1" x14ac:dyDescent="0.25">
      <c r="A171" s="2827"/>
      <c r="B171" s="2886" t="s">
        <v>60</v>
      </c>
      <c r="C171" s="1483" t="s">
        <v>645</v>
      </c>
      <c r="D171" s="196">
        <v>0</v>
      </c>
      <c r="E171" s="196">
        <v>0</v>
      </c>
      <c r="F171" s="196">
        <v>0</v>
      </c>
      <c r="G171" s="196">
        <v>13</v>
      </c>
      <c r="H171" s="196">
        <v>6</v>
      </c>
      <c r="I171" s="196">
        <v>19</v>
      </c>
      <c r="J171" s="196">
        <v>5</v>
      </c>
      <c r="K171" s="196">
        <v>11</v>
      </c>
      <c r="L171" s="196">
        <v>16</v>
      </c>
      <c r="M171" s="177">
        <f t="shared" ref="M171:M175" si="78">SUM(D171,G171,J171)</f>
        <v>18</v>
      </c>
      <c r="N171" s="177">
        <f t="shared" si="77"/>
        <v>17</v>
      </c>
      <c r="O171" s="177">
        <f t="shared" si="77"/>
        <v>35</v>
      </c>
      <c r="P171" s="1482" t="s">
        <v>646</v>
      </c>
      <c r="Q171" s="2854" t="s">
        <v>138</v>
      </c>
      <c r="R171" s="2827"/>
    </row>
    <row r="172" spans="1:18" s="277" customFormat="1" ht="22.5" customHeight="1" x14ac:dyDescent="0.25">
      <c r="A172" s="2827"/>
      <c r="B172" s="2886"/>
      <c r="C172" s="1483" t="s">
        <v>647</v>
      </c>
      <c r="D172" s="196">
        <v>0</v>
      </c>
      <c r="E172" s="196">
        <v>0</v>
      </c>
      <c r="F172" s="196">
        <v>0</v>
      </c>
      <c r="G172" s="196">
        <v>3</v>
      </c>
      <c r="H172" s="196">
        <v>11</v>
      </c>
      <c r="I172" s="196">
        <v>14</v>
      </c>
      <c r="J172" s="196">
        <v>0</v>
      </c>
      <c r="K172" s="196">
        <v>1</v>
      </c>
      <c r="L172" s="196">
        <v>1</v>
      </c>
      <c r="M172" s="177">
        <f t="shared" si="78"/>
        <v>3</v>
      </c>
      <c r="N172" s="177">
        <f t="shared" si="77"/>
        <v>12</v>
      </c>
      <c r="O172" s="177">
        <f t="shared" si="77"/>
        <v>15</v>
      </c>
      <c r="P172" s="1482" t="s">
        <v>648</v>
      </c>
      <c r="Q172" s="2854"/>
      <c r="R172" s="2827"/>
    </row>
    <row r="173" spans="1:18" s="277" customFormat="1" ht="22.5" customHeight="1" x14ac:dyDescent="0.25">
      <c r="A173" s="2827"/>
      <c r="B173" s="2886"/>
      <c r="C173" s="1483" t="s">
        <v>649</v>
      </c>
      <c r="D173" s="196">
        <v>0</v>
      </c>
      <c r="E173" s="196">
        <v>0</v>
      </c>
      <c r="F173" s="196">
        <v>0</v>
      </c>
      <c r="G173" s="196">
        <v>4</v>
      </c>
      <c r="H173" s="196">
        <v>18</v>
      </c>
      <c r="I173" s="196">
        <v>22</v>
      </c>
      <c r="J173" s="196">
        <v>7</v>
      </c>
      <c r="K173" s="196">
        <v>9</v>
      </c>
      <c r="L173" s="196">
        <v>16</v>
      </c>
      <c r="M173" s="177">
        <f t="shared" si="78"/>
        <v>11</v>
      </c>
      <c r="N173" s="177">
        <f t="shared" si="77"/>
        <v>27</v>
      </c>
      <c r="O173" s="177">
        <f t="shared" si="77"/>
        <v>38</v>
      </c>
      <c r="P173" s="1482" t="s">
        <v>650</v>
      </c>
      <c r="Q173" s="2854"/>
      <c r="R173" s="2827"/>
    </row>
    <row r="174" spans="1:18" s="277" customFormat="1" ht="22.5" customHeight="1" x14ac:dyDescent="0.25">
      <c r="A174" s="2827"/>
      <c r="B174" s="2886"/>
      <c r="C174" s="1483" t="s">
        <v>651</v>
      </c>
      <c r="D174" s="196">
        <v>0</v>
      </c>
      <c r="E174" s="196">
        <v>0</v>
      </c>
      <c r="F174" s="196">
        <v>0</v>
      </c>
      <c r="G174" s="196">
        <v>8</v>
      </c>
      <c r="H174" s="196">
        <v>21</v>
      </c>
      <c r="I174" s="196">
        <v>29</v>
      </c>
      <c r="J174" s="196">
        <v>2</v>
      </c>
      <c r="K174" s="196">
        <v>7</v>
      </c>
      <c r="L174" s="196">
        <v>9</v>
      </c>
      <c r="M174" s="177">
        <f t="shared" si="78"/>
        <v>10</v>
      </c>
      <c r="N174" s="177">
        <f t="shared" si="77"/>
        <v>28</v>
      </c>
      <c r="O174" s="177">
        <f t="shared" si="77"/>
        <v>38</v>
      </c>
      <c r="P174" s="1067" t="s">
        <v>652</v>
      </c>
      <c r="Q174" s="2854"/>
      <c r="R174" s="2827"/>
    </row>
    <row r="175" spans="1:18" s="277" customFormat="1" ht="22.5" customHeight="1" x14ac:dyDescent="0.25">
      <c r="A175" s="2853"/>
      <c r="B175" s="2877"/>
      <c r="C175" s="2420" t="s">
        <v>653</v>
      </c>
      <c r="D175" s="213">
        <v>0</v>
      </c>
      <c r="E175" s="213">
        <v>0</v>
      </c>
      <c r="F175" s="213">
        <v>0</v>
      </c>
      <c r="G175" s="213">
        <v>11</v>
      </c>
      <c r="H175" s="213">
        <v>13</v>
      </c>
      <c r="I175" s="213">
        <v>24</v>
      </c>
      <c r="J175" s="213">
        <v>6</v>
      </c>
      <c r="K175" s="213">
        <v>7</v>
      </c>
      <c r="L175" s="213">
        <v>13</v>
      </c>
      <c r="M175" s="180">
        <f t="shared" si="78"/>
        <v>17</v>
      </c>
      <c r="N175" s="180">
        <f t="shared" si="77"/>
        <v>20</v>
      </c>
      <c r="O175" s="180">
        <f t="shared" si="77"/>
        <v>37</v>
      </c>
      <c r="P175" s="1092" t="s">
        <v>654</v>
      </c>
      <c r="Q175" s="2821"/>
      <c r="R175" s="2853"/>
    </row>
    <row r="176" spans="1:18" s="277" customFormat="1" ht="22.5" customHeight="1" thickBot="1" x14ac:dyDescent="0.3">
      <c r="A176" s="1996"/>
      <c r="B176" s="2888" t="s">
        <v>46</v>
      </c>
      <c r="C176" s="2888"/>
      <c r="D176" s="2460">
        <f>SUM(D171:D175)</f>
        <v>0</v>
      </c>
      <c r="E176" s="2460">
        <f t="shared" ref="E176:O176" si="79">SUM(E171:E175)</f>
        <v>0</v>
      </c>
      <c r="F176" s="2460">
        <f t="shared" si="79"/>
        <v>0</v>
      </c>
      <c r="G176" s="2460">
        <f t="shared" si="79"/>
        <v>39</v>
      </c>
      <c r="H176" s="2460">
        <f t="shared" si="79"/>
        <v>69</v>
      </c>
      <c r="I176" s="2460">
        <f t="shared" si="79"/>
        <v>108</v>
      </c>
      <c r="J176" s="2460">
        <f t="shared" si="79"/>
        <v>20</v>
      </c>
      <c r="K176" s="2460">
        <f t="shared" si="79"/>
        <v>35</v>
      </c>
      <c r="L176" s="2460">
        <f t="shared" si="79"/>
        <v>55</v>
      </c>
      <c r="M176" s="2460">
        <f t="shared" si="79"/>
        <v>59</v>
      </c>
      <c r="N176" s="2460">
        <f t="shared" si="79"/>
        <v>104</v>
      </c>
      <c r="O176" s="2460">
        <f t="shared" si="79"/>
        <v>163</v>
      </c>
      <c r="P176" s="2889" t="s">
        <v>477</v>
      </c>
      <c r="Q176" s="2889"/>
      <c r="R176" s="1996"/>
    </row>
    <row r="177" spans="1:18" s="277" customFormat="1" ht="22.5" customHeight="1" x14ac:dyDescent="0.25">
      <c r="A177" s="1503"/>
      <c r="B177" s="1503"/>
      <c r="C177" s="1503"/>
      <c r="D177" s="282"/>
      <c r="E177" s="282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1504"/>
      <c r="Q177" s="1504"/>
      <c r="R177" s="1504"/>
    </row>
    <row r="178" spans="1:18" s="277" customFormat="1" ht="30.75" customHeight="1" thickBot="1" x14ac:dyDescent="0.3">
      <c r="A178" s="2987" t="s">
        <v>2311</v>
      </c>
      <c r="B178" s="2987"/>
      <c r="C178" s="1737"/>
      <c r="D178" s="1737"/>
      <c r="E178" s="1737"/>
      <c r="F178" s="1737"/>
      <c r="G178" s="1737"/>
      <c r="H178" s="1737"/>
      <c r="I178" s="1737"/>
      <c r="J178" s="1737"/>
      <c r="K178" s="271"/>
      <c r="L178" s="2970"/>
      <c r="M178" s="2970"/>
      <c r="N178" s="2970"/>
      <c r="O178" s="209"/>
      <c r="P178" s="2963" t="s">
        <v>2312</v>
      </c>
      <c r="Q178" s="2963"/>
      <c r="R178" s="2963"/>
    </row>
    <row r="179" spans="1:18" s="277" customFormat="1" ht="25.5" customHeight="1" thickTop="1" x14ac:dyDescent="0.25">
      <c r="A179" s="2794" t="s">
        <v>44</v>
      </c>
      <c r="B179" s="2797" t="s">
        <v>86</v>
      </c>
      <c r="C179" s="2797" t="s">
        <v>45</v>
      </c>
      <c r="D179" s="2797" t="s">
        <v>33</v>
      </c>
      <c r="E179" s="2797"/>
      <c r="F179" s="2797"/>
      <c r="G179" s="2797" t="s">
        <v>1</v>
      </c>
      <c r="H179" s="2797"/>
      <c r="I179" s="2797"/>
      <c r="J179" s="2797" t="s">
        <v>2</v>
      </c>
      <c r="K179" s="2797"/>
      <c r="L179" s="2797"/>
      <c r="M179" s="2847" t="s">
        <v>31</v>
      </c>
      <c r="N179" s="2847"/>
      <c r="O179" s="2847"/>
      <c r="P179" s="2867" t="s">
        <v>99</v>
      </c>
      <c r="Q179" s="2867" t="s">
        <v>126</v>
      </c>
      <c r="R179" s="2857" t="s">
        <v>166</v>
      </c>
    </row>
    <row r="180" spans="1:18" s="277" customFormat="1" ht="21" customHeight="1" x14ac:dyDescent="0.25">
      <c r="A180" s="2795"/>
      <c r="B180" s="2845"/>
      <c r="C180" s="2845"/>
      <c r="D180" s="2827" t="s">
        <v>94</v>
      </c>
      <c r="E180" s="2827"/>
      <c r="F180" s="2827"/>
      <c r="G180" s="2827" t="s">
        <v>95</v>
      </c>
      <c r="H180" s="2827"/>
      <c r="I180" s="2827"/>
      <c r="J180" s="2827" t="s">
        <v>96</v>
      </c>
      <c r="K180" s="2827"/>
      <c r="L180" s="2827"/>
      <c r="M180" s="2827" t="s">
        <v>116</v>
      </c>
      <c r="N180" s="2827"/>
      <c r="O180" s="2827"/>
      <c r="P180" s="2868"/>
      <c r="Q180" s="2868"/>
      <c r="R180" s="2858"/>
    </row>
    <row r="181" spans="1:18" s="277" customFormat="1" ht="23.25" customHeight="1" x14ac:dyDescent="0.25">
      <c r="A181" s="2795"/>
      <c r="B181" s="2845"/>
      <c r="C181" s="2845"/>
      <c r="D181" s="2559" t="s">
        <v>204</v>
      </c>
      <c r="E181" s="2559" t="s">
        <v>2833</v>
      </c>
      <c r="F181" s="2559" t="s">
        <v>26</v>
      </c>
      <c r="G181" s="2559" t="s">
        <v>204</v>
      </c>
      <c r="H181" s="2559" t="s">
        <v>2833</v>
      </c>
      <c r="I181" s="2559" t="s">
        <v>26</v>
      </c>
      <c r="J181" s="2559" t="s">
        <v>204</v>
      </c>
      <c r="K181" s="2559" t="s">
        <v>2833</v>
      </c>
      <c r="L181" s="2559" t="s">
        <v>26</v>
      </c>
      <c r="M181" s="2559" t="s">
        <v>204</v>
      </c>
      <c r="N181" s="2559" t="s">
        <v>2833</v>
      </c>
      <c r="O181" s="2559" t="s">
        <v>26</v>
      </c>
      <c r="P181" s="2868"/>
      <c r="Q181" s="2868"/>
      <c r="R181" s="2858"/>
    </row>
    <row r="182" spans="1:18" s="277" customFormat="1" ht="19.5" customHeight="1" thickBot="1" x14ac:dyDescent="0.3">
      <c r="A182" s="2802"/>
      <c r="B182" s="2846"/>
      <c r="C182" s="2846"/>
      <c r="D182" s="1529" t="s">
        <v>181</v>
      </c>
      <c r="E182" s="1529" t="s">
        <v>182</v>
      </c>
      <c r="F182" s="1529" t="s">
        <v>183</v>
      </c>
      <c r="G182" s="1529" t="s">
        <v>181</v>
      </c>
      <c r="H182" s="1529" t="s">
        <v>182</v>
      </c>
      <c r="I182" s="1529" t="s">
        <v>183</v>
      </c>
      <c r="J182" s="1529" t="s">
        <v>181</v>
      </c>
      <c r="K182" s="1529" t="s">
        <v>182</v>
      </c>
      <c r="L182" s="1529" t="s">
        <v>183</v>
      </c>
      <c r="M182" s="1529" t="s">
        <v>181</v>
      </c>
      <c r="N182" s="1529" t="s">
        <v>182</v>
      </c>
      <c r="O182" s="1529" t="s">
        <v>183</v>
      </c>
      <c r="P182" s="2869"/>
      <c r="Q182" s="2869"/>
      <c r="R182" s="2859"/>
    </row>
    <row r="183" spans="1:18" s="277" customFormat="1" ht="24.75" customHeight="1" x14ac:dyDescent="0.25">
      <c r="A183" s="2852" t="s">
        <v>37</v>
      </c>
      <c r="B183" s="2852" t="s">
        <v>61</v>
      </c>
      <c r="C183" s="479" t="s">
        <v>655</v>
      </c>
      <c r="D183" s="232">
        <v>0</v>
      </c>
      <c r="E183" s="232">
        <v>0</v>
      </c>
      <c r="F183" s="232">
        <v>0</v>
      </c>
      <c r="G183" s="232">
        <v>15</v>
      </c>
      <c r="H183" s="232">
        <v>14</v>
      </c>
      <c r="I183" s="232">
        <v>29</v>
      </c>
      <c r="J183" s="232">
        <v>2</v>
      </c>
      <c r="K183" s="232">
        <v>12</v>
      </c>
      <c r="L183" s="232">
        <v>14</v>
      </c>
      <c r="M183" s="2602">
        <f>SUM(D183,G183,J183)</f>
        <v>17</v>
      </c>
      <c r="N183" s="2602">
        <f t="shared" ref="N183:O190" si="80">SUM(E183,H183,K183)</f>
        <v>26</v>
      </c>
      <c r="O183" s="2602">
        <f t="shared" si="80"/>
        <v>43</v>
      </c>
      <c r="P183" s="1530" t="s">
        <v>656</v>
      </c>
      <c r="Q183" s="2825" t="s">
        <v>139</v>
      </c>
      <c r="R183" s="2852" t="s">
        <v>125</v>
      </c>
    </row>
    <row r="184" spans="1:18" s="277" customFormat="1" ht="24.75" customHeight="1" x14ac:dyDescent="0.25">
      <c r="A184" s="2827"/>
      <c r="B184" s="2827"/>
      <c r="C184" s="1483" t="s">
        <v>657</v>
      </c>
      <c r="D184" s="196">
        <v>0</v>
      </c>
      <c r="E184" s="196">
        <v>0</v>
      </c>
      <c r="F184" s="196">
        <v>0</v>
      </c>
      <c r="G184" s="196">
        <v>7</v>
      </c>
      <c r="H184" s="196">
        <v>20</v>
      </c>
      <c r="I184" s="196">
        <v>27</v>
      </c>
      <c r="J184" s="196">
        <v>4</v>
      </c>
      <c r="K184" s="196">
        <v>4</v>
      </c>
      <c r="L184" s="196">
        <v>8</v>
      </c>
      <c r="M184" s="177">
        <f t="shared" ref="M184:M190" si="81">SUM(D184,G184,J184)</f>
        <v>11</v>
      </c>
      <c r="N184" s="177">
        <f t="shared" si="80"/>
        <v>24</v>
      </c>
      <c r="O184" s="177">
        <f t="shared" si="80"/>
        <v>35</v>
      </c>
      <c r="P184" s="1066" t="s">
        <v>658</v>
      </c>
      <c r="Q184" s="2822"/>
      <c r="R184" s="2827"/>
    </row>
    <row r="185" spans="1:18" s="277" customFormat="1" ht="33" customHeight="1" x14ac:dyDescent="0.25">
      <c r="A185" s="2827"/>
      <c r="B185" s="2827"/>
      <c r="C185" s="1483" t="s">
        <v>659</v>
      </c>
      <c r="D185" s="196">
        <v>0</v>
      </c>
      <c r="E185" s="196">
        <v>0</v>
      </c>
      <c r="F185" s="196">
        <v>0</v>
      </c>
      <c r="G185" s="196">
        <v>21</v>
      </c>
      <c r="H185" s="196">
        <v>18</v>
      </c>
      <c r="I185" s="196">
        <v>39</v>
      </c>
      <c r="J185" s="196">
        <v>13</v>
      </c>
      <c r="K185" s="196">
        <v>13</v>
      </c>
      <c r="L185" s="196">
        <v>26</v>
      </c>
      <c r="M185" s="177">
        <f t="shared" si="81"/>
        <v>34</v>
      </c>
      <c r="N185" s="177">
        <f t="shared" si="80"/>
        <v>31</v>
      </c>
      <c r="O185" s="177">
        <f t="shared" si="80"/>
        <v>65</v>
      </c>
      <c r="P185" s="1508" t="s">
        <v>660</v>
      </c>
      <c r="Q185" s="2822"/>
      <c r="R185" s="2827"/>
    </row>
    <row r="186" spans="1:18" s="277" customFormat="1" ht="21" customHeight="1" x14ac:dyDescent="0.25">
      <c r="A186" s="2827"/>
      <c r="B186" s="2827"/>
      <c r="C186" s="1483" t="s">
        <v>661</v>
      </c>
      <c r="D186" s="196">
        <v>0</v>
      </c>
      <c r="E186" s="196">
        <v>0</v>
      </c>
      <c r="F186" s="196">
        <v>0</v>
      </c>
      <c r="G186" s="196">
        <v>6</v>
      </c>
      <c r="H186" s="196">
        <v>16</v>
      </c>
      <c r="I186" s="196">
        <v>22</v>
      </c>
      <c r="J186" s="196">
        <v>13</v>
      </c>
      <c r="K186" s="196">
        <v>9</v>
      </c>
      <c r="L186" s="196">
        <v>22</v>
      </c>
      <c r="M186" s="177">
        <f t="shared" si="81"/>
        <v>19</v>
      </c>
      <c r="N186" s="177">
        <f t="shared" si="80"/>
        <v>25</v>
      </c>
      <c r="O186" s="177">
        <f t="shared" si="80"/>
        <v>44</v>
      </c>
      <c r="P186" s="1482" t="s">
        <v>662</v>
      </c>
      <c r="Q186" s="2822"/>
      <c r="R186" s="2827"/>
    </row>
    <row r="187" spans="1:18" s="277" customFormat="1" ht="49.5" customHeight="1" x14ac:dyDescent="0.25">
      <c r="A187" s="2827"/>
      <c r="B187" s="2827"/>
      <c r="C187" s="1483" t="s">
        <v>886</v>
      </c>
      <c r="D187" s="196">
        <v>0</v>
      </c>
      <c r="E187" s="196">
        <v>0</v>
      </c>
      <c r="F187" s="196">
        <v>0</v>
      </c>
      <c r="G187" s="196">
        <v>9</v>
      </c>
      <c r="H187" s="196">
        <v>15</v>
      </c>
      <c r="I187" s="196">
        <v>24</v>
      </c>
      <c r="J187" s="196">
        <v>6</v>
      </c>
      <c r="K187" s="196">
        <v>4</v>
      </c>
      <c r="L187" s="196">
        <v>10</v>
      </c>
      <c r="M187" s="177">
        <f t="shared" si="81"/>
        <v>15</v>
      </c>
      <c r="N187" s="177">
        <f t="shared" si="80"/>
        <v>19</v>
      </c>
      <c r="O187" s="177">
        <f t="shared" si="80"/>
        <v>34</v>
      </c>
      <c r="P187" s="1491" t="s">
        <v>664</v>
      </c>
      <c r="Q187" s="2822"/>
      <c r="R187" s="2827"/>
    </row>
    <row r="188" spans="1:18" s="277" customFormat="1" ht="26.25" customHeight="1" x14ac:dyDescent="0.25">
      <c r="A188" s="2827"/>
      <c r="B188" s="2827"/>
      <c r="C188" s="1483" t="s">
        <v>665</v>
      </c>
      <c r="D188" s="196">
        <v>0</v>
      </c>
      <c r="E188" s="196">
        <v>0</v>
      </c>
      <c r="F188" s="196">
        <v>0</v>
      </c>
      <c r="G188" s="196">
        <v>5</v>
      </c>
      <c r="H188" s="196">
        <v>15</v>
      </c>
      <c r="I188" s="196">
        <v>20</v>
      </c>
      <c r="J188" s="196">
        <v>7</v>
      </c>
      <c r="K188" s="196">
        <v>13</v>
      </c>
      <c r="L188" s="196">
        <v>20</v>
      </c>
      <c r="M188" s="177">
        <f t="shared" si="81"/>
        <v>12</v>
      </c>
      <c r="N188" s="177">
        <f t="shared" si="80"/>
        <v>28</v>
      </c>
      <c r="O188" s="177">
        <f t="shared" si="80"/>
        <v>40</v>
      </c>
      <c r="P188" s="1066" t="s">
        <v>666</v>
      </c>
      <c r="Q188" s="2822"/>
      <c r="R188" s="2827"/>
    </row>
    <row r="189" spans="1:18" s="277" customFormat="1" ht="27" customHeight="1" x14ac:dyDescent="0.25">
      <c r="A189" s="2827"/>
      <c r="B189" s="2827"/>
      <c r="C189" s="977" t="s">
        <v>887</v>
      </c>
      <c r="D189" s="213">
        <v>0</v>
      </c>
      <c r="E189" s="213">
        <v>0</v>
      </c>
      <c r="F189" s="213">
        <v>0</v>
      </c>
      <c r="G189" s="213">
        <v>17</v>
      </c>
      <c r="H189" s="213">
        <v>14</v>
      </c>
      <c r="I189" s="213">
        <v>31</v>
      </c>
      <c r="J189" s="213">
        <v>13</v>
      </c>
      <c r="K189" s="213">
        <v>10</v>
      </c>
      <c r="L189" s="213">
        <v>23</v>
      </c>
      <c r="M189" s="180">
        <f t="shared" si="81"/>
        <v>30</v>
      </c>
      <c r="N189" s="180">
        <f t="shared" si="80"/>
        <v>24</v>
      </c>
      <c r="O189" s="180">
        <f t="shared" si="80"/>
        <v>54</v>
      </c>
      <c r="P189" s="1092" t="s">
        <v>668</v>
      </c>
      <c r="Q189" s="2822"/>
      <c r="R189" s="2827"/>
    </row>
    <row r="190" spans="1:18" s="277" customFormat="1" ht="21" customHeight="1" x14ac:dyDescent="0.25">
      <c r="A190" s="2827"/>
      <c r="B190" s="2877" t="s">
        <v>46</v>
      </c>
      <c r="C190" s="2877"/>
      <c r="D190" s="213">
        <f>SUM(D183:D189)</f>
        <v>0</v>
      </c>
      <c r="E190" s="213">
        <f t="shared" ref="E190:L190" si="82">SUM(E183:E189)</f>
        <v>0</v>
      </c>
      <c r="F190" s="213">
        <f>SUM(D190:E190)</f>
        <v>0</v>
      </c>
      <c r="G190" s="213">
        <f t="shared" si="82"/>
        <v>80</v>
      </c>
      <c r="H190" s="213">
        <f t="shared" si="82"/>
        <v>112</v>
      </c>
      <c r="I190" s="213">
        <f t="shared" si="82"/>
        <v>192</v>
      </c>
      <c r="J190" s="213">
        <f t="shared" si="82"/>
        <v>58</v>
      </c>
      <c r="K190" s="213">
        <f t="shared" si="82"/>
        <v>65</v>
      </c>
      <c r="L190" s="213">
        <f t="shared" si="82"/>
        <v>123</v>
      </c>
      <c r="M190" s="180">
        <f t="shared" si="81"/>
        <v>138</v>
      </c>
      <c r="N190" s="180">
        <f t="shared" si="80"/>
        <v>177</v>
      </c>
      <c r="O190" s="180">
        <f t="shared" si="80"/>
        <v>315</v>
      </c>
      <c r="P190" s="2890" t="s">
        <v>477</v>
      </c>
      <c r="Q190" s="2890"/>
      <c r="R190" s="2827"/>
    </row>
    <row r="191" spans="1:18" s="277" customFormat="1" ht="21" customHeight="1" x14ac:dyDescent="0.25">
      <c r="A191" s="2827"/>
      <c r="B191" s="2886" t="s">
        <v>62</v>
      </c>
      <c r="C191" s="1483" t="s">
        <v>370</v>
      </c>
      <c r="D191" s="196">
        <v>0</v>
      </c>
      <c r="E191" s="196">
        <v>0</v>
      </c>
      <c r="F191" s="196">
        <v>0</v>
      </c>
      <c r="G191" s="196">
        <v>0</v>
      </c>
      <c r="H191" s="196">
        <v>0</v>
      </c>
      <c r="I191" s="196">
        <v>0</v>
      </c>
      <c r="J191" s="196">
        <v>25</v>
      </c>
      <c r="K191" s="196">
        <v>28</v>
      </c>
      <c r="L191" s="196">
        <v>53</v>
      </c>
      <c r="M191" s="177">
        <f t="shared" ref="M191:O193" si="83">SUM(D191,G191,J191)</f>
        <v>25</v>
      </c>
      <c r="N191" s="177">
        <f t="shared" si="83"/>
        <v>28</v>
      </c>
      <c r="O191" s="177">
        <f t="shared" si="83"/>
        <v>53</v>
      </c>
      <c r="P191" s="1482" t="s">
        <v>127</v>
      </c>
      <c r="Q191" s="2893" t="s">
        <v>140</v>
      </c>
      <c r="R191" s="2827"/>
    </row>
    <row r="192" spans="1:18" s="277" customFormat="1" ht="21" customHeight="1" x14ac:dyDescent="0.25">
      <c r="A192" s="2827"/>
      <c r="B192" s="2886"/>
      <c r="C192" s="1483" t="s">
        <v>669</v>
      </c>
      <c r="D192" s="196">
        <v>0</v>
      </c>
      <c r="E192" s="196">
        <v>0</v>
      </c>
      <c r="F192" s="196">
        <v>0</v>
      </c>
      <c r="G192" s="196">
        <v>12</v>
      </c>
      <c r="H192" s="196">
        <v>18</v>
      </c>
      <c r="I192" s="196">
        <v>30</v>
      </c>
      <c r="J192" s="196">
        <v>0</v>
      </c>
      <c r="K192" s="196">
        <v>0</v>
      </c>
      <c r="L192" s="196">
        <v>0</v>
      </c>
      <c r="M192" s="177">
        <f t="shared" si="83"/>
        <v>12</v>
      </c>
      <c r="N192" s="177">
        <f t="shared" si="83"/>
        <v>18</v>
      </c>
      <c r="O192" s="177">
        <f t="shared" si="83"/>
        <v>30</v>
      </c>
      <c r="P192" s="1066" t="s">
        <v>670</v>
      </c>
      <c r="Q192" s="2893"/>
      <c r="R192" s="2827"/>
    </row>
    <row r="193" spans="1:18" s="277" customFormat="1" ht="21" customHeight="1" x14ac:dyDescent="0.25">
      <c r="A193" s="2827"/>
      <c r="B193" s="2886"/>
      <c r="C193" s="1483" t="s">
        <v>671</v>
      </c>
      <c r="D193" s="196">
        <v>0</v>
      </c>
      <c r="E193" s="196">
        <v>0</v>
      </c>
      <c r="F193" s="196">
        <v>0</v>
      </c>
      <c r="G193" s="196">
        <v>16</v>
      </c>
      <c r="H193" s="196">
        <v>14</v>
      </c>
      <c r="I193" s="196">
        <v>30</v>
      </c>
      <c r="J193" s="196">
        <v>0</v>
      </c>
      <c r="K193" s="196">
        <v>0</v>
      </c>
      <c r="L193" s="196">
        <v>0</v>
      </c>
      <c r="M193" s="177">
        <f t="shared" si="83"/>
        <v>16</v>
      </c>
      <c r="N193" s="177">
        <f t="shared" si="83"/>
        <v>14</v>
      </c>
      <c r="O193" s="177">
        <f t="shared" si="83"/>
        <v>30</v>
      </c>
      <c r="P193" s="1482" t="s">
        <v>696</v>
      </c>
      <c r="Q193" s="2893"/>
      <c r="R193" s="2827"/>
    </row>
    <row r="194" spans="1:18" s="277" customFormat="1" ht="21" customHeight="1" x14ac:dyDescent="0.25">
      <c r="A194" s="2827"/>
      <c r="B194" s="2853" t="s">
        <v>46</v>
      </c>
      <c r="C194" s="2853"/>
      <c r="D194" s="202">
        <f>SUM(D191:D193)</f>
        <v>0</v>
      </c>
      <c r="E194" s="202">
        <f t="shared" ref="E194:O194" si="84">SUM(E191:E193)</f>
        <v>0</v>
      </c>
      <c r="F194" s="202">
        <f>SUM(D194:E194)</f>
        <v>0</v>
      </c>
      <c r="G194" s="202">
        <f t="shared" si="84"/>
        <v>28</v>
      </c>
      <c r="H194" s="202">
        <f t="shared" si="84"/>
        <v>32</v>
      </c>
      <c r="I194" s="202">
        <f t="shared" si="84"/>
        <v>60</v>
      </c>
      <c r="J194" s="202">
        <f t="shared" si="84"/>
        <v>25</v>
      </c>
      <c r="K194" s="202">
        <f t="shared" si="84"/>
        <v>28</v>
      </c>
      <c r="L194" s="202">
        <f t="shared" si="84"/>
        <v>53</v>
      </c>
      <c r="M194" s="2603">
        <f t="shared" si="84"/>
        <v>53</v>
      </c>
      <c r="N194" s="2603">
        <f t="shared" si="84"/>
        <v>60</v>
      </c>
      <c r="O194" s="2603">
        <f t="shared" si="84"/>
        <v>113</v>
      </c>
      <c r="P194" s="2892" t="s">
        <v>477</v>
      </c>
      <c r="Q194" s="2892"/>
      <c r="R194" s="2827"/>
    </row>
    <row r="195" spans="1:18" s="277" customFormat="1" ht="21" customHeight="1" x14ac:dyDescent="0.25">
      <c r="A195" s="2827"/>
      <c r="B195" s="2886" t="s">
        <v>393</v>
      </c>
      <c r="C195" s="1483" t="s">
        <v>673</v>
      </c>
      <c r="D195" s="196">
        <v>0</v>
      </c>
      <c r="E195" s="196">
        <v>0</v>
      </c>
      <c r="F195" s="196">
        <v>0</v>
      </c>
      <c r="G195" s="196">
        <v>7</v>
      </c>
      <c r="H195" s="196">
        <v>4</v>
      </c>
      <c r="I195" s="196">
        <v>11</v>
      </c>
      <c r="J195" s="196">
        <v>2</v>
      </c>
      <c r="K195" s="196">
        <v>1</v>
      </c>
      <c r="L195" s="196">
        <v>3</v>
      </c>
      <c r="M195" s="177">
        <f>SUM(D195,G195,J195)</f>
        <v>9</v>
      </c>
      <c r="N195" s="177">
        <f>SUM(E195,H195,K195)</f>
        <v>5</v>
      </c>
      <c r="O195" s="177">
        <f>SUM(F195,I195,L195)</f>
        <v>14</v>
      </c>
      <c r="P195" s="1066" t="s">
        <v>674</v>
      </c>
      <c r="Q195" s="2854" t="s">
        <v>345</v>
      </c>
      <c r="R195" s="2827"/>
    </row>
    <row r="196" spans="1:18" s="277" customFormat="1" ht="21" customHeight="1" x14ac:dyDescent="0.25">
      <c r="A196" s="2827"/>
      <c r="B196" s="2886"/>
      <c r="C196" s="1483" t="s">
        <v>675</v>
      </c>
      <c r="D196" s="196">
        <v>0</v>
      </c>
      <c r="E196" s="196">
        <v>0</v>
      </c>
      <c r="F196" s="196">
        <v>0</v>
      </c>
      <c r="G196" s="196">
        <v>32</v>
      </c>
      <c r="H196" s="196">
        <v>10</v>
      </c>
      <c r="I196" s="196">
        <v>42</v>
      </c>
      <c r="J196" s="196">
        <v>8</v>
      </c>
      <c r="K196" s="196">
        <v>2</v>
      </c>
      <c r="L196" s="196">
        <v>10</v>
      </c>
      <c r="M196" s="177">
        <f t="shared" ref="M196:M203" si="85">SUM(D196,G196,J196)</f>
        <v>40</v>
      </c>
      <c r="N196" s="177">
        <f t="shared" ref="N196:O203" si="86">SUM(E196,H196,K196)</f>
        <v>12</v>
      </c>
      <c r="O196" s="177">
        <f t="shared" si="86"/>
        <v>52</v>
      </c>
      <c r="P196" s="1066" t="s">
        <v>676</v>
      </c>
      <c r="Q196" s="2854"/>
      <c r="R196" s="2827"/>
    </row>
    <row r="197" spans="1:18" s="277" customFormat="1" ht="21" customHeight="1" x14ac:dyDescent="0.25">
      <c r="A197" s="2827"/>
      <c r="B197" s="2886"/>
      <c r="C197" s="1483" t="s">
        <v>677</v>
      </c>
      <c r="D197" s="196">
        <v>0</v>
      </c>
      <c r="E197" s="196">
        <v>0</v>
      </c>
      <c r="F197" s="196">
        <v>0</v>
      </c>
      <c r="G197" s="196">
        <v>17</v>
      </c>
      <c r="H197" s="196">
        <v>12</v>
      </c>
      <c r="I197" s="196">
        <v>29</v>
      </c>
      <c r="J197" s="196">
        <v>6</v>
      </c>
      <c r="K197" s="196">
        <v>3</v>
      </c>
      <c r="L197" s="196">
        <v>9</v>
      </c>
      <c r="M197" s="177">
        <f t="shared" si="85"/>
        <v>23</v>
      </c>
      <c r="N197" s="177">
        <f t="shared" si="86"/>
        <v>15</v>
      </c>
      <c r="O197" s="177">
        <f t="shared" si="86"/>
        <v>38</v>
      </c>
      <c r="P197" s="1067" t="s">
        <v>678</v>
      </c>
      <c r="Q197" s="2854"/>
      <c r="R197" s="2827"/>
    </row>
    <row r="198" spans="1:18" s="277" customFormat="1" ht="28.5" customHeight="1" x14ac:dyDescent="0.25">
      <c r="A198" s="2827"/>
      <c r="B198" s="2886"/>
      <c r="C198" s="1483" t="s">
        <v>888</v>
      </c>
      <c r="D198" s="196">
        <v>0</v>
      </c>
      <c r="E198" s="196">
        <v>0</v>
      </c>
      <c r="F198" s="196">
        <v>0</v>
      </c>
      <c r="G198" s="196">
        <v>2</v>
      </c>
      <c r="H198" s="196">
        <v>1</v>
      </c>
      <c r="I198" s="196">
        <v>3</v>
      </c>
      <c r="J198" s="196">
        <v>0</v>
      </c>
      <c r="K198" s="196">
        <v>0</v>
      </c>
      <c r="L198" s="196">
        <v>0</v>
      </c>
      <c r="M198" s="177">
        <f t="shared" si="85"/>
        <v>2</v>
      </c>
      <c r="N198" s="177">
        <f t="shared" si="86"/>
        <v>1</v>
      </c>
      <c r="O198" s="177">
        <f t="shared" si="86"/>
        <v>3</v>
      </c>
      <c r="P198" s="1067" t="s">
        <v>679</v>
      </c>
      <c r="Q198" s="2854"/>
      <c r="R198" s="2827"/>
    </row>
    <row r="199" spans="1:18" s="277" customFormat="1" ht="28.5" customHeight="1" x14ac:dyDescent="0.25">
      <c r="A199" s="2827"/>
      <c r="B199" s="2886"/>
      <c r="C199" s="1483" t="s">
        <v>680</v>
      </c>
      <c r="D199" s="196">
        <v>0</v>
      </c>
      <c r="E199" s="196">
        <v>0</v>
      </c>
      <c r="F199" s="196">
        <v>0</v>
      </c>
      <c r="G199" s="196">
        <v>6</v>
      </c>
      <c r="H199" s="196">
        <v>6</v>
      </c>
      <c r="I199" s="196">
        <v>12</v>
      </c>
      <c r="J199" s="196">
        <v>2</v>
      </c>
      <c r="K199" s="196">
        <v>3</v>
      </c>
      <c r="L199" s="196">
        <v>5</v>
      </c>
      <c r="M199" s="177">
        <f t="shared" si="85"/>
        <v>8</v>
      </c>
      <c r="N199" s="177">
        <f t="shared" si="86"/>
        <v>9</v>
      </c>
      <c r="O199" s="177">
        <f t="shared" si="86"/>
        <v>17</v>
      </c>
      <c r="P199" s="1067" t="s">
        <v>889</v>
      </c>
      <c r="Q199" s="2854"/>
      <c r="R199" s="2827"/>
    </row>
    <row r="200" spans="1:18" s="277" customFormat="1" ht="26.25" customHeight="1" x14ac:dyDescent="0.25">
      <c r="A200" s="2827"/>
      <c r="B200" s="2886"/>
      <c r="C200" s="1483" t="s">
        <v>681</v>
      </c>
      <c r="D200" s="196">
        <v>0</v>
      </c>
      <c r="E200" s="196">
        <v>0</v>
      </c>
      <c r="F200" s="196">
        <v>0</v>
      </c>
      <c r="G200" s="196">
        <v>5</v>
      </c>
      <c r="H200" s="196">
        <v>6</v>
      </c>
      <c r="I200" s="196">
        <v>11</v>
      </c>
      <c r="J200" s="196">
        <v>1</v>
      </c>
      <c r="K200" s="196">
        <v>5</v>
      </c>
      <c r="L200" s="196">
        <v>6</v>
      </c>
      <c r="M200" s="177">
        <f t="shared" si="85"/>
        <v>6</v>
      </c>
      <c r="N200" s="177">
        <f t="shared" si="86"/>
        <v>11</v>
      </c>
      <c r="O200" s="177">
        <f t="shared" si="86"/>
        <v>17</v>
      </c>
      <c r="P200" s="1066" t="s">
        <v>682</v>
      </c>
      <c r="Q200" s="2854"/>
      <c r="R200" s="2827"/>
    </row>
    <row r="201" spans="1:18" s="277" customFormat="1" ht="34.5" customHeight="1" x14ac:dyDescent="0.25">
      <c r="A201" s="2827"/>
      <c r="B201" s="2886"/>
      <c r="C201" s="1483" t="s">
        <v>890</v>
      </c>
      <c r="D201" s="196">
        <v>0</v>
      </c>
      <c r="E201" s="196">
        <v>0</v>
      </c>
      <c r="F201" s="196">
        <v>0</v>
      </c>
      <c r="G201" s="196">
        <v>7</v>
      </c>
      <c r="H201" s="196">
        <v>3</v>
      </c>
      <c r="I201" s="196">
        <v>10</v>
      </c>
      <c r="J201" s="196">
        <v>4</v>
      </c>
      <c r="K201" s="196">
        <v>2</v>
      </c>
      <c r="L201" s="196">
        <v>6</v>
      </c>
      <c r="M201" s="177">
        <f t="shared" si="85"/>
        <v>11</v>
      </c>
      <c r="N201" s="177">
        <f t="shared" si="86"/>
        <v>5</v>
      </c>
      <c r="O201" s="177">
        <f t="shared" si="86"/>
        <v>16</v>
      </c>
      <c r="P201" s="1066" t="s">
        <v>683</v>
      </c>
      <c r="Q201" s="2854"/>
      <c r="R201" s="2827"/>
    </row>
    <row r="202" spans="1:18" s="277" customFormat="1" ht="26.25" customHeight="1" x14ac:dyDescent="0.25">
      <c r="A202" s="2853"/>
      <c r="B202" s="2886"/>
      <c r="C202" s="1483" t="s">
        <v>684</v>
      </c>
      <c r="D202" s="196">
        <v>0</v>
      </c>
      <c r="E202" s="196">
        <v>0</v>
      </c>
      <c r="F202" s="196">
        <v>0</v>
      </c>
      <c r="G202" s="196">
        <v>18</v>
      </c>
      <c r="H202" s="196">
        <v>10</v>
      </c>
      <c r="I202" s="196">
        <v>28</v>
      </c>
      <c r="J202" s="196">
        <v>4</v>
      </c>
      <c r="K202" s="196">
        <v>4</v>
      </c>
      <c r="L202" s="196">
        <v>8</v>
      </c>
      <c r="M202" s="177">
        <f t="shared" si="85"/>
        <v>22</v>
      </c>
      <c r="N202" s="177">
        <f t="shared" si="86"/>
        <v>14</v>
      </c>
      <c r="O202" s="177">
        <f t="shared" si="86"/>
        <v>36</v>
      </c>
      <c r="P202" s="1066" t="s">
        <v>891</v>
      </c>
      <c r="Q202" s="2854"/>
      <c r="R202" s="2853"/>
    </row>
    <row r="203" spans="1:18" s="277" customFormat="1" ht="26.25" customHeight="1" thickBot="1" x14ac:dyDescent="0.3">
      <c r="A203" s="1996"/>
      <c r="B203" s="2888" t="s">
        <v>46</v>
      </c>
      <c r="C203" s="2888"/>
      <c r="D203" s="2460">
        <f>SUM(D195:D202)</f>
        <v>0</v>
      </c>
      <c r="E203" s="2460">
        <f t="shared" ref="E203:K203" si="87">SUM(E195:E202)</f>
        <v>0</v>
      </c>
      <c r="F203" s="2460">
        <f>SUM(D203:E203)</f>
        <v>0</v>
      </c>
      <c r="G203" s="2460">
        <f t="shared" si="87"/>
        <v>94</v>
      </c>
      <c r="H203" s="2460">
        <f t="shared" si="87"/>
        <v>52</v>
      </c>
      <c r="I203" s="2460">
        <f t="shared" ref="I203" si="88">SUM(G203:H203)</f>
        <v>146</v>
      </c>
      <c r="J203" s="2460">
        <f t="shared" si="87"/>
        <v>27</v>
      </c>
      <c r="K203" s="2460">
        <f t="shared" si="87"/>
        <v>20</v>
      </c>
      <c r="L203" s="2460">
        <f t="shared" ref="L203" si="89">SUM(J203:K203)</f>
        <v>47</v>
      </c>
      <c r="M203" s="2460">
        <f t="shared" si="85"/>
        <v>121</v>
      </c>
      <c r="N203" s="2460">
        <f t="shared" si="86"/>
        <v>72</v>
      </c>
      <c r="O203" s="2460">
        <f t="shared" si="86"/>
        <v>193</v>
      </c>
      <c r="P203" s="2889" t="s">
        <v>477</v>
      </c>
      <c r="Q203" s="2889"/>
      <c r="R203" s="1996"/>
    </row>
    <row r="204" spans="1:18" s="277" customFormat="1" ht="26.25" customHeight="1" x14ac:dyDescent="0.25">
      <c r="A204" s="1812"/>
      <c r="B204" s="1812"/>
      <c r="C204" s="1812"/>
      <c r="D204" s="1828"/>
      <c r="E204" s="1828"/>
      <c r="F204" s="1828"/>
      <c r="G204" s="1828"/>
      <c r="H204" s="1828"/>
      <c r="I204" s="1828"/>
      <c r="J204" s="1828"/>
      <c r="K204" s="1828"/>
      <c r="L204" s="1828"/>
      <c r="M204" s="1101"/>
      <c r="N204" s="1101"/>
      <c r="O204" s="1101"/>
      <c r="P204" s="1813"/>
      <c r="Q204" s="1813"/>
      <c r="R204" s="1814"/>
    </row>
    <row r="205" spans="1:18" s="277" customFormat="1" ht="34.5" customHeight="1" thickBot="1" x14ac:dyDescent="0.3">
      <c r="A205" s="2987" t="s">
        <v>2311</v>
      </c>
      <c r="B205" s="2987"/>
      <c r="C205" s="1822"/>
      <c r="D205" s="1822"/>
      <c r="E205" s="1822"/>
      <c r="F205" s="1822"/>
      <c r="G205" s="1822"/>
      <c r="H205" s="1822"/>
      <c r="I205" s="1822"/>
      <c r="J205" s="1822"/>
      <c r="K205" s="1475"/>
      <c r="L205" s="2970"/>
      <c r="M205" s="2970"/>
      <c r="N205" s="2970"/>
      <c r="O205" s="209"/>
      <c r="P205" s="2963" t="s">
        <v>2312</v>
      </c>
      <c r="Q205" s="2963"/>
      <c r="R205" s="2963"/>
    </row>
    <row r="206" spans="1:18" s="277" customFormat="1" ht="18.75" customHeight="1" thickTop="1" x14ac:dyDescent="0.25">
      <c r="A206" s="2794" t="s">
        <v>44</v>
      </c>
      <c r="B206" s="2797" t="s">
        <v>86</v>
      </c>
      <c r="C206" s="2797" t="s">
        <v>45</v>
      </c>
      <c r="D206" s="2797" t="s">
        <v>33</v>
      </c>
      <c r="E206" s="2797"/>
      <c r="F206" s="2797"/>
      <c r="G206" s="2797" t="s">
        <v>1</v>
      </c>
      <c r="H206" s="2797"/>
      <c r="I206" s="2797"/>
      <c r="J206" s="2797" t="s">
        <v>2</v>
      </c>
      <c r="K206" s="2797"/>
      <c r="L206" s="2797"/>
      <c r="M206" s="2847" t="s">
        <v>31</v>
      </c>
      <c r="N206" s="2847"/>
      <c r="O206" s="2847"/>
      <c r="P206" s="2867" t="s">
        <v>99</v>
      </c>
      <c r="Q206" s="2867" t="s">
        <v>126</v>
      </c>
      <c r="R206" s="2857" t="s">
        <v>166</v>
      </c>
    </row>
    <row r="207" spans="1:18" s="277" customFormat="1" ht="24.75" customHeight="1" x14ac:dyDescent="0.25">
      <c r="A207" s="2795"/>
      <c r="B207" s="2845"/>
      <c r="C207" s="2845"/>
      <c r="D207" s="2827" t="s">
        <v>94</v>
      </c>
      <c r="E207" s="2827"/>
      <c r="F207" s="2827"/>
      <c r="G207" s="2827" t="s">
        <v>95</v>
      </c>
      <c r="H207" s="2827"/>
      <c r="I207" s="2827"/>
      <c r="J207" s="2827" t="s">
        <v>96</v>
      </c>
      <c r="K207" s="2827"/>
      <c r="L207" s="2827"/>
      <c r="M207" s="2827" t="s">
        <v>116</v>
      </c>
      <c r="N207" s="2827"/>
      <c r="O207" s="2827"/>
      <c r="P207" s="2868"/>
      <c r="Q207" s="2868"/>
      <c r="R207" s="2858"/>
    </row>
    <row r="208" spans="1:18" s="277" customFormat="1" ht="25.5" customHeight="1" x14ac:dyDescent="0.25">
      <c r="A208" s="2795"/>
      <c r="B208" s="2845"/>
      <c r="C208" s="2845"/>
      <c r="D208" s="2559" t="s">
        <v>204</v>
      </c>
      <c r="E208" s="2559" t="s">
        <v>2833</v>
      </c>
      <c r="F208" s="2559" t="s">
        <v>26</v>
      </c>
      <c r="G208" s="2559" t="s">
        <v>204</v>
      </c>
      <c r="H208" s="2559" t="s">
        <v>2833</v>
      </c>
      <c r="I208" s="2559" t="s">
        <v>26</v>
      </c>
      <c r="J208" s="2559" t="s">
        <v>204</v>
      </c>
      <c r="K208" s="2559" t="s">
        <v>2833</v>
      </c>
      <c r="L208" s="2559" t="s">
        <v>26</v>
      </c>
      <c r="M208" s="2559" t="s">
        <v>204</v>
      </c>
      <c r="N208" s="2559" t="s">
        <v>2833</v>
      </c>
      <c r="O208" s="2559" t="s">
        <v>26</v>
      </c>
      <c r="P208" s="2868"/>
      <c r="Q208" s="2868"/>
      <c r="R208" s="2858"/>
    </row>
    <row r="209" spans="1:18" s="277" customFormat="1" ht="21" customHeight="1" thickBot="1" x14ac:dyDescent="0.3">
      <c r="A209" s="2802"/>
      <c r="B209" s="2846"/>
      <c r="C209" s="2846"/>
      <c r="D209" s="280" t="s">
        <v>181</v>
      </c>
      <c r="E209" s="280" t="s">
        <v>182</v>
      </c>
      <c r="F209" s="280" t="s">
        <v>183</v>
      </c>
      <c r="G209" s="280" t="s">
        <v>181</v>
      </c>
      <c r="H209" s="280" t="s">
        <v>182</v>
      </c>
      <c r="I209" s="280" t="s">
        <v>183</v>
      </c>
      <c r="J209" s="280" t="s">
        <v>181</v>
      </c>
      <c r="K209" s="280" t="s">
        <v>182</v>
      </c>
      <c r="L209" s="280" t="s">
        <v>183</v>
      </c>
      <c r="M209" s="280" t="s">
        <v>181</v>
      </c>
      <c r="N209" s="280" t="s">
        <v>182</v>
      </c>
      <c r="O209" s="280" t="s">
        <v>183</v>
      </c>
      <c r="P209" s="2869"/>
      <c r="Q209" s="2869"/>
      <c r="R209" s="2859"/>
    </row>
    <row r="210" spans="1:18" s="277" customFormat="1" ht="29.25" customHeight="1" x14ac:dyDescent="0.25">
      <c r="A210" s="2852" t="s">
        <v>43</v>
      </c>
      <c r="B210" s="1020" t="s">
        <v>1636</v>
      </c>
      <c r="C210" s="1020" t="s">
        <v>686</v>
      </c>
      <c r="D210" s="196">
        <v>0</v>
      </c>
      <c r="E210" s="196">
        <v>0</v>
      </c>
      <c r="F210" s="196">
        <v>0</v>
      </c>
      <c r="G210" s="196">
        <v>5</v>
      </c>
      <c r="H210" s="196">
        <v>7</v>
      </c>
      <c r="I210" s="196">
        <v>12</v>
      </c>
      <c r="J210" s="196">
        <v>6</v>
      </c>
      <c r="K210" s="196">
        <v>15</v>
      </c>
      <c r="L210" s="196">
        <v>21</v>
      </c>
      <c r="M210" s="177">
        <f>SUM(D210,G210,J210)</f>
        <v>11</v>
      </c>
      <c r="N210" s="177">
        <f t="shared" ref="N210:O211" si="90">SUM(E210,H210,K210)</f>
        <v>22</v>
      </c>
      <c r="O210" s="177">
        <f t="shared" si="90"/>
        <v>33</v>
      </c>
      <c r="P210" s="249" t="s">
        <v>687</v>
      </c>
      <c r="Q210" s="249" t="s">
        <v>1637</v>
      </c>
      <c r="R210" s="2934" t="s">
        <v>125</v>
      </c>
    </row>
    <row r="211" spans="1:18" s="277" customFormat="1" ht="29.25" customHeight="1" x14ac:dyDescent="0.25">
      <c r="A211" s="2853"/>
      <c r="B211" s="977" t="s">
        <v>63</v>
      </c>
      <c r="C211" s="977" t="s">
        <v>63</v>
      </c>
      <c r="D211" s="213">
        <v>7</v>
      </c>
      <c r="E211" s="213">
        <v>19</v>
      </c>
      <c r="F211" s="213">
        <v>26</v>
      </c>
      <c r="G211" s="213">
        <v>22</v>
      </c>
      <c r="H211" s="213">
        <v>44</v>
      </c>
      <c r="I211" s="213">
        <v>66</v>
      </c>
      <c r="J211" s="213">
        <v>0</v>
      </c>
      <c r="K211" s="213">
        <v>0</v>
      </c>
      <c r="L211" s="213">
        <v>0</v>
      </c>
      <c r="M211" s="180">
        <f>SUM(D211,G211,J211)</f>
        <v>29</v>
      </c>
      <c r="N211" s="180">
        <f t="shared" si="90"/>
        <v>63</v>
      </c>
      <c r="O211" s="180">
        <f t="shared" si="90"/>
        <v>92</v>
      </c>
      <c r="P211" s="1022" t="s">
        <v>141</v>
      </c>
      <c r="Q211" s="1058" t="s">
        <v>141</v>
      </c>
      <c r="R211" s="2898"/>
    </row>
    <row r="212" spans="1:18" s="277" customFormat="1" ht="20.25" customHeight="1" x14ac:dyDescent="0.25">
      <c r="A212" s="3020" t="s">
        <v>49</v>
      </c>
      <c r="B212" s="3020"/>
      <c r="C212" s="3020"/>
      <c r="D212" s="178">
        <f>SUM(D210:D211,D203,D194,D190,D176,D170,D169)</f>
        <v>7</v>
      </c>
      <c r="E212" s="178">
        <f t="shared" ref="E212:O212" si="91">SUM(E210:E211,E203,E194,E190,E176,E170,E169)</f>
        <v>19</v>
      </c>
      <c r="F212" s="178">
        <f t="shared" si="91"/>
        <v>26</v>
      </c>
      <c r="G212" s="178">
        <f t="shared" si="91"/>
        <v>332</v>
      </c>
      <c r="H212" s="178">
        <f t="shared" si="91"/>
        <v>487</v>
      </c>
      <c r="I212" s="178">
        <f t="shared" si="91"/>
        <v>819</v>
      </c>
      <c r="J212" s="178">
        <f t="shared" si="91"/>
        <v>199</v>
      </c>
      <c r="K212" s="178">
        <f t="shared" si="91"/>
        <v>257</v>
      </c>
      <c r="L212" s="178">
        <f t="shared" si="91"/>
        <v>456</v>
      </c>
      <c r="M212" s="178">
        <f t="shared" si="91"/>
        <v>538</v>
      </c>
      <c r="N212" s="178">
        <f t="shared" si="91"/>
        <v>763</v>
      </c>
      <c r="O212" s="178">
        <f t="shared" si="91"/>
        <v>1301</v>
      </c>
      <c r="P212" s="2951" t="s">
        <v>876</v>
      </c>
      <c r="Q212" s="2951"/>
      <c r="R212" s="2951"/>
    </row>
    <row r="213" spans="1:18" s="277" customFormat="1" ht="22.5" customHeight="1" x14ac:dyDescent="0.25">
      <c r="A213" s="2990" t="s">
        <v>435</v>
      </c>
      <c r="B213" s="3019" t="s">
        <v>59</v>
      </c>
      <c r="C213" s="1511" t="s">
        <v>48</v>
      </c>
      <c r="D213" s="2603">
        <v>0</v>
      </c>
      <c r="E213" s="2603">
        <v>0</v>
      </c>
      <c r="F213" s="2603">
        <v>0</v>
      </c>
      <c r="G213" s="2603">
        <v>0</v>
      </c>
      <c r="H213" s="2603">
        <v>19</v>
      </c>
      <c r="I213" s="2603">
        <v>19</v>
      </c>
      <c r="J213" s="2603">
        <v>0</v>
      </c>
      <c r="K213" s="2603">
        <v>2</v>
      </c>
      <c r="L213" s="2603">
        <v>2</v>
      </c>
      <c r="M213" s="2601">
        <f>SUM(D213,G213,J213)</f>
        <v>0</v>
      </c>
      <c r="N213" s="2601">
        <f>SUM(E213,H213,K213)</f>
        <v>21</v>
      </c>
      <c r="O213" s="2601">
        <f>SUM(M213:N213)</f>
        <v>21</v>
      </c>
      <c r="P213" s="1093" t="s">
        <v>312</v>
      </c>
      <c r="Q213" s="2937" t="s">
        <v>137</v>
      </c>
      <c r="R213" s="2984" t="s">
        <v>892</v>
      </c>
    </row>
    <row r="214" spans="1:18" s="277" customFormat="1" ht="26.25" customHeight="1" x14ac:dyDescent="0.25">
      <c r="A214" s="3050"/>
      <c r="B214" s="3020"/>
      <c r="C214" s="1036" t="s">
        <v>64</v>
      </c>
      <c r="D214" s="2603">
        <v>0</v>
      </c>
      <c r="E214" s="2603">
        <v>0</v>
      </c>
      <c r="F214" s="2603">
        <v>0</v>
      </c>
      <c r="G214" s="2603">
        <v>0</v>
      </c>
      <c r="H214" s="178">
        <v>16</v>
      </c>
      <c r="I214" s="178">
        <v>16</v>
      </c>
      <c r="J214" s="2603">
        <v>0</v>
      </c>
      <c r="K214" s="2603">
        <v>16</v>
      </c>
      <c r="L214" s="178">
        <v>16</v>
      </c>
      <c r="M214" s="2601">
        <f t="shared" ref="M214:M218" si="92">SUM(D214,G214,J214)</f>
        <v>0</v>
      </c>
      <c r="N214" s="2601">
        <f t="shared" ref="N214:N218" si="93">SUM(E214,H214,K214)</f>
        <v>32</v>
      </c>
      <c r="O214" s="2601">
        <f t="shared" ref="O214:O218" si="94">SUM(M214:N214)</f>
        <v>32</v>
      </c>
      <c r="P214" s="1035" t="s">
        <v>142</v>
      </c>
      <c r="Q214" s="2951"/>
      <c r="R214" s="2936"/>
    </row>
    <row r="215" spans="1:18" s="277" customFormat="1" ht="26.25" customHeight="1" x14ac:dyDescent="0.25">
      <c r="A215" s="3050"/>
      <c r="B215" s="3020"/>
      <c r="C215" s="1036" t="s">
        <v>65</v>
      </c>
      <c r="D215" s="2603">
        <v>0</v>
      </c>
      <c r="E215" s="2603">
        <v>0</v>
      </c>
      <c r="F215" s="2603">
        <v>0</v>
      </c>
      <c r="G215" s="2603">
        <v>0</v>
      </c>
      <c r="H215" s="178">
        <v>2</v>
      </c>
      <c r="I215" s="178">
        <v>2</v>
      </c>
      <c r="J215" s="2603">
        <v>0</v>
      </c>
      <c r="K215" s="2603">
        <v>0</v>
      </c>
      <c r="L215" s="178">
        <v>0</v>
      </c>
      <c r="M215" s="2601">
        <f t="shared" si="92"/>
        <v>0</v>
      </c>
      <c r="N215" s="2601">
        <f t="shared" si="93"/>
        <v>2</v>
      </c>
      <c r="O215" s="2601">
        <f t="shared" si="94"/>
        <v>2</v>
      </c>
      <c r="P215" s="1035" t="s">
        <v>143</v>
      </c>
      <c r="Q215" s="2951"/>
      <c r="R215" s="2936"/>
    </row>
    <row r="216" spans="1:18" s="277" customFormat="1" ht="26.25" customHeight="1" x14ac:dyDescent="0.25">
      <c r="A216" s="3050"/>
      <c r="B216" s="3020"/>
      <c r="C216" s="1036" t="s">
        <v>893</v>
      </c>
      <c r="D216" s="2603">
        <v>0</v>
      </c>
      <c r="E216" s="2603">
        <v>0</v>
      </c>
      <c r="F216" s="2603">
        <v>0</v>
      </c>
      <c r="G216" s="2603">
        <v>0</v>
      </c>
      <c r="H216" s="178">
        <v>0</v>
      </c>
      <c r="I216" s="178">
        <v>0</v>
      </c>
      <c r="J216" s="2603">
        <v>0</v>
      </c>
      <c r="K216" s="2603">
        <v>1</v>
      </c>
      <c r="L216" s="178">
        <v>1</v>
      </c>
      <c r="M216" s="2601">
        <f t="shared" si="92"/>
        <v>0</v>
      </c>
      <c r="N216" s="2601">
        <f t="shared" si="93"/>
        <v>1</v>
      </c>
      <c r="O216" s="2601">
        <f t="shared" si="94"/>
        <v>1</v>
      </c>
      <c r="P216" s="1035" t="s">
        <v>688</v>
      </c>
      <c r="Q216" s="2951"/>
      <c r="R216" s="2936"/>
    </row>
    <row r="217" spans="1:18" s="277" customFormat="1" ht="26.25" customHeight="1" x14ac:dyDescent="0.25">
      <c r="A217" s="3050"/>
      <c r="B217" s="3020"/>
      <c r="C217" s="2283" t="s">
        <v>641</v>
      </c>
      <c r="D217" s="2603">
        <v>0</v>
      </c>
      <c r="E217" s="2603">
        <v>0</v>
      </c>
      <c r="F217" s="2603">
        <v>0</v>
      </c>
      <c r="G217" s="2603">
        <v>0</v>
      </c>
      <c r="H217" s="178">
        <v>15</v>
      </c>
      <c r="I217" s="178">
        <v>15</v>
      </c>
      <c r="J217" s="2603">
        <v>0</v>
      </c>
      <c r="K217" s="2603">
        <v>8</v>
      </c>
      <c r="L217" s="178">
        <v>8</v>
      </c>
      <c r="M217" s="2601">
        <f t="shared" si="92"/>
        <v>0</v>
      </c>
      <c r="N217" s="2601">
        <f t="shared" si="93"/>
        <v>23</v>
      </c>
      <c r="O217" s="2601">
        <f t="shared" si="94"/>
        <v>23</v>
      </c>
      <c r="P217" s="2269" t="s">
        <v>642</v>
      </c>
      <c r="Q217" s="2984"/>
      <c r="R217" s="2936"/>
    </row>
    <row r="218" spans="1:18" s="277" customFormat="1" ht="33.75" customHeight="1" x14ac:dyDescent="0.25">
      <c r="A218" s="3050"/>
      <c r="B218" s="3020"/>
      <c r="C218" s="2292" t="s">
        <v>2280</v>
      </c>
      <c r="D218" s="178">
        <v>0</v>
      </c>
      <c r="E218" s="178">
        <v>3</v>
      </c>
      <c r="F218" s="178">
        <v>3</v>
      </c>
      <c r="G218" s="2603">
        <v>0</v>
      </c>
      <c r="H218" s="178">
        <v>0</v>
      </c>
      <c r="I218" s="178">
        <v>0</v>
      </c>
      <c r="J218" s="2603">
        <v>0</v>
      </c>
      <c r="K218" s="2603">
        <v>0</v>
      </c>
      <c r="L218" s="178">
        <v>0</v>
      </c>
      <c r="M218" s="2601">
        <f t="shared" si="92"/>
        <v>0</v>
      </c>
      <c r="N218" s="2601">
        <f t="shared" si="93"/>
        <v>3</v>
      </c>
      <c r="O218" s="2601">
        <f t="shared" si="94"/>
        <v>3</v>
      </c>
      <c r="P218" s="1093" t="s">
        <v>2557</v>
      </c>
      <c r="Q218" s="2984"/>
      <c r="R218" s="2936"/>
    </row>
    <row r="219" spans="1:18" s="277" customFormat="1" ht="26.25" customHeight="1" x14ac:dyDescent="0.25">
      <c r="A219" s="3050"/>
      <c r="B219" s="2990" t="s">
        <v>46</v>
      </c>
      <c r="C219" s="2990"/>
      <c r="D219" s="178">
        <f>SUM(D213:D218)</f>
        <v>0</v>
      </c>
      <c r="E219" s="178">
        <f t="shared" ref="E219:O219" si="95">SUM(E213:E218)</f>
        <v>3</v>
      </c>
      <c r="F219" s="178">
        <f t="shared" si="95"/>
        <v>3</v>
      </c>
      <c r="G219" s="178">
        <f t="shared" si="95"/>
        <v>0</v>
      </c>
      <c r="H219" s="178">
        <f t="shared" si="95"/>
        <v>52</v>
      </c>
      <c r="I219" s="178">
        <f t="shared" si="95"/>
        <v>52</v>
      </c>
      <c r="J219" s="178">
        <f t="shared" si="95"/>
        <v>0</v>
      </c>
      <c r="K219" s="178">
        <f t="shared" si="95"/>
        <v>27</v>
      </c>
      <c r="L219" s="178">
        <f t="shared" si="95"/>
        <v>27</v>
      </c>
      <c r="M219" s="178">
        <f t="shared" si="95"/>
        <v>0</v>
      </c>
      <c r="N219" s="178">
        <f t="shared" si="95"/>
        <v>82</v>
      </c>
      <c r="O219" s="178">
        <f t="shared" si="95"/>
        <v>82</v>
      </c>
      <c r="P219" s="2984" t="s">
        <v>477</v>
      </c>
      <c r="Q219" s="2984"/>
      <c r="R219" s="2936"/>
    </row>
    <row r="220" spans="1:18" s="277" customFormat="1" ht="26.25" customHeight="1" x14ac:dyDescent="0.25">
      <c r="A220" s="3050"/>
      <c r="B220" s="2841" t="s">
        <v>60</v>
      </c>
      <c r="C220" s="1019" t="s">
        <v>645</v>
      </c>
      <c r="D220" s="178">
        <v>0</v>
      </c>
      <c r="E220" s="178">
        <v>0</v>
      </c>
      <c r="F220" s="178">
        <v>0</v>
      </c>
      <c r="G220" s="178">
        <v>0</v>
      </c>
      <c r="H220" s="178">
        <v>5</v>
      </c>
      <c r="I220" s="196">
        <v>5</v>
      </c>
      <c r="J220" s="178">
        <v>0</v>
      </c>
      <c r="K220" s="178">
        <v>0</v>
      </c>
      <c r="L220" s="178">
        <v>0</v>
      </c>
      <c r="M220" s="2601">
        <f t="shared" ref="M220:M229" si="96">SUM(D220,G220,J220)</f>
        <v>0</v>
      </c>
      <c r="N220" s="2601">
        <f t="shared" ref="N220:N229" si="97">SUM(E220,H220,K220)</f>
        <v>5</v>
      </c>
      <c r="O220" s="2601">
        <f t="shared" ref="O220:O229" si="98">SUM(M220:N220)</f>
        <v>5</v>
      </c>
      <c r="P220" s="584" t="s">
        <v>894</v>
      </c>
      <c r="Q220" s="2890" t="s">
        <v>138</v>
      </c>
      <c r="R220" s="2936"/>
    </row>
    <row r="221" spans="1:18" s="277" customFormat="1" ht="26.25" customHeight="1" x14ac:dyDescent="0.25">
      <c r="A221" s="3050"/>
      <c r="B221" s="2817"/>
      <c r="C221" s="1019" t="s">
        <v>647</v>
      </c>
      <c r="D221" s="178">
        <v>0</v>
      </c>
      <c r="E221" s="178">
        <v>0</v>
      </c>
      <c r="F221" s="178">
        <v>0</v>
      </c>
      <c r="G221" s="178">
        <v>0</v>
      </c>
      <c r="H221" s="178">
        <v>9</v>
      </c>
      <c r="I221" s="196">
        <v>9</v>
      </c>
      <c r="J221" s="178">
        <v>0</v>
      </c>
      <c r="K221" s="196">
        <v>7</v>
      </c>
      <c r="L221" s="196">
        <v>7</v>
      </c>
      <c r="M221" s="2601">
        <f t="shared" si="96"/>
        <v>0</v>
      </c>
      <c r="N221" s="2601">
        <f t="shared" si="97"/>
        <v>16</v>
      </c>
      <c r="O221" s="2601">
        <f t="shared" si="98"/>
        <v>16</v>
      </c>
      <c r="P221" s="1035" t="s">
        <v>895</v>
      </c>
      <c r="Q221" s="2891"/>
      <c r="R221" s="2936"/>
    </row>
    <row r="222" spans="1:18" s="277" customFormat="1" ht="26.25" customHeight="1" x14ac:dyDescent="0.25">
      <c r="A222" s="3050"/>
      <c r="B222" s="2817"/>
      <c r="C222" s="1019" t="s">
        <v>649</v>
      </c>
      <c r="D222" s="178">
        <v>0</v>
      </c>
      <c r="E222" s="178">
        <v>0</v>
      </c>
      <c r="F222" s="178">
        <v>0</v>
      </c>
      <c r="G222" s="178">
        <v>0</v>
      </c>
      <c r="H222" s="178">
        <v>4</v>
      </c>
      <c r="I222" s="196">
        <v>4</v>
      </c>
      <c r="J222" s="178">
        <v>0</v>
      </c>
      <c r="K222" s="178">
        <v>0</v>
      </c>
      <c r="L222" s="178">
        <v>0</v>
      </c>
      <c r="M222" s="2601">
        <f t="shared" si="96"/>
        <v>0</v>
      </c>
      <c r="N222" s="2601">
        <f t="shared" si="97"/>
        <v>4</v>
      </c>
      <c r="O222" s="2601">
        <f t="shared" si="98"/>
        <v>4</v>
      </c>
      <c r="P222" s="249" t="s">
        <v>896</v>
      </c>
      <c r="Q222" s="2891"/>
      <c r="R222" s="2936"/>
    </row>
    <row r="223" spans="1:18" s="277" customFormat="1" ht="26.25" customHeight="1" x14ac:dyDescent="0.25">
      <c r="A223" s="3050"/>
      <c r="B223" s="2817"/>
      <c r="C223" s="1019" t="s">
        <v>651</v>
      </c>
      <c r="D223" s="178">
        <v>0</v>
      </c>
      <c r="E223" s="178">
        <v>0</v>
      </c>
      <c r="F223" s="178">
        <v>0</v>
      </c>
      <c r="G223" s="178">
        <v>0</v>
      </c>
      <c r="H223" s="178">
        <v>27</v>
      </c>
      <c r="I223" s="196">
        <v>27</v>
      </c>
      <c r="J223" s="178">
        <v>0</v>
      </c>
      <c r="K223" s="196">
        <v>19</v>
      </c>
      <c r="L223" s="196">
        <v>19</v>
      </c>
      <c r="M223" s="2601">
        <f t="shared" si="96"/>
        <v>0</v>
      </c>
      <c r="N223" s="2601">
        <f t="shared" si="97"/>
        <v>46</v>
      </c>
      <c r="O223" s="2601">
        <f t="shared" si="98"/>
        <v>46</v>
      </c>
      <c r="P223" s="249" t="s">
        <v>897</v>
      </c>
      <c r="Q223" s="2891"/>
      <c r="R223" s="2936"/>
    </row>
    <row r="224" spans="1:18" s="277" customFormat="1" ht="26.25" customHeight="1" x14ac:dyDescent="0.25">
      <c r="A224" s="3050"/>
      <c r="B224" s="2818"/>
      <c r="C224" s="212" t="s">
        <v>653</v>
      </c>
      <c r="D224" s="178">
        <v>0</v>
      </c>
      <c r="E224" s="178">
        <v>0</v>
      </c>
      <c r="F224" s="178">
        <v>0</v>
      </c>
      <c r="G224" s="178">
        <v>0</v>
      </c>
      <c r="H224" s="178">
        <v>4</v>
      </c>
      <c r="I224" s="213">
        <v>4</v>
      </c>
      <c r="J224" s="178">
        <v>0</v>
      </c>
      <c r="K224" s="178">
        <v>0</v>
      </c>
      <c r="L224" s="178">
        <v>0</v>
      </c>
      <c r="M224" s="2601">
        <f t="shared" si="96"/>
        <v>0</v>
      </c>
      <c r="N224" s="2601">
        <f t="shared" si="97"/>
        <v>4</v>
      </c>
      <c r="O224" s="2601">
        <f t="shared" si="98"/>
        <v>4</v>
      </c>
      <c r="P224" s="584" t="s">
        <v>690</v>
      </c>
      <c r="Q224" s="2892"/>
      <c r="R224" s="2936"/>
    </row>
    <row r="225" spans="1:18" s="277" customFormat="1" ht="26.25" customHeight="1" x14ac:dyDescent="0.25">
      <c r="A225" s="3050"/>
      <c r="B225" s="2842" t="s">
        <v>46</v>
      </c>
      <c r="C225" s="2842"/>
      <c r="D225" s="196">
        <f>SUM(D220:D224)</f>
        <v>0</v>
      </c>
      <c r="E225" s="196">
        <f>SUM(E220:E224)</f>
        <v>0</v>
      </c>
      <c r="F225" s="196">
        <f>SUM(D225:E225)</f>
        <v>0</v>
      </c>
      <c r="G225" s="196">
        <f t="shared" ref="G225:L225" si="99">SUM(G220:G224)</f>
        <v>0</v>
      </c>
      <c r="H225" s="196">
        <f t="shared" si="99"/>
        <v>49</v>
      </c>
      <c r="I225" s="196">
        <f t="shared" si="99"/>
        <v>49</v>
      </c>
      <c r="J225" s="196">
        <f t="shared" si="99"/>
        <v>0</v>
      </c>
      <c r="K225" s="196">
        <f t="shared" si="99"/>
        <v>26</v>
      </c>
      <c r="L225" s="196">
        <f t="shared" si="99"/>
        <v>26</v>
      </c>
      <c r="M225" s="2601">
        <f t="shared" si="96"/>
        <v>0</v>
      </c>
      <c r="N225" s="2601">
        <f t="shared" si="97"/>
        <v>75</v>
      </c>
      <c r="O225" s="2601">
        <f t="shared" si="98"/>
        <v>75</v>
      </c>
      <c r="P225" s="2893" t="s">
        <v>477</v>
      </c>
      <c r="Q225" s="2893"/>
      <c r="R225" s="2936"/>
    </row>
    <row r="226" spans="1:18" s="277" customFormat="1" ht="26.25" customHeight="1" x14ac:dyDescent="0.25">
      <c r="A226" s="3050"/>
      <c r="B226" s="2841" t="s">
        <v>61</v>
      </c>
      <c r="C226" s="214" t="s">
        <v>898</v>
      </c>
      <c r="D226" s="196">
        <v>0</v>
      </c>
      <c r="E226" s="196">
        <v>0</v>
      </c>
      <c r="F226" s="196">
        <v>0</v>
      </c>
      <c r="G226" s="196">
        <v>0</v>
      </c>
      <c r="H226" s="202">
        <v>17</v>
      </c>
      <c r="I226" s="202">
        <v>17</v>
      </c>
      <c r="J226" s="196">
        <v>0</v>
      </c>
      <c r="K226" s="202">
        <v>15</v>
      </c>
      <c r="L226" s="202">
        <v>15</v>
      </c>
      <c r="M226" s="2601">
        <f t="shared" si="96"/>
        <v>0</v>
      </c>
      <c r="N226" s="2601">
        <f t="shared" si="97"/>
        <v>32</v>
      </c>
      <c r="O226" s="2601">
        <f t="shared" si="98"/>
        <v>32</v>
      </c>
      <c r="P226" s="1093" t="s">
        <v>139</v>
      </c>
      <c r="Q226" s="2901" t="s">
        <v>139</v>
      </c>
      <c r="R226" s="2936"/>
    </row>
    <row r="227" spans="1:18" s="277" customFormat="1" ht="26.25" customHeight="1" x14ac:dyDescent="0.25">
      <c r="A227" s="3050"/>
      <c r="B227" s="2817"/>
      <c r="C227" s="214" t="s">
        <v>691</v>
      </c>
      <c r="D227" s="196">
        <v>0</v>
      </c>
      <c r="E227" s="196">
        <v>0</v>
      </c>
      <c r="F227" s="196">
        <v>0</v>
      </c>
      <c r="G227" s="196">
        <v>0</v>
      </c>
      <c r="H227" s="196">
        <v>7</v>
      </c>
      <c r="I227" s="196">
        <v>7</v>
      </c>
      <c r="J227" s="196">
        <v>0</v>
      </c>
      <c r="K227" s="196">
        <v>0</v>
      </c>
      <c r="L227" s="196">
        <v>0</v>
      </c>
      <c r="M227" s="2601">
        <f t="shared" si="96"/>
        <v>0</v>
      </c>
      <c r="N227" s="2601">
        <f t="shared" si="97"/>
        <v>7</v>
      </c>
      <c r="O227" s="2601">
        <f t="shared" si="98"/>
        <v>7</v>
      </c>
      <c r="P227" s="1035" t="s">
        <v>692</v>
      </c>
      <c r="Q227" s="2901"/>
      <c r="R227" s="2936"/>
    </row>
    <row r="228" spans="1:18" s="277" customFormat="1" ht="26.25" customHeight="1" x14ac:dyDescent="0.25">
      <c r="A228" s="3019"/>
      <c r="B228" s="2818"/>
      <c r="C228" s="1019" t="s">
        <v>693</v>
      </c>
      <c r="D228" s="196">
        <v>0</v>
      </c>
      <c r="E228" s="196">
        <v>0</v>
      </c>
      <c r="F228" s="196">
        <v>0</v>
      </c>
      <c r="G228" s="196">
        <v>0</v>
      </c>
      <c r="H228" s="196">
        <v>8</v>
      </c>
      <c r="I228" s="196">
        <v>8</v>
      </c>
      <c r="J228" s="196">
        <v>0</v>
      </c>
      <c r="K228" s="196">
        <v>3</v>
      </c>
      <c r="L228" s="196">
        <v>3</v>
      </c>
      <c r="M228" s="2601">
        <f t="shared" si="96"/>
        <v>0</v>
      </c>
      <c r="N228" s="2601">
        <f t="shared" si="97"/>
        <v>11</v>
      </c>
      <c r="O228" s="2601">
        <f t="shared" si="98"/>
        <v>11</v>
      </c>
      <c r="P228" s="1035" t="s">
        <v>694</v>
      </c>
      <c r="Q228" s="2901"/>
      <c r="R228" s="2937"/>
    </row>
    <row r="229" spans="1:18" s="277" customFormat="1" ht="26.25" customHeight="1" thickBot="1" x14ac:dyDescent="0.3">
      <c r="A229" s="2888" t="s">
        <v>46</v>
      </c>
      <c r="B229" s="2888"/>
      <c r="C229" s="2888"/>
      <c r="D229" s="2460">
        <f>SUM(D226:D228)</f>
        <v>0</v>
      </c>
      <c r="E229" s="2460">
        <f>SUM(E226:E228)</f>
        <v>0</v>
      </c>
      <c r="F229" s="2460">
        <f>SUM(D229:E229)</f>
        <v>0</v>
      </c>
      <c r="G229" s="2460">
        <f t="shared" ref="G229:L229" si="100">SUM(G226:G228)</f>
        <v>0</v>
      </c>
      <c r="H229" s="2460">
        <f t="shared" si="100"/>
        <v>32</v>
      </c>
      <c r="I229" s="2460">
        <f t="shared" si="100"/>
        <v>32</v>
      </c>
      <c r="J229" s="2460">
        <f t="shared" si="100"/>
        <v>0</v>
      </c>
      <c r="K229" s="2460">
        <f t="shared" si="100"/>
        <v>18</v>
      </c>
      <c r="L229" s="2460">
        <f t="shared" si="100"/>
        <v>18</v>
      </c>
      <c r="M229" s="2460">
        <f t="shared" si="96"/>
        <v>0</v>
      </c>
      <c r="N229" s="2460">
        <f t="shared" si="97"/>
        <v>50</v>
      </c>
      <c r="O229" s="2460">
        <f t="shared" si="98"/>
        <v>50</v>
      </c>
      <c r="P229" s="2889" t="s">
        <v>477</v>
      </c>
      <c r="Q229" s="2889"/>
      <c r="R229" s="2889"/>
    </row>
    <row r="230" spans="1:18" s="277" customFormat="1" ht="26.25" customHeight="1" x14ac:dyDescent="0.25">
      <c r="A230" s="2282"/>
      <c r="B230" s="2279"/>
      <c r="C230" s="2279"/>
      <c r="D230" s="2277"/>
      <c r="E230" s="2277"/>
      <c r="F230" s="2277"/>
      <c r="G230" s="2277"/>
      <c r="H230" s="2277"/>
      <c r="I230" s="2277"/>
      <c r="J230" s="2277"/>
      <c r="K230" s="2277"/>
      <c r="L230" s="2277"/>
      <c r="M230" s="1101"/>
      <c r="N230" s="1101"/>
      <c r="O230" s="1101"/>
      <c r="P230" s="2274"/>
      <c r="Q230" s="2274"/>
      <c r="R230" s="2275"/>
    </row>
    <row r="231" spans="1:18" s="277" customFormat="1" ht="22.5" customHeight="1" x14ac:dyDescent="0.25">
      <c r="A231" s="2485"/>
      <c r="B231" s="2431"/>
      <c r="C231" s="2431"/>
      <c r="D231" s="193"/>
      <c r="E231" s="193"/>
      <c r="F231" s="193"/>
      <c r="G231" s="193"/>
      <c r="H231" s="193"/>
      <c r="I231" s="193"/>
      <c r="J231" s="193"/>
      <c r="K231" s="193"/>
      <c r="L231" s="193"/>
      <c r="M231" s="282"/>
      <c r="N231" s="282"/>
      <c r="O231" s="282"/>
      <c r="P231" s="2428"/>
      <c r="Q231" s="2428"/>
      <c r="R231" s="2486"/>
    </row>
    <row r="232" spans="1:18" s="277" customFormat="1" ht="26.25" customHeight="1" thickBot="1" x14ac:dyDescent="0.3">
      <c r="A232" s="2987" t="s">
        <v>2311</v>
      </c>
      <c r="B232" s="2987"/>
      <c r="C232" s="1737"/>
      <c r="D232" s="1737"/>
      <c r="E232" s="1737"/>
      <c r="F232" s="1737"/>
      <c r="G232" s="1737"/>
      <c r="H232" s="1737"/>
      <c r="I232" s="1737"/>
      <c r="J232" s="1737"/>
      <c r="K232" s="271"/>
      <c r="L232" s="2970"/>
      <c r="M232" s="2970"/>
      <c r="N232" s="2970"/>
      <c r="O232" s="209"/>
      <c r="P232" s="2963" t="s">
        <v>2312</v>
      </c>
      <c r="Q232" s="2963"/>
      <c r="R232" s="2963"/>
    </row>
    <row r="233" spans="1:18" s="277" customFormat="1" ht="20.25" customHeight="1" thickTop="1" x14ac:dyDescent="0.25">
      <c r="A233" s="2794" t="s">
        <v>44</v>
      </c>
      <c r="B233" s="2797" t="s">
        <v>86</v>
      </c>
      <c r="C233" s="2797" t="s">
        <v>45</v>
      </c>
      <c r="D233" s="2797" t="s">
        <v>33</v>
      </c>
      <c r="E233" s="2797"/>
      <c r="F233" s="2797"/>
      <c r="G233" s="2797" t="s">
        <v>1</v>
      </c>
      <c r="H233" s="2797"/>
      <c r="I233" s="2797"/>
      <c r="J233" s="2797" t="s">
        <v>2</v>
      </c>
      <c r="K233" s="2797"/>
      <c r="L233" s="2797"/>
      <c r="M233" s="2847" t="s">
        <v>31</v>
      </c>
      <c r="N233" s="2847"/>
      <c r="O233" s="2847"/>
      <c r="P233" s="2867" t="s">
        <v>99</v>
      </c>
      <c r="Q233" s="2867" t="s">
        <v>126</v>
      </c>
      <c r="R233" s="2857" t="s">
        <v>166</v>
      </c>
    </row>
    <row r="234" spans="1:18" s="277" customFormat="1" ht="19.5" customHeight="1" x14ac:dyDescent="0.25">
      <c r="A234" s="2795"/>
      <c r="B234" s="2845"/>
      <c r="C234" s="2845"/>
      <c r="D234" s="2827" t="s">
        <v>94</v>
      </c>
      <c r="E234" s="2827"/>
      <c r="F234" s="2827"/>
      <c r="G234" s="2827" t="s">
        <v>95</v>
      </c>
      <c r="H234" s="2827"/>
      <c r="I234" s="2827"/>
      <c r="J234" s="2827" t="s">
        <v>96</v>
      </c>
      <c r="K234" s="2827"/>
      <c r="L234" s="2827"/>
      <c r="M234" s="2827" t="s">
        <v>116</v>
      </c>
      <c r="N234" s="2827"/>
      <c r="O234" s="2827"/>
      <c r="P234" s="2868"/>
      <c r="Q234" s="2868"/>
      <c r="R234" s="2858"/>
    </row>
    <row r="235" spans="1:18" s="277" customFormat="1" ht="18.75" customHeight="1" x14ac:dyDescent="0.25">
      <c r="A235" s="2795"/>
      <c r="B235" s="2845"/>
      <c r="C235" s="2845"/>
      <c r="D235" s="2559" t="s">
        <v>204</v>
      </c>
      <c r="E235" s="2559" t="s">
        <v>2833</v>
      </c>
      <c r="F235" s="2559" t="s">
        <v>26</v>
      </c>
      <c r="G235" s="2559" t="s">
        <v>204</v>
      </c>
      <c r="H235" s="2559" t="s">
        <v>2833</v>
      </c>
      <c r="I235" s="2559" t="s">
        <v>26</v>
      </c>
      <c r="J235" s="2559" t="s">
        <v>204</v>
      </c>
      <c r="K235" s="2559" t="s">
        <v>2833</v>
      </c>
      <c r="L235" s="2559" t="s">
        <v>26</v>
      </c>
      <c r="M235" s="2559" t="s">
        <v>204</v>
      </c>
      <c r="N235" s="2559" t="s">
        <v>2833</v>
      </c>
      <c r="O235" s="2559" t="s">
        <v>26</v>
      </c>
      <c r="P235" s="2868"/>
      <c r="Q235" s="2868"/>
      <c r="R235" s="2858"/>
    </row>
    <row r="236" spans="1:18" s="277" customFormat="1" ht="20.25" customHeight="1" thickBot="1" x14ac:dyDescent="0.3">
      <c r="A236" s="2802"/>
      <c r="B236" s="2846"/>
      <c r="C236" s="2846"/>
      <c r="D236" s="280" t="s">
        <v>181</v>
      </c>
      <c r="E236" s="280" t="s">
        <v>182</v>
      </c>
      <c r="F236" s="280" t="s">
        <v>183</v>
      </c>
      <c r="G236" s="280" t="s">
        <v>181</v>
      </c>
      <c r="H236" s="280" t="s">
        <v>182</v>
      </c>
      <c r="I236" s="280" t="s">
        <v>183</v>
      </c>
      <c r="J236" s="280" t="s">
        <v>181</v>
      </c>
      <c r="K236" s="280" t="s">
        <v>182</v>
      </c>
      <c r="L236" s="280" t="s">
        <v>183</v>
      </c>
      <c r="M236" s="280" t="s">
        <v>181</v>
      </c>
      <c r="N236" s="280" t="s">
        <v>182</v>
      </c>
      <c r="O236" s="280" t="s">
        <v>183</v>
      </c>
      <c r="P236" s="2869"/>
      <c r="Q236" s="2869"/>
      <c r="R236" s="2859"/>
    </row>
    <row r="237" spans="1:18" ht="21" customHeight="1" x14ac:dyDescent="0.25">
      <c r="A237" s="2852" t="s">
        <v>435</v>
      </c>
      <c r="B237" s="2944" t="s">
        <v>62</v>
      </c>
      <c r="C237" s="479" t="s">
        <v>695</v>
      </c>
      <c r="D237" s="202">
        <v>0</v>
      </c>
      <c r="E237" s="202">
        <v>0</v>
      </c>
      <c r="F237" s="202">
        <v>0</v>
      </c>
      <c r="G237" s="202">
        <v>0</v>
      </c>
      <c r="H237" s="202">
        <v>14</v>
      </c>
      <c r="I237" s="202">
        <v>14</v>
      </c>
      <c r="J237" s="202">
        <v>0</v>
      </c>
      <c r="K237" s="202">
        <v>0</v>
      </c>
      <c r="L237" s="202">
        <v>0</v>
      </c>
      <c r="M237" s="2601">
        <f>SUM(D237,G237,J237)</f>
        <v>0</v>
      </c>
      <c r="N237" s="2601">
        <f t="shared" ref="N237:O238" si="101">SUM(E237,H237,K237)</f>
        <v>14</v>
      </c>
      <c r="O237" s="2601">
        <f t="shared" si="101"/>
        <v>14</v>
      </c>
      <c r="P237" s="1034" t="s">
        <v>696</v>
      </c>
      <c r="Q237" s="2961" t="s">
        <v>140</v>
      </c>
      <c r="R237" s="2934" t="s">
        <v>892</v>
      </c>
    </row>
    <row r="238" spans="1:18" ht="20.25" customHeight="1" x14ac:dyDescent="0.25">
      <c r="A238" s="2827"/>
      <c r="B238" s="2945" t="s">
        <v>62</v>
      </c>
      <c r="C238" s="1020" t="s">
        <v>698</v>
      </c>
      <c r="D238" s="202">
        <v>0</v>
      </c>
      <c r="E238" s="202">
        <v>0</v>
      </c>
      <c r="F238" s="202">
        <v>0</v>
      </c>
      <c r="G238" s="202">
        <v>0</v>
      </c>
      <c r="H238" s="196">
        <v>2</v>
      </c>
      <c r="I238" s="202">
        <v>2</v>
      </c>
      <c r="J238" s="202">
        <v>0</v>
      </c>
      <c r="K238" s="202">
        <v>0</v>
      </c>
      <c r="L238" s="202">
        <v>0</v>
      </c>
      <c r="M238" s="177">
        <f>SUM(D238,G238,J238)</f>
        <v>0</v>
      </c>
      <c r="N238" s="177">
        <f t="shared" si="101"/>
        <v>2</v>
      </c>
      <c r="O238" s="177">
        <f t="shared" si="101"/>
        <v>2</v>
      </c>
      <c r="P238" s="249" t="s">
        <v>899</v>
      </c>
      <c r="Q238" s="2962"/>
      <c r="R238" s="2901"/>
    </row>
    <row r="239" spans="1:18" ht="26.25" customHeight="1" x14ac:dyDescent="0.25">
      <c r="A239" s="2853"/>
      <c r="B239" s="2877" t="s">
        <v>46</v>
      </c>
      <c r="C239" s="2877"/>
      <c r="D239" s="196">
        <f>SUM(D237:D238)</f>
        <v>0</v>
      </c>
      <c r="E239" s="196">
        <f t="shared" ref="E239:O239" si="102">SUM(E237:E238)</f>
        <v>0</v>
      </c>
      <c r="F239" s="196">
        <f t="shared" si="102"/>
        <v>0</v>
      </c>
      <c r="G239" s="196">
        <v>0</v>
      </c>
      <c r="H239" s="196">
        <f>SUM(H237:H238)</f>
        <v>16</v>
      </c>
      <c r="I239" s="202">
        <f t="shared" ref="I239" si="103">SUM(G239:H239)</f>
        <v>16</v>
      </c>
      <c r="J239" s="196">
        <v>0</v>
      </c>
      <c r="K239" s="196">
        <v>0</v>
      </c>
      <c r="L239" s="196">
        <v>0</v>
      </c>
      <c r="M239" s="178">
        <f t="shared" si="102"/>
        <v>0</v>
      </c>
      <c r="N239" s="178">
        <f t="shared" si="102"/>
        <v>16</v>
      </c>
      <c r="O239" s="178">
        <f t="shared" si="102"/>
        <v>16</v>
      </c>
      <c r="P239" s="2925" t="s">
        <v>477</v>
      </c>
      <c r="Q239" s="2925"/>
      <c r="R239" s="2898"/>
    </row>
    <row r="240" spans="1:18" ht="19.5" customHeight="1" x14ac:dyDescent="0.25">
      <c r="A240" s="2986" t="s">
        <v>49</v>
      </c>
      <c r="B240" s="2986"/>
      <c r="C240" s="2986"/>
      <c r="D240" s="178">
        <f>SUM(D219,D225,D229,D239)</f>
        <v>0</v>
      </c>
      <c r="E240" s="178">
        <f>SUM(E219,E225,E229,E239)</f>
        <v>3</v>
      </c>
      <c r="F240" s="178">
        <f>SUM(D240:E240)</f>
        <v>3</v>
      </c>
      <c r="G240" s="178">
        <f t="shared" ref="G240:O240" si="104">SUM(G219,G225,G229,G239)</f>
        <v>0</v>
      </c>
      <c r="H240" s="178">
        <f t="shared" si="104"/>
        <v>149</v>
      </c>
      <c r="I240" s="178">
        <f t="shared" si="104"/>
        <v>149</v>
      </c>
      <c r="J240" s="178">
        <f t="shared" si="104"/>
        <v>0</v>
      </c>
      <c r="K240" s="178">
        <f t="shared" si="104"/>
        <v>71</v>
      </c>
      <c r="L240" s="178">
        <f t="shared" si="104"/>
        <v>71</v>
      </c>
      <c r="M240" s="178">
        <f t="shared" si="104"/>
        <v>0</v>
      </c>
      <c r="N240" s="178">
        <f t="shared" si="104"/>
        <v>223</v>
      </c>
      <c r="O240" s="178">
        <f t="shared" si="104"/>
        <v>223</v>
      </c>
      <c r="P240" s="2951" t="s">
        <v>876</v>
      </c>
      <c r="Q240" s="2951"/>
      <c r="R240" s="344"/>
    </row>
    <row r="241" spans="1:18" ht="20.25" customHeight="1" x14ac:dyDescent="0.25">
      <c r="A241" s="2877" t="s">
        <v>38</v>
      </c>
      <c r="B241" s="2832" t="s">
        <v>67</v>
      </c>
      <c r="C241" s="1065" t="s">
        <v>67</v>
      </c>
      <c r="D241" s="178">
        <v>6</v>
      </c>
      <c r="E241" s="178">
        <v>15</v>
      </c>
      <c r="F241" s="196">
        <v>21</v>
      </c>
      <c r="G241" s="196">
        <v>23</v>
      </c>
      <c r="H241" s="196">
        <v>24</v>
      </c>
      <c r="I241" s="196">
        <v>47</v>
      </c>
      <c r="J241" s="196">
        <v>19</v>
      </c>
      <c r="K241" s="196">
        <v>9</v>
      </c>
      <c r="L241" s="196">
        <v>28</v>
      </c>
      <c r="M241" s="177">
        <f>SUM(D241,G241,J241)</f>
        <v>48</v>
      </c>
      <c r="N241" s="177">
        <f t="shared" ref="N241:O242" si="105">SUM(E241,H241,K241)</f>
        <v>48</v>
      </c>
      <c r="O241" s="177">
        <f t="shared" si="105"/>
        <v>96</v>
      </c>
      <c r="P241" s="1093" t="s">
        <v>161</v>
      </c>
      <c r="Q241" s="2900" t="s">
        <v>161</v>
      </c>
      <c r="R241" s="2890" t="s">
        <v>160</v>
      </c>
    </row>
    <row r="242" spans="1:18" ht="19.5" customHeight="1" x14ac:dyDescent="0.25">
      <c r="A242" s="2827"/>
      <c r="B242" s="2833"/>
      <c r="C242" s="1020" t="s">
        <v>699</v>
      </c>
      <c r="D242" s="196">
        <v>0</v>
      </c>
      <c r="E242" s="196">
        <v>0</v>
      </c>
      <c r="F242" s="196">
        <v>0</v>
      </c>
      <c r="G242" s="196">
        <v>13</v>
      </c>
      <c r="H242" s="196">
        <v>8</v>
      </c>
      <c r="I242" s="196">
        <v>21</v>
      </c>
      <c r="J242" s="196">
        <v>0</v>
      </c>
      <c r="K242" s="196">
        <v>0</v>
      </c>
      <c r="L242" s="196">
        <v>0</v>
      </c>
      <c r="M242" s="177">
        <f t="shared" ref="M242" si="106">SUM(D242,G242,J242)</f>
        <v>13</v>
      </c>
      <c r="N242" s="177">
        <f t="shared" si="105"/>
        <v>8</v>
      </c>
      <c r="O242" s="177">
        <f t="shared" si="105"/>
        <v>21</v>
      </c>
      <c r="P242" s="1035" t="s">
        <v>900</v>
      </c>
      <c r="Q242" s="2901"/>
      <c r="R242" s="2891"/>
    </row>
    <row r="243" spans="1:18" ht="22.5" customHeight="1" x14ac:dyDescent="0.25">
      <c r="A243" s="2827"/>
      <c r="B243" s="2861"/>
      <c r="C243" s="1483" t="s">
        <v>2030</v>
      </c>
      <c r="D243" s="196">
        <v>0</v>
      </c>
      <c r="E243" s="196">
        <v>0</v>
      </c>
      <c r="F243" s="196">
        <v>0</v>
      </c>
      <c r="G243" s="196">
        <v>3</v>
      </c>
      <c r="H243" s="196">
        <v>0</v>
      </c>
      <c r="I243" s="196">
        <v>3</v>
      </c>
      <c r="J243" s="196">
        <v>0</v>
      </c>
      <c r="K243" s="196">
        <v>0</v>
      </c>
      <c r="L243" s="196">
        <v>0</v>
      </c>
      <c r="M243" s="177">
        <f t="shared" ref="M243" si="107">SUM(D243,G243,J243)</f>
        <v>3</v>
      </c>
      <c r="N243" s="177">
        <f t="shared" ref="N243" si="108">SUM(E243,H243,K243)</f>
        <v>0</v>
      </c>
      <c r="O243" s="177">
        <f t="shared" ref="O243" si="109">SUM(F243,I243,L243)</f>
        <v>3</v>
      </c>
      <c r="P243" s="1791" t="s">
        <v>2212</v>
      </c>
      <c r="Q243" s="3017"/>
      <c r="R243" s="2891"/>
    </row>
    <row r="244" spans="1:18" ht="20.25" customHeight="1" x14ac:dyDescent="0.25">
      <c r="A244" s="2827"/>
      <c r="B244" s="2886" t="s">
        <v>46</v>
      </c>
      <c r="C244" s="2886"/>
      <c r="D244" s="196">
        <f>SUM(D241:D243)</f>
        <v>6</v>
      </c>
      <c r="E244" s="196">
        <f t="shared" ref="E244:O244" si="110">SUM(E241:E243)</f>
        <v>15</v>
      </c>
      <c r="F244" s="196">
        <f t="shared" si="110"/>
        <v>21</v>
      </c>
      <c r="G244" s="196">
        <f t="shared" si="110"/>
        <v>39</v>
      </c>
      <c r="H244" s="196">
        <f t="shared" si="110"/>
        <v>32</v>
      </c>
      <c r="I244" s="196">
        <f t="shared" si="110"/>
        <v>71</v>
      </c>
      <c r="J244" s="196">
        <f t="shared" si="110"/>
        <v>19</v>
      </c>
      <c r="K244" s="196">
        <f t="shared" si="110"/>
        <v>9</v>
      </c>
      <c r="L244" s="196">
        <f t="shared" si="110"/>
        <v>28</v>
      </c>
      <c r="M244" s="196">
        <f t="shared" si="110"/>
        <v>64</v>
      </c>
      <c r="N244" s="196">
        <f t="shared" si="110"/>
        <v>56</v>
      </c>
      <c r="O244" s="196">
        <f t="shared" si="110"/>
        <v>120</v>
      </c>
      <c r="P244" s="2925" t="s">
        <v>477</v>
      </c>
      <c r="Q244" s="2925"/>
      <c r="R244" s="2891"/>
    </row>
    <row r="245" spans="1:18" s="288" customFormat="1" ht="31.5" customHeight="1" x14ac:dyDescent="0.25">
      <c r="A245" s="2827"/>
      <c r="B245" s="2877" t="s">
        <v>68</v>
      </c>
      <c r="C245" s="1273" t="s">
        <v>68</v>
      </c>
      <c r="D245" s="196">
        <v>0</v>
      </c>
      <c r="E245" s="196">
        <v>0</v>
      </c>
      <c r="F245" s="196">
        <v>0</v>
      </c>
      <c r="G245" s="196">
        <v>13</v>
      </c>
      <c r="H245" s="196">
        <v>11</v>
      </c>
      <c r="I245" s="196">
        <v>24</v>
      </c>
      <c r="J245" s="196">
        <v>10</v>
      </c>
      <c r="K245" s="196">
        <v>7</v>
      </c>
      <c r="L245" s="196">
        <v>17</v>
      </c>
      <c r="M245" s="177">
        <f>SUM(D245,G245,J245)</f>
        <v>23</v>
      </c>
      <c r="N245" s="177">
        <f t="shared" ref="N245:O245" si="111">SUM(E245,H245,K245)</f>
        <v>18</v>
      </c>
      <c r="O245" s="177">
        <f t="shared" si="111"/>
        <v>41</v>
      </c>
      <c r="P245" s="620" t="s">
        <v>162</v>
      </c>
      <c r="Q245" s="2890" t="s">
        <v>162</v>
      </c>
      <c r="R245" s="2891"/>
    </row>
    <row r="246" spans="1:18" s="288" customFormat="1" ht="21" customHeight="1" x14ac:dyDescent="0.25">
      <c r="A246" s="2827"/>
      <c r="B246" s="2827"/>
      <c r="C246" s="1273" t="s">
        <v>901</v>
      </c>
      <c r="D246" s="196">
        <v>31</v>
      </c>
      <c r="E246" s="196">
        <v>38</v>
      </c>
      <c r="F246" s="196">
        <v>69</v>
      </c>
      <c r="G246" s="196">
        <v>15</v>
      </c>
      <c r="H246" s="196">
        <v>7</v>
      </c>
      <c r="I246" s="196">
        <v>22</v>
      </c>
      <c r="J246" s="196">
        <v>0</v>
      </c>
      <c r="K246" s="196">
        <v>0</v>
      </c>
      <c r="L246" s="196">
        <v>0</v>
      </c>
      <c r="M246" s="177">
        <f t="shared" ref="M246:M249" si="112">SUM(D246,G246,J246)</f>
        <v>46</v>
      </c>
      <c r="N246" s="177">
        <f t="shared" ref="N246:N249" si="113">SUM(E246,H246,K246)</f>
        <v>45</v>
      </c>
      <c r="O246" s="177">
        <f t="shared" ref="O246:O249" si="114">SUM(F246,I246,L246)</f>
        <v>91</v>
      </c>
      <c r="P246" s="620" t="s">
        <v>348</v>
      </c>
      <c r="Q246" s="2891"/>
      <c r="R246" s="2891"/>
    </row>
    <row r="247" spans="1:18" s="288" customFormat="1" ht="30" customHeight="1" x14ac:dyDescent="0.25">
      <c r="A247" s="2827"/>
      <c r="B247" s="2827"/>
      <c r="C247" s="1855" t="s">
        <v>2298</v>
      </c>
      <c r="D247" s="196">
        <v>0</v>
      </c>
      <c r="E247" s="196">
        <v>0</v>
      </c>
      <c r="F247" s="196">
        <v>0</v>
      </c>
      <c r="G247" s="196">
        <v>5</v>
      </c>
      <c r="H247" s="196">
        <v>1</v>
      </c>
      <c r="I247" s="196">
        <v>6</v>
      </c>
      <c r="J247" s="196">
        <v>0</v>
      </c>
      <c r="K247" s="196">
        <v>0</v>
      </c>
      <c r="L247" s="196">
        <v>0</v>
      </c>
      <c r="M247" s="177">
        <f t="shared" si="112"/>
        <v>5</v>
      </c>
      <c r="N247" s="177">
        <f t="shared" si="113"/>
        <v>1</v>
      </c>
      <c r="O247" s="177">
        <f t="shared" si="114"/>
        <v>6</v>
      </c>
      <c r="P247" s="620" t="s">
        <v>2558</v>
      </c>
      <c r="Q247" s="2891"/>
      <c r="R247" s="2891"/>
    </row>
    <row r="248" spans="1:18" s="288" customFormat="1" ht="28.5" customHeight="1" x14ac:dyDescent="0.25">
      <c r="A248" s="2827"/>
      <c r="B248" s="2827"/>
      <c r="C248" s="1855" t="s">
        <v>2299</v>
      </c>
      <c r="D248" s="196">
        <v>23</v>
      </c>
      <c r="E248" s="196">
        <v>15</v>
      </c>
      <c r="F248" s="196">
        <v>38</v>
      </c>
      <c r="G248" s="196">
        <v>0</v>
      </c>
      <c r="H248" s="196">
        <v>0</v>
      </c>
      <c r="I248" s="196">
        <v>0</v>
      </c>
      <c r="J248" s="196">
        <v>0</v>
      </c>
      <c r="K248" s="196">
        <v>0</v>
      </c>
      <c r="L248" s="196">
        <v>0</v>
      </c>
      <c r="M248" s="177">
        <f t="shared" si="112"/>
        <v>23</v>
      </c>
      <c r="N248" s="177">
        <f t="shared" si="113"/>
        <v>15</v>
      </c>
      <c r="O248" s="177">
        <f t="shared" si="114"/>
        <v>38</v>
      </c>
      <c r="P248" s="620" t="s">
        <v>2559</v>
      </c>
      <c r="Q248" s="2891"/>
      <c r="R248" s="2891"/>
    </row>
    <row r="249" spans="1:18" s="288" customFormat="1" ht="29.25" customHeight="1" x14ac:dyDescent="0.25">
      <c r="A249" s="2827"/>
      <c r="B249" s="2827"/>
      <c r="C249" s="288" t="s">
        <v>2282</v>
      </c>
      <c r="D249" s="196">
        <v>3</v>
      </c>
      <c r="E249" s="196">
        <v>1</v>
      </c>
      <c r="F249" s="196">
        <v>4</v>
      </c>
      <c r="G249" s="196">
        <v>0</v>
      </c>
      <c r="H249" s="196">
        <v>0</v>
      </c>
      <c r="I249" s="196">
        <v>0</v>
      </c>
      <c r="J249" s="196">
        <v>0</v>
      </c>
      <c r="K249" s="196">
        <v>0</v>
      </c>
      <c r="L249" s="196">
        <v>0</v>
      </c>
      <c r="M249" s="177">
        <f t="shared" si="112"/>
        <v>3</v>
      </c>
      <c r="N249" s="177">
        <f t="shared" si="113"/>
        <v>1</v>
      </c>
      <c r="O249" s="177">
        <f t="shared" si="114"/>
        <v>4</v>
      </c>
      <c r="P249" s="2487" t="s">
        <v>2558</v>
      </c>
      <c r="Q249" s="2891"/>
      <c r="R249" s="2891"/>
    </row>
    <row r="250" spans="1:18" s="288" customFormat="1" ht="19.5" customHeight="1" x14ac:dyDescent="0.25">
      <c r="A250" s="2827"/>
      <c r="B250" s="2877" t="s">
        <v>46</v>
      </c>
      <c r="C250" s="2877"/>
      <c r="D250" s="213">
        <f>SUM(D245:D249)</f>
        <v>57</v>
      </c>
      <c r="E250" s="213">
        <f t="shared" ref="E250:O250" si="115">SUM(E245:E249)</f>
        <v>54</v>
      </c>
      <c r="F250" s="213">
        <f t="shared" si="115"/>
        <v>111</v>
      </c>
      <c r="G250" s="213">
        <f t="shared" si="115"/>
        <v>33</v>
      </c>
      <c r="H250" s="213">
        <f t="shared" si="115"/>
        <v>19</v>
      </c>
      <c r="I250" s="213">
        <f t="shared" si="115"/>
        <v>52</v>
      </c>
      <c r="J250" s="213">
        <f t="shared" si="115"/>
        <v>10</v>
      </c>
      <c r="K250" s="213">
        <f t="shared" si="115"/>
        <v>7</v>
      </c>
      <c r="L250" s="213">
        <f t="shared" si="115"/>
        <v>17</v>
      </c>
      <c r="M250" s="213">
        <f t="shared" si="115"/>
        <v>100</v>
      </c>
      <c r="N250" s="213">
        <f t="shared" si="115"/>
        <v>80</v>
      </c>
      <c r="O250" s="213">
        <f t="shared" si="115"/>
        <v>180</v>
      </c>
      <c r="P250" s="2890" t="s">
        <v>477</v>
      </c>
      <c r="Q250" s="2890"/>
      <c r="R250" s="2891"/>
    </row>
    <row r="251" spans="1:18" s="288" customFormat="1" ht="19.5" customHeight="1" x14ac:dyDescent="0.25">
      <c r="A251" s="2827"/>
      <c r="B251" s="2877" t="s">
        <v>69</v>
      </c>
      <c r="C251" s="1483" t="s">
        <v>69</v>
      </c>
      <c r="D251" s="196">
        <v>0</v>
      </c>
      <c r="E251" s="196">
        <v>0</v>
      </c>
      <c r="F251" s="196">
        <v>0</v>
      </c>
      <c r="G251" s="196">
        <v>27</v>
      </c>
      <c r="H251" s="196">
        <v>12</v>
      </c>
      <c r="I251" s="196">
        <v>39</v>
      </c>
      <c r="J251" s="196">
        <v>23</v>
      </c>
      <c r="K251" s="196">
        <v>10</v>
      </c>
      <c r="L251" s="196">
        <v>33</v>
      </c>
      <c r="M251" s="177">
        <f>SUM(D251,G251,J251)</f>
        <v>50</v>
      </c>
      <c r="N251" s="177">
        <f t="shared" ref="N251:O256" si="116">SUM(E251,H251,K251)</f>
        <v>22</v>
      </c>
      <c r="O251" s="177">
        <f t="shared" si="116"/>
        <v>72</v>
      </c>
      <c r="P251" s="1761" t="s">
        <v>2169</v>
      </c>
      <c r="Q251" s="2900" t="s">
        <v>163</v>
      </c>
      <c r="R251" s="2891"/>
    </row>
    <row r="252" spans="1:18" s="288" customFormat="1" ht="20.25" customHeight="1" x14ac:dyDescent="0.25">
      <c r="A252" s="2827"/>
      <c r="B252" s="2853"/>
      <c r="C252" s="1483" t="s">
        <v>704</v>
      </c>
      <c r="D252" s="196">
        <v>30</v>
      </c>
      <c r="E252" s="196">
        <v>18</v>
      </c>
      <c r="F252" s="196">
        <v>48</v>
      </c>
      <c r="G252" s="196">
        <v>0</v>
      </c>
      <c r="H252" s="196">
        <v>0</v>
      </c>
      <c r="I252" s="196">
        <v>0</v>
      </c>
      <c r="J252" s="196">
        <v>0</v>
      </c>
      <c r="K252" s="196">
        <v>0</v>
      </c>
      <c r="L252" s="196">
        <v>0</v>
      </c>
      <c r="M252" s="177">
        <f t="shared" ref="M252" si="117">SUM(D252,G252,J252)</f>
        <v>30</v>
      </c>
      <c r="N252" s="177">
        <f t="shared" ref="N252" si="118">SUM(E252,H252,K252)</f>
        <v>18</v>
      </c>
      <c r="O252" s="177">
        <f t="shared" ref="O252" si="119">SUM(F252,I252,L252)</f>
        <v>48</v>
      </c>
      <c r="P252" s="1761" t="s">
        <v>2179</v>
      </c>
      <c r="Q252" s="2898"/>
      <c r="R252" s="2891"/>
    </row>
    <row r="253" spans="1:18" s="288" customFormat="1" ht="19.5" customHeight="1" x14ac:dyDescent="0.25">
      <c r="A253" s="2827"/>
      <c r="B253" s="2886" t="s">
        <v>46</v>
      </c>
      <c r="C253" s="2886"/>
      <c r="D253" s="196">
        <f>SUM(D251:D252)</f>
        <v>30</v>
      </c>
      <c r="E253" s="196">
        <f t="shared" ref="E253:O253" si="120">SUM(E251:E252)</f>
        <v>18</v>
      </c>
      <c r="F253" s="196">
        <f t="shared" si="120"/>
        <v>48</v>
      </c>
      <c r="G253" s="196">
        <f t="shared" si="120"/>
        <v>27</v>
      </c>
      <c r="H253" s="196">
        <f t="shared" si="120"/>
        <v>12</v>
      </c>
      <c r="I253" s="196">
        <f t="shared" si="120"/>
        <v>39</v>
      </c>
      <c r="J253" s="196">
        <f t="shared" si="120"/>
        <v>23</v>
      </c>
      <c r="K253" s="196">
        <f t="shared" si="120"/>
        <v>10</v>
      </c>
      <c r="L253" s="196">
        <f t="shared" si="120"/>
        <v>33</v>
      </c>
      <c r="M253" s="196">
        <f t="shared" si="120"/>
        <v>80</v>
      </c>
      <c r="N253" s="196">
        <f t="shared" si="120"/>
        <v>40</v>
      </c>
      <c r="O253" s="196">
        <f t="shared" si="120"/>
        <v>120</v>
      </c>
      <c r="P253" s="2925" t="s">
        <v>477</v>
      </c>
      <c r="Q253" s="2925"/>
      <c r="R253" s="2891"/>
    </row>
    <row r="254" spans="1:18" s="288" customFormat="1" ht="31.5" customHeight="1" x14ac:dyDescent="0.25">
      <c r="A254" s="2827"/>
      <c r="B254" s="1020" t="s">
        <v>705</v>
      </c>
      <c r="C254" s="852"/>
      <c r="D254" s="196">
        <v>0</v>
      </c>
      <c r="E254" s="196">
        <v>0</v>
      </c>
      <c r="F254" s="196">
        <v>0</v>
      </c>
      <c r="G254" s="196">
        <v>25</v>
      </c>
      <c r="H254" s="196">
        <v>24</v>
      </c>
      <c r="I254" s="196">
        <v>49</v>
      </c>
      <c r="J254" s="196">
        <v>0</v>
      </c>
      <c r="K254" s="196">
        <v>0</v>
      </c>
      <c r="L254" s="196">
        <v>0</v>
      </c>
      <c r="M254" s="177">
        <f t="shared" ref="M254:M256" si="121">SUM(D254,G254,J254)</f>
        <v>25</v>
      </c>
      <c r="N254" s="177">
        <f t="shared" si="116"/>
        <v>24</v>
      </c>
      <c r="O254" s="177">
        <f t="shared" si="116"/>
        <v>49</v>
      </c>
      <c r="P254" s="874"/>
      <c r="Q254" s="1035" t="s">
        <v>706</v>
      </c>
      <c r="R254" s="2891"/>
    </row>
    <row r="255" spans="1:18" s="288" customFormat="1" ht="19.5" customHeight="1" x14ac:dyDescent="0.25">
      <c r="A255" s="2827"/>
      <c r="B255" s="2877" t="s">
        <v>70</v>
      </c>
      <c r="C255" s="2430" t="s">
        <v>70</v>
      </c>
      <c r="D255" s="196">
        <v>2</v>
      </c>
      <c r="E255" s="196">
        <v>0</v>
      </c>
      <c r="F255" s="196">
        <v>2</v>
      </c>
      <c r="G255" s="196">
        <v>27</v>
      </c>
      <c r="H255" s="196">
        <v>20</v>
      </c>
      <c r="I255" s="196">
        <v>47</v>
      </c>
      <c r="J255" s="196">
        <v>37</v>
      </c>
      <c r="K255" s="196">
        <v>6</v>
      </c>
      <c r="L255" s="196">
        <v>43</v>
      </c>
      <c r="M255" s="177">
        <f t="shared" si="121"/>
        <v>66</v>
      </c>
      <c r="N255" s="177">
        <f t="shared" si="116"/>
        <v>26</v>
      </c>
      <c r="O255" s="177">
        <f t="shared" si="116"/>
        <v>92</v>
      </c>
      <c r="P255" s="2488" t="s">
        <v>164</v>
      </c>
      <c r="Q255" s="2999" t="s">
        <v>164</v>
      </c>
      <c r="R255" s="2891"/>
    </row>
    <row r="256" spans="1:18" s="288" customFormat="1" ht="42.75" customHeight="1" x14ac:dyDescent="0.25">
      <c r="A256" s="2827"/>
      <c r="B256" s="2853"/>
      <c r="C256" s="2430" t="s">
        <v>2283</v>
      </c>
      <c r="D256" s="196">
        <v>2</v>
      </c>
      <c r="E256" s="196">
        <v>7</v>
      </c>
      <c r="F256" s="196">
        <v>9</v>
      </c>
      <c r="G256" s="196">
        <v>0</v>
      </c>
      <c r="H256" s="196">
        <v>0</v>
      </c>
      <c r="I256" s="196">
        <v>0</v>
      </c>
      <c r="J256" s="196">
        <v>0</v>
      </c>
      <c r="K256" s="196">
        <v>0</v>
      </c>
      <c r="L256" s="196">
        <v>0</v>
      </c>
      <c r="M256" s="177">
        <f t="shared" si="121"/>
        <v>2</v>
      </c>
      <c r="N256" s="177">
        <f t="shared" si="116"/>
        <v>7</v>
      </c>
      <c r="O256" s="177">
        <f t="shared" si="116"/>
        <v>9</v>
      </c>
      <c r="P256" s="2489" t="s">
        <v>2676</v>
      </c>
      <c r="Q256" s="3018"/>
      <c r="R256" s="2892"/>
    </row>
    <row r="257" spans="1:18" s="288" customFormat="1" ht="23.1" customHeight="1" x14ac:dyDescent="0.25">
      <c r="A257" s="2827"/>
      <c r="B257" s="2886" t="s">
        <v>46</v>
      </c>
      <c r="C257" s="2886"/>
      <c r="D257" s="213">
        <f>SUM(D255:D256)</f>
        <v>4</v>
      </c>
      <c r="E257" s="213">
        <f t="shared" ref="E257:O257" si="122">SUM(E255:E256)</f>
        <v>7</v>
      </c>
      <c r="F257" s="213">
        <f t="shared" si="122"/>
        <v>11</v>
      </c>
      <c r="G257" s="213">
        <f t="shared" si="122"/>
        <v>27</v>
      </c>
      <c r="H257" s="213">
        <f t="shared" si="122"/>
        <v>20</v>
      </c>
      <c r="I257" s="213">
        <f t="shared" si="122"/>
        <v>47</v>
      </c>
      <c r="J257" s="213">
        <f t="shared" si="122"/>
        <v>37</v>
      </c>
      <c r="K257" s="213">
        <f t="shared" si="122"/>
        <v>6</v>
      </c>
      <c r="L257" s="213">
        <f t="shared" si="122"/>
        <v>43</v>
      </c>
      <c r="M257" s="213">
        <f t="shared" si="122"/>
        <v>68</v>
      </c>
      <c r="N257" s="213">
        <f t="shared" si="122"/>
        <v>33</v>
      </c>
      <c r="O257" s="213">
        <f t="shared" si="122"/>
        <v>101</v>
      </c>
      <c r="P257" s="2925" t="s">
        <v>477</v>
      </c>
      <c r="Q257" s="2925"/>
      <c r="R257" s="1888"/>
    </row>
    <row r="258" spans="1:18" s="288" customFormat="1" ht="18.75" customHeight="1" x14ac:dyDescent="0.25">
      <c r="A258" s="2853"/>
      <c r="B258" s="1867" t="s">
        <v>71</v>
      </c>
      <c r="C258" s="1867"/>
      <c r="D258" s="213">
        <v>0</v>
      </c>
      <c r="E258" s="213">
        <v>0</v>
      </c>
      <c r="F258" s="213">
        <v>0</v>
      </c>
      <c r="G258" s="213">
        <v>15</v>
      </c>
      <c r="H258" s="213">
        <v>15</v>
      </c>
      <c r="I258" s="213">
        <v>30</v>
      </c>
      <c r="J258" s="213">
        <v>8</v>
      </c>
      <c r="K258" s="213">
        <v>1</v>
      </c>
      <c r="L258" s="213">
        <v>9</v>
      </c>
      <c r="M258" s="213">
        <f>SUM(D258,G258,J258)</f>
        <v>23</v>
      </c>
      <c r="N258" s="213">
        <f t="shared" ref="N258:O258" si="123">SUM(E258,H258,K258)</f>
        <v>16</v>
      </c>
      <c r="O258" s="213">
        <f t="shared" si="123"/>
        <v>39</v>
      </c>
      <c r="P258" s="1912"/>
      <c r="Q258" s="584"/>
      <c r="R258" s="2276" t="s">
        <v>165</v>
      </c>
    </row>
    <row r="259" spans="1:18" s="288" customFormat="1" ht="21.75" customHeight="1" thickBot="1" x14ac:dyDescent="0.3">
      <c r="A259" s="2888" t="s">
        <v>49</v>
      </c>
      <c r="B259" s="2888"/>
      <c r="C259" s="2888"/>
      <c r="D259" s="2600">
        <f>SUM(D258,D257,D254,D253,D250,D244)</f>
        <v>97</v>
      </c>
      <c r="E259" s="2600">
        <f t="shared" ref="E259:O259" si="124">SUM(E258,E257,E254,E253,E250,E244)</f>
        <v>94</v>
      </c>
      <c r="F259" s="2600">
        <f t="shared" si="124"/>
        <v>191</v>
      </c>
      <c r="G259" s="2600">
        <f t="shared" si="124"/>
        <v>166</v>
      </c>
      <c r="H259" s="2600">
        <f t="shared" si="124"/>
        <v>122</v>
      </c>
      <c r="I259" s="2600">
        <f t="shared" si="124"/>
        <v>288</v>
      </c>
      <c r="J259" s="2600">
        <f t="shared" si="124"/>
        <v>97</v>
      </c>
      <c r="K259" s="2600">
        <f t="shared" si="124"/>
        <v>33</v>
      </c>
      <c r="L259" s="2600">
        <f t="shared" si="124"/>
        <v>130</v>
      </c>
      <c r="M259" s="2600">
        <f t="shared" si="124"/>
        <v>360</v>
      </c>
      <c r="N259" s="2600">
        <f t="shared" si="124"/>
        <v>249</v>
      </c>
      <c r="O259" s="2600">
        <f t="shared" si="124"/>
        <v>609</v>
      </c>
      <c r="P259" s="2889" t="s">
        <v>876</v>
      </c>
      <c r="Q259" s="2889"/>
      <c r="R259" s="2889"/>
    </row>
    <row r="260" spans="1:18" s="288" customFormat="1" ht="21.75" customHeight="1" x14ac:dyDescent="0.25">
      <c r="A260" s="2426"/>
      <c r="B260" s="2426"/>
      <c r="C260" s="2426"/>
      <c r="D260" s="28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428"/>
      <c r="Q260" s="2428"/>
      <c r="R260" s="2428"/>
    </row>
    <row r="261" spans="1:18" s="288" customFormat="1" ht="23.1" customHeight="1" x14ac:dyDescent="0.25">
      <c r="A261" s="851"/>
      <c r="B261" s="851"/>
      <c r="C261" s="851"/>
      <c r="D261" s="193"/>
      <c r="E261" s="193"/>
      <c r="F261" s="193"/>
      <c r="G261" s="193"/>
      <c r="H261" s="193"/>
      <c r="I261" s="193"/>
      <c r="J261" s="193"/>
      <c r="K261" s="193"/>
      <c r="L261" s="193"/>
      <c r="M261" s="282"/>
      <c r="N261" s="282"/>
      <c r="O261" s="282"/>
      <c r="P261" s="853"/>
      <c r="Q261" s="853"/>
      <c r="R261" s="853"/>
    </row>
    <row r="262" spans="1:18" s="288" customFormat="1" ht="30.75" customHeight="1" thickBot="1" x14ac:dyDescent="0.3">
      <c r="A262" s="2987" t="s">
        <v>2311</v>
      </c>
      <c r="B262" s="2987"/>
      <c r="C262" s="1737"/>
      <c r="D262" s="1737"/>
      <c r="E262" s="1737"/>
      <c r="F262" s="1737"/>
      <c r="G262" s="1737"/>
      <c r="H262" s="1737"/>
      <c r="I262" s="1737"/>
      <c r="J262" s="1737"/>
      <c r="K262" s="271"/>
      <c r="L262" s="2970"/>
      <c r="M262" s="2970"/>
      <c r="N262" s="2970"/>
      <c r="O262" s="209"/>
      <c r="P262" s="2963" t="s">
        <v>2312</v>
      </c>
      <c r="Q262" s="2963"/>
      <c r="R262" s="2963"/>
    </row>
    <row r="263" spans="1:18" s="288" customFormat="1" ht="28.5" customHeight="1" thickTop="1" x14ac:dyDescent="0.25">
      <c r="A263" s="2794" t="s">
        <v>44</v>
      </c>
      <c r="B263" s="2797" t="s">
        <v>86</v>
      </c>
      <c r="C263" s="2797" t="s">
        <v>45</v>
      </c>
      <c r="D263" s="2797" t="s">
        <v>33</v>
      </c>
      <c r="E263" s="2797"/>
      <c r="F263" s="2797"/>
      <c r="G263" s="2797" t="s">
        <v>1</v>
      </c>
      <c r="H263" s="2797"/>
      <c r="I263" s="2797"/>
      <c r="J263" s="2797" t="s">
        <v>2</v>
      </c>
      <c r="K263" s="2797"/>
      <c r="L263" s="2797"/>
      <c r="M263" s="2847" t="s">
        <v>31</v>
      </c>
      <c r="N263" s="2847"/>
      <c r="O263" s="2847"/>
      <c r="P263" s="2867" t="s">
        <v>99</v>
      </c>
      <c r="Q263" s="2867" t="s">
        <v>126</v>
      </c>
      <c r="R263" s="2857" t="s">
        <v>166</v>
      </c>
    </row>
    <row r="264" spans="1:18" s="288" customFormat="1" ht="28.5" customHeight="1" x14ac:dyDescent="0.25">
      <c r="A264" s="2795"/>
      <c r="B264" s="2845"/>
      <c r="C264" s="2845"/>
      <c r="D264" s="2827" t="s">
        <v>94</v>
      </c>
      <c r="E264" s="2827"/>
      <c r="F264" s="2827"/>
      <c r="G264" s="2827" t="s">
        <v>95</v>
      </c>
      <c r="H264" s="2827"/>
      <c r="I264" s="2827"/>
      <c r="J264" s="2827" t="s">
        <v>96</v>
      </c>
      <c r="K264" s="2827"/>
      <c r="L264" s="2827"/>
      <c r="M264" s="2827" t="s">
        <v>116</v>
      </c>
      <c r="N264" s="2827"/>
      <c r="O264" s="2827"/>
      <c r="P264" s="2868"/>
      <c r="Q264" s="2868"/>
      <c r="R264" s="2858"/>
    </row>
    <row r="265" spans="1:18" s="288" customFormat="1" ht="28.5" customHeight="1" x14ac:dyDescent="0.25">
      <c r="A265" s="2795"/>
      <c r="B265" s="2845"/>
      <c r="C265" s="2845"/>
      <c r="D265" s="2559" t="s">
        <v>204</v>
      </c>
      <c r="E265" s="2559" t="s">
        <v>2833</v>
      </c>
      <c r="F265" s="2559" t="s">
        <v>26</v>
      </c>
      <c r="G265" s="2559" t="s">
        <v>204</v>
      </c>
      <c r="H265" s="2559" t="s">
        <v>2833</v>
      </c>
      <c r="I265" s="2559" t="s">
        <v>26</v>
      </c>
      <c r="J265" s="2559" t="s">
        <v>204</v>
      </c>
      <c r="K265" s="2559" t="s">
        <v>2833</v>
      </c>
      <c r="L265" s="2559" t="s">
        <v>26</v>
      </c>
      <c r="M265" s="2559" t="s">
        <v>204</v>
      </c>
      <c r="N265" s="2559" t="s">
        <v>2833</v>
      </c>
      <c r="O265" s="2559" t="s">
        <v>26</v>
      </c>
      <c r="P265" s="2868"/>
      <c r="Q265" s="2868"/>
      <c r="R265" s="2858"/>
    </row>
    <row r="266" spans="1:18" s="288" customFormat="1" ht="28.5" customHeight="1" thickBot="1" x14ac:dyDescent="0.3">
      <c r="A266" s="2802"/>
      <c r="B266" s="2846"/>
      <c r="C266" s="2846"/>
      <c r="D266" s="280" t="s">
        <v>181</v>
      </c>
      <c r="E266" s="280" t="s">
        <v>182</v>
      </c>
      <c r="F266" s="280" t="s">
        <v>183</v>
      </c>
      <c r="G266" s="280" t="s">
        <v>181</v>
      </c>
      <c r="H266" s="280" t="s">
        <v>182</v>
      </c>
      <c r="I266" s="280" t="s">
        <v>183</v>
      </c>
      <c r="J266" s="280" t="s">
        <v>181</v>
      </c>
      <c r="K266" s="280" t="s">
        <v>182</v>
      </c>
      <c r="L266" s="280" t="s">
        <v>183</v>
      </c>
      <c r="M266" s="280" t="s">
        <v>181</v>
      </c>
      <c r="N266" s="280" t="s">
        <v>182</v>
      </c>
      <c r="O266" s="280" t="s">
        <v>183</v>
      </c>
      <c r="P266" s="2869"/>
      <c r="Q266" s="2869"/>
      <c r="R266" s="2859"/>
    </row>
    <row r="267" spans="1:18" s="277" customFormat="1" ht="27.95" customHeight="1" x14ac:dyDescent="0.25">
      <c r="A267" s="3038" t="s">
        <v>902</v>
      </c>
      <c r="B267" s="3011" t="s">
        <v>72</v>
      </c>
      <c r="C267" s="549" t="s">
        <v>72</v>
      </c>
      <c r="D267" s="2604">
        <v>0</v>
      </c>
      <c r="E267" s="2604">
        <v>0</v>
      </c>
      <c r="F267" s="2604">
        <v>0</v>
      </c>
      <c r="G267" s="2604">
        <v>6</v>
      </c>
      <c r="H267" s="2604">
        <v>16</v>
      </c>
      <c r="I267" s="2604">
        <v>22</v>
      </c>
      <c r="J267" s="2604">
        <v>11</v>
      </c>
      <c r="K267" s="2604">
        <v>4</v>
      </c>
      <c r="L267" s="2604">
        <v>15</v>
      </c>
      <c r="M267" s="2602">
        <f>SUM(D267,G267,J267)</f>
        <v>17</v>
      </c>
      <c r="N267" s="2602">
        <f t="shared" ref="N267:O267" si="125">SUM(E267,H267,K267)</f>
        <v>20</v>
      </c>
      <c r="O267" s="2602">
        <f t="shared" si="125"/>
        <v>37</v>
      </c>
      <c r="P267" s="1034" t="s">
        <v>145</v>
      </c>
      <c r="Q267" s="3014" t="s">
        <v>145</v>
      </c>
      <c r="R267" s="3038" t="s">
        <v>707</v>
      </c>
    </row>
    <row r="268" spans="1:18" s="277" customFormat="1" ht="27.95" customHeight="1" x14ac:dyDescent="0.25">
      <c r="A268" s="3009"/>
      <c r="B268" s="3012"/>
      <c r="C268" s="1094" t="s">
        <v>73</v>
      </c>
      <c r="D268" s="178">
        <v>0</v>
      </c>
      <c r="E268" s="178">
        <v>0</v>
      </c>
      <c r="F268" s="178">
        <v>0</v>
      </c>
      <c r="G268" s="2603">
        <v>10</v>
      </c>
      <c r="H268" s="2603">
        <v>7</v>
      </c>
      <c r="I268" s="2603">
        <v>17</v>
      </c>
      <c r="J268" s="2603">
        <v>9</v>
      </c>
      <c r="K268" s="2603">
        <v>20</v>
      </c>
      <c r="L268" s="2603">
        <v>29</v>
      </c>
      <c r="M268" s="2603">
        <f t="shared" ref="M268:M269" si="126">SUM(D268,G268,J268)</f>
        <v>19</v>
      </c>
      <c r="N268" s="2603">
        <f t="shared" ref="N268:N269" si="127">SUM(E268,H268,K268)</f>
        <v>27</v>
      </c>
      <c r="O268" s="2603">
        <f t="shared" ref="O268:O269" si="128">SUM(F268,I268,L268)</f>
        <v>46</v>
      </c>
      <c r="P268" s="2490" t="s">
        <v>159</v>
      </c>
      <c r="Q268" s="3015"/>
      <c r="R268" s="3009"/>
    </row>
    <row r="269" spans="1:18" s="277" customFormat="1" ht="31.5" customHeight="1" x14ac:dyDescent="0.25">
      <c r="A269" s="3009"/>
      <c r="B269" s="3013" t="s">
        <v>72</v>
      </c>
      <c r="C269" s="1929" t="s">
        <v>725</v>
      </c>
      <c r="D269" s="178">
        <v>0</v>
      </c>
      <c r="E269" s="178">
        <v>0</v>
      </c>
      <c r="F269" s="178">
        <v>0</v>
      </c>
      <c r="G269" s="178">
        <v>19</v>
      </c>
      <c r="H269" s="178">
        <v>13</v>
      </c>
      <c r="I269" s="178">
        <v>32</v>
      </c>
      <c r="J269" s="178">
        <v>8</v>
      </c>
      <c r="K269" s="178">
        <v>12</v>
      </c>
      <c r="L269" s="178">
        <v>20</v>
      </c>
      <c r="M269" s="178">
        <f t="shared" si="126"/>
        <v>27</v>
      </c>
      <c r="N269" s="178">
        <f t="shared" si="127"/>
        <v>25</v>
      </c>
      <c r="O269" s="178">
        <f t="shared" si="128"/>
        <v>52</v>
      </c>
      <c r="P269" s="2147" t="s">
        <v>2547</v>
      </c>
      <c r="Q269" s="3016"/>
      <c r="R269" s="3009"/>
    </row>
    <row r="270" spans="1:18" s="277" customFormat="1" ht="27.95" customHeight="1" x14ac:dyDescent="0.25">
      <c r="A270" s="3009"/>
      <c r="B270" s="2886" t="s">
        <v>46</v>
      </c>
      <c r="C270" s="2886"/>
      <c r="D270" s="178">
        <v>0</v>
      </c>
      <c r="E270" s="178">
        <v>0</v>
      </c>
      <c r="F270" s="178">
        <v>0</v>
      </c>
      <c r="G270" s="178">
        <f>SUM(G267:G269)</f>
        <v>35</v>
      </c>
      <c r="H270" s="178">
        <f t="shared" ref="H270:L270" si="129">SUM(H267:H269)</f>
        <v>36</v>
      </c>
      <c r="I270" s="178">
        <f t="shared" si="129"/>
        <v>71</v>
      </c>
      <c r="J270" s="178">
        <f t="shared" si="129"/>
        <v>28</v>
      </c>
      <c r="K270" s="178">
        <f t="shared" si="129"/>
        <v>36</v>
      </c>
      <c r="L270" s="178">
        <f t="shared" si="129"/>
        <v>64</v>
      </c>
      <c r="M270" s="178">
        <f>SUM(M267:M269)</f>
        <v>63</v>
      </c>
      <c r="N270" s="178">
        <f>SUM(N267:N269)</f>
        <v>72</v>
      </c>
      <c r="O270" s="178">
        <f>SUM(O267:O269)</f>
        <v>135</v>
      </c>
      <c r="P270" s="2893" t="s">
        <v>477</v>
      </c>
      <c r="Q270" s="2893"/>
      <c r="R270" s="3009"/>
    </row>
    <row r="271" spans="1:18" s="277" customFormat="1" ht="27.95" customHeight="1" x14ac:dyDescent="0.25">
      <c r="A271" s="3009"/>
      <c r="B271" s="3009" t="s">
        <v>74</v>
      </c>
      <c r="C271" s="1095" t="s">
        <v>74</v>
      </c>
      <c r="D271" s="178">
        <v>0</v>
      </c>
      <c r="E271" s="178">
        <v>0</v>
      </c>
      <c r="F271" s="178">
        <v>0</v>
      </c>
      <c r="G271" s="178">
        <v>6</v>
      </c>
      <c r="H271" s="178">
        <v>27</v>
      </c>
      <c r="I271" s="178">
        <v>33</v>
      </c>
      <c r="J271" s="178">
        <v>0</v>
      </c>
      <c r="K271" s="178">
        <v>0</v>
      </c>
      <c r="L271" s="178">
        <v>0</v>
      </c>
      <c r="M271" s="177">
        <f>SUM(D271,G271,J271)</f>
        <v>6</v>
      </c>
      <c r="N271" s="177">
        <f t="shared" ref="N271:O271" si="130">SUM(E271,H271,K271)</f>
        <v>27</v>
      </c>
      <c r="O271" s="177">
        <f t="shared" si="130"/>
        <v>33</v>
      </c>
      <c r="P271" s="263" t="s">
        <v>152</v>
      </c>
      <c r="Q271" s="3003" t="s">
        <v>152</v>
      </c>
      <c r="R271" s="3009"/>
    </row>
    <row r="272" spans="1:18" s="277" customFormat="1" ht="27.95" customHeight="1" x14ac:dyDescent="0.25">
      <c r="A272" s="3009"/>
      <c r="B272" s="3009"/>
      <c r="C272" s="1040" t="s">
        <v>708</v>
      </c>
      <c r="D272" s="178">
        <v>0</v>
      </c>
      <c r="E272" s="178">
        <v>0</v>
      </c>
      <c r="F272" s="178">
        <v>0</v>
      </c>
      <c r="G272" s="178">
        <v>13</v>
      </c>
      <c r="H272" s="178">
        <v>38</v>
      </c>
      <c r="I272" s="178">
        <v>51</v>
      </c>
      <c r="J272" s="178">
        <v>0</v>
      </c>
      <c r="K272" s="178">
        <v>0</v>
      </c>
      <c r="L272" s="178">
        <v>0</v>
      </c>
      <c r="M272" s="177">
        <f t="shared" ref="M272:M273" si="131">SUM(D272,G272,J272)</f>
        <v>13</v>
      </c>
      <c r="N272" s="177">
        <f t="shared" ref="N272:N273" si="132">SUM(E272,H272,K272)</f>
        <v>38</v>
      </c>
      <c r="O272" s="177">
        <f t="shared" ref="O272:O273" si="133">SUM(F272,I272,L272)</f>
        <v>51</v>
      </c>
      <c r="P272" s="1035" t="s">
        <v>709</v>
      </c>
      <c r="Q272" s="3003"/>
      <c r="R272" s="3009"/>
    </row>
    <row r="273" spans="1:18" s="277" customFormat="1" ht="39.75" customHeight="1" x14ac:dyDescent="0.25">
      <c r="A273" s="3009"/>
      <c r="B273" s="3010"/>
      <c r="C273" s="1929" t="s">
        <v>727</v>
      </c>
      <c r="D273" s="178">
        <v>0</v>
      </c>
      <c r="E273" s="178">
        <v>0</v>
      </c>
      <c r="F273" s="178">
        <v>0</v>
      </c>
      <c r="G273" s="178">
        <v>12</v>
      </c>
      <c r="H273" s="178">
        <v>16</v>
      </c>
      <c r="I273" s="178">
        <v>28</v>
      </c>
      <c r="J273" s="178">
        <v>1</v>
      </c>
      <c r="K273" s="178">
        <v>3</v>
      </c>
      <c r="L273" s="178">
        <v>4</v>
      </c>
      <c r="M273" s="177">
        <f t="shared" si="131"/>
        <v>13</v>
      </c>
      <c r="N273" s="177">
        <f t="shared" si="132"/>
        <v>19</v>
      </c>
      <c r="O273" s="177">
        <f t="shared" si="133"/>
        <v>32</v>
      </c>
      <c r="P273" s="2147" t="s">
        <v>2560</v>
      </c>
      <c r="Q273" s="3004"/>
      <c r="R273" s="3009"/>
    </row>
    <row r="274" spans="1:18" s="277" customFormat="1" ht="27.95" customHeight="1" x14ac:dyDescent="0.25">
      <c r="A274" s="3009"/>
      <c r="B274" s="2886" t="s">
        <v>46</v>
      </c>
      <c r="C274" s="2886"/>
      <c r="D274" s="178">
        <v>0</v>
      </c>
      <c r="E274" s="178">
        <v>0</v>
      </c>
      <c r="F274" s="178">
        <v>0</v>
      </c>
      <c r="G274" s="178">
        <f>SUM(G271:G273)</f>
        <v>31</v>
      </c>
      <c r="H274" s="178">
        <f t="shared" ref="H274:L274" si="134">SUM(H271:H273)</f>
        <v>81</v>
      </c>
      <c r="I274" s="178">
        <f t="shared" si="134"/>
        <v>112</v>
      </c>
      <c r="J274" s="178">
        <f t="shared" si="134"/>
        <v>1</v>
      </c>
      <c r="K274" s="178">
        <f t="shared" si="134"/>
        <v>3</v>
      </c>
      <c r="L274" s="178">
        <f t="shared" si="134"/>
        <v>4</v>
      </c>
      <c r="M274" s="178">
        <f t="shared" ref="M274:O274" si="135">SUM(M271:M273)</f>
        <v>32</v>
      </c>
      <c r="N274" s="178">
        <f t="shared" si="135"/>
        <v>84</v>
      </c>
      <c r="O274" s="178">
        <f t="shared" si="135"/>
        <v>116</v>
      </c>
      <c r="P274" s="2893" t="s">
        <v>477</v>
      </c>
      <c r="Q274" s="2893"/>
      <c r="R274" s="3009"/>
    </row>
    <row r="275" spans="1:18" s="277" customFormat="1" ht="27.95" customHeight="1" x14ac:dyDescent="0.25">
      <c r="A275" s="3009"/>
      <c r="B275" s="3005" t="s">
        <v>75</v>
      </c>
      <c r="C275" s="1040" t="s">
        <v>76</v>
      </c>
      <c r="D275" s="178">
        <v>0</v>
      </c>
      <c r="E275" s="178">
        <v>0</v>
      </c>
      <c r="F275" s="178">
        <v>0</v>
      </c>
      <c r="G275" s="178">
        <v>12</v>
      </c>
      <c r="H275" s="178">
        <v>22</v>
      </c>
      <c r="I275" s="178">
        <v>34</v>
      </c>
      <c r="J275" s="178">
        <v>2</v>
      </c>
      <c r="K275" s="178">
        <v>2</v>
      </c>
      <c r="L275" s="178">
        <v>4</v>
      </c>
      <c r="M275" s="177">
        <f>SUM(D275,G275,J275)</f>
        <v>14</v>
      </c>
      <c r="N275" s="177">
        <f t="shared" ref="N275:O278" si="136">SUM(E275,H275,K275)</f>
        <v>24</v>
      </c>
      <c r="O275" s="177">
        <f t="shared" si="136"/>
        <v>38</v>
      </c>
      <c r="P275" s="1035" t="s">
        <v>153</v>
      </c>
      <c r="Q275" s="3007" t="s">
        <v>148</v>
      </c>
      <c r="R275" s="3009"/>
    </row>
    <row r="276" spans="1:18" s="277" customFormat="1" ht="27.95" customHeight="1" x14ac:dyDescent="0.25">
      <c r="A276" s="3009"/>
      <c r="B276" s="3005" t="s">
        <v>75</v>
      </c>
      <c r="C276" s="1040" t="s">
        <v>77</v>
      </c>
      <c r="D276" s="178">
        <v>0</v>
      </c>
      <c r="E276" s="178">
        <v>0</v>
      </c>
      <c r="F276" s="178">
        <v>0</v>
      </c>
      <c r="G276" s="178">
        <v>4</v>
      </c>
      <c r="H276" s="178">
        <v>17</v>
      </c>
      <c r="I276" s="178">
        <v>21</v>
      </c>
      <c r="J276" s="178">
        <v>1</v>
      </c>
      <c r="K276" s="178">
        <v>3</v>
      </c>
      <c r="L276" s="178">
        <v>4</v>
      </c>
      <c r="M276" s="177">
        <f t="shared" ref="M276:M278" si="137">SUM(D276,G276,J276)</f>
        <v>5</v>
      </c>
      <c r="N276" s="177">
        <f t="shared" si="136"/>
        <v>20</v>
      </c>
      <c r="O276" s="177">
        <f t="shared" si="136"/>
        <v>25</v>
      </c>
      <c r="P276" s="1035" t="s">
        <v>154</v>
      </c>
      <c r="Q276" s="3007"/>
      <c r="R276" s="3009"/>
    </row>
    <row r="277" spans="1:18" s="277" customFormat="1" ht="27.95" customHeight="1" x14ac:dyDescent="0.25">
      <c r="A277" s="3009"/>
      <c r="B277" s="3006" t="s">
        <v>75</v>
      </c>
      <c r="C277" s="582" t="s">
        <v>78</v>
      </c>
      <c r="D277" s="178">
        <v>0</v>
      </c>
      <c r="E277" s="178">
        <v>0</v>
      </c>
      <c r="F277" s="178">
        <v>0</v>
      </c>
      <c r="G277" s="200">
        <v>2</v>
      </c>
      <c r="H277" s="200">
        <v>4</v>
      </c>
      <c r="I277" s="200">
        <v>6</v>
      </c>
      <c r="J277" s="200">
        <v>0</v>
      </c>
      <c r="K277" s="200">
        <v>0</v>
      </c>
      <c r="L277" s="200">
        <v>0</v>
      </c>
      <c r="M277" s="180">
        <f t="shared" si="137"/>
        <v>2</v>
      </c>
      <c r="N277" s="180">
        <f t="shared" si="136"/>
        <v>4</v>
      </c>
      <c r="O277" s="180">
        <f t="shared" si="136"/>
        <v>6</v>
      </c>
      <c r="P277" s="1022" t="s">
        <v>710</v>
      </c>
      <c r="Q277" s="3008"/>
      <c r="R277" s="3009"/>
    </row>
    <row r="278" spans="1:18" s="277" customFormat="1" ht="27.95" customHeight="1" x14ac:dyDescent="0.25">
      <c r="A278" s="3009"/>
      <c r="B278" s="2877" t="s">
        <v>46</v>
      </c>
      <c r="C278" s="2877"/>
      <c r="D278" s="200">
        <f>SUM(D275:D277)</f>
        <v>0</v>
      </c>
      <c r="E278" s="200">
        <f t="shared" ref="E278" si="138">SUM(E275:E277)</f>
        <v>0</v>
      </c>
      <c r="F278" s="200">
        <f>SUM(D278:E278)</f>
        <v>0</v>
      </c>
      <c r="G278" s="200">
        <f>SUM(G275:G277)</f>
        <v>18</v>
      </c>
      <c r="H278" s="200">
        <f t="shared" ref="H278:L278" si="139">SUM(H275:H277)</f>
        <v>43</v>
      </c>
      <c r="I278" s="200">
        <f t="shared" si="139"/>
        <v>61</v>
      </c>
      <c r="J278" s="200">
        <f t="shared" si="139"/>
        <v>3</v>
      </c>
      <c r="K278" s="200">
        <f t="shared" si="139"/>
        <v>5</v>
      </c>
      <c r="L278" s="200">
        <f t="shared" si="139"/>
        <v>8</v>
      </c>
      <c r="M278" s="180">
        <f t="shared" si="137"/>
        <v>21</v>
      </c>
      <c r="N278" s="180">
        <f t="shared" si="136"/>
        <v>48</v>
      </c>
      <c r="O278" s="180">
        <f t="shared" si="136"/>
        <v>69</v>
      </c>
      <c r="P278" s="2890" t="s">
        <v>477</v>
      </c>
      <c r="Q278" s="2890"/>
      <c r="R278" s="3009"/>
    </row>
    <row r="279" spans="1:18" s="277" customFormat="1" ht="27.95" customHeight="1" x14ac:dyDescent="0.25">
      <c r="A279" s="3009"/>
      <c r="B279" s="3005" t="s">
        <v>79</v>
      </c>
      <c r="C279" s="1040" t="s">
        <v>80</v>
      </c>
      <c r="D279" s="178">
        <v>0</v>
      </c>
      <c r="E279" s="178">
        <v>0</v>
      </c>
      <c r="F279" s="178">
        <v>0</v>
      </c>
      <c r="G279" s="178">
        <v>11</v>
      </c>
      <c r="H279" s="178">
        <v>11</v>
      </c>
      <c r="I279" s="178">
        <v>22</v>
      </c>
      <c r="J279" s="178">
        <v>3</v>
      </c>
      <c r="K279" s="178">
        <v>3</v>
      </c>
      <c r="L279" s="178">
        <v>6</v>
      </c>
      <c r="M279" s="177">
        <f>SUM(D279,G279,J279)</f>
        <v>14</v>
      </c>
      <c r="N279" s="177">
        <f>SUM(E279,H279,K279)</f>
        <v>14</v>
      </c>
      <c r="O279" s="177">
        <f>SUM(F279,I279,L279)</f>
        <v>28</v>
      </c>
      <c r="P279" s="1035" t="s">
        <v>711</v>
      </c>
      <c r="Q279" s="3007" t="s">
        <v>149</v>
      </c>
      <c r="R279" s="3009"/>
    </row>
    <row r="280" spans="1:18" s="277" customFormat="1" ht="25.5" customHeight="1" x14ac:dyDescent="0.25">
      <c r="A280" s="3009"/>
      <c r="B280" s="3005"/>
      <c r="C280" s="1040" t="s">
        <v>81</v>
      </c>
      <c r="D280" s="178">
        <v>0</v>
      </c>
      <c r="E280" s="178">
        <v>0</v>
      </c>
      <c r="F280" s="178">
        <v>0</v>
      </c>
      <c r="G280" s="178">
        <v>11</v>
      </c>
      <c r="H280" s="178">
        <v>12</v>
      </c>
      <c r="I280" s="178">
        <v>23</v>
      </c>
      <c r="J280" s="178">
        <v>4</v>
      </c>
      <c r="K280" s="178">
        <v>0</v>
      </c>
      <c r="L280" s="178">
        <v>4</v>
      </c>
      <c r="M280" s="177">
        <f t="shared" ref="M280:M281" si="140">SUM(D280,G280,J280)</f>
        <v>15</v>
      </c>
      <c r="N280" s="177">
        <f t="shared" ref="N280:N281" si="141">SUM(E280,H280,K280)</f>
        <v>12</v>
      </c>
      <c r="O280" s="177">
        <f t="shared" ref="O280:O281" si="142">SUM(F280,I280,L280)</f>
        <v>27</v>
      </c>
      <c r="P280" s="249" t="s">
        <v>155</v>
      </c>
      <c r="Q280" s="3007"/>
      <c r="R280" s="3009"/>
    </row>
    <row r="281" spans="1:18" s="277" customFormat="1" ht="31.5" customHeight="1" x14ac:dyDescent="0.25">
      <c r="A281" s="3010"/>
      <c r="B281" s="3006" t="s">
        <v>79</v>
      </c>
      <c r="C281" s="1929" t="s">
        <v>728</v>
      </c>
      <c r="D281" s="200">
        <v>0</v>
      </c>
      <c r="E281" s="200">
        <v>0</v>
      </c>
      <c r="F281" s="200">
        <v>0</v>
      </c>
      <c r="G281" s="200">
        <v>15</v>
      </c>
      <c r="H281" s="200">
        <v>8</v>
      </c>
      <c r="I281" s="200">
        <v>23</v>
      </c>
      <c r="J281" s="200">
        <v>0</v>
      </c>
      <c r="K281" s="200">
        <v>7</v>
      </c>
      <c r="L281" s="200">
        <v>7</v>
      </c>
      <c r="M281" s="180">
        <f t="shared" si="140"/>
        <v>15</v>
      </c>
      <c r="N281" s="180">
        <f t="shared" si="141"/>
        <v>15</v>
      </c>
      <c r="O281" s="180">
        <f t="shared" si="142"/>
        <v>30</v>
      </c>
      <c r="P281" s="263" t="s">
        <v>2549</v>
      </c>
      <c r="Q281" s="3008"/>
      <c r="R281" s="3010"/>
    </row>
    <row r="282" spans="1:18" s="277" customFormat="1" ht="27.95" customHeight="1" thickBot="1" x14ac:dyDescent="0.3">
      <c r="A282" s="2491"/>
      <c r="B282" s="2997" t="s">
        <v>46</v>
      </c>
      <c r="C282" s="2997"/>
      <c r="D282" s="2600">
        <f>SUM(D279:D281)</f>
        <v>0</v>
      </c>
      <c r="E282" s="2600">
        <f t="shared" ref="E282:O282" si="143">SUM(E279:E281)</f>
        <v>0</v>
      </c>
      <c r="F282" s="2600">
        <f>SUM(D282:E282)</f>
        <v>0</v>
      </c>
      <c r="G282" s="2600">
        <f t="shared" si="143"/>
        <v>37</v>
      </c>
      <c r="H282" s="2600">
        <f t="shared" si="143"/>
        <v>31</v>
      </c>
      <c r="I282" s="2600">
        <f t="shared" si="143"/>
        <v>68</v>
      </c>
      <c r="J282" s="2600">
        <f t="shared" si="143"/>
        <v>7</v>
      </c>
      <c r="K282" s="2600">
        <f t="shared" si="143"/>
        <v>10</v>
      </c>
      <c r="L282" s="2600">
        <f t="shared" si="143"/>
        <v>17</v>
      </c>
      <c r="M282" s="2600">
        <f t="shared" si="143"/>
        <v>44</v>
      </c>
      <c r="N282" s="2600">
        <f t="shared" si="143"/>
        <v>41</v>
      </c>
      <c r="O282" s="2600">
        <f t="shared" si="143"/>
        <v>85</v>
      </c>
      <c r="P282" s="2998" t="s">
        <v>477</v>
      </c>
      <c r="Q282" s="2998"/>
      <c r="R282" s="2491"/>
    </row>
    <row r="283" spans="1:18" s="277" customFormat="1" ht="27.95" customHeight="1" x14ac:dyDescent="0.25">
      <c r="A283" s="860"/>
      <c r="B283" s="851"/>
      <c r="C283" s="851"/>
      <c r="D283" s="182"/>
      <c r="E283" s="182"/>
      <c r="F283" s="182"/>
      <c r="G283" s="182"/>
      <c r="H283" s="182"/>
      <c r="I283" s="182"/>
      <c r="J283" s="182"/>
      <c r="K283" s="182"/>
      <c r="L283" s="182"/>
      <c r="M283" s="285"/>
      <c r="N283" s="285"/>
      <c r="O283" s="285"/>
      <c r="P283" s="853"/>
      <c r="Q283" s="853"/>
      <c r="R283" s="814"/>
    </row>
    <row r="284" spans="1:18" s="277" customFormat="1" ht="27.95" customHeight="1" x14ac:dyDescent="0.25">
      <c r="A284" s="860"/>
      <c r="B284" s="851"/>
      <c r="C284" s="851"/>
      <c r="D284" s="182"/>
      <c r="E284" s="182"/>
      <c r="F284" s="182"/>
      <c r="G284" s="182"/>
      <c r="H284" s="182"/>
      <c r="I284" s="182"/>
      <c r="J284" s="182"/>
      <c r="K284" s="182"/>
      <c r="L284" s="182"/>
      <c r="M284" s="285"/>
      <c r="N284" s="285"/>
      <c r="O284" s="285"/>
      <c r="P284" s="853"/>
      <c r="Q284" s="853"/>
      <c r="R284" s="814"/>
    </row>
    <row r="285" spans="1:18" s="277" customFormat="1" ht="27.95" customHeight="1" x14ac:dyDescent="0.25">
      <c r="A285" s="860"/>
      <c r="B285" s="851"/>
      <c r="C285" s="851"/>
      <c r="D285" s="182"/>
      <c r="E285" s="182"/>
      <c r="F285" s="182"/>
      <c r="G285" s="182"/>
      <c r="H285" s="182"/>
      <c r="I285" s="182"/>
      <c r="J285" s="182"/>
      <c r="K285" s="182"/>
      <c r="L285" s="182"/>
      <c r="M285" s="285"/>
      <c r="N285" s="285"/>
      <c r="O285" s="285"/>
      <c r="P285" s="853"/>
      <c r="Q285" s="853"/>
      <c r="R285" s="814"/>
    </row>
    <row r="286" spans="1:18" s="277" customFormat="1" ht="27.95" customHeight="1" x14ac:dyDescent="0.25">
      <c r="A286" s="860"/>
      <c r="B286" s="851"/>
      <c r="C286" s="851"/>
      <c r="D286" s="182"/>
      <c r="E286" s="182"/>
      <c r="F286" s="182"/>
      <c r="G286" s="182"/>
      <c r="H286" s="182"/>
      <c r="I286" s="182"/>
      <c r="J286" s="182"/>
      <c r="K286" s="182"/>
      <c r="L286" s="182"/>
      <c r="M286" s="285"/>
      <c r="N286" s="285"/>
      <c r="O286" s="285"/>
      <c r="P286" s="853"/>
      <c r="Q286" s="853"/>
      <c r="R286" s="814"/>
    </row>
    <row r="287" spans="1:18" s="277" customFormat="1" ht="27.95" customHeight="1" x14ac:dyDescent="0.25">
      <c r="A287" s="1274"/>
      <c r="B287" s="1271"/>
      <c r="C287" s="1271"/>
      <c r="D287" s="182"/>
      <c r="E287" s="182"/>
      <c r="F287" s="182"/>
      <c r="G287" s="182"/>
      <c r="H287" s="182"/>
      <c r="I287" s="182"/>
      <c r="J287" s="182"/>
      <c r="K287" s="182"/>
      <c r="L287" s="182"/>
      <c r="M287" s="285"/>
      <c r="N287" s="285"/>
      <c r="O287" s="285"/>
      <c r="P287" s="1272"/>
      <c r="Q287" s="1272"/>
      <c r="R287" s="814"/>
    </row>
    <row r="288" spans="1:18" s="277" customFormat="1" ht="27.95" customHeight="1" x14ac:dyDescent="0.25">
      <c r="A288" s="1274"/>
      <c r="B288" s="1271"/>
      <c r="C288" s="1271"/>
      <c r="D288" s="182"/>
      <c r="E288" s="182"/>
      <c r="F288" s="182"/>
      <c r="G288" s="182"/>
      <c r="H288" s="182"/>
      <c r="I288" s="182"/>
      <c r="J288" s="182"/>
      <c r="K288" s="182"/>
      <c r="L288" s="182"/>
      <c r="M288" s="285"/>
      <c r="N288" s="285"/>
      <c r="O288" s="285"/>
      <c r="P288" s="1272"/>
      <c r="Q288" s="1272"/>
      <c r="R288" s="814"/>
    </row>
    <row r="289" spans="1:18" s="277" customFormat="1" ht="29.25" customHeight="1" thickBot="1" x14ac:dyDescent="0.3">
      <c r="A289" s="2987" t="s">
        <v>2311</v>
      </c>
      <c r="B289" s="2987"/>
      <c r="C289" s="1737"/>
      <c r="D289" s="1737"/>
      <c r="E289" s="1737"/>
      <c r="F289" s="1737"/>
      <c r="G289" s="1737"/>
      <c r="H289" s="1737"/>
      <c r="I289" s="1737"/>
      <c r="J289" s="1737"/>
      <c r="K289" s="271"/>
      <c r="L289" s="2970"/>
      <c r="M289" s="2970"/>
      <c r="N289" s="2970"/>
      <c r="O289" s="209"/>
      <c r="P289" s="2963" t="s">
        <v>2312</v>
      </c>
      <c r="Q289" s="2963"/>
      <c r="R289" s="2963"/>
    </row>
    <row r="290" spans="1:18" s="277" customFormat="1" ht="21.75" customHeight="1" thickTop="1" x14ac:dyDescent="0.25">
      <c r="A290" s="2794" t="s">
        <v>44</v>
      </c>
      <c r="B290" s="2797" t="s">
        <v>86</v>
      </c>
      <c r="C290" s="2797" t="s">
        <v>45</v>
      </c>
      <c r="D290" s="2797" t="s">
        <v>33</v>
      </c>
      <c r="E290" s="2797"/>
      <c r="F290" s="2797"/>
      <c r="G290" s="2797" t="s">
        <v>1</v>
      </c>
      <c r="H290" s="2797"/>
      <c r="I290" s="2797"/>
      <c r="J290" s="2797" t="s">
        <v>2</v>
      </c>
      <c r="K290" s="2797"/>
      <c r="L290" s="2797"/>
      <c r="M290" s="2847" t="s">
        <v>31</v>
      </c>
      <c r="N290" s="2847"/>
      <c r="O290" s="2847"/>
      <c r="P290" s="2867" t="s">
        <v>99</v>
      </c>
      <c r="Q290" s="2867" t="s">
        <v>126</v>
      </c>
      <c r="R290" s="2857" t="s">
        <v>166</v>
      </c>
    </row>
    <row r="291" spans="1:18" s="277" customFormat="1" ht="22.5" customHeight="1" x14ac:dyDescent="0.25">
      <c r="A291" s="2795"/>
      <c r="B291" s="2845"/>
      <c r="C291" s="2845"/>
      <c r="D291" s="2827" t="s">
        <v>94</v>
      </c>
      <c r="E291" s="2827"/>
      <c r="F291" s="2827"/>
      <c r="G291" s="2827" t="s">
        <v>95</v>
      </c>
      <c r="H291" s="2827"/>
      <c r="I291" s="2827"/>
      <c r="J291" s="2827" t="s">
        <v>96</v>
      </c>
      <c r="K291" s="2827"/>
      <c r="L291" s="2827"/>
      <c r="M291" s="2827" t="s">
        <v>116</v>
      </c>
      <c r="N291" s="2827"/>
      <c r="O291" s="2827"/>
      <c r="P291" s="2868"/>
      <c r="Q291" s="2868"/>
      <c r="R291" s="2858"/>
    </row>
    <row r="292" spans="1:18" s="277" customFormat="1" ht="22.5" customHeight="1" x14ac:dyDescent="0.25">
      <c r="A292" s="2795"/>
      <c r="B292" s="2845"/>
      <c r="C292" s="2845"/>
      <c r="D292" s="2559" t="s">
        <v>204</v>
      </c>
      <c r="E292" s="2559" t="s">
        <v>2833</v>
      </c>
      <c r="F292" s="2559" t="s">
        <v>26</v>
      </c>
      <c r="G292" s="2559" t="s">
        <v>204</v>
      </c>
      <c r="H292" s="2559" t="s">
        <v>2833</v>
      </c>
      <c r="I292" s="2559" t="s">
        <v>26</v>
      </c>
      <c r="J292" s="2559" t="s">
        <v>204</v>
      </c>
      <c r="K292" s="2559" t="s">
        <v>2833</v>
      </c>
      <c r="L292" s="2559" t="s">
        <v>26</v>
      </c>
      <c r="M292" s="2559" t="s">
        <v>204</v>
      </c>
      <c r="N292" s="2559" t="s">
        <v>2833</v>
      </c>
      <c r="O292" s="2559" t="s">
        <v>26</v>
      </c>
      <c r="P292" s="2868"/>
      <c r="Q292" s="2868"/>
      <c r="R292" s="2858"/>
    </row>
    <row r="293" spans="1:18" s="277" customFormat="1" ht="23.25" customHeight="1" thickBot="1" x14ac:dyDescent="0.3">
      <c r="A293" s="2802"/>
      <c r="B293" s="2846"/>
      <c r="C293" s="2846"/>
      <c r="D293" s="280" t="s">
        <v>181</v>
      </c>
      <c r="E293" s="280" t="s">
        <v>182</v>
      </c>
      <c r="F293" s="280" t="s">
        <v>183</v>
      </c>
      <c r="G293" s="280" t="s">
        <v>181</v>
      </c>
      <c r="H293" s="280" t="s">
        <v>182</v>
      </c>
      <c r="I293" s="280" t="s">
        <v>183</v>
      </c>
      <c r="J293" s="280" t="s">
        <v>181</v>
      </c>
      <c r="K293" s="280" t="s">
        <v>182</v>
      </c>
      <c r="L293" s="280" t="s">
        <v>183</v>
      </c>
      <c r="M293" s="280" t="s">
        <v>181</v>
      </c>
      <c r="N293" s="280" t="s">
        <v>182</v>
      </c>
      <c r="O293" s="280" t="s">
        <v>183</v>
      </c>
      <c r="P293" s="2869"/>
      <c r="Q293" s="2869"/>
      <c r="R293" s="2859"/>
    </row>
    <row r="294" spans="1:18" s="277" customFormat="1" ht="28.5" customHeight="1" x14ac:dyDescent="0.25">
      <c r="A294" s="3038" t="s">
        <v>902</v>
      </c>
      <c r="B294" s="2918" t="s">
        <v>91</v>
      </c>
      <c r="C294" s="977" t="s">
        <v>713</v>
      </c>
      <c r="D294" s="200">
        <v>0</v>
      </c>
      <c r="E294" s="200">
        <v>0</v>
      </c>
      <c r="F294" s="200">
        <v>0</v>
      </c>
      <c r="G294" s="213">
        <v>6</v>
      </c>
      <c r="H294" s="213">
        <v>9</v>
      </c>
      <c r="I294" s="213">
        <v>15</v>
      </c>
      <c r="J294" s="213">
        <v>8</v>
      </c>
      <c r="K294" s="213">
        <v>0</v>
      </c>
      <c r="L294" s="213">
        <v>8</v>
      </c>
      <c r="M294" s="180">
        <f>SUM(D294,G294,J294)</f>
        <v>14</v>
      </c>
      <c r="N294" s="180">
        <f t="shared" ref="N294:O300" si="144">SUM(E294,H294,K294)</f>
        <v>9</v>
      </c>
      <c r="O294" s="180">
        <f t="shared" si="144"/>
        <v>23</v>
      </c>
      <c r="P294" s="584" t="s">
        <v>714</v>
      </c>
      <c r="Q294" s="2934" t="s">
        <v>158</v>
      </c>
      <c r="R294" s="3002" t="s">
        <v>707</v>
      </c>
    </row>
    <row r="295" spans="1:18" s="277" customFormat="1" ht="27.75" customHeight="1" x14ac:dyDescent="0.25">
      <c r="A295" s="3009"/>
      <c r="B295" s="2833"/>
      <c r="C295" s="1020" t="s">
        <v>715</v>
      </c>
      <c r="D295" s="200">
        <v>0</v>
      </c>
      <c r="E295" s="200">
        <v>0</v>
      </c>
      <c r="F295" s="200">
        <v>0</v>
      </c>
      <c r="G295" s="196">
        <v>12</v>
      </c>
      <c r="H295" s="196">
        <v>11</v>
      </c>
      <c r="I295" s="196">
        <v>23</v>
      </c>
      <c r="J295" s="196">
        <v>1</v>
      </c>
      <c r="K295" s="196">
        <v>0</v>
      </c>
      <c r="L295" s="196">
        <v>1</v>
      </c>
      <c r="M295" s="177">
        <f t="shared" ref="M295:M300" si="145">SUM(D295,G295,J295)</f>
        <v>13</v>
      </c>
      <c r="N295" s="177">
        <f t="shared" si="144"/>
        <v>11</v>
      </c>
      <c r="O295" s="177">
        <f t="shared" si="144"/>
        <v>24</v>
      </c>
      <c r="P295" s="1035" t="s">
        <v>716</v>
      </c>
      <c r="Q295" s="2901"/>
      <c r="R295" s="3003"/>
    </row>
    <row r="296" spans="1:18" s="277" customFormat="1" ht="54.75" customHeight="1" x14ac:dyDescent="0.25">
      <c r="A296" s="3009"/>
      <c r="B296" s="2833"/>
      <c r="C296" s="1065" t="s">
        <v>903</v>
      </c>
      <c r="D296" s="200">
        <v>0</v>
      </c>
      <c r="E296" s="200">
        <v>0</v>
      </c>
      <c r="F296" s="200">
        <v>0</v>
      </c>
      <c r="G296" s="202">
        <v>15</v>
      </c>
      <c r="H296" s="202">
        <v>16</v>
      </c>
      <c r="I296" s="202">
        <v>31</v>
      </c>
      <c r="J296" s="202">
        <v>4</v>
      </c>
      <c r="K296" s="202">
        <v>1</v>
      </c>
      <c r="L296" s="202">
        <v>5</v>
      </c>
      <c r="M296" s="2601">
        <f t="shared" si="145"/>
        <v>19</v>
      </c>
      <c r="N296" s="2601">
        <f t="shared" si="144"/>
        <v>17</v>
      </c>
      <c r="O296" s="2601">
        <f t="shared" si="144"/>
        <v>36</v>
      </c>
      <c r="P296" s="244" t="s">
        <v>904</v>
      </c>
      <c r="Q296" s="2901"/>
      <c r="R296" s="3003"/>
    </row>
    <row r="297" spans="1:18" s="277" customFormat="1" ht="35.25" customHeight="1" x14ac:dyDescent="0.25">
      <c r="A297" s="3009"/>
      <c r="B297" s="2833"/>
      <c r="C297" s="1020" t="s">
        <v>82</v>
      </c>
      <c r="D297" s="200">
        <v>0</v>
      </c>
      <c r="E297" s="200">
        <v>0</v>
      </c>
      <c r="F297" s="200">
        <v>0</v>
      </c>
      <c r="G297" s="196">
        <v>5</v>
      </c>
      <c r="H297" s="196">
        <v>11</v>
      </c>
      <c r="I297" s="196">
        <v>16</v>
      </c>
      <c r="J297" s="196">
        <v>0</v>
      </c>
      <c r="K297" s="196">
        <v>0</v>
      </c>
      <c r="L297" s="196">
        <v>0</v>
      </c>
      <c r="M297" s="177">
        <f t="shared" si="145"/>
        <v>5</v>
      </c>
      <c r="N297" s="177">
        <f t="shared" si="144"/>
        <v>11</v>
      </c>
      <c r="O297" s="177">
        <f t="shared" si="144"/>
        <v>16</v>
      </c>
      <c r="P297" s="1035" t="s">
        <v>157</v>
      </c>
      <c r="Q297" s="2901"/>
      <c r="R297" s="3003"/>
    </row>
    <row r="298" spans="1:18" s="277" customFormat="1" ht="36" customHeight="1" x14ac:dyDescent="0.25">
      <c r="A298" s="3009"/>
      <c r="B298" s="2833"/>
      <c r="C298" s="1020" t="s">
        <v>719</v>
      </c>
      <c r="D298" s="200">
        <v>0</v>
      </c>
      <c r="E298" s="200">
        <v>0</v>
      </c>
      <c r="F298" s="200">
        <v>0</v>
      </c>
      <c r="G298" s="196">
        <v>16</v>
      </c>
      <c r="H298" s="196">
        <v>5</v>
      </c>
      <c r="I298" s="196">
        <v>21</v>
      </c>
      <c r="J298" s="196">
        <v>1</v>
      </c>
      <c r="K298" s="196">
        <v>0</v>
      </c>
      <c r="L298" s="196">
        <v>1</v>
      </c>
      <c r="M298" s="177">
        <f t="shared" si="145"/>
        <v>17</v>
      </c>
      <c r="N298" s="177">
        <f t="shared" si="144"/>
        <v>5</v>
      </c>
      <c r="O298" s="177">
        <f t="shared" si="144"/>
        <v>22</v>
      </c>
      <c r="P298" s="1035" t="s">
        <v>720</v>
      </c>
      <c r="Q298" s="2901"/>
      <c r="R298" s="3003"/>
    </row>
    <row r="299" spans="1:18" s="277" customFormat="1" ht="40.5" customHeight="1" x14ac:dyDescent="0.25">
      <c r="A299" s="3009"/>
      <c r="B299" s="2833"/>
      <c r="C299" s="1020" t="s">
        <v>721</v>
      </c>
      <c r="D299" s="200">
        <v>0</v>
      </c>
      <c r="E299" s="200">
        <v>0</v>
      </c>
      <c r="F299" s="200">
        <v>0</v>
      </c>
      <c r="G299" s="196">
        <v>8</v>
      </c>
      <c r="H299" s="196">
        <v>15</v>
      </c>
      <c r="I299" s="196">
        <v>23</v>
      </c>
      <c r="J299" s="196">
        <v>3</v>
      </c>
      <c r="K299" s="196">
        <v>9</v>
      </c>
      <c r="L299" s="196">
        <v>12</v>
      </c>
      <c r="M299" s="177">
        <f t="shared" si="145"/>
        <v>11</v>
      </c>
      <c r="N299" s="177">
        <f t="shared" si="144"/>
        <v>24</v>
      </c>
      <c r="O299" s="177">
        <f t="shared" si="144"/>
        <v>35</v>
      </c>
      <c r="P299" s="1035" t="s">
        <v>722</v>
      </c>
      <c r="Q299" s="2901"/>
      <c r="R299" s="3003"/>
    </row>
    <row r="300" spans="1:18" s="277" customFormat="1" ht="26.25" customHeight="1" x14ac:dyDescent="0.25">
      <c r="A300" s="3009"/>
      <c r="B300" s="2833"/>
      <c r="C300" s="1020" t="s">
        <v>723</v>
      </c>
      <c r="D300" s="200">
        <v>0</v>
      </c>
      <c r="E300" s="200">
        <v>0</v>
      </c>
      <c r="F300" s="200">
        <v>0</v>
      </c>
      <c r="G300" s="196">
        <v>1</v>
      </c>
      <c r="H300" s="196">
        <v>6</v>
      </c>
      <c r="I300" s="196">
        <v>7</v>
      </c>
      <c r="J300" s="196">
        <v>0</v>
      </c>
      <c r="K300" s="196">
        <v>0</v>
      </c>
      <c r="L300" s="196">
        <v>0</v>
      </c>
      <c r="M300" s="177">
        <f t="shared" si="145"/>
        <v>1</v>
      </c>
      <c r="N300" s="177">
        <f t="shared" si="144"/>
        <v>6</v>
      </c>
      <c r="O300" s="177">
        <f t="shared" si="144"/>
        <v>7</v>
      </c>
      <c r="P300" s="1035" t="s">
        <v>724</v>
      </c>
      <c r="Q300" s="2901"/>
      <c r="R300" s="3003"/>
    </row>
    <row r="301" spans="1:18" s="277" customFormat="1" ht="39" customHeight="1" x14ac:dyDescent="0.25">
      <c r="A301" s="3009"/>
      <c r="B301" s="857"/>
      <c r="C301" s="1020" t="s">
        <v>1705</v>
      </c>
      <c r="D301" s="200">
        <v>10</v>
      </c>
      <c r="E301" s="200">
        <v>0</v>
      </c>
      <c r="F301" s="200">
        <v>10</v>
      </c>
      <c r="G301" s="213">
        <v>0</v>
      </c>
      <c r="H301" s="213">
        <v>0</v>
      </c>
      <c r="I301" s="213">
        <v>0</v>
      </c>
      <c r="J301" s="196">
        <v>0</v>
      </c>
      <c r="K301" s="196">
        <v>0</v>
      </c>
      <c r="L301" s="196">
        <v>0</v>
      </c>
      <c r="M301" s="180">
        <f t="shared" ref="M301" si="146">SUM(D301,G301,J301)</f>
        <v>10</v>
      </c>
      <c r="N301" s="180">
        <f t="shared" ref="N301" si="147">SUM(E301,H301,K301)</f>
        <v>0</v>
      </c>
      <c r="O301" s="180">
        <f t="shared" ref="O301" si="148">SUM(F301,I301,L301)</f>
        <v>10</v>
      </c>
      <c r="P301" s="1236" t="s">
        <v>1834</v>
      </c>
      <c r="Q301" s="856"/>
      <c r="R301" s="3003"/>
    </row>
    <row r="302" spans="1:18" s="277" customFormat="1" ht="21.75" customHeight="1" x14ac:dyDescent="0.25">
      <c r="A302" s="3009"/>
      <c r="B302" s="2886" t="s">
        <v>46</v>
      </c>
      <c r="C302" s="2886"/>
      <c r="D302" s="196">
        <f t="shared" ref="D302:O302" si="149">SUM(D294:D301)</f>
        <v>10</v>
      </c>
      <c r="E302" s="196">
        <f t="shared" si="149"/>
        <v>0</v>
      </c>
      <c r="F302" s="196">
        <f t="shared" si="149"/>
        <v>10</v>
      </c>
      <c r="G302" s="196">
        <f t="shared" si="149"/>
        <v>63</v>
      </c>
      <c r="H302" s="196">
        <f t="shared" si="149"/>
        <v>73</v>
      </c>
      <c r="I302" s="196">
        <f t="shared" si="149"/>
        <v>136</v>
      </c>
      <c r="J302" s="196">
        <f t="shared" si="149"/>
        <v>17</v>
      </c>
      <c r="K302" s="196">
        <f t="shared" si="149"/>
        <v>10</v>
      </c>
      <c r="L302" s="196">
        <f t="shared" si="149"/>
        <v>27</v>
      </c>
      <c r="M302" s="196">
        <f t="shared" si="149"/>
        <v>90</v>
      </c>
      <c r="N302" s="196">
        <f t="shared" si="149"/>
        <v>83</v>
      </c>
      <c r="O302" s="196">
        <f t="shared" si="149"/>
        <v>173</v>
      </c>
      <c r="P302" s="2893" t="s">
        <v>477</v>
      </c>
      <c r="Q302" s="2893"/>
      <c r="R302" s="3003"/>
    </row>
    <row r="303" spans="1:18" s="277" customFormat="1" ht="66.75" customHeight="1" x14ac:dyDescent="0.25">
      <c r="A303" s="3009"/>
      <c r="B303" s="211" t="s">
        <v>729</v>
      </c>
      <c r="C303" s="211" t="s">
        <v>729</v>
      </c>
      <c r="D303" s="213">
        <v>0</v>
      </c>
      <c r="E303" s="213">
        <v>0</v>
      </c>
      <c r="F303" s="213">
        <v>0</v>
      </c>
      <c r="G303" s="213">
        <v>13</v>
      </c>
      <c r="H303" s="213">
        <v>17</v>
      </c>
      <c r="I303" s="213">
        <v>30</v>
      </c>
      <c r="J303" s="213">
        <v>0</v>
      </c>
      <c r="K303" s="213">
        <v>0</v>
      </c>
      <c r="L303" s="213">
        <v>0</v>
      </c>
      <c r="M303" s="213">
        <f>SUM(D303,G303,J303)</f>
        <v>13</v>
      </c>
      <c r="N303" s="213">
        <f t="shared" ref="N303:O304" si="150">SUM(E303,H303,K303)</f>
        <v>17</v>
      </c>
      <c r="O303" s="213">
        <f t="shared" si="150"/>
        <v>30</v>
      </c>
      <c r="P303" s="2280" t="s">
        <v>730</v>
      </c>
      <c r="Q303" s="2280" t="s">
        <v>730</v>
      </c>
      <c r="R303" s="3003"/>
    </row>
    <row r="304" spans="1:18" s="277" customFormat="1" ht="54" customHeight="1" x14ac:dyDescent="0.25">
      <c r="A304" s="3010"/>
      <c r="B304" s="1870" t="s">
        <v>2286</v>
      </c>
      <c r="C304" s="211" t="s">
        <v>2300</v>
      </c>
      <c r="D304" s="213">
        <v>0</v>
      </c>
      <c r="E304" s="213">
        <v>0</v>
      </c>
      <c r="F304" s="213">
        <v>0</v>
      </c>
      <c r="G304" s="213">
        <v>9</v>
      </c>
      <c r="H304" s="213">
        <v>2</v>
      </c>
      <c r="I304" s="213">
        <v>11</v>
      </c>
      <c r="J304" s="213">
        <v>0</v>
      </c>
      <c r="K304" s="213">
        <v>0</v>
      </c>
      <c r="L304" s="213">
        <v>0</v>
      </c>
      <c r="M304" s="213">
        <f>SUM(D304,G304,J304)</f>
        <v>9</v>
      </c>
      <c r="N304" s="213">
        <f t="shared" si="150"/>
        <v>2</v>
      </c>
      <c r="O304" s="213">
        <f t="shared" si="150"/>
        <v>11</v>
      </c>
      <c r="P304" s="2269" t="s">
        <v>2553</v>
      </c>
      <c r="Q304" s="2293" t="s">
        <v>2552</v>
      </c>
      <c r="R304" s="3004"/>
    </row>
    <row r="305" spans="1:18" s="277" customFormat="1" ht="27" customHeight="1" thickBot="1" x14ac:dyDescent="0.3">
      <c r="A305" s="3001" t="s">
        <v>49</v>
      </c>
      <c r="B305" s="3001"/>
      <c r="C305" s="3001"/>
      <c r="D305" s="2600">
        <f>SUM(D303:D304,D302,D282,D278,D274,D270)</f>
        <v>10</v>
      </c>
      <c r="E305" s="2600">
        <f t="shared" ref="E305:O305" si="151">SUM(E303:E304,E302,E282,E278,E274,E270)</f>
        <v>0</v>
      </c>
      <c r="F305" s="2600">
        <f t="shared" si="151"/>
        <v>10</v>
      </c>
      <c r="G305" s="2600">
        <f t="shared" si="151"/>
        <v>206</v>
      </c>
      <c r="H305" s="2600">
        <f t="shared" si="151"/>
        <v>283</v>
      </c>
      <c r="I305" s="2600">
        <f t="shared" si="151"/>
        <v>489</v>
      </c>
      <c r="J305" s="2600">
        <f t="shared" si="151"/>
        <v>56</v>
      </c>
      <c r="K305" s="2600">
        <f t="shared" si="151"/>
        <v>64</v>
      </c>
      <c r="L305" s="2600">
        <f t="shared" si="151"/>
        <v>120</v>
      </c>
      <c r="M305" s="2600">
        <f t="shared" si="151"/>
        <v>272</v>
      </c>
      <c r="N305" s="2600">
        <f t="shared" si="151"/>
        <v>347</v>
      </c>
      <c r="O305" s="2600">
        <f t="shared" si="151"/>
        <v>619</v>
      </c>
      <c r="P305" s="3001" t="s">
        <v>876</v>
      </c>
      <c r="Q305" s="3001"/>
      <c r="R305" s="3001"/>
    </row>
    <row r="306" spans="1:18" s="277" customFormat="1" ht="22.5" customHeight="1" x14ac:dyDescent="0.25">
      <c r="A306" s="1463"/>
      <c r="B306" s="1463"/>
      <c r="C306" s="1463"/>
      <c r="D306" s="182"/>
      <c r="E306" s="182"/>
      <c r="F306" s="182"/>
      <c r="G306" s="182"/>
      <c r="H306" s="182"/>
      <c r="I306" s="182"/>
      <c r="J306" s="182"/>
      <c r="K306" s="182"/>
      <c r="L306" s="182"/>
      <c r="M306" s="282"/>
      <c r="N306" s="282"/>
      <c r="O306" s="282"/>
      <c r="P306" s="1462"/>
      <c r="Q306" s="1462"/>
      <c r="R306" s="1462"/>
    </row>
    <row r="307" spans="1:18" s="277" customFormat="1" ht="28.5" customHeight="1" thickBot="1" x14ac:dyDescent="0.3">
      <c r="A307" s="2987" t="s">
        <v>2311</v>
      </c>
      <c r="B307" s="2987"/>
      <c r="C307" s="1737"/>
      <c r="D307" s="1737"/>
      <c r="E307" s="1737"/>
      <c r="F307" s="1737"/>
      <c r="G307" s="1737"/>
      <c r="H307" s="1737"/>
      <c r="I307" s="1737"/>
      <c r="J307" s="1737"/>
      <c r="K307" s="271"/>
      <c r="L307" s="2970"/>
      <c r="M307" s="2970"/>
      <c r="N307" s="2970"/>
      <c r="O307" s="209"/>
      <c r="P307" s="2963" t="s">
        <v>2312</v>
      </c>
      <c r="Q307" s="2963"/>
      <c r="R307" s="2963"/>
    </row>
    <row r="308" spans="1:18" s="277" customFormat="1" ht="28.5" customHeight="1" thickTop="1" x14ac:dyDescent="0.25">
      <c r="A308" s="2794" t="s">
        <v>44</v>
      </c>
      <c r="B308" s="2797" t="s">
        <v>86</v>
      </c>
      <c r="C308" s="2797" t="s">
        <v>45</v>
      </c>
      <c r="D308" s="2797" t="s">
        <v>33</v>
      </c>
      <c r="E308" s="2797"/>
      <c r="F308" s="2797"/>
      <c r="G308" s="2797" t="s">
        <v>1</v>
      </c>
      <c r="H308" s="2797"/>
      <c r="I308" s="2797"/>
      <c r="J308" s="2797" t="s">
        <v>2</v>
      </c>
      <c r="K308" s="2797"/>
      <c r="L308" s="2797"/>
      <c r="M308" s="2847" t="s">
        <v>31</v>
      </c>
      <c r="N308" s="2847"/>
      <c r="O308" s="2847"/>
      <c r="P308" s="2867" t="s">
        <v>99</v>
      </c>
      <c r="Q308" s="2867" t="s">
        <v>126</v>
      </c>
      <c r="R308" s="2857" t="s">
        <v>166</v>
      </c>
    </row>
    <row r="309" spans="1:18" s="277" customFormat="1" ht="28.5" customHeight="1" x14ac:dyDescent="0.25">
      <c r="A309" s="2795"/>
      <c r="B309" s="2845"/>
      <c r="C309" s="2845"/>
      <c r="D309" s="2827" t="s">
        <v>94</v>
      </c>
      <c r="E309" s="2827"/>
      <c r="F309" s="2827"/>
      <c r="G309" s="2827" t="s">
        <v>95</v>
      </c>
      <c r="H309" s="2827"/>
      <c r="I309" s="2827"/>
      <c r="J309" s="2827" t="s">
        <v>96</v>
      </c>
      <c r="K309" s="2827"/>
      <c r="L309" s="2827"/>
      <c r="M309" s="2827" t="s">
        <v>116</v>
      </c>
      <c r="N309" s="2827"/>
      <c r="O309" s="2827"/>
      <c r="P309" s="2868"/>
      <c r="Q309" s="2868"/>
      <c r="R309" s="2858"/>
    </row>
    <row r="310" spans="1:18" s="277" customFormat="1" ht="28.5" customHeight="1" x14ac:dyDescent="0.25">
      <c r="A310" s="2795"/>
      <c r="B310" s="2845"/>
      <c r="C310" s="2845"/>
      <c r="D310" s="2559" t="s">
        <v>204</v>
      </c>
      <c r="E310" s="2559" t="s">
        <v>2833</v>
      </c>
      <c r="F310" s="2559" t="s">
        <v>26</v>
      </c>
      <c r="G310" s="2559" t="s">
        <v>204</v>
      </c>
      <c r="H310" s="2559" t="s">
        <v>2833</v>
      </c>
      <c r="I310" s="2559" t="s">
        <v>26</v>
      </c>
      <c r="J310" s="2559" t="s">
        <v>204</v>
      </c>
      <c r="K310" s="2559" t="s">
        <v>2833</v>
      </c>
      <c r="L310" s="2559" t="s">
        <v>26</v>
      </c>
      <c r="M310" s="2559" t="s">
        <v>204</v>
      </c>
      <c r="N310" s="2559" t="s">
        <v>2833</v>
      </c>
      <c r="O310" s="2559" t="s">
        <v>26</v>
      </c>
      <c r="P310" s="2868"/>
      <c r="Q310" s="2868"/>
      <c r="R310" s="2858"/>
    </row>
    <row r="311" spans="1:18" s="277" customFormat="1" ht="28.5" customHeight="1" thickBot="1" x14ac:dyDescent="0.3">
      <c r="A311" s="2802"/>
      <c r="B311" s="2845"/>
      <c r="C311" s="2846"/>
      <c r="D311" s="280" t="s">
        <v>181</v>
      </c>
      <c r="E311" s="280" t="s">
        <v>182</v>
      </c>
      <c r="F311" s="280" t="s">
        <v>183</v>
      </c>
      <c r="G311" s="280" t="s">
        <v>181</v>
      </c>
      <c r="H311" s="280" t="s">
        <v>182</v>
      </c>
      <c r="I311" s="280" t="s">
        <v>183</v>
      </c>
      <c r="J311" s="280" t="s">
        <v>181</v>
      </c>
      <c r="K311" s="280" t="s">
        <v>182</v>
      </c>
      <c r="L311" s="280" t="s">
        <v>183</v>
      </c>
      <c r="M311" s="280" t="s">
        <v>181</v>
      </c>
      <c r="N311" s="280" t="s">
        <v>182</v>
      </c>
      <c r="O311" s="280" t="s">
        <v>183</v>
      </c>
      <c r="P311" s="2869"/>
      <c r="Q311" s="2869"/>
      <c r="R311" s="2859"/>
    </row>
    <row r="312" spans="1:18" s="277" customFormat="1" ht="24.75" customHeight="1" x14ac:dyDescent="0.25">
      <c r="A312" s="2918" t="s">
        <v>905</v>
      </c>
      <c r="B312" s="2852" t="s">
        <v>59</v>
      </c>
      <c r="C312" s="1065" t="s">
        <v>2031</v>
      </c>
      <c r="D312" s="2603">
        <v>0</v>
      </c>
      <c r="E312" s="2603">
        <v>0</v>
      </c>
      <c r="F312" s="2603">
        <v>0</v>
      </c>
      <c r="G312" s="202">
        <v>24</v>
      </c>
      <c r="H312" s="202">
        <v>50</v>
      </c>
      <c r="I312" s="202">
        <v>74</v>
      </c>
      <c r="J312" s="202">
        <v>13</v>
      </c>
      <c r="K312" s="202">
        <v>11</v>
      </c>
      <c r="L312" s="202">
        <v>24</v>
      </c>
      <c r="M312" s="2601">
        <f>SUM(D312,G312,J312)</f>
        <v>37</v>
      </c>
      <c r="N312" s="2601">
        <f t="shared" ref="N312:O324" si="152">SUM(E312,H312,K312)</f>
        <v>61</v>
      </c>
      <c r="O312" s="2601">
        <f t="shared" si="152"/>
        <v>98</v>
      </c>
      <c r="P312" s="2427" t="s">
        <v>2177</v>
      </c>
      <c r="Q312" s="2934" t="s">
        <v>137</v>
      </c>
      <c r="R312" s="2934" t="s">
        <v>732</v>
      </c>
    </row>
    <row r="313" spans="1:18" s="277" customFormat="1" ht="33" customHeight="1" x14ac:dyDescent="0.25">
      <c r="A313" s="2833"/>
      <c r="B313" s="2853"/>
      <c r="C313" s="1065" t="s">
        <v>2032</v>
      </c>
      <c r="D313" s="2603">
        <v>0</v>
      </c>
      <c r="E313" s="2603">
        <v>0</v>
      </c>
      <c r="F313" s="2603">
        <v>0</v>
      </c>
      <c r="G313" s="202">
        <v>4</v>
      </c>
      <c r="H313" s="202">
        <v>11</v>
      </c>
      <c r="I313" s="202">
        <v>15</v>
      </c>
      <c r="J313" s="202">
        <v>5</v>
      </c>
      <c r="K313" s="202">
        <v>6</v>
      </c>
      <c r="L313" s="202">
        <v>11</v>
      </c>
      <c r="M313" s="2601">
        <f t="shared" ref="M313:M314" si="153">SUM(D313,G313,J313)</f>
        <v>9</v>
      </c>
      <c r="N313" s="2601">
        <f t="shared" ref="N313:N314" si="154">SUM(E313,H313,K313)</f>
        <v>17</v>
      </c>
      <c r="O313" s="2601">
        <f t="shared" ref="O313:O314" si="155">SUM(F313,I313,L313)</f>
        <v>26</v>
      </c>
      <c r="P313" s="2433" t="s">
        <v>2178</v>
      </c>
      <c r="Q313" s="2898"/>
      <c r="R313" s="2901"/>
    </row>
    <row r="314" spans="1:18" s="277" customFormat="1" ht="24.75" customHeight="1" x14ac:dyDescent="0.25">
      <c r="A314" s="2833"/>
      <c r="B314" s="2886" t="s">
        <v>46</v>
      </c>
      <c r="C314" s="2886"/>
      <c r="D314" s="2603">
        <v>0</v>
      </c>
      <c r="E314" s="2603">
        <v>0</v>
      </c>
      <c r="F314" s="2603">
        <v>0</v>
      </c>
      <c r="G314" s="202">
        <f>SUM(G312:G313)</f>
        <v>28</v>
      </c>
      <c r="H314" s="202">
        <f t="shared" ref="H314:L314" si="156">SUM(H312:H313)</f>
        <v>61</v>
      </c>
      <c r="I314" s="202">
        <f t="shared" si="156"/>
        <v>89</v>
      </c>
      <c r="J314" s="202">
        <f t="shared" si="156"/>
        <v>18</v>
      </c>
      <c r="K314" s="202">
        <f t="shared" si="156"/>
        <v>17</v>
      </c>
      <c r="L314" s="202">
        <f t="shared" si="156"/>
        <v>35</v>
      </c>
      <c r="M314" s="2601">
        <f t="shared" si="153"/>
        <v>46</v>
      </c>
      <c r="N314" s="2601">
        <f t="shared" si="154"/>
        <v>78</v>
      </c>
      <c r="O314" s="2601">
        <f t="shared" si="155"/>
        <v>124</v>
      </c>
      <c r="P314" s="2893" t="s">
        <v>477</v>
      </c>
      <c r="Q314" s="2893"/>
      <c r="R314" s="2901"/>
    </row>
    <row r="315" spans="1:18" s="277" customFormat="1" ht="24.75" customHeight="1" x14ac:dyDescent="0.25">
      <c r="A315" s="2833"/>
      <c r="B315" s="2877" t="s">
        <v>60</v>
      </c>
      <c r="C315" s="1065" t="s">
        <v>2033</v>
      </c>
      <c r="D315" s="178">
        <v>0</v>
      </c>
      <c r="E315" s="178">
        <v>0</v>
      </c>
      <c r="F315" s="178">
        <v>0</v>
      </c>
      <c r="G315" s="196">
        <v>38</v>
      </c>
      <c r="H315" s="196">
        <v>68</v>
      </c>
      <c r="I315" s="196">
        <v>106</v>
      </c>
      <c r="J315" s="196">
        <v>8</v>
      </c>
      <c r="K315" s="196">
        <v>14</v>
      </c>
      <c r="L315" s="196">
        <v>22</v>
      </c>
      <c r="M315" s="177">
        <f t="shared" ref="M315:M324" si="157">SUM(D315,G315,J315)</f>
        <v>46</v>
      </c>
      <c r="N315" s="177">
        <f t="shared" si="152"/>
        <v>82</v>
      </c>
      <c r="O315" s="177">
        <f t="shared" si="152"/>
        <v>128</v>
      </c>
      <c r="P315" s="2433" t="s">
        <v>2170</v>
      </c>
      <c r="Q315" s="2900" t="s">
        <v>138</v>
      </c>
      <c r="R315" s="2901"/>
    </row>
    <row r="316" spans="1:18" s="277" customFormat="1" ht="32.25" customHeight="1" x14ac:dyDescent="0.25">
      <c r="A316" s="2833"/>
      <c r="B316" s="2853"/>
      <c r="C316" s="1065" t="s">
        <v>2034</v>
      </c>
      <c r="D316" s="178">
        <v>0</v>
      </c>
      <c r="E316" s="178">
        <v>0</v>
      </c>
      <c r="F316" s="178">
        <v>0</v>
      </c>
      <c r="G316" s="196">
        <v>11</v>
      </c>
      <c r="H316" s="196">
        <v>7</v>
      </c>
      <c r="I316" s="196">
        <v>18</v>
      </c>
      <c r="J316" s="196">
        <v>4</v>
      </c>
      <c r="K316" s="196">
        <v>4</v>
      </c>
      <c r="L316" s="196">
        <v>8</v>
      </c>
      <c r="M316" s="177">
        <f t="shared" ref="M316:M323" si="158">SUM(D316,G316,J316)</f>
        <v>15</v>
      </c>
      <c r="N316" s="177">
        <f t="shared" ref="N316:N323" si="159">SUM(E316,H316,K316)</f>
        <v>11</v>
      </c>
      <c r="O316" s="177">
        <f t="shared" ref="O316:O323" si="160">SUM(F316,I316,L316)</f>
        <v>26</v>
      </c>
      <c r="P316" s="2433" t="s">
        <v>2171</v>
      </c>
      <c r="Q316" s="2898"/>
      <c r="R316" s="2901"/>
    </row>
    <row r="317" spans="1:18" s="277" customFormat="1" ht="19.5" customHeight="1" x14ac:dyDescent="0.25">
      <c r="A317" s="2833"/>
      <c r="B317" s="2886" t="s">
        <v>46</v>
      </c>
      <c r="C317" s="2886"/>
      <c r="D317" s="178">
        <v>0</v>
      </c>
      <c r="E317" s="178">
        <v>0</v>
      </c>
      <c r="F317" s="178">
        <v>0</v>
      </c>
      <c r="G317" s="196">
        <f>SUM(G315:G316)</f>
        <v>49</v>
      </c>
      <c r="H317" s="196">
        <f t="shared" ref="H317:L317" si="161">SUM(H315:H316)</f>
        <v>75</v>
      </c>
      <c r="I317" s="196">
        <f t="shared" si="161"/>
        <v>124</v>
      </c>
      <c r="J317" s="196">
        <f t="shared" si="161"/>
        <v>12</v>
      </c>
      <c r="K317" s="196">
        <f t="shared" si="161"/>
        <v>18</v>
      </c>
      <c r="L317" s="196">
        <f t="shared" si="161"/>
        <v>30</v>
      </c>
      <c r="M317" s="177">
        <f t="shared" si="158"/>
        <v>61</v>
      </c>
      <c r="N317" s="177">
        <f t="shared" si="159"/>
        <v>93</v>
      </c>
      <c r="O317" s="177">
        <f t="shared" si="160"/>
        <v>154</v>
      </c>
      <c r="P317" s="2893" t="s">
        <v>477</v>
      </c>
      <c r="Q317" s="2893"/>
      <c r="R317" s="2901"/>
    </row>
    <row r="318" spans="1:18" s="277" customFormat="1" ht="24.75" customHeight="1" x14ac:dyDescent="0.25">
      <c r="A318" s="2833"/>
      <c r="B318" s="2877" t="s">
        <v>61</v>
      </c>
      <c r="C318" s="1065" t="s">
        <v>2035</v>
      </c>
      <c r="D318" s="178">
        <v>0</v>
      </c>
      <c r="E318" s="178">
        <v>0</v>
      </c>
      <c r="F318" s="178">
        <v>0</v>
      </c>
      <c r="G318" s="196">
        <v>41</v>
      </c>
      <c r="H318" s="196">
        <v>38</v>
      </c>
      <c r="I318" s="196">
        <v>79</v>
      </c>
      <c r="J318" s="196">
        <v>12</v>
      </c>
      <c r="K318" s="196">
        <v>17</v>
      </c>
      <c r="L318" s="196">
        <v>29</v>
      </c>
      <c r="M318" s="177">
        <f t="shared" si="158"/>
        <v>53</v>
      </c>
      <c r="N318" s="177">
        <f t="shared" si="159"/>
        <v>55</v>
      </c>
      <c r="O318" s="177">
        <f t="shared" si="160"/>
        <v>108</v>
      </c>
      <c r="P318" s="2288" t="s">
        <v>2172</v>
      </c>
      <c r="Q318" s="2900" t="s">
        <v>139</v>
      </c>
      <c r="R318" s="2901"/>
    </row>
    <row r="319" spans="1:18" s="277" customFormat="1" ht="33.75" customHeight="1" x14ac:dyDescent="0.25">
      <c r="A319" s="2833"/>
      <c r="B319" s="2853"/>
      <c r="C319" s="1065" t="s">
        <v>2036</v>
      </c>
      <c r="D319" s="178">
        <v>0</v>
      </c>
      <c r="E319" s="178">
        <v>0</v>
      </c>
      <c r="F319" s="178">
        <v>0</v>
      </c>
      <c r="G319" s="196">
        <v>7</v>
      </c>
      <c r="H319" s="196">
        <v>7</v>
      </c>
      <c r="I319" s="196">
        <v>14</v>
      </c>
      <c r="J319" s="196">
        <v>5</v>
      </c>
      <c r="K319" s="196">
        <v>1</v>
      </c>
      <c r="L319" s="196">
        <v>6</v>
      </c>
      <c r="M319" s="177">
        <f t="shared" si="158"/>
        <v>12</v>
      </c>
      <c r="N319" s="177">
        <f t="shared" si="159"/>
        <v>8</v>
      </c>
      <c r="O319" s="177">
        <f t="shared" si="160"/>
        <v>20</v>
      </c>
      <c r="P319" s="2427" t="s">
        <v>2173</v>
      </c>
      <c r="Q319" s="2898"/>
      <c r="R319" s="2901"/>
    </row>
    <row r="320" spans="1:18" s="277" customFormat="1" ht="19.5" customHeight="1" x14ac:dyDescent="0.25">
      <c r="A320" s="2833"/>
      <c r="B320" s="2886" t="s">
        <v>46</v>
      </c>
      <c r="C320" s="2886"/>
      <c r="D320" s="178">
        <v>0</v>
      </c>
      <c r="E320" s="178">
        <v>0</v>
      </c>
      <c r="F320" s="178">
        <v>0</v>
      </c>
      <c r="G320" s="196">
        <f>SUM(G318:G319)</f>
        <v>48</v>
      </c>
      <c r="H320" s="196">
        <f t="shared" ref="H320:L320" si="162">SUM(H318:H319)</f>
        <v>45</v>
      </c>
      <c r="I320" s="196">
        <f t="shared" si="162"/>
        <v>93</v>
      </c>
      <c r="J320" s="196">
        <f t="shared" si="162"/>
        <v>17</v>
      </c>
      <c r="K320" s="196">
        <f t="shared" si="162"/>
        <v>18</v>
      </c>
      <c r="L320" s="196">
        <f t="shared" si="162"/>
        <v>35</v>
      </c>
      <c r="M320" s="177">
        <f t="shared" si="158"/>
        <v>65</v>
      </c>
      <c r="N320" s="177">
        <f t="shared" si="159"/>
        <v>63</v>
      </c>
      <c r="O320" s="177">
        <f t="shared" si="160"/>
        <v>128</v>
      </c>
      <c r="P320" s="2893" t="s">
        <v>477</v>
      </c>
      <c r="Q320" s="2893"/>
      <c r="R320" s="2901"/>
    </row>
    <row r="321" spans="1:18" s="277" customFormat="1" ht="24.75" customHeight="1" x14ac:dyDescent="0.25">
      <c r="A321" s="2833"/>
      <c r="B321" s="2877" t="s">
        <v>62</v>
      </c>
      <c r="C321" s="1065" t="s">
        <v>2037</v>
      </c>
      <c r="D321" s="178">
        <v>0</v>
      </c>
      <c r="E321" s="178">
        <v>0</v>
      </c>
      <c r="F321" s="178">
        <v>0</v>
      </c>
      <c r="G321" s="196">
        <v>20</v>
      </c>
      <c r="H321" s="196">
        <v>26</v>
      </c>
      <c r="I321" s="196">
        <v>46</v>
      </c>
      <c r="J321" s="196">
        <v>16</v>
      </c>
      <c r="K321" s="196">
        <v>11</v>
      </c>
      <c r="L321" s="196">
        <v>27</v>
      </c>
      <c r="M321" s="177">
        <f t="shared" si="158"/>
        <v>36</v>
      </c>
      <c r="N321" s="177">
        <f t="shared" si="159"/>
        <v>37</v>
      </c>
      <c r="O321" s="177">
        <f t="shared" si="160"/>
        <v>73</v>
      </c>
      <c r="P321" s="1777" t="s">
        <v>2174</v>
      </c>
      <c r="Q321" s="2900" t="s">
        <v>140</v>
      </c>
      <c r="R321" s="2901"/>
    </row>
    <row r="322" spans="1:18" s="277" customFormat="1" ht="33.75" customHeight="1" x14ac:dyDescent="0.25">
      <c r="A322" s="2833"/>
      <c r="B322" s="2853"/>
      <c r="C322" s="1065" t="s">
        <v>975</v>
      </c>
      <c r="D322" s="178">
        <v>0</v>
      </c>
      <c r="E322" s="178">
        <v>0</v>
      </c>
      <c r="F322" s="178">
        <v>0</v>
      </c>
      <c r="G322" s="196">
        <v>13</v>
      </c>
      <c r="H322" s="196">
        <v>12</v>
      </c>
      <c r="I322" s="196">
        <v>25</v>
      </c>
      <c r="J322" s="196">
        <v>11</v>
      </c>
      <c r="K322" s="196">
        <v>5</v>
      </c>
      <c r="L322" s="196">
        <v>16</v>
      </c>
      <c r="M322" s="177">
        <f t="shared" si="158"/>
        <v>24</v>
      </c>
      <c r="N322" s="177">
        <f t="shared" si="159"/>
        <v>17</v>
      </c>
      <c r="O322" s="177">
        <f t="shared" si="160"/>
        <v>41</v>
      </c>
      <c r="P322" s="2427" t="s">
        <v>2175</v>
      </c>
      <c r="Q322" s="2898"/>
      <c r="R322" s="2901"/>
    </row>
    <row r="323" spans="1:18" s="277" customFormat="1" ht="24.75" customHeight="1" x14ac:dyDescent="0.25">
      <c r="A323" s="2833"/>
      <c r="B323" s="2886" t="s">
        <v>46</v>
      </c>
      <c r="C323" s="2886"/>
      <c r="D323" s="178">
        <v>0</v>
      </c>
      <c r="E323" s="178">
        <v>0</v>
      </c>
      <c r="F323" s="178">
        <v>0</v>
      </c>
      <c r="G323" s="196">
        <f>SUM(G321:G322)</f>
        <v>33</v>
      </c>
      <c r="H323" s="196">
        <f t="shared" ref="H323:L323" si="163">SUM(H321:H322)</f>
        <v>38</v>
      </c>
      <c r="I323" s="196">
        <f t="shared" si="163"/>
        <v>71</v>
      </c>
      <c r="J323" s="196">
        <f t="shared" si="163"/>
        <v>27</v>
      </c>
      <c r="K323" s="196">
        <f t="shared" si="163"/>
        <v>16</v>
      </c>
      <c r="L323" s="196">
        <f t="shared" si="163"/>
        <v>43</v>
      </c>
      <c r="M323" s="177">
        <f t="shared" si="158"/>
        <v>60</v>
      </c>
      <c r="N323" s="177">
        <f t="shared" si="159"/>
        <v>54</v>
      </c>
      <c r="O323" s="177">
        <f t="shared" si="160"/>
        <v>114</v>
      </c>
      <c r="P323" s="2893" t="s">
        <v>477</v>
      </c>
      <c r="Q323" s="2893"/>
      <c r="R323" s="2901"/>
    </row>
    <row r="324" spans="1:18" s="277" customFormat="1" ht="34.5" customHeight="1" x14ac:dyDescent="0.25">
      <c r="A324" s="2861"/>
      <c r="B324" s="1065" t="s">
        <v>91</v>
      </c>
      <c r="C324" s="347"/>
      <c r="D324" s="178">
        <v>0</v>
      </c>
      <c r="E324" s="178">
        <v>0</v>
      </c>
      <c r="F324" s="178">
        <v>0</v>
      </c>
      <c r="G324" s="196">
        <v>2</v>
      </c>
      <c r="H324" s="196">
        <v>1</v>
      </c>
      <c r="I324" s="196">
        <v>3</v>
      </c>
      <c r="J324" s="196">
        <v>0</v>
      </c>
      <c r="K324" s="196">
        <v>1</v>
      </c>
      <c r="L324" s="196">
        <v>1</v>
      </c>
      <c r="M324" s="177">
        <f t="shared" si="157"/>
        <v>2</v>
      </c>
      <c r="N324" s="177">
        <f t="shared" si="152"/>
        <v>2</v>
      </c>
      <c r="O324" s="177">
        <f t="shared" si="152"/>
        <v>4</v>
      </c>
      <c r="P324" s="353"/>
      <c r="Q324" s="244" t="s">
        <v>156</v>
      </c>
      <c r="R324" s="2898"/>
    </row>
    <row r="325" spans="1:18" s="277" customFormat="1" ht="24" customHeight="1" x14ac:dyDescent="0.25">
      <c r="A325" s="2986" t="s">
        <v>49</v>
      </c>
      <c r="B325" s="2986"/>
      <c r="C325" s="2986"/>
      <c r="D325" s="178">
        <f>SUM(D312:D324)</f>
        <v>0</v>
      </c>
      <c r="E325" s="178">
        <f t="shared" ref="E325" si="164">SUM(E312:E324)</f>
        <v>0</v>
      </c>
      <c r="F325" s="178">
        <f>SUM(D325:E325)</f>
        <v>0</v>
      </c>
      <c r="G325" s="178">
        <f>SUM(G314,G317,G320,G323:G324)</f>
        <v>160</v>
      </c>
      <c r="H325" s="178">
        <f t="shared" ref="H325:L325" si="165">SUM(H314,H317,H320,H323:H324)</f>
        <v>220</v>
      </c>
      <c r="I325" s="178">
        <f t="shared" si="165"/>
        <v>380</v>
      </c>
      <c r="J325" s="178">
        <f t="shared" si="165"/>
        <v>74</v>
      </c>
      <c r="K325" s="178">
        <f t="shared" si="165"/>
        <v>70</v>
      </c>
      <c r="L325" s="178">
        <f t="shared" si="165"/>
        <v>144</v>
      </c>
      <c r="M325" s="178">
        <f>SUM(M314,M317,M320,M323:M324)</f>
        <v>234</v>
      </c>
      <c r="N325" s="178">
        <f t="shared" ref="N325" si="166">SUM(N314,N317,N320,N323:N324)</f>
        <v>290</v>
      </c>
      <c r="O325" s="178">
        <f t="shared" ref="O325" si="167">SUM(O314,O317,O320,O323:O324)</f>
        <v>524</v>
      </c>
      <c r="P325" s="2951" t="s">
        <v>876</v>
      </c>
      <c r="Q325" s="2951"/>
      <c r="R325" s="2951"/>
    </row>
    <row r="326" spans="1:18" s="277" customFormat="1" ht="22.5" customHeight="1" x14ac:dyDescent="0.25">
      <c r="A326" s="2877" t="s">
        <v>906</v>
      </c>
      <c r="B326" s="2833" t="s">
        <v>72</v>
      </c>
      <c r="C326" s="1065" t="s">
        <v>72</v>
      </c>
      <c r="D326" s="178">
        <v>0</v>
      </c>
      <c r="E326" s="178">
        <v>0</v>
      </c>
      <c r="F326" s="178">
        <v>0</v>
      </c>
      <c r="G326" s="178">
        <v>0</v>
      </c>
      <c r="H326" s="196">
        <v>15</v>
      </c>
      <c r="I326" s="196">
        <v>15</v>
      </c>
      <c r="J326" s="196">
        <v>0</v>
      </c>
      <c r="K326" s="196">
        <v>9</v>
      </c>
      <c r="L326" s="196">
        <v>9</v>
      </c>
      <c r="M326" s="177">
        <f>SUM(D326,G326,J326)</f>
        <v>0</v>
      </c>
      <c r="N326" s="177">
        <f t="shared" ref="N326:O327" si="168">SUM(E326,H326,K326)</f>
        <v>24</v>
      </c>
      <c r="O326" s="177">
        <f t="shared" si="168"/>
        <v>24</v>
      </c>
      <c r="P326" s="1816" t="s">
        <v>733</v>
      </c>
      <c r="Q326" s="2999" t="s">
        <v>733</v>
      </c>
      <c r="R326" s="2877" t="s">
        <v>907</v>
      </c>
    </row>
    <row r="327" spans="1:18" s="277" customFormat="1" ht="22.5" customHeight="1" x14ac:dyDescent="0.25">
      <c r="A327" s="2827"/>
      <c r="B327" s="2833"/>
      <c r="C327" s="1817" t="s">
        <v>73</v>
      </c>
      <c r="D327" s="178">
        <v>0</v>
      </c>
      <c r="E327" s="178">
        <v>0</v>
      </c>
      <c r="F327" s="178">
        <v>0</v>
      </c>
      <c r="G327" s="178">
        <v>0</v>
      </c>
      <c r="H327" s="213">
        <v>16</v>
      </c>
      <c r="I327" s="213">
        <v>16</v>
      </c>
      <c r="J327" s="196">
        <v>0</v>
      </c>
      <c r="K327" s="213">
        <v>12</v>
      </c>
      <c r="L327" s="213">
        <v>12</v>
      </c>
      <c r="M327" s="180">
        <f>SUM(D327,G327,J327)</f>
        <v>0</v>
      </c>
      <c r="N327" s="180">
        <f t="shared" si="168"/>
        <v>28</v>
      </c>
      <c r="O327" s="180">
        <f t="shared" si="168"/>
        <v>28</v>
      </c>
      <c r="P327" s="263" t="s">
        <v>159</v>
      </c>
      <c r="Q327" s="3000"/>
      <c r="R327" s="2827"/>
    </row>
    <row r="328" spans="1:18" s="277" customFormat="1" ht="22.5" customHeight="1" x14ac:dyDescent="0.25">
      <c r="A328" s="2827"/>
      <c r="B328" s="2886" t="s">
        <v>46</v>
      </c>
      <c r="C328" s="2886"/>
      <c r="D328" s="178">
        <f t="shared" ref="D328:E328" si="169">SUM(D321:D327)</f>
        <v>0</v>
      </c>
      <c r="E328" s="178">
        <f t="shared" si="169"/>
        <v>0</v>
      </c>
      <c r="F328" s="196">
        <v>0</v>
      </c>
      <c r="G328" s="196">
        <f>SUM(G326:G327)</f>
        <v>0</v>
      </c>
      <c r="H328" s="196">
        <f t="shared" ref="H328:L328" si="170">SUM(H326:H327)</f>
        <v>31</v>
      </c>
      <c r="I328" s="196">
        <f t="shared" si="170"/>
        <v>31</v>
      </c>
      <c r="J328" s="196">
        <f t="shared" si="170"/>
        <v>0</v>
      </c>
      <c r="K328" s="196">
        <f t="shared" si="170"/>
        <v>21</v>
      </c>
      <c r="L328" s="196">
        <f t="shared" si="170"/>
        <v>21</v>
      </c>
      <c r="M328" s="178">
        <f t="shared" ref="M328:O328" si="171">SUM(M326:M327)</f>
        <v>0</v>
      </c>
      <c r="N328" s="178">
        <f t="shared" si="171"/>
        <v>52</v>
      </c>
      <c r="O328" s="178">
        <f t="shared" si="171"/>
        <v>52</v>
      </c>
      <c r="P328" s="2951" t="s">
        <v>477</v>
      </c>
      <c r="Q328" s="2951"/>
      <c r="R328" s="2827"/>
    </row>
    <row r="329" spans="1:18" s="277" customFormat="1" ht="22.5" customHeight="1" x14ac:dyDescent="0.25">
      <c r="A329" s="2827"/>
      <c r="B329" s="1819" t="s">
        <v>395</v>
      </c>
      <c r="C329" s="1096" t="s">
        <v>395</v>
      </c>
      <c r="D329" s="178">
        <v>0</v>
      </c>
      <c r="E329" s="178">
        <v>0</v>
      </c>
      <c r="F329" s="178">
        <v>0</v>
      </c>
      <c r="G329" s="196">
        <v>0</v>
      </c>
      <c r="H329" s="196">
        <v>31</v>
      </c>
      <c r="I329" s="196">
        <v>31</v>
      </c>
      <c r="J329" s="196">
        <v>0</v>
      </c>
      <c r="K329" s="196">
        <v>0</v>
      </c>
      <c r="L329" s="196">
        <v>0</v>
      </c>
      <c r="M329" s="178">
        <f>SUM(D329,G329,J329)</f>
        <v>0</v>
      </c>
      <c r="N329" s="178">
        <f t="shared" ref="N329:O342" si="172">SUM(E329,H329,K329)</f>
        <v>31</v>
      </c>
      <c r="O329" s="178">
        <f t="shared" si="172"/>
        <v>31</v>
      </c>
      <c r="P329" s="1816" t="s">
        <v>152</v>
      </c>
      <c r="Q329" s="1815" t="s">
        <v>152</v>
      </c>
      <c r="R329" s="2827"/>
    </row>
    <row r="330" spans="1:18" s="277" customFormat="1" ht="22.5" customHeight="1" x14ac:dyDescent="0.25">
      <c r="A330" s="2827"/>
      <c r="B330" s="2945" t="s">
        <v>75</v>
      </c>
      <c r="C330" s="1818" t="s">
        <v>76</v>
      </c>
      <c r="D330" s="178">
        <v>0</v>
      </c>
      <c r="E330" s="178">
        <v>0</v>
      </c>
      <c r="F330" s="178">
        <v>0</v>
      </c>
      <c r="G330" s="196">
        <v>0</v>
      </c>
      <c r="H330" s="196">
        <v>0</v>
      </c>
      <c r="I330" s="196">
        <v>0</v>
      </c>
      <c r="J330" s="196">
        <v>0</v>
      </c>
      <c r="K330" s="178">
        <v>2</v>
      </c>
      <c r="L330" s="178">
        <v>2</v>
      </c>
      <c r="M330" s="178">
        <f>SUM(D330,G330,J330)</f>
        <v>0</v>
      </c>
      <c r="N330" s="178">
        <f t="shared" si="172"/>
        <v>2</v>
      </c>
      <c r="O330" s="178">
        <f t="shared" si="172"/>
        <v>2</v>
      </c>
      <c r="P330" s="1816" t="s">
        <v>153</v>
      </c>
      <c r="Q330" s="2900" t="s">
        <v>148</v>
      </c>
      <c r="R330" s="2827"/>
    </row>
    <row r="331" spans="1:18" s="277" customFormat="1" ht="22.5" customHeight="1" x14ac:dyDescent="0.25">
      <c r="A331" s="2853"/>
      <c r="B331" s="2832" t="s">
        <v>75</v>
      </c>
      <c r="C331" s="1817" t="s">
        <v>77</v>
      </c>
      <c r="D331" s="178">
        <v>0</v>
      </c>
      <c r="E331" s="178">
        <v>0</v>
      </c>
      <c r="F331" s="178">
        <v>0</v>
      </c>
      <c r="G331" s="196">
        <v>0</v>
      </c>
      <c r="H331" s="178">
        <v>2</v>
      </c>
      <c r="I331" s="178">
        <v>2</v>
      </c>
      <c r="J331" s="196">
        <v>0</v>
      </c>
      <c r="K331" s="178">
        <v>4</v>
      </c>
      <c r="L331" s="178">
        <v>4</v>
      </c>
      <c r="M331" s="196">
        <f t="shared" ref="M331:M342" si="173">SUM(D331,G331,J331)</f>
        <v>0</v>
      </c>
      <c r="N331" s="178">
        <f t="shared" si="172"/>
        <v>6</v>
      </c>
      <c r="O331" s="178">
        <f t="shared" si="172"/>
        <v>6</v>
      </c>
      <c r="P331" s="584" t="s">
        <v>154</v>
      </c>
      <c r="Q331" s="2901"/>
      <c r="R331" s="2853"/>
    </row>
    <row r="332" spans="1:18" s="277" customFormat="1" ht="22.5" customHeight="1" thickBot="1" x14ac:dyDescent="0.3">
      <c r="A332" s="3001" t="s">
        <v>46</v>
      </c>
      <c r="B332" s="3001"/>
      <c r="C332" s="3001"/>
      <c r="D332" s="2600">
        <f>SUM(D330:D331)</f>
        <v>0</v>
      </c>
      <c r="E332" s="2600">
        <f t="shared" ref="E332:L332" si="174">SUM(E330:E331)</f>
        <v>0</v>
      </c>
      <c r="F332" s="2600">
        <f t="shared" ref="F332" si="175">SUM(D332:E332)</f>
        <v>0</v>
      </c>
      <c r="G332" s="2600">
        <f t="shared" si="174"/>
        <v>0</v>
      </c>
      <c r="H332" s="2600">
        <f t="shared" si="174"/>
        <v>2</v>
      </c>
      <c r="I332" s="2600">
        <f t="shared" si="174"/>
        <v>2</v>
      </c>
      <c r="J332" s="2600">
        <f t="shared" si="174"/>
        <v>0</v>
      </c>
      <c r="K332" s="2600">
        <f t="shared" si="174"/>
        <v>6</v>
      </c>
      <c r="L332" s="2600">
        <f t="shared" si="174"/>
        <v>6</v>
      </c>
      <c r="M332" s="2600">
        <f t="shared" si="173"/>
        <v>0</v>
      </c>
      <c r="N332" s="2600">
        <f t="shared" si="172"/>
        <v>8</v>
      </c>
      <c r="O332" s="2600">
        <f t="shared" si="172"/>
        <v>8</v>
      </c>
      <c r="P332" s="3001" t="s">
        <v>477</v>
      </c>
      <c r="Q332" s="3001"/>
      <c r="R332" s="3001"/>
    </row>
    <row r="333" spans="1:18" s="277" customFormat="1" ht="29.25" customHeight="1" x14ac:dyDescent="0.25">
      <c r="A333" s="2426"/>
      <c r="B333" s="2426"/>
      <c r="C333" s="2426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2428"/>
      <c r="Q333" s="2428"/>
      <c r="R333" s="2428"/>
    </row>
    <row r="334" spans="1:18" ht="26.25" customHeight="1" thickBot="1" x14ac:dyDescent="0.3">
      <c r="A334" s="2987" t="s">
        <v>2311</v>
      </c>
      <c r="B334" s="2987"/>
      <c r="C334" s="1822"/>
      <c r="D334" s="1822"/>
      <c r="E334" s="1822"/>
      <c r="F334" s="1822"/>
      <c r="G334" s="1822"/>
      <c r="H334" s="1822"/>
      <c r="I334" s="1822"/>
      <c r="J334" s="1822"/>
      <c r="K334" s="1475"/>
      <c r="L334" s="2970"/>
      <c r="M334" s="2970"/>
      <c r="N334" s="2970"/>
      <c r="O334" s="209"/>
      <c r="P334" s="2963" t="s">
        <v>2312</v>
      </c>
      <c r="Q334" s="2963"/>
      <c r="R334" s="2963"/>
    </row>
    <row r="335" spans="1:18" ht="26.25" customHeight="1" thickTop="1" x14ac:dyDescent="0.25">
      <c r="A335" s="2794" t="s">
        <v>44</v>
      </c>
      <c r="B335" s="2797" t="s">
        <v>86</v>
      </c>
      <c r="C335" s="2797" t="s">
        <v>45</v>
      </c>
      <c r="D335" s="2797" t="s">
        <v>33</v>
      </c>
      <c r="E335" s="2797"/>
      <c r="F335" s="2797"/>
      <c r="G335" s="2797" t="s">
        <v>1</v>
      </c>
      <c r="H335" s="2797"/>
      <c r="I335" s="2797"/>
      <c r="J335" s="2797" t="s">
        <v>2</v>
      </c>
      <c r="K335" s="2797"/>
      <c r="L335" s="2797"/>
      <c r="M335" s="2847" t="s">
        <v>31</v>
      </c>
      <c r="N335" s="2847"/>
      <c r="O335" s="2847"/>
      <c r="P335" s="2867" t="s">
        <v>99</v>
      </c>
      <c r="Q335" s="2867" t="s">
        <v>126</v>
      </c>
      <c r="R335" s="2857" t="s">
        <v>166</v>
      </c>
    </row>
    <row r="336" spans="1:18" ht="19.5" customHeight="1" x14ac:dyDescent="0.25">
      <c r="A336" s="2795"/>
      <c r="B336" s="2845"/>
      <c r="C336" s="2845"/>
      <c r="D336" s="2827" t="s">
        <v>94</v>
      </c>
      <c r="E336" s="2827"/>
      <c r="F336" s="2827"/>
      <c r="G336" s="2827" t="s">
        <v>95</v>
      </c>
      <c r="H336" s="2827"/>
      <c r="I336" s="2827"/>
      <c r="J336" s="2827" t="s">
        <v>96</v>
      </c>
      <c r="K336" s="2827"/>
      <c r="L336" s="2827"/>
      <c r="M336" s="2827" t="s">
        <v>116</v>
      </c>
      <c r="N336" s="2827"/>
      <c r="O336" s="2827"/>
      <c r="P336" s="2868"/>
      <c r="Q336" s="2868"/>
      <c r="R336" s="2858"/>
    </row>
    <row r="337" spans="1:18" ht="25.5" customHeight="1" x14ac:dyDescent="0.25">
      <c r="A337" s="2795"/>
      <c r="B337" s="2845"/>
      <c r="C337" s="2845"/>
      <c r="D337" s="2559" t="s">
        <v>204</v>
      </c>
      <c r="E337" s="2559" t="s">
        <v>2833</v>
      </c>
      <c r="F337" s="2559" t="s">
        <v>26</v>
      </c>
      <c r="G337" s="2559" t="s">
        <v>204</v>
      </c>
      <c r="H337" s="2559" t="s">
        <v>2833</v>
      </c>
      <c r="I337" s="2559" t="s">
        <v>26</v>
      </c>
      <c r="J337" s="2559" t="s">
        <v>204</v>
      </c>
      <c r="K337" s="2559" t="s">
        <v>2833</v>
      </c>
      <c r="L337" s="2559" t="s">
        <v>26</v>
      </c>
      <c r="M337" s="2559" t="s">
        <v>204</v>
      </c>
      <c r="N337" s="2559" t="s">
        <v>2833</v>
      </c>
      <c r="O337" s="2559" t="s">
        <v>26</v>
      </c>
      <c r="P337" s="2868"/>
      <c r="Q337" s="2868"/>
      <c r="R337" s="2858"/>
    </row>
    <row r="338" spans="1:18" ht="16.5" customHeight="1" thickBot="1" x14ac:dyDescent="0.3">
      <c r="A338" s="2802"/>
      <c r="B338" s="2845"/>
      <c r="C338" s="2845"/>
      <c r="D338" s="1502" t="s">
        <v>181</v>
      </c>
      <c r="E338" s="1502" t="s">
        <v>182</v>
      </c>
      <c r="F338" s="1502" t="s">
        <v>183</v>
      </c>
      <c r="G338" s="1502" t="s">
        <v>181</v>
      </c>
      <c r="H338" s="1502" t="s">
        <v>182</v>
      </c>
      <c r="I338" s="1502" t="s">
        <v>183</v>
      </c>
      <c r="J338" s="1502" t="s">
        <v>181</v>
      </c>
      <c r="K338" s="1502" t="s">
        <v>182</v>
      </c>
      <c r="L338" s="1502" t="s">
        <v>183</v>
      </c>
      <c r="M338" s="1502" t="s">
        <v>181</v>
      </c>
      <c r="N338" s="1502" t="s">
        <v>182</v>
      </c>
      <c r="O338" s="1502" t="s">
        <v>183</v>
      </c>
      <c r="P338" s="2868"/>
      <c r="Q338" s="2868"/>
      <c r="R338" s="2859"/>
    </row>
    <row r="339" spans="1:18" ht="25.5" customHeight="1" x14ac:dyDescent="0.25">
      <c r="A339" s="2852" t="s">
        <v>833</v>
      </c>
      <c r="B339" s="2918" t="s">
        <v>79</v>
      </c>
      <c r="C339" s="1531" t="s">
        <v>370</v>
      </c>
      <c r="D339" s="2589">
        <v>0</v>
      </c>
      <c r="E339" s="2589">
        <v>0</v>
      </c>
      <c r="F339" s="2589">
        <v>0</v>
      </c>
      <c r="G339" s="2589">
        <v>0</v>
      </c>
      <c r="H339" s="2589">
        <v>24</v>
      </c>
      <c r="I339" s="2589">
        <v>24</v>
      </c>
      <c r="J339" s="2589">
        <v>0</v>
      </c>
      <c r="K339" s="2589">
        <v>4</v>
      </c>
      <c r="L339" s="2589">
        <v>4</v>
      </c>
      <c r="M339" s="2589">
        <f>SUM(D339,G339,J339)</f>
        <v>0</v>
      </c>
      <c r="N339" s="2589">
        <f>SUM(E339,H339,K339)</f>
        <v>28</v>
      </c>
      <c r="O339" s="2589">
        <f>SUM(M339:N339)</f>
        <v>28</v>
      </c>
      <c r="P339" s="1077" t="s">
        <v>236</v>
      </c>
      <c r="Q339" s="2934" t="s">
        <v>149</v>
      </c>
      <c r="R339" s="2934" t="s">
        <v>289</v>
      </c>
    </row>
    <row r="340" spans="1:18" ht="25.5" customHeight="1" x14ac:dyDescent="0.25">
      <c r="A340" s="2827"/>
      <c r="B340" s="2861"/>
      <c r="C340" s="1020" t="s">
        <v>81</v>
      </c>
      <c r="D340" s="196">
        <v>0</v>
      </c>
      <c r="E340" s="196">
        <v>0</v>
      </c>
      <c r="F340" s="196">
        <v>0</v>
      </c>
      <c r="G340" s="196">
        <v>0</v>
      </c>
      <c r="H340" s="196">
        <v>7</v>
      </c>
      <c r="I340" s="196">
        <v>7</v>
      </c>
      <c r="J340" s="196">
        <v>0</v>
      </c>
      <c r="K340" s="196">
        <v>1</v>
      </c>
      <c r="L340" s="196">
        <v>1</v>
      </c>
      <c r="M340" s="196">
        <f t="shared" si="173"/>
        <v>0</v>
      </c>
      <c r="N340" s="178">
        <f t="shared" si="172"/>
        <v>8</v>
      </c>
      <c r="O340" s="178">
        <f t="shared" si="172"/>
        <v>8</v>
      </c>
      <c r="P340" s="249" t="s">
        <v>155</v>
      </c>
      <c r="Q340" s="2898"/>
      <c r="R340" s="2901"/>
    </row>
    <row r="341" spans="1:18" ht="25.5" customHeight="1" x14ac:dyDescent="0.25">
      <c r="A341" s="2827"/>
      <c r="B341" s="2886" t="s">
        <v>46</v>
      </c>
      <c r="C341" s="2886"/>
      <c r="D341" s="196">
        <v>0</v>
      </c>
      <c r="E341" s="196">
        <v>0</v>
      </c>
      <c r="F341" s="196">
        <v>0</v>
      </c>
      <c r="G341" s="196">
        <v>0</v>
      </c>
      <c r="H341" s="196">
        <f>SUM(H339:H340)</f>
        <v>31</v>
      </c>
      <c r="I341" s="196">
        <f>SUM(I339:I340)</f>
        <v>31</v>
      </c>
      <c r="J341" s="196">
        <f>SUM(J339:J340)</f>
        <v>0</v>
      </c>
      <c r="K341" s="196">
        <f>SUM(K339:K340)</f>
        <v>5</v>
      </c>
      <c r="L341" s="196">
        <f>SUM(L339:L340)</f>
        <v>5</v>
      </c>
      <c r="M341" s="196">
        <f t="shared" si="173"/>
        <v>0</v>
      </c>
      <c r="N341" s="178">
        <f t="shared" si="172"/>
        <v>36</v>
      </c>
      <c r="O341" s="178">
        <f t="shared" si="172"/>
        <v>36</v>
      </c>
      <c r="P341" s="2893" t="s">
        <v>477</v>
      </c>
      <c r="Q341" s="2893"/>
      <c r="R341" s="2901"/>
    </row>
    <row r="342" spans="1:18" ht="41.25" customHeight="1" x14ac:dyDescent="0.25">
      <c r="A342" s="2827"/>
      <c r="B342" s="1483" t="s">
        <v>91</v>
      </c>
      <c r="C342" s="1020" t="s">
        <v>82</v>
      </c>
      <c r="D342" s="196">
        <v>0</v>
      </c>
      <c r="E342" s="196">
        <v>0</v>
      </c>
      <c r="F342" s="196">
        <v>0</v>
      </c>
      <c r="G342" s="196">
        <v>0</v>
      </c>
      <c r="H342" s="196">
        <v>13</v>
      </c>
      <c r="I342" s="196">
        <v>13</v>
      </c>
      <c r="J342" s="196">
        <v>0</v>
      </c>
      <c r="K342" s="196">
        <v>19</v>
      </c>
      <c r="L342" s="196">
        <v>19</v>
      </c>
      <c r="M342" s="196">
        <f t="shared" si="173"/>
        <v>0</v>
      </c>
      <c r="N342" s="178">
        <f t="shared" si="172"/>
        <v>32</v>
      </c>
      <c r="O342" s="178">
        <f t="shared" si="172"/>
        <v>32</v>
      </c>
      <c r="P342" s="1035" t="s">
        <v>158</v>
      </c>
      <c r="Q342" s="2427" t="s">
        <v>2677</v>
      </c>
      <c r="R342" s="2901"/>
    </row>
    <row r="343" spans="1:18" ht="60" customHeight="1" x14ac:dyDescent="0.25">
      <c r="A343" s="2827"/>
      <c r="B343" s="1020" t="s">
        <v>729</v>
      </c>
      <c r="C343" s="1020" t="s">
        <v>908</v>
      </c>
      <c r="D343" s="196">
        <v>0</v>
      </c>
      <c r="E343" s="196">
        <v>0</v>
      </c>
      <c r="F343" s="196">
        <v>0</v>
      </c>
      <c r="G343" s="196">
        <v>0</v>
      </c>
      <c r="H343" s="196">
        <v>31</v>
      </c>
      <c r="I343" s="196">
        <v>31</v>
      </c>
      <c r="J343" s="196">
        <v>0</v>
      </c>
      <c r="K343" s="196">
        <v>0</v>
      </c>
      <c r="L343" s="196">
        <v>0</v>
      </c>
      <c r="M343" s="196">
        <f t="shared" ref="M343:O346" si="176">SUM(D343,G343,J343)</f>
        <v>0</v>
      </c>
      <c r="N343" s="178">
        <f t="shared" si="176"/>
        <v>31</v>
      </c>
      <c r="O343" s="178">
        <f t="shared" si="176"/>
        <v>31</v>
      </c>
      <c r="P343" s="1035" t="s">
        <v>735</v>
      </c>
      <c r="Q343" s="1066" t="s">
        <v>730</v>
      </c>
      <c r="R343" s="2901"/>
    </row>
    <row r="344" spans="1:18" ht="25.5" customHeight="1" x14ac:dyDescent="0.25">
      <c r="A344" s="2827"/>
      <c r="B344" s="1020" t="s">
        <v>739</v>
      </c>
      <c r="C344" s="1020"/>
      <c r="D344" s="196">
        <v>0</v>
      </c>
      <c r="E344" s="196">
        <v>0</v>
      </c>
      <c r="F344" s="196">
        <v>0</v>
      </c>
      <c r="G344" s="196">
        <v>0</v>
      </c>
      <c r="H344" s="196">
        <v>28</v>
      </c>
      <c r="I344" s="196">
        <v>28</v>
      </c>
      <c r="J344" s="196">
        <v>0</v>
      </c>
      <c r="K344" s="196">
        <v>18</v>
      </c>
      <c r="L344" s="196">
        <v>18</v>
      </c>
      <c r="M344" s="196">
        <f t="shared" si="176"/>
        <v>0</v>
      </c>
      <c r="N344" s="178">
        <f t="shared" si="176"/>
        <v>46</v>
      </c>
      <c r="O344" s="178">
        <f t="shared" si="176"/>
        <v>46</v>
      </c>
      <c r="P344" s="1097"/>
      <c r="Q344" s="1035" t="s">
        <v>910</v>
      </c>
      <c r="R344" s="2901"/>
    </row>
    <row r="345" spans="1:18" ht="29.25" customHeight="1" x14ac:dyDescent="0.25">
      <c r="A345" s="2827"/>
      <c r="B345" s="1020" t="s">
        <v>741</v>
      </c>
      <c r="C345" s="1020"/>
      <c r="D345" s="196">
        <v>0</v>
      </c>
      <c r="E345" s="196">
        <v>0</v>
      </c>
      <c r="F345" s="196">
        <v>0</v>
      </c>
      <c r="G345" s="196">
        <v>0</v>
      </c>
      <c r="H345" s="196">
        <v>20</v>
      </c>
      <c r="I345" s="196">
        <v>20</v>
      </c>
      <c r="J345" s="196">
        <v>0</v>
      </c>
      <c r="K345" s="196">
        <v>0</v>
      </c>
      <c r="L345" s="196">
        <v>0</v>
      </c>
      <c r="M345" s="196">
        <f t="shared" si="176"/>
        <v>0</v>
      </c>
      <c r="N345" s="178">
        <f t="shared" si="176"/>
        <v>20</v>
      </c>
      <c r="O345" s="178">
        <f t="shared" si="176"/>
        <v>20</v>
      </c>
      <c r="P345" s="1097"/>
      <c r="Q345" s="1035" t="s">
        <v>742</v>
      </c>
      <c r="R345" s="2901"/>
    </row>
    <row r="346" spans="1:18" s="277" customFormat="1" ht="24.75" customHeight="1" x14ac:dyDescent="0.25">
      <c r="A346" s="2853"/>
      <c r="B346" s="1020" t="s">
        <v>911</v>
      </c>
      <c r="C346" s="1020"/>
      <c r="D346" s="196">
        <v>0</v>
      </c>
      <c r="E346" s="196">
        <v>0</v>
      </c>
      <c r="F346" s="196">
        <v>0</v>
      </c>
      <c r="G346" s="196">
        <v>0</v>
      </c>
      <c r="H346" s="196">
        <v>33</v>
      </c>
      <c r="I346" s="196">
        <v>33</v>
      </c>
      <c r="J346" s="196">
        <v>0</v>
      </c>
      <c r="K346" s="196">
        <v>0</v>
      </c>
      <c r="L346" s="196">
        <v>0</v>
      </c>
      <c r="M346" s="196">
        <f>SUM(D346,G346,J346)</f>
        <v>0</v>
      </c>
      <c r="N346" s="178">
        <f t="shared" si="176"/>
        <v>33</v>
      </c>
      <c r="O346" s="178">
        <f t="shared" si="176"/>
        <v>33</v>
      </c>
      <c r="P346" s="1097"/>
      <c r="Q346" s="1035" t="s">
        <v>744</v>
      </c>
      <c r="R346" s="2898"/>
    </row>
    <row r="347" spans="1:18" s="277" customFormat="1" ht="24.75" customHeight="1" x14ac:dyDescent="0.25">
      <c r="A347" s="3051" t="s">
        <v>49</v>
      </c>
      <c r="B347" s="3051"/>
      <c r="C347" s="3051"/>
      <c r="D347" s="282">
        <f t="shared" ref="D347:O347" si="177">SUM(D328,D329,D332,D341,D342,D343,D344,D345,D346)</f>
        <v>0</v>
      </c>
      <c r="E347" s="282">
        <f t="shared" si="177"/>
        <v>0</v>
      </c>
      <c r="F347" s="282">
        <f t="shared" si="177"/>
        <v>0</v>
      </c>
      <c r="G347" s="282">
        <f t="shared" si="177"/>
        <v>0</v>
      </c>
      <c r="H347" s="282">
        <f t="shared" si="177"/>
        <v>220</v>
      </c>
      <c r="I347" s="282">
        <f t="shared" si="177"/>
        <v>220</v>
      </c>
      <c r="J347" s="282">
        <f t="shared" si="177"/>
        <v>0</v>
      </c>
      <c r="K347" s="282">
        <f t="shared" si="177"/>
        <v>69</v>
      </c>
      <c r="L347" s="282">
        <f t="shared" si="177"/>
        <v>69</v>
      </c>
      <c r="M347" s="282">
        <f t="shared" si="177"/>
        <v>0</v>
      </c>
      <c r="N347" s="282">
        <f t="shared" si="177"/>
        <v>289</v>
      </c>
      <c r="O347" s="282">
        <f t="shared" si="177"/>
        <v>289</v>
      </c>
      <c r="P347" s="891"/>
      <c r="Q347" s="891" t="s">
        <v>876</v>
      </c>
      <c r="R347" s="891"/>
    </row>
    <row r="348" spans="1:18" s="277" customFormat="1" ht="24" customHeight="1" x14ac:dyDescent="0.25">
      <c r="A348" s="2886" t="s">
        <v>39</v>
      </c>
      <c r="B348" s="1483" t="s">
        <v>72</v>
      </c>
      <c r="C348" s="1485"/>
      <c r="D348" s="196">
        <v>0</v>
      </c>
      <c r="E348" s="196">
        <v>0</v>
      </c>
      <c r="F348" s="196">
        <v>0</v>
      </c>
      <c r="G348" s="196">
        <v>24</v>
      </c>
      <c r="H348" s="196">
        <v>33</v>
      </c>
      <c r="I348" s="196">
        <v>57</v>
      </c>
      <c r="J348" s="196">
        <v>20</v>
      </c>
      <c r="K348" s="196">
        <v>17</v>
      </c>
      <c r="L348" s="196">
        <v>37</v>
      </c>
      <c r="M348" s="178">
        <f>SUM(D348,G348,J348)</f>
        <v>44</v>
      </c>
      <c r="N348" s="178">
        <f t="shared" ref="N348:O356" si="178">SUM(E348,H348,K348)</f>
        <v>50</v>
      </c>
      <c r="O348" s="178">
        <f t="shared" si="178"/>
        <v>94</v>
      </c>
      <c r="P348" s="1510"/>
      <c r="Q348" s="1482" t="s">
        <v>145</v>
      </c>
      <c r="R348" s="2890" t="s">
        <v>442</v>
      </c>
    </row>
    <row r="349" spans="1:18" s="277" customFormat="1" ht="24" customHeight="1" x14ac:dyDescent="0.25">
      <c r="A349" s="2886"/>
      <c r="B349" s="1483" t="s">
        <v>395</v>
      </c>
      <c r="C349" s="1485"/>
      <c r="D349" s="196">
        <v>0</v>
      </c>
      <c r="E349" s="196">
        <v>0</v>
      </c>
      <c r="F349" s="196">
        <v>0</v>
      </c>
      <c r="G349" s="196">
        <v>28</v>
      </c>
      <c r="H349" s="196">
        <v>37</v>
      </c>
      <c r="I349" s="196">
        <v>65</v>
      </c>
      <c r="J349" s="196">
        <v>4</v>
      </c>
      <c r="K349" s="196">
        <v>6</v>
      </c>
      <c r="L349" s="196">
        <v>10</v>
      </c>
      <c r="M349" s="178">
        <f t="shared" ref="M349:M353" si="179">SUM(D349,G349,J349)</f>
        <v>32</v>
      </c>
      <c r="N349" s="178">
        <f t="shared" si="178"/>
        <v>43</v>
      </c>
      <c r="O349" s="178">
        <f t="shared" si="178"/>
        <v>75</v>
      </c>
      <c r="P349" s="1510"/>
      <c r="Q349" s="1482" t="s">
        <v>152</v>
      </c>
      <c r="R349" s="2891"/>
    </row>
    <row r="350" spans="1:18" s="277" customFormat="1" ht="24" customHeight="1" x14ac:dyDescent="0.25">
      <c r="A350" s="2886"/>
      <c r="B350" s="1483" t="s">
        <v>75</v>
      </c>
      <c r="C350" s="1485"/>
      <c r="D350" s="196">
        <v>0</v>
      </c>
      <c r="E350" s="196">
        <v>0</v>
      </c>
      <c r="F350" s="196">
        <v>0</v>
      </c>
      <c r="G350" s="196">
        <v>25</v>
      </c>
      <c r="H350" s="196">
        <v>41</v>
      </c>
      <c r="I350" s="196">
        <v>66</v>
      </c>
      <c r="J350" s="196">
        <v>31</v>
      </c>
      <c r="K350" s="196">
        <v>33</v>
      </c>
      <c r="L350" s="196">
        <v>64</v>
      </c>
      <c r="M350" s="178">
        <f t="shared" si="179"/>
        <v>56</v>
      </c>
      <c r="N350" s="178">
        <f t="shared" si="178"/>
        <v>74</v>
      </c>
      <c r="O350" s="178">
        <f t="shared" si="178"/>
        <v>130</v>
      </c>
      <c r="P350" s="1510"/>
      <c r="Q350" s="1482" t="s">
        <v>148</v>
      </c>
      <c r="R350" s="2891"/>
    </row>
    <row r="351" spans="1:18" s="277" customFormat="1" ht="24" customHeight="1" x14ac:dyDescent="0.25">
      <c r="A351" s="2886"/>
      <c r="B351" s="1483" t="s">
        <v>79</v>
      </c>
      <c r="C351" s="1485"/>
      <c r="D351" s="196">
        <v>0</v>
      </c>
      <c r="E351" s="196">
        <v>0</v>
      </c>
      <c r="F351" s="196">
        <v>0</v>
      </c>
      <c r="G351" s="196">
        <v>8</v>
      </c>
      <c r="H351" s="196">
        <v>15</v>
      </c>
      <c r="I351" s="196">
        <v>23</v>
      </c>
      <c r="J351" s="196">
        <v>8</v>
      </c>
      <c r="K351" s="196">
        <v>15</v>
      </c>
      <c r="L351" s="196">
        <v>23</v>
      </c>
      <c r="M351" s="178">
        <f t="shared" si="179"/>
        <v>16</v>
      </c>
      <c r="N351" s="178">
        <f t="shared" si="178"/>
        <v>30</v>
      </c>
      <c r="O351" s="178">
        <f t="shared" si="178"/>
        <v>46</v>
      </c>
      <c r="P351" s="1510"/>
      <c r="Q351" s="1482" t="s">
        <v>149</v>
      </c>
      <c r="R351" s="2891"/>
    </row>
    <row r="352" spans="1:18" s="277" customFormat="1" ht="24" customHeight="1" x14ac:dyDescent="0.25">
      <c r="A352" s="2886"/>
      <c r="B352" s="1483" t="s">
        <v>746</v>
      </c>
      <c r="C352" s="1485"/>
      <c r="D352" s="196">
        <v>6</v>
      </c>
      <c r="E352" s="196">
        <v>9</v>
      </c>
      <c r="F352" s="196">
        <v>15</v>
      </c>
      <c r="G352" s="196">
        <v>29</v>
      </c>
      <c r="H352" s="196">
        <v>23</v>
      </c>
      <c r="I352" s="196">
        <v>52</v>
      </c>
      <c r="J352" s="196">
        <v>27</v>
      </c>
      <c r="K352" s="196">
        <v>31</v>
      </c>
      <c r="L352" s="196">
        <v>58</v>
      </c>
      <c r="M352" s="178">
        <f t="shared" si="179"/>
        <v>62</v>
      </c>
      <c r="N352" s="178">
        <f t="shared" si="178"/>
        <v>63</v>
      </c>
      <c r="O352" s="178">
        <f t="shared" si="178"/>
        <v>125</v>
      </c>
      <c r="P352" s="1510"/>
      <c r="Q352" s="1482" t="s">
        <v>912</v>
      </c>
      <c r="R352" s="2891"/>
    </row>
    <row r="353" spans="1:18" s="277" customFormat="1" ht="24" customHeight="1" x14ac:dyDescent="0.25">
      <c r="A353" s="2886"/>
      <c r="B353" s="1483" t="s">
        <v>748</v>
      </c>
      <c r="C353" s="1485"/>
      <c r="D353" s="196">
        <v>48</v>
      </c>
      <c r="E353" s="196">
        <v>3</v>
      </c>
      <c r="F353" s="196">
        <v>51</v>
      </c>
      <c r="G353" s="196">
        <v>41</v>
      </c>
      <c r="H353" s="196">
        <v>35</v>
      </c>
      <c r="I353" s="196">
        <v>76</v>
      </c>
      <c r="J353" s="196">
        <v>8</v>
      </c>
      <c r="K353" s="196">
        <v>16</v>
      </c>
      <c r="L353" s="196">
        <v>24</v>
      </c>
      <c r="M353" s="178">
        <f t="shared" si="179"/>
        <v>97</v>
      </c>
      <c r="N353" s="178">
        <f t="shared" si="178"/>
        <v>54</v>
      </c>
      <c r="O353" s="178">
        <f t="shared" si="178"/>
        <v>151</v>
      </c>
      <c r="P353" s="1510"/>
      <c r="Q353" s="1482" t="s">
        <v>913</v>
      </c>
      <c r="R353" s="2891"/>
    </row>
    <row r="354" spans="1:18" s="277" customFormat="1" ht="24" customHeight="1" x14ac:dyDescent="0.25">
      <c r="A354" s="2886"/>
      <c r="B354" s="1483" t="s">
        <v>84</v>
      </c>
      <c r="C354" s="1485"/>
      <c r="D354" s="196">
        <v>0</v>
      </c>
      <c r="E354" s="196">
        <v>0</v>
      </c>
      <c r="F354" s="196">
        <v>0</v>
      </c>
      <c r="G354" s="196">
        <v>6</v>
      </c>
      <c r="H354" s="196">
        <v>9</v>
      </c>
      <c r="I354" s="196">
        <v>15</v>
      </c>
      <c r="J354" s="196">
        <v>7</v>
      </c>
      <c r="K354" s="196">
        <v>11</v>
      </c>
      <c r="L354" s="196">
        <v>18</v>
      </c>
      <c r="M354" s="178">
        <f>SUM(D354,G354,J354)</f>
        <v>13</v>
      </c>
      <c r="N354" s="178">
        <f t="shared" si="178"/>
        <v>20</v>
      </c>
      <c r="O354" s="178">
        <f t="shared" si="178"/>
        <v>33</v>
      </c>
      <c r="P354" s="1510"/>
      <c r="Q354" s="1482" t="s">
        <v>750</v>
      </c>
      <c r="R354" s="2891"/>
    </row>
    <row r="355" spans="1:18" s="277" customFormat="1" ht="24" customHeight="1" x14ac:dyDescent="0.25">
      <c r="A355" s="2886"/>
      <c r="B355" s="1483" t="s">
        <v>751</v>
      </c>
      <c r="C355" s="1485"/>
      <c r="D355" s="196">
        <v>0</v>
      </c>
      <c r="E355" s="196">
        <v>0</v>
      </c>
      <c r="F355" s="196">
        <v>0</v>
      </c>
      <c r="G355" s="196">
        <v>30</v>
      </c>
      <c r="H355" s="196">
        <v>10</v>
      </c>
      <c r="I355" s="196">
        <v>40</v>
      </c>
      <c r="J355" s="196">
        <v>24</v>
      </c>
      <c r="K355" s="196">
        <v>13</v>
      </c>
      <c r="L355" s="196">
        <v>37</v>
      </c>
      <c r="M355" s="178">
        <f t="shared" ref="M355:M356" si="180">SUM(D355,G355,J355)</f>
        <v>54</v>
      </c>
      <c r="N355" s="178">
        <f t="shared" si="178"/>
        <v>23</v>
      </c>
      <c r="O355" s="178">
        <f t="shared" si="178"/>
        <v>77</v>
      </c>
      <c r="P355" s="1510"/>
      <c r="Q355" s="1482" t="s">
        <v>914</v>
      </c>
      <c r="R355" s="2892"/>
    </row>
    <row r="356" spans="1:18" s="277" customFormat="1" ht="24" customHeight="1" thickBot="1" x14ac:dyDescent="0.3">
      <c r="A356" s="2997" t="s">
        <v>49</v>
      </c>
      <c r="B356" s="2997"/>
      <c r="C356" s="2997"/>
      <c r="D356" s="2600">
        <f>SUM(D348:D355)</f>
        <v>54</v>
      </c>
      <c r="E356" s="2600">
        <f t="shared" ref="E356:L356" si="181">SUM(E348:E355)</f>
        <v>12</v>
      </c>
      <c r="F356" s="2600">
        <f>SUM(D356:E356)</f>
        <v>66</v>
      </c>
      <c r="G356" s="2600">
        <f t="shared" si="181"/>
        <v>191</v>
      </c>
      <c r="H356" s="2600">
        <f t="shared" si="181"/>
        <v>203</v>
      </c>
      <c r="I356" s="2600">
        <f t="shared" si="181"/>
        <v>394</v>
      </c>
      <c r="J356" s="2600">
        <f t="shared" si="181"/>
        <v>129</v>
      </c>
      <c r="K356" s="2600">
        <f t="shared" si="181"/>
        <v>142</v>
      </c>
      <c r="L356" s="2600">
        <f t="shared" si="181"/>
        <v>271</v>
      </c>
      <c r="M356" s="2600">
        <f t="shared" si="180"/>
        <v>374</v>
      </c>
      <c r="N356" s="2600">
        <f t="shared" si="178"/>
        <v>357</v>
      </c>
      <c r="O356" s="2600">
        <f t="shared" si="178"/>
        <v>731</v>
      </c>
      <c r="P356" s="2998" t="s">
        <v>876</v>
      </c>
      <c r="Q356" s="2998"/>
      <c r="R356" s="2998"/>
    </row>
    <row r="357" spans="1:18" s="277" customFormat="1" ht="24" customHeight="1" x14ac:dyDescent="0.25"/>
    <row r="358" spans="1:18" s="277" customFormat="1" ht="24" customHeight="1" x14ac:dyDescent="0.25"/>
    <row r="359" spans="1:18" s="277" customFormat="1" ht="24" customHeight="1" x14ac:dyDescent="0.25"/>
    <row r="360" spans="1:18" s="277" customFormat="1" ht="15" customHeight="1" x14ac:dyDescent="0.25"/>
    <row r="361" spans="1:18" s="277" customFormat="1" ht="26.25" customHeight="1" thickBot="1" x14ac:dyDescent="0.3">
      <c r="A361" s="2987" t="s">
        <v>2311</v>
      </c>
      <c r="B361" s="2987"/>
      <c r="C361" s="1737"/>
      <c r="D361" s="1737"/>
      <c r="E361" s="1737"/>
      <c r="F361" s="1737"/>
      <c r="G361" s="1737"/>
      <c r="H361" s="1737"/>
      <c r="I361" s="1737"/>
      <c r="J361" s="1737"/>
      <c r="K361" s="271"/>
      <c r="L361" s="2970"/>
      <c r="M361" s="2970"/>
      <c r="N361" s="2970"/>
      <c r="O361" s="209"/>
      <c r="P361" s="2963" t="s">
        <v>2312</v>
      </c>
      <c r="Q361" s="2963"/>
      <c r="R361" s="2963"/>
    </row>
    <row r="362" spans="1:18" s="277" customFormat="1" ht="18.75" customHeight="1" thickTop="1" x14ac:dyDescent="0.25">
      <c r="A362" s="2794" t="s">
        <v>44</v>
      </c>
      <c r="B362" s="2797" t="s">
        <v>86</v>
      </c>
      <c r="C362" s="2797" t="s">
        <v>45</v>
      </c>
      <c r="D362" s="2797" t="s">
        <v>33</v>
      </c>
      <c r="E362" s="2797"/>
      <c r="F362" s="2797"/>
      <c r="G362" s="2797" t="s">
        <v>1</v>
      </c>
      <c r="H362" s="2797"/>
      <c r="I362" s="2797"/>
      <c r="J362" s="2797" t="s">
        <v>2</v>
      </c>
      <c r="K362" s="2797"/>
      <c r="L362" s="2797"/>
      <c r="M362" s="2847" t="s">
        <v>31</v>
      </c>
      <c r="N362" s="2847"/>
      <c r="O362" s="2847"/>
      <c r="P362" s="2867" t="s">
        <v>99</v>
      </c>
      <c r="Q362" s="2867" t="s">
        <v>126</v>
      </c>
      <c r="R362" s="2857" t="s">
        <v>166</v>
      </c>
    </row>
    <row r="363" spans="1:18" s="277" customFormat="1" ht="18.75" customHeight="1" x14ac:dyDescent="0.25">
      <c r="A363" s="2795"/>
      <c r="B363" s="2845"/>
      <c r="C363" s="2845"/>
      <c r="D363" s="2827" t="s">
        <v>94</v>
      </c>
      <c r="E363" s="2827"/>
      <c r="F363" s="2827"/>
      <c r="G363" s="2827" t="s">
        <v>95</v>
      </c>
      <c r="H363" s="2827"/>
      <c r="I363" s="2827"/>
      <c r="J363" s="2827" t="s">
        <v>96</v>
      </c>
      <c r="K363" s="2827"/>
      <c r="L363" s="2827"/>
      <c r="M363" s="2827" t="s">
        <v>116</v>
      </c>
      <c r="N363" s="2827"/>
      <c r="O363" s="2827"/>
      <c r="P363" s="2868"/>
      <c r="Q363" s="2868"/>
      <c r="R363" s="2858"/>
    </row>
    <row r="364" spans="1:18" s="277" customFormat="1" ht="18.75" customHeight="1" x14ac:dyDescent="0.25">
      <c r="A364" s="2795"/>
      <c r="B364" s="2845"/>
      <c r="C364" s="2845"/>
      <c r="D364" s="2559" t="s">
        <v>204</v>
      </c>
      <c r="E364" s="2559" t="s">
        <v>2833</v>
      </c>
      <c r="F364" s="2559" t="s">
        <v>26</v>
      </c>
      <c r="G364" s="2559" t="s">
        <v>204</v>
      </c>
      <c r="H364" s="2559" t="s">
        <v>2833</v>
      </c>
      <c r="I364" s="2559" t="s">
        <v>26</v>
      </c>
      <c r="J364" s="2559" t="s">
        <v>204</v>
      </c>
      <c r="K364" s="2559" t="s">
        <v>2833</v>
      </c>
      <c r="L364" s="2559" t="s">
        <v>26</v>
      </c>
      <c r="M364" s="2559" t="s">
        <v>204</v>
      </c>
      <c r="N364" s="2559" t="s">
        <v>2833</v>
      </c>
      <c r="O364" s="2559" t="s">
        <v>26</v>
      </c>
      <c r="P364" s="2868"/>
      <c r="Q364" s="2868"/>
      <c r="R364" s="2858"/>
    </row>
    <row r="365" spans="1:18" s="277" customFormat="1" ht="18.75" customHeight="1" thickBot="1" x14ac:dyDescent="0.3">
      <c r="A365" s="2802"/>
      <c r="B365" s="2846"/>
      <c r="C365" s="2846"/>
      <c r="D365" s="280" t="s">
        <v>181</v>
      </c>
      <c r="E365" s="280" t="s">
        <v>182</v>
      </c>
      <c r="F365" s="280" t="s">
        <v>183</v>
      </c>
      <c r="G365" s="280" t="s">
        <v>181</v>
      </c>
      <c r="H365" s="280" t="s">
        <v>182</v>
      </c>
      <c r="I365" s="280" t="s">
        <v>183</v>
      </c>
      <c r="J365" s="280" t="s">
        <v>181</v>
      </c>
      <c r="K365" s="280" t="s">
        <v>182</v>
      </c>
      <c r="L365" s="280" t="s">
        <v>183</v>
      </c>
      <c r="M365" s="280" t="s">
        <v>181</v>
      </c>
      <c r="N365" s="280" t="s">
        <v>182</v>
      </c>
      <c r="O365" s="280" t="s">
        <v>183</v>
      </c>
      <c r="P365" s="2869"/>
      <c r="Q365" s="2869"/>
      <c r="R365" s="2859"/>
    </row>
    <row r="366" spans="1:18" s="277" customFormat="1" ht="18" customHeight="1" x14ac:dyDescent="0.25">
      <c r="A366" s="2852" t="s">
        <v>445</v>
      </c>
      <c r="B366" s="1065" t="s">
        <v>395</v>
      </c>
      <c r="C366" s="1478"/>
      <c r="D366" s="213">
        <v>0</v>
      </c>
      <c r="E366" s="213">
        <v>0</v>
      </c>
      <c r="F366" s="213">
        <v>0</v>
      </c>
      <c r="G366" s="196">
        <v>9</v>
      </c>
      <c r="H366" s="196">
        <v>11</v>
      </c>
      <c r="I366" s="196">
        <v>20</v>
      </c>
      <c r="J366" s="196">
        <v>0</v>
      </c>
      <c r="K366" s="196">
        <v>0</v>
      </c>
      <c r="L366" s="196">
        <v>0</v>
      </c>
      <c r="M366" s="196">
        <f>SUM(D366,G366,J366)</f>
        <v>9</v>
      </c>
      <c r="N366" s="196">
        <f>SUM(E366,H366,K366)</f>
        <v>11</v>
      </c>
      <c r="O366" s="213">
        <f>SUM(M366:N366)</f>
        <v>20</v>
      </c>
      <c r="P366" s="1484"/>
      <c r="Q366" s="244" t="s">
        <v>152</v>
      </c>
      <c r="R366" s="2934" t="s">
        <v>446</v>
      </c>
    </row>
    <row r="367" spans="1:18" s="277" customFormat="1" ht="18" customHeight="1" x14ac:dyDescent="0.25">
      <c r="A367" s="2827"/>
      <c r="B367" s="1065" t="s">
        <v>2038</v>
      </c>
      <c r="C367" s="1839"/>
      <c r="D367" s="213">
        <v>0</v>
      </c>
      <c r="E367" s="213">
        <v>0</v>
      </c>
      <c r="F367" s="213">
        <v>0</v>
      </c>
      <c r="G367" s="196">
        <v>9</v>
      </c>
      <c r="H367" s="196">
        <v>10</v>
      </c>
      <c r="I367" s="196">
        <v>19</v>
      </c>
      <c r="J367" s="196">
        <v>2</v>
      </c>
      <c r="K367" s="196">
        <v>2</v>
      </c>
      <c r="L367" s="196">
        <v>4</v>
      </c>
      <c r="M367" s="196">
        <f t="shared" ref="M367:M372" si="182">SUM(D367,G367,J367)</f>
        <v>11</v>
      </c>
      <c r="N367" s="196">
        <f t="shared" ref="N367:N372" si="183">SUM(E367,H367,K367)</f>
        <v>12</v>
      </c>
      <c r="O367" s="196">
        <f t="shared" ref="O367:O372" si="184">SUM(M367:N367)</f>
        <v>23</v>
      </c>
      <c r="P367" s="1840"/>
      <c r="Q367" s="1806" t="s">
        <v>2213</v>
      </c>
      <c r="R367" s="2901"/>
    </row>
    <row r="368" spans="1:18" s="277" customFormat="1" ht="18" customHeight="1" x14ac:dyDescent="0.25">
      <c r="A368" s="2827"/>
      <c r="B368" s="1065" t="s">
        <v>2039</v>
      </c>
      <c r="C368" s="1839"/>
      <c r="D368" s="213">
        <v>0</v>
      </c>
      <c r="E368" s="213">
        <v>0</v>
      </c>
      <c r="F368" s="213">
        <v>0</v>
      </c>
      <c r="G368" s="196">
        <v>4</v>
      </c>
      <c r="H368" s="196">
        <v>9</v>
      </c>
      <c r="I368" s="196">
        <v>13</v>
      </c>
      <c r="J368" s="196">
        <v>0</v>
      </c>
      <c r="K368" s="196">
        <v>0</v>
      </c>
      <c r="L368" s="196">
        <v>0</v>
      </c>
      <c r="M368" s="196">
        <f t="shared" si="182"/>
        <v>4</v>
      </c>
      <c r="N368" s="196">
        <f t="shared" si="183"/>
        <v>9</v>
      </c>
      <c r="O368" s="196">
        <f t="shared" si="184"/>
        <v>13</v>
      </c>
      <c r="P368" s="1840"/>
      <c r="Q368" s="1806" t="s">
        <v>2214</v>
      </c>
      <c r="R368" s="2901"/>
    </row>
    <row r="369" spans="1:18" s="277" customFormat="1" ht="18" customHeight="1" x14ac:dyDescent="0.25">
      <c r="A369" s="2827"/>
      <c r="B369" s="1065" t="s">
        <v>915</v>
      </c>
      <c r="C369" s="1839"/>
      <c r="D369" s="213">
        <v>0</v>
      </c>
      <c r="E369" s="213">
        <v>0</v>
      </c>
      <c r="F369" s="213">
        <v>0</v>
      </c>
      <c r="G369" s="196">
        <v>3</v>
      </c>
      <c r="H369" s="196">
        <v>4</v>
      </c>
      <c r="I369" s="196">
        <v>7</v>
      </c>
      <c r="J369" s="196">
        <v>0</v>
      </c>
      <c r="K369" s="196">
        <v>0</v>
      </c>
      <c r="L369" s="196">
        <v>0</v>
      </c>
      <c r="M369" s="196">
        <f t="shared" si="182"/>
        <v>3</v>
      </c>
      <c r="N369" s="196">
        <f t="shared" si="183"/>
        <v>4</v>
      </c>
      <c r="O369" s="196">
        <f t="shared" si="184"/>
        <v>7</v>
      </c>
      <c r="P369" s="1840"/>
      <c r="Q369" s="1806" t="s">
        <v>2215</v>
      </c>
      <c r="R369" s="2901"/>
    </row>
    <row r="370" spans="1:18" s="277" customFormat="1" ht="18" customHeight="1" x14ac:dyDescent="0.25">
      <c r="A370" s="2827"/>
      <c r="B370" s="1065" t="s">
        <v>2040</v>
      </c>
      <c r="C370" s="1839"/>
      <c r="D370" s="213">
        <v>0</v>
      </c>
      <c r="E370" s="213">
        <v>0</v>
      </c>
      <c r="F370" s="213">
        <v>0</v>
      </c>
      <c r="G370" s="196">
        <v>8</v>
      </c>
      <c r="H370" s="196">
        <v>7</v>
      </c>
      <c r="I370" s="196">
        <v>15</v>
      </c>
      <c r="J370" s="196">
        <v>0</v>
      </c>
      <c r="K370" s="196">
        <v>0</v>
      </c>
      <c r="L370" s="196">
        <v>0</v>
      </c>
      <c r="M370" s="196">
        <f t="shared" si="182"/>
        <v>8</v>
      </c>
      <c r="N370" s="196">
        <f t="shared" si="183"/>
        <v>7</v>
      </c>
      <c r="O370" s="196">
        <f t="shared" si="184"/>
        <v>15</v>
      </c>
      <c r="P370" s="1840"/>
      <c r="Q370" s="1806" t="s">
        <v>2216</v>
      </c>
      <c r="R370" s="2901"/>
    </row>
    <row r="371" spans="1:18" s="277" customFormat="1" ht="18" customHeight="1" x14ac:dyDescent="0.25">
      <c r="A371" s="2827"/>
      <c r="B371" s="1065" t="s">
        <v>2041</v>
      </c>
      <c r="C371" s="1839"/>
      <c r="D371" s="213">
        <v>0</v>
      </c>
      <c r="E371" s="213">
        <v>0</v>
      </c>
      <c r="F371" s="213">
        <v>0</v>
      </c>
      <c r="G371" s="196">
        <v>6</v>
      </c>
      <c r="H371" s="196">
        <v>8</v>
      </c>
      <c r="I371" s="196">
        <v>14</v>
      </c>
      <c r="J371" s="196">
        <v>0</v>
      </c>
      <c r="K371" s="196">
        <v>0</v>
      </c>
      <c r="L371" s="196">
        <v>0</v>
      </c>
      <c r="M371" s="196">
        <f t="shared" si="182"/>
        <v>6</v>
      </c>
      <c r="N371" s="196">
        <f t="shared" si="183"/>
        <v>8</v>
      </c>
      <c r="O371" s="196">
        <f t="shared" si="184"/>
        <v>14</v>
      </c>
      <c r="P371" s="1840"/>
      <c r="Q371" s="1806" t="s">
        <v>2217</v>
      </c>
      <c r="R371" s="2901"/>
    </row>
    <row r="372" spans="1:18" s="277" customFormat="1" ht="18" customHeight="1" x14ac:dyDescent="0.25">
      <c r="A372" s="2827"/>
      <c r="B372" s="1065" t="s">
        <v>2042</v>
      </c>
      <c r="C372" s="1478"/>
      <c r="D372" s="213">
        <v>0</v>
      </c>
      <c r="E372" s="213">
        <v>0</v>
      </c>
      <c r="F372" s="213">
        <v>0</v>
      </c>
      <c r="G372" s="196">
        <v>3</v>
      </c>
      <c r="H372" s="196">
        <v>5</v>
      </c>
      <c r="I372" s="196">
        <v>8</v>
      </c>
      <c r="J372" s="196">
        <v>0</v>
      </c>
      <c r="K372" s="196">
        <v>0</v>
      </c>
      <c r="L372" s="196">
        <v>0</v>
      </c>
      <c r="M372" s="196">
        <f t="shared" si="182"/>
        <v>3</v>
      </c>
      <c r="N372" s="196">
        <f t="shared" si="183"/>
        <v>5</v>
      </c>
      <c r="O372" s="196">
        <f t="shared" si="184"/>
        <v>8</v>
      </c>
      <c r="P372" s="1840"/>
      <c r="Q372" s="1806" t="s">
        <v>2218</v>
      </c>
      <c r="R372" s="2901"/>
    </row>
    <row r="373" spans="1:18" s="277" customFormat="1" ht="21" customHeight="1" x14ac:dyDescent="0.25">
      <c r="A373" s="2986" t="s">
        <v>49</v>
      </c>
      <c r="B373" s="2986"/>
      <c r="C373" s="2986"/>
      <c r="D373" s="196">
        <f>SUM(D366:D372)</f>
        <v>0</v>
      </c>
      <c r="E373" s="196">
        <f t="shared" ref="E373:O373" si="185">SUM(E366:E372)</f>
        <v>0</v>
      </c>
      <c r="F373" s="196">
        <f t="shared" si="185"/>
        <v>0</v>
      </c>
      <c r="G373" s="196">
        <f t="shared" si="185"/>
        <v>42</v>
      </c>
      <c r="H373" s="196">
        <f t="shared" si="185"/>
        <v>54</v>
      </c>
      <c r="I373" s="196">
        <f t="shared" si="185"/>
        <v>96</v>
      </c>
      <c r="J373" s="196">
        <f t="shared" si="185"/>
        <v>2</v>
      </c>
      <c r="K373" s="196">
        <f t="shared" si="185"/>
        <v>2</v>
      </c>
      <c r="L373" s="196">
        <f t="shared" si="185"/>
        <v>4</v>
      </c>
      <c r="M373" s="196">
        <f t="shared" si="185"/>
        <v>44</v>
      </c>
      <c r="N373" s="196">
        <f t="shared" si="185"/>
        <v>56</v>
      </c>
      <c r="O373" s="196">
        <f t="shared" si="185"/>
        <v>100</v>
      </c>
      <c r="P373" s="2951" t="s">
        <v>876</v>
      </c>
      <c r="Q373" s="2951"/>
      <c r="R373" s="2951"/>
    </row>
    <row r="374" spans="1:18" ht="18" customHeight="1" x14ac:dyDescent="0.25">
      <c r="A374" s="2877" t="s">
        <v>753</v>
      </c>
      <c r="B374" s="1020" t="s">
        <v>917</v>
      </c>
      <c r="C374" s="852"/>
      <c r="D374" s="196">
        <v>0</v>
      </c>
      <c r="E374" s="196">
        <v>0</v>
      </c>
      <c r="F374" s="196">
        <v>0</v>
      </c>
      <c r="G374" s="196">
        <v>28</v>
      </c>
      <c r="H374" s="196">
        <v>15</v>
      </c>
      <c r="I374" s="196">
        <v>43</v>
      </c>
      <c r="J374" s="196">
        <v>20</v>
      </c>
      <c r="K374" s="196">
        <v>13</v>
      </c>
      <c r="L374" s="196">
        <v>33</v>
      </c>
      <c r="M374" s="178">
        <f>SUM(D374,G374,J374)</f>
        <v>48</v>
      </c>
      <c r="N374" s="178">
        <f>SUM(E374,H374,K374)</f>
        <v>28</v>
      </c>
      <c r="O374" s="178">
        <f>SUM(F374,I374,L374)</f>
        <v>76</v>
      </c>
      <c r="P374" s="854"/>
      <c r="Q374" s="1035" t="s">
        <v>755</v>
      </c>
      <c r="R374" s="2984" t="s">
        <v>448</v>
      </c>
    </row>
    <row r="375" spans="1:18" ht="30.75" customHeight="1" x14ac:dyDescent="0.25">
      <c r="A375" s="2827"/>
      <c r="B375" s="1020" t="s">
        <v>756</v>
      </c>
      <c r="C375" s="852"/>
      <c r="D375" s="196">
        <v>0</v>
      </c>
      <c r="E375" s="196">
        <v>0</v>
      </c>
      <c r="F375" s="196">
        <v>0</v>
      </c>
      <c r="G375" s="196">
        <v>26</v>
      </c>
      <c r="H375" s="196">
        <v>17</v>
      </c>
      <c r="I375" s="196">
        <v>43</v>
      </c>
      <c r="J375" s="196">
        <v>21</v>
      </c>
      <c r="K375" s="196">
        <v>11</v>
      </c>
      <c r="L375" s="196">
        <v>32</v>
      </c>
      <c r="M375" s="178">
        <f t="shared" ref="M375:O378" si="186">SUM(D375,G375,J375)</f>
        <v>47</v>
      </c>
      <c r="N375" s="178">
        <f t="shared" si="186"/>
        <v>28</v>
      </c>
      <c r="O375" s="178">
        <f t="shared" si="186"/>
        <v>75</v>
      </c>
      <c r="P375" s="850"/>
      <c r="Q375" s="1035" t="s">
        <v>757</v>
      </c>
      <c r="R375" s="2936"/>
    </row>
    <row r="376" spans="1:18" ht="25.5" customHeight="1" x14ac:dyDescent="0.25">
      <c r="A376" s="2827"/>
      <c r="B376" s="1020" t="s">
        <v>758</v>
      </c>
      <c r="C376" s="852"/>
      <c r="D376" s="196">
        <v>0</v>
      </c>
      <c r="E376" s="196">
        <v>0</v>
      </c>
      <c r="F376" s="196">
        <v>0</v>
      </c>
      <c r="G376" s="196">
        <v>17</v>
      </c>
      <c r="H376" s="196">
        <v>27</v>
      </c>
      <c r="I376" s="196">
        <v>44</v>
      </c>
      <c r="J376" s="196">
        <v>19</v>
      </c>
      <c r="K376" s="196">
        <v>12</v>
      </c>
      <c r="L376" s="196">
        <v>31</v>
      </c>
      <c r="M376" s="178">
        <f t="shared" si="186"/>
        <v>36</v>
      </c>
      <c r="N376" s="178">
        <f t="shared" si="186"/>
        <v>39</v>
      </c>
      <c r="O376" s="178">
        <f t="shared" si="186"/>
        <v>75</v>
      </c>
      <c r="P376" s="850"/>
      <c r="Q376" s="1035" t="s">
        <v>759</v>
      </c>
      <c r="R376" s="2936"/>
    </row>
    <row r="377" spans="1:18" ht="27.75" customHeight="1" x14ac:dyDescent="0.25">
      <c r="A377" s="2827"/>
      <c r="B377" s="1068" t="s">
        <v>2043</v>
      </c>
      <c r="C377" s="1068" t="s">
        <v>2044</v>
      </c>
      <c r="D377" s="178">
        <v>40</v>
      </c>
      <c r="E377" s="178">
        <v>6</v>
      </c>
      <c r="F377" s="178">
        <v>46</v>
      </c>
      <c r="G377" s="196">
        <v>0</v>
      </c>
      <c r="H377" s="196">
        <v>0</v>
      </c>
      <c r="I377" s="196">
        <v>0</v>
      </c>
      <c r="J377" s="196">
        <v>0</v>
      </c>
      <c r="K377" s="196">
        <v>0</v>
      </c>
      <c r="L377" s="196">
        <v>0</v>
      </c>
      <c r="M377" s="178">
        <f t="shared" ref="M377" si="187">SUM(D377,G377,J377)</f>
        <v>40</v>
      </c>
      <c r="N377" s="178">
        <f t="shared" ref="N377" si="188">SUM(E377,H377,K377)</f>
        <v>6</v>
      </c>
      <c r="O377" s="178">
        <f t="shared" ref="O377" si="189">SUM(F377,I377,L377)</f>
        <v>46</v>
      </c>
      <c r="P377" s="1788" t="s">
        <v>2220</v>
      </c>
      <c r="Q377" s="1807" t="s">
        <v>2219</v>
      </c>
      <c r="R377" s="2936"/>
    </row>
    <row r="378" spans="1:18" ht="18.75" customHeight="1" x14ac:dyDescent="0.25">
      <c r="A378" s="2986" t="s">
        <v>49</v>
      </c>
      <c r="B378" s="2986"/>
      <c r="C378" s="2986"/>
      <c r="D378" s="178">
        <f>SUM(D374:D377)</f>
        <v>40</v>
      </c>
      <c r="E378" s="178">
        <f t="shared" ref="E378:L378" si="190">SUM(E374:E377)</f>
        <v>6</v>
      </c>
      <c r="F378" s="178">
        <f t="shared" si="190"/>
        <v>46</v>
      </c>
      <c r="G378" s="178">
        <f t="shared" si="190"/>
        <v>71</v>
      </c>
      <c r="H378" s="178">
        <f t="shared" si="190"/>
        <v>59</v>
      </c>
      <c r="I378" s="178">
        <f t="shared" si="190"/>
        <v>130</v>
      </c>
      <c r="J378" s="178">
        <f t="shared" si="190"/>
        <v>60</v>
      </c>
      <c r="K378" s="178">
        <f t="shared" si="190"/>
        <v>36</v>
      </c>
      <c r="L378" s="178">
        <f t="shared" si="190"/>
        <v>96</v>
      </c>
      <c r="M378" s="178">
        <f t="shared" si="186"/>
        <v>171</v>
      </c>
      <c r="N378" s="178">
        <f t="shared" si="186"/>
        <v>101</v>
      </c>
      <c r="O378" s="178">
        <f t="shared" si="186"/>
        <v>272</v>
      </c>
      <c r="P378" s="2951" t="s">
        <v>876</v>
      </c>
      <c r="Q378" s="2951"/>
      <c r="R378" s="2951"/>
    </row>
    <row r="379" spans="1:18" ht="18" customHeight="1" x14ac:dyDescent="0.25">
      <c r="A379" s="2877" t="s">
        <v>40</v>
      </c>
      <c r="B379" s="1483" t="s">
        <v>85</v>
      </c>
      <c r="C379" s="1485"/>
      <c r="D379" s="196">
        <v>0</v>
      </c>
      <c r="E379" s="196">
        <v>0</v>
      </c>
      <c r="F379" s="196">
        <v>0</v>
      </c>
      <c r="G379" s="196">
        <v>19</v>
      </c>
      <c r="H379" s="196">
        <v>21</v>
      </c>
      <c r="I379" s="196">
        <v>40</v>
      </c>
      <c r="J379" s="196">
        <v>5</v>
      </c>
      <c r="K379" s="196">
        <v>1</v>
      </c>
      <c r="L379" s="196">
        <v>6</v>
      </c>
      <c r="M379" s="177">
        <f>SUM(D379,G379,J379)</f>
        <v>24</v>
      </c>
      <c r="N379" s="177">
        <f>SUM(E379,H379,K379)</f>
        <v>22</v>
      </c>
      <c r="O379" s="177">
        <f>SUM(F379,I379,L379)</f>
        <v>46</v>
      </c>
      <c r="P379" s="1490"/>
      <c r="Q379" s="620" t="s">
        <v>151</v>
      </c>
      <c r="R379" s="2877" t="s">
        <v>124</v>
      </c>
    </row>
    <row r="380" spans="1:18" ht="18" customHeight="1" x14ac:dyDescent="0.25">
      <c r="A380" s="2827"/>
      <c r="B380" s="1483" t="s">
        <v>760</v>
      </c>
      <c r="C380" s="1485"/>
      <c r="D380" s="196">
        <v>0</v>
      </c>
      <c r="E380" s="196">
        <v>0</v>
      </c>
      <c r="F380" s="196">
        <v>0</v>
      </c>
      <c r="G380" s="196">
        <v>13</v>
      </c>
      <c r="H380" s="196">
        <v>18</v>
      </c>
      <c r="I380" s="196">
        <v>31</v>
      </c>
      <c r="J380" s="196">
        <v>18</v>
      </c>
      <c r="K380" s="196">
        <v>15</v>
      </c>
      <c r="L380" s="196">
        <v>33</v>
      </c>
      <c r="M380" s="177">
        <f t="shared" ref="M380:M383" si="191">SUM(D380,G380,J380)</f>
        <v>31</v>
      </c>
      <c r="N380" s="177">
        <f t="shared" ref="N380:N383" si="192">SUM(E380,H380,K380)</f>
        <v>33</v>
      </c>
      <c r="O380" s="177">
        <f t="shared" ref="O380:O383" si="193">SUM(F380,I380,L380)</f>
        <v>64</v>
      </c>
      <c r="P380" s="1495"/>
      <c r="Q380" s="620" t="s">
        <v>761</v>
      </c>
      <c r="R380" s="2827"/>
    </row>
    <row r="381" spans="1:18" ht="18.75" customHeight="1" x14ac:dyDescent="0.25">
      <c r="A381" s="2827"/>
      <c r="B381" s="1483" t="s">
        <v>762</v>
      </c>
      <c r="C381" s="1485"/>
      <c r="D381" s="196">
        <v>0</v>
      </c>
      <c r="E381" s="196">
        <v>0</v>
      </c>
      <c r="F381" s="196">
        <v>0</v>
      </c>
      <c r="G381" s="196">
        <v>22</v>
      </c>
      <c r="H381" s="196">
        <v>14</v>
      </c>
      <c r="I381" s="196">
        <v>36</v>
      </c>
      <c r="J381" s="196">
        <v>10</v>
      </c>
      <c r="K381" s="196">
        <v>7</v>
      </c>
      <c r="L381" s="196">
        <v>17</v>
      </c>
      <c r="M381" s="177">
        <f t="shared" si="191"/>
        <v>32</v>
      </c>
      <c r="N381" s="177">
        <f t="shared" si="192"/>
        <v>21</v>
      </c>
      <c r="O381" s="177">
        <f t="shared" si="193"/>
        <v>53</v>
      </c>
      <c r="P381" s="1495"/>
      <c r="Q381" s="1498" t="s">
        <v>763</v>
      </c>
      <c r="R381" s="2827"/>
    </row>
    <row r="382" spans="1:18" ht="18.75" customHeight="1" x14ac:dyDescent="0.25">
      <c r="A382" s="2827"/>
      <c r="B382" s="977" t="s">
        <v>764</v>
      </c>
      <c r="C382" s="1925"/>
      <c r="D382" s="196">
        <v>0</v>
      </c>
      <c r="E382" s="196">
        <v>0</v>
      </c>
      <c r="F382" s="196">
        <v>0</v>
      </c>
      <c r="G382" s="196">
        <v>12</v>
      </c>
      <c r="H382" s="196">
        <v>22</v>
      </c>
      <c r="I382" s="196">
        <v>34</v>
      </c>
      <c r="J382" s="196">
        <v>0</v>
      </c>
      <c r="K382" s="196">
        <v>0</v>
      </c>
      <c r="L382" s="196">
        <v>0</v>
      </c>
      <c r="M382" s="177">
        <f t="shared" si="191"/>
        <v>12</v>
      </c>
      <c r="N382" s="177">
        <f t="shared" si="192"/>
        <v>22</v>
      </c>
      <c r="O382" s="177">
        <f t="shared" si="193"/>
        <v>34</v>
      </c>
      <c r="P382" s="1925"/>
      <c r="Q382" s="339" t="s">
        <v>765</v>
      </c>
      <c r="R382" s="2827"/>
    </row>
    <row r="383" spans="1:18" ht="57.75" customHeight="1" x14ac:dyDescent="0.25">
      <c r="A383" s="2853"/>
      <c r="B383" s="1905" t="s">
        <v>2288</v>
      </c>
      <c r="C383" s="1868"/>
      <c r="D383" s="196">
        <v>5</v>
      </c>
      <c r="E383" s="196">
        <v>5</v>
      </c>
      <c r="F383" s="196">
        <v>10</v>
      </c>
      <c r="G383" s="196">
        <v>0</v>
      </c>
      <c r="H383" s="196">
        <v>0</v>
      </c>
      <c r="I383" s="196">
        <v>0</v>
      </c>
      <c r="J383" s="196">
        <v>0</v>
      </c>
      <c r="K383" s="196">
        <v>0</v>
      </c>
      <c r="L383" s="196">
        <v>0</v>
      </c>
      <c r="M383" s="177">
        <f t="shared" si="191"/>
        <v>5</v>
      </c>
      <c r="N383" s="177">
        <f t="shared" si="192"/>
        <v>5</v>
      </c>
      <c r="O383" s="177">
        <f t="shared" si="193"/>
        <v>10</v>
      </c>
      <c r="P383" s="1885"/>
      <c r="Q383" s="1076" t="s">
        <v>2554</v>
      </c>
      <c r="R383" s="2853"/>
    </row>
    <row r="384" spans="1:18" ht="18.75" customHeight="1" x14ac:dyDescent="0.25">
      <c r="A384" s="2996" t="s">
        <v>49</v>
      </c>
      <c r="B384" s="2996"/>
      <c r="C384" s="2996"/>
      <c r="D384" s="178">
        <f>SUM(D379:D383)</f>
        <v>5</v>
      </c>
      <c r="E384" s="178">
        <f t="shared" ref="E384:O384" si="194">SUM(E379:E383)</f>
        <v>5</v>
      </c>
      <c r="F384" s="178">
        <f t="shared" si="194"/>
        <v>10</v>
      </c>
      <c r="G384" s="178">
        <f t="shared" si="194"/>
        <v>66</v>
      </c>
      <c r="H384" s="178">
        <f t="shared" si="194"/>
        <v>75</v>
      </c>
      <c r="I384" s="178">
        <f t="shared" si="194"/>
        <v>141</v>
      </c>
      <c r="J384" s="178">
        <f t="shared" si="194"/>
        <v>33</v>
      </c>
      <c r="K384" s="178">
        <f t="shared" si="194"/>
        <v>23</v>
      </c>
      <c r="L384" s="178">
        <f t="shared" si="194"/>
        <v>56</v>
      </c>
      <c r="M384" s="178">
        <f t="shared" si="194"/>
        <v>104</v>
      </c>
      <c r="N384" s="178">
        <f t="shared" si="194"/>
        <v>103</v>
      </c>
      <c r="O384" s="178">
        <f t="shared" si="194"/>
        <v>207</v>
      </c>
      <c r="P384" s="2984" t="s">
        <v>876</v>
      </c>
      <c r="Q384" s="2984"/>
      <c r="R384" s="2984"/>
    </row>
    <row r="385" spans="1:18" ht="18.75" customHeight="1" x14ac:dyDescent="0.25">
      <c r="A385" s="2832" t="s">
        <v>449</v>
      </c>
      <c r="B385" s="1497" t="s">
        <v>766</v>
      </c>
      <c r="C385" s="1486"/>
      <c r="D385" s="196">
        <v>0</v>
      </c>
      <c r="E385" s="196">
        <v>0</v>
      </c>
      <c r="F385" s="196">
        <v>0</v>
      </c>
      <c r="G385" s="196">
        <v>14</v>
      </c>
      <c r="H385" s="196">
        <v>14</v>
      </c>
      <c r="I385" s="196">
        <v>28</v>
      </c>
      <c r="J385" s="196">
        <v>29</v>
      </c>
      <c r="K385" s="196">
        <v>8</v>
      </c>
      <c r="L385" s="196">
        <v>37</v>
      </c>
      <c r="M385" s="178">
        <f>SUM(D385,G385,J385)</f>
        <v>43</v>
      </c>
      <c r="N385" s="178">
        <f t="shared" ref="N385:O388" si="195">SUM(E385,H385,K385)</f>
        <v>22</v>
      </c>
      <c r="O385" s="178">
        <f t="shared" si="195"/>
        <v>65</v>
      </c>
      <c r="P385" s="1510"/>
      <c r="Q385" s="1482" t="s">
        <v>767</v>
      </c>
      <c r="R385" s="2926" t="s">
        <v>768</v>
      </c>
    </row>
    <row r="386" spans="1:18" ht="21.75" customHeight="1" x14ac:dyDescent="0.25">
      <c r="A386" s="2833"/>
      <c r="B386" s="1507" t="s">
        <v>769</v>
      </c>
      <c r="C386" s="1485"/>
      <c r="D386" s="196">
        <v>0</v>
      </c>
      <c r="E386" s="196">
        <v>0</v>
      </c>
      <c r="F386" s="196">
        <v>0</v>
      </c>
      <c r="G386" s="196">
        <v>15</v>
      </c>
      <c r="H386" s="196">
        <v>16</v>
      </c>
      <c r="I386" s="196">
        <v>31</v>
      </c>
      <c r="J386" s="196">
        <v>26</v>
      </c>
      <c r="K386" s="196">
        <v>11</v>
      </c>
      <c r="L386" s="196">
        <v>37</v>
      </c>
      <c r="M386" s="178">
        <f t="shared" ref="M386:M388" si="196">SUM(D386,G386,J386)</f>
        <v>41</v>
      </c>
      <c r="N386" s="178">
        <f t="shared" si="195"/>
        <v>27</v>
      </c>
      <c r="O386" s="178">
        <f t="shared" si="195"/>
        <v>68</v>
      </c>
      <c r="P386" s="1510"/>
      <c r="Q386" s="1482" t="s">
        <v>770</v>
      </c>
      <c r="R386" s="2908"/>
    </row>
    <row r="387" spans="1:18" ht="21.75" customHeight="1" x14ac:dyDescent="0.25">
      <c r="A387" s="2833"/>
      <c r="B387" s="1507" t="s">
        <v>771</v>
      </c>
      <c r="C387" s="1485"/>
      <c r="D387" s="196">
        <v>0</v>
      </c>
      <c r="E387" s="196">
        <v>0</v>
      </c>
      <c r="F387" s="196">
        <v>0</v>
      </c>
      <c r="G387" s="196">
        <v>19</v>
      </c>
      <c r="H387" s="196">
        <v>16</v>
      </c>
      <c r="I387" s="196">
        <v>35</v>
      </c>
      <c r="J387" s="196">
        <v>32</v>
      </c>
      <c r="K387" s="196">
        <v>14</v>
      </c>
      <c r="L387" s="196">
        <v>46</v>
      </c>
      <c r="M387" s="178">
        <f t="shared" si="196"/>
        <v>51</v>
      </c>
      <c r="N387" s="178">
        <f t="shared" si="195"/>
        <v>30</v>
      </c>
      <c r="O387" s="178">
        <f t="shared" si="195"/>
        <v>81</v>
      </c>
      <c r="P387" s="1510"/>
      <c r="Q387" s="1482" t="s">
        <v>772</v>
      </c>
      <c r="R387" s="2908"/>
    </row>
    <row r="388" spans="1:18" ht="32.25" customHeight="1" x14ac:dyDescent="0.25">
      <c r="A388" s="2833"/>
      <c r="B388" s="1497" t="s">
        <v>918</v>
      </c>
      <c r="C388" s="1486"/>
      <c r="D388" s="196">
        <v>0</v>
      </c>
      <c r="E388" s="196">
        <v>0</v>
      </c>
      <c r="F388" s="196">
        <v>0</v>
      </c>
      <c r="G388" s="196">
        <v>20</v>
      </c>
      <c r="H388" s="196">
        <v>23</v>
      </c>
      <c r="I388" s="196">
        <v>43</v>
      </c>
      <c r="J388" s="196">
        <v>0</v>
      </c>
      <c r="K388" s="196">
        <v>0</v>
      </c>
      <c r="L388" s="196">
        <v>0</v>
      </c>
      <c r="M388" s="178">
        <f t="shared" si="196"/>
        <v>20</v>
      </c>
      <c r="N388" s="178">
        <f t="shared" si="195"/>
        <v>23</v>
      </c>
      <c r="O388" s="178">
        <f t="shared" si="195"/>
        <v>43</v>
      </c>
      <c r="P388" s="1502"/>
      <c r="Q388" s="1098" t="s">
        <v>919</v>
      </c>
      <c r="R388" s="2908"/>
    </row>
    <row r="389" spans="1:18" ht="23.25" customHeight="1" x14ac:dyDescent="0.25">
      <c r="A389" s="2861"/>
      <c r="B389" s="1497" t="s">
        <v>2045</v>
      </c>
      <c r="C389" s="1486"/>
      <c r="D389" s="196">
        <v>0</v>
      </c>
      <c r="E389" s="196">
        <v>0</v>
      </c>
      <c r="F389" s="196">
        <v>0</v>
      </c>
      <c r="G389" s="196">
        <v>10</v>
      </c>
      <c r="H389" s="196">
        <v>14</v>
      </c>
      <c r="I389" s="196">
        <v>24</v>
      </c>
      <c r="J389" s="196">
        <v>0</v>
      </c>
      <c r="K389" s="196">
        <v>0</v>
      </c>
      <c r="L389" s="196">
        <v>0</v>
      </c>
      <c r="M389" s="178">
        <f t="shared" ref="M389" si="197">SUM(D389,G389,J389)</f>
        <v>10</v>
      </c>
      <c r="N389" s="178">
        <f t="shared" ref="N389" si="198">SUM(E389,H389,K389)</f>
        <v>14</v>
      </c>
      <c r="O389" s="178">
        <f t="shared" ref="O389" si="199">SUM(F389,I389,L389)</f>
        <v>24</v>
      </c>
      <c r="P389" s="1792"/>
      <c r="Q389" s="1792" t="s">
        <v>2221</v>
      </c>
      <c r="R389" s="2927"/>
    </row>
    <row r="390" spans="1:18" ht="23.25" customHeight="1" thickBot="1" x14ac:dyDescent="0.3">
      <c r="A390" s="2997" t="s">
        <v>49</v>
      </c>
      <c r="B390" s="2997"/>
      <c r="C390" s="2997"/>
      <c r="D390" s="2600">
        <f>SUM(D385:D389)</f>
        <v>0</v>
      </c>
      <c r="E390" s="2600">
        <f t="shared" ref="E390:O390" si="200">SUM(E385:E389)</f>
        <v>0</v>
      </c>
      <c r="F390" s="2600">
        <f t="shared" si="200"/>
        <v>0</v>
      </c>
      <c r="G390" s="2600">
        <f t="shared" si="200"/>
        <v>78</v>
      </c>
      <c r="H390" s="2600">
        <f t="shared" si="200"/>
        <v>83</v>
      </c>
      <c r="I390" s="2600">
        <f t="shared" si="200"/>
        <v>161</v>
      </c>
      <c r="J390" s="2600">
        <f t="shared" si="200"/>
        <v>87</v>
      </c>
      <c r="K390" s="2600">
        <f t="shared" si="200"/>
        <v>33</v>
      </c>
      <c r="L390" s="2600">
        <f t="shared" si="200"/>
        <v>120</v>
      </c>
      <c r="M390" s="2600">
        <f t="shared" si="200"/>
        <v>165</v>
      </c>
      <c r="N390" s="2600">
        <f t="shared" si="200"/>
        <v>116</v>
      </c>
      <c r="O390" s="2600">
        <f t="shared" si="200"/>
        <v>281</v>
      </c>
      <c r="P390" s="2998" t="s">
        <v>876</v>
      </c>
      <c r="Q390" s="2998"/>
      <c r="R390" s="2998"/>
    </row>
    <row r="391" spans="1:18" ht="29.25" customHeight="1" x14ac:dyDescent="0.25">
      <c r="A391" s="2437"/>
      <c r="B391" s="2437"/>
      <c r="C391" s="2437"/>
      <c r="D391" s="283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429"/>
      <c r="Q391" s="2429"/>
      <c r="R391" s="2429"/>
    </row>
    <row r="392" spans="1:18" ht="29.25" customHeight="1" x14ac:dyDescent="0.25">
      <c r="A392" s="1823"/>
      <c r="B392" s="1823"/>
      <c r="C392" s="1823"/>
      <c r="D392" s="283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1820"/>
      <c r="Q392" s="1820"/>
      <c r="R392" s="1820"/>
    </row>
    <row r="393" spans="1:18" ht="28.5" customHeight="1" thickBot="1" x14ac:dyDescent="0.3">
      <c r="A393" s="2987" t="s">
        <v>2311</v>
      </c>
      <c r="B393" s="2987"/>
      <c r="C393" s="1822"/>
      <c r="D393" s="1822"/>
      <c r="E393" s="1822"/>
      <c r="F393" s="1822"/>
      <c r="G393" s="1822"/>
      <c r="H393" s="1822"/>
      <c r="I393" s="1822"/>
      <c r="J393" s="1822"/>
      <c r="K393" s="1475"/>
      <c r="L393" s="2970"/>
      <c r="M393" s="2970"/>
      <c r="N393" s="2970"/>
      <c r="O393" s="209"/>
      <c r="P393" s="2963" t="s">
        <v>2312</v>
      </c>
      <c r="Q393" s="2963"/>
      <c r="R393" s="2963"/>
    </row>
    <row r="394" spans="1:18" ht="22.5" customHeight="1" thickTop="1" x14ac:dyDescent="0.25">
      <c r="A394" s="2794" t="s">
        <v>44</v>
      </c>
      <c r="B394" s="2797" t="s">
        <v>86</v>
      </c>
      <c r="C394" s="2797" t="s">
        <v>45</v>
      </c>
      <c r="D394" s="2797" t="s">
        <v>33</v>
      </c>
      <c r="E394" s="2797"/>
      <c r="F394" s="2797"/>
      <c r="G394" s="2797" t="s">
        <v>1</v>
      </c>
      <c r="H394" s="2797"/>
      <c r="I394" s="2797"/>
      <c r="J394" s="2797" t="s">
        <v>2</v>
      </c>
      <c r="K394" s="2797"/>
      <c r="L394" s="2797"/>
      <c r="M394" s="2847" t="s">
        <v>31</v>
      </c>
      <c r="N394" s="2847"/>
      <c r="O394" s="2847"/>
      <c r="P394" s="2867" t="s">
        <v>99</v>
      </c>
      <c r="Q394" s="2867" t="s">
        <v>126</v>
      </c>
      <c r="R394" s="2791" t="s">
        <v>166</v>
      </c>
    </row>
    <row r="395" spans="1:18" ht="22.5" customHeight="1" x14ac:dyDescent="0.25">
      <c r="A395" s="2795"/>
      <c r="B395" s="2845"/>
      <c r="C395" s="2845"/>
      <c r="D395" s="2827" t="s">
        <v>94</v>
      </c>
      <c r="E395" s="2827"/>
      <c r="F395" s="2827"/>
      <c r="G395" s="2827" t="s">
        <v>95</v>
      </c>
      <c r="H395" s="2827"/>
      <c r="I395" s="2827"/>
      <c r="J395" s="2827" t="s">
        <v>96</v>
      </c>
      <c r="K395" s="2827"/>
      <c r="L395" s="2827"/>
      <c r="M395" s="2827" t="s">
        <v>116</v>
      </c>
      <c r="N395" s="2827"/>
      <c r="O395" s="2827"/>
      <c r="P395" s="2868"/>
      <c r="Q395" s="2868"/>
      <c r="R395" s="2792"/>
    </row>
    <row r="396" spans="1:18" ht="22.5" customHeight="1" x14ac:dyDescent="0.25">
      <c r="A396" s="2795"/>
      <c r="B396" s="2845"/>
      <c r="C396" s="2845"/>
      <c r="D396" s="2559" t="s">
        <v>204</v>
      </c>
      <c r="E396" s="2559" t="s">
        <v>2833</v>
      </c>
      <c r="F396" s="2559" t="s">
        <v>26</v>
      </c>
      <c r="G396" s="2559" t="s">
        <v>204</v>
      </c>
      <c r="H396" s="2559" t="s">
        <v>2833</v>
      </c>
      <c r="I396" s="2559" t="s">
        <v>26</v>
      </c>
      <c r="J396" s="2559" t="s">
        <v>204</v>
      </c>
      <c r="K396" s="2559" t="s">
        <v>2833</v>
      </c>
      <c r="L396" s="2559" t="s">
        <v>26</v>
      </c>
      <c r="M396" s="2559" t="s">
        <v>204</v>
      </c>
      <c r="N396" s="2559" t="s">
        <v>2833</v>
      </c>
      <c r="O396" s="2559" t="s">
        <v>26</v>
      </c>
      <c r="P396" s="2868"/>
      <c r="Q396" s="2868"/>
      <c r="R396" s="2792"/>
    </row>
    <row r="397" spans="1:18" ht="22.5" customHeight="1" thickBot="1" x14ac:dyDescent="0.3">
      <c r="A397" s="2802"/>
      <c r="B397" s="2846"/>
      <c r="C397" s="2846"/>
      <c r="D397" s="280" t="s">
        <v>181</v>
      </c>
      <c r="E397" s="280" t="s">
        <v>182</v>
      </c>
      <c r="F397" s="280" t="s">
        <v>183</v>
      </c>
      <c r="G397" s="280" t="s">
        <v>181</v>
      </c>
      <c r="H397" s="280" t="s">
        <v>182</v>
      </c>
      <c r="I397" s="280" t="s">
        <v>183</v>
      </c>
      <c r="J397" s="280" t="s">
        <v>181</v>
      </c>
      <c r="K397" s="280" t="s">
        <v>182</v>
      </c>
      <c r="L397" s="280" t="s">
        <v>183</v>
      </c>
      <c r="M397" s="280" t="s">
        <v>181</v>
      </c>
      <c r="N397" s="280" t="s">
        <v>182</v>
      </c>
      <c r="O397" s="280" t="s">
        <v>183</v>
      </c>
      <c r="P397" s="2869"/>
      <c r="Q397" s="2869"/>
      <c r="R397" s="2988"/>
    </row>
    <row r="398" spans="1:18" ht="42.75" customHeight="1" x14ac:dyDescent="0.25">
      <c r="A398" s="2320" t="s">
        <v>775</v>
      </c>
      <c r="B398" s="494"/>
      <c r="C398" s="494"/>
      <c r="D398" s="200">
        <v>0</v>
      </c>
      <c r="E398" s="200">
        <v>0</v>
      </c>
      <c r="F398" s="200">
        <v>0</v>
      </c>
      <c r="G398" s="178">
        <v>59</v>
      </c>
      <c r="H398" s="178">
        <v>9</v>
      </c>
      <c r="I398" s="178">
        <v>68</v>
      </c>
      <c r="J398" s="178">
        <v>64</v>
      </c>
      <c r="K398" s="178">
        <v>12</v>
      </c>
      <c r="L398" s="178">
        <v>76</v>
      </c>
      <c r="M398" s="178">
        <f t="shared" ref="M398:O399" si="201">SUM(D398,G398,J398)</f>
        <v>123</v>
      </c>
      <c r="N398" s="178">
        <f t="shared" si="201"/>
        <v>21</v>
      </c>
      <c r="O398" s="178">
        <f t="shared" si="201"/>
        <v>144</v>
      </c>
      <c r="P398" s="849"/>
      <c r="Q398" s="2297"/>
      <c r="R398" s="2322" t="s">
        <v>2555</v>
      </c>
    </row>
    <row r="399" spans="1:18" ht="52.5" customHeight="1" x14ac:dyDescent="0.25">
      <c r="A399" s="2321" t="s">
        <v>776</v>
      </c>
      <c r="B399" s="1047"/>
      <c r="C399" s="1047"/>
      <c r="D399" s="200">
        <v>0</v>
      </c>
      <c r="E399" s="200">
        <v>0</v>
      </c>
      <c r="F399" s="200">
        <v>0</v>
      </c>
      <c r="G399" s="282">
        <v>0</v>
      </c>
      <c r="H399" s="282">
        <v>69</v>
      </c>
      <c r="I399" s="282">
        <v>69</v>
      </c>
      <c r="J399" s="282">
        <v>0</v>
      </c>
      <c r="K399" s="282">
        <v>59</v>
      </c>
      <c r="L399" s="282">
        <v>59</v>
      </c>
      <c r="M399" s="282">
        <f t="shared" si="201"/>
        <v>0</v>
      </c>
      <c r="N399" s="282">
        <f t="shared" si="201"/>
        <v>128</v>
      </c>
      <c r="O399" s="282">
        <f t="shared" si="201"/>
        <v>128</v>
      </c>
      <c r="P399" s="859"/>
      <c r="Q399" s="2297"/>
      <c r="R399" s="2322" t="s">
        <v>2570</v>
      </c>
    </row>
    <row r="400" spans="1:18" ht="21.75" customHeight="1" x14ac:dyDescent="0.25">
      <c r="A400" s="2877" t="s">
        <v>291</v>
      </c>
      <c r="B400" s="2886" t="s">
        <v>371</v>
      </c>
      <c r="C400" s="1020" t="s">
        <v>777</v>
      </c>
      <c r="D400" s="200">
        <v>0</v>
      </c>
      <c r="E400" s="200">
        <v>0</v>
      </c>
      <c r="F400" s="200">
        <v>0</v>
      </c>
      <c r="G400" s="196">
        <v>15</v>
      </c>
      <c r="H400" s="196">
        <v>13</v>
      </c>
      <c r="I400" s="196">
        <v>28</v>
      </c>
      <c r="J400" s="196">
        <v>11</v>
      </c>
      <c r="K400" s="196">
        <v>2</v>
      </c>
      <c r="L400" s="196">
        <v>13</v>
      </c>
      <c r="M400" s="178">
        <f>SUM(D400,G400,J400)</f>
        <v>26</v>
      </c>
      <c r="N400" s="178">
        <f t="shared" ref="N400:O402" si="202">SUM(E400,H400,K400)</f>
        <v>15</v>
      </c>
      <c r="O400" s="178">
        <f t="shared" si="202"/>
        <v>41</v>
      </c>
      <c r="P400" s="620" t="s">
        <v>373</v>
      </c>
      <c r="Q400" s="2962" t="s">
        <v>920</v>
      </c>
      <c r="R400" s="2926" t="s">
        <v>292</v>
      </c>
    </row>
    <row r="401" spans="1:18" ht="21.75" customHeight="1" x14ac:dyDescent="0.25">
      <c r="A401" s="2827"/>
      <c r="B401" s="2886"/>
      <c r="C401" s="1020" t="s">
        <v>779</v>
      </c>
      <c r="D401" s="200">
        <v>0</v>
      </c>
      <c r="E401" s="200">
        <v>0</v>
      </c>
      <c r="F401" s="200">
        <v>0</v>
      </c>
      <c r="G401" s="196">
        <v>6</v>
      </c>
      <c r="H401" s="196">
        <v>10</v>
      </c>
      <c r="I401" s="196">
        <v>16</v>
      </c>
      <c r="J401" s="196">
        <v>5</v>
      </c>
      <c r="K401" s="196">
        <v>1</v>
      </c>
      <c r="L401" s="196">
        <v>6</v>
      </c>
      <c r="M401" s="178">
        <f t="shared" ref="M401:M402" si="203">SUM(D401,G401,J401)</f>
        <v>11</v>
      </c>
      <c r="N401" s="178">
        <f t="shared" si="202"/>
        <v>11</v>
      </c>
      <c r="O401" s="178">
        <f t="shared" si="202"/>
        <v>22</v>
      </c>
      <c r="P401" s="620" t="s">
        <v>780</v>
      </c>
      <c r="Q401" s="2962"/>
      <c r="R401" s="2908"/>
    </row>
    <row r="402" spans="1:18" ht="21.75" customHeight="1" x14ac:dyDescent="0.25">
      <c r="A402" s="2827"/>
      <c r="B402" s="2886"/>
      <c r="C402" s="1020" t="s">
        <v>375</v>
      </c>
      <c r="D402" s="200">
        <v>0</v>
      </c>
      <c r="E402" s="200">
        <v>0</v>
      </c>
      <c r="F402" s="200">
        <v>0</v>
      </c>
      <c r="G402" s="196">
        <v>5</v>
      </c>
      <c r="H402" s="196">
        <v>3</v>
      </c>
      <c r="I402" s="196">
        <v>8</v>
      </c>
      <c r="J402" s="196">
        <v>6</v>
      </c>
      <c r="K402" s="196">
        <v>0</v>
      </c>
      <c r="L402" s="196">
        <v>6</v>
      </c>
      <c r="M402" s="178">
        <f t="shared" si="203"/>
        <v>11</v>
      </c>
      <c r="N402" s="178">
        <f t="shared" si="202"/>
        <v>3</v>
      </c>
      <c r="O402" s="178">
        <f t="shared" si="202"/>
        <v>14</v>
      </c>
      <c r="P402" s="620" t="s">
        <v>376</v>
      </c>
      <c r="Q402" s="2962"/>
      <c r="R402" s="2908"/>
    </row>
    <row r="403" spans="1:18" ht="18" customHeight="1" x14ac:dyDescent="0.25">
      <c r="A403" s="2827"/>
      <c r="B403" s="2827" t="s">
        <v>46</v>
      </c>
      <c r="C403" s="2827"/>
      <c r="D403" s="213">
        <f>SUM(D400:D402)</f>
        <v>0</v>
      </c>
      <c r="E403" s="213">
        <f t="shared" ref="E403:O403" si="204">SUM(E400:E402)</f>
        <v>0</v>
      </c>
      <c r="F403" s="213">
        <f t="shared" si="204"/>
        <v>0</v>
      </c>
      <c r="G403" s="213">
        <f t="shared" si="204"/>
        <v>26</v>
      </c>
      <c r="H403" s="213">
        <f t="shared" si="204"/>
        <v>26</v>
      </c>
      <c r="I403" s="213">
        <f t="shared" si="204"/>
        <v>52</v>
      </c>
      <c r="J403" s="213">
        <f t="shared" si="204"/>
        <v>22</v>
      </c>
      <c r="K403" s="213">
        <f t="shared" si="204"/>
        <v>3</v>
      </c>
      <c r="L403" s="213">
        <f t="shared" si="204"/>
        <v>25</v>
      </c>
      <c r="M403" s="213">
        <f t="shared" si="204"/>
        <v>48</v>
      </c>
      <c r="N403" s="213">
        <f t="shared" si="204"/>
        <v>29</v>
      </c>
      <c r="O403" s="213">
        <f t="shared" si="204"/>
        <v>77</v>
      </c>
      <c r="P403" s="2891" t="s">
        <v>477</v>
      </c>
      <c r="Q403" s="2891"/>
      <c r="R403" s="2908"/>
    </row>
    <row r="404" spans="1:18" s="277" customFormat="1" ht="18" customHeight="1" x14ac:dyDescent="0.25">
      <c r="A404" s="2886" t="s">
        <v>291</v>
      </c>
      <c r="B404" s="2886" t="s">
        <v>781</v>
      </c>
      <c r="C404" s="1483" t="s">
        <v>782</v>
      </c>
      <c r="D404" s="196">
        <v>0</v>
      </c>
      <c r="E404" s="196">
        <v>0</v>
      </c>
      <c r="F404" s="196">
        <v>0</v>
      </c>
      <c r="G404" s="196">
        <v>11</v>
      </c>
      <c r="H404" s="196">
        <v>12</v>
      </c>
      <c r="I404" s="196">
        <v>23</v>
      </c>
      <c r="J404" s="196">
        <v>7</v>
      </c>
      <c r="K404" s="196">
        <v>8</v>
      </c>
      <c r="L404" s="196">
        <v>15</v>
      </c>
      <c r="M404" s="178">
        <f>SUM(D404,G404,J404)</f>
        <v>18</v>
      </c>
      <c r="N404" s="178">
        <f t="shared" ref="N404:O407" si="205">SUM(E404,H404,K404)</f>
        <v>20</v>
      </c>
      <c r="O404" s="178">
        <f t="shared" si="205"/>
        <v>38</v>
      </c>
      <c r="P404" s="620" t="s">
        <v>783</v>
      </c>
      <c r="Q404" s="2893" t="s">
        <v>784</v>
      </c>
      <c r="R404" s="2962" t="s">
        <v>292</v>
      </c>
    </row>
    <row r="405" spans="1:18" s="277" customFormat="1" ht="18" customHeight="1" x14ac:dyDescent="0.25">
      <c r="A405" s="2886"/>
      <c r="B405" s="2886" t="s">
        <v>781</v>
      </c>
      <c r="C405" s="1483" t="s">
        <v>785</v>
      </c>
      <c r="D405" s="196">
        <v>0</v>
      </c>
      <c r="E405" s="196">
        <v>0</v>
      </c>
      <c r="F405" s="196">
        <v>0</v>
      </c>
      <c r="G405" s="196">
        <v>11</v>
      </c>
      <c r="H405" s="196">
        <v>12</v>
      </c>
      <c r="I405" s="196">
        <v>23</v>
      </c>
      <c r="J405" s="196">
        <v>7</v>
      </c>
      <c r="K405" s="196">
        <v>5</v>
      </c>
      <c r="L405" s="196">
        <v>12</v>
      </c>
      <c r="M405" s="178">
        <f t="shared" ref="M405:M406" si="206">SUM(D405,G405,J405)</f>
        <v>18</v>
      </c>
      <c r="N405" s="178">
        <f t="shared" si="205"/>
        <v>17</v>
      </c>
      <c r="O405" s="178">
        <f t="shared" si="205"/>
        <v>35</v>
      </c>
      <c r="P405" s="620" t="s">
        <v>786</v>
      </c>
      <c r="Q405" s="2893"/>
      <c r="R405" s="2962"/>
    </row>
    <row r="406" spans="1:18" s="277" customFormat="1" ht="18" customHeight="1" x14ac:dyDescent="0.25">
      <c r="A406" s="2886"/>
      <c r="B406" s="2886" t="s">
        <v>781</v>
      </c>
      <c r="C406" s="1483" t="s">
        <v>787</v>
      </c>
      <c r="D406" s="196">
        <v>0</v>
      </c>
      <c r="E406" s="196">
        <v>0</v>
      </c>
      <c r="F406" s="196">
        <v>0</v>
      </c>
      <c r="G406" s="196">
        <v>7</v>
      </c>
      <c r="H406" s="196">
        <v>5</v>
      </c>
      <c r="I406" s="196">
        <v>12</v>
      </c>
      <c r="J406" s="196">
        <v>6</v>
      </c>
      <c r="K406" s="196">
        <v>5</v>
      </c>
      <c r="L406" s="196">
        <v>11</v>
      </c>
      <c r="M406" s="178">
        <f t="shared" si="206"/>
        <v>13</v>
      </c>
      <c r="N406" s="178">
        <f t="shared" si="205"/>
        <v>10</v>
      </c>
      <c r="O406" s="178">
        <f t="shared" si="205"/>
        <v>23</v>
      </c>
      <c r="P406" s="620" t="s">
        <v>788</v>
      </c>
      <c r="Q406" s="2893"/>
      <c r="R406" s="2962"/>
    </row>
    <row r="407" spans="1:18" s="277" customFormat="1" ht="18" customHeight="1" x14ac:dyDescent="0.25">
      <c r="A407" s="2886"/>
      <c r="B407" s="2886" t="s">
        <v>781</v>
      </c>
      <c r="C407" s="1483" t="s">
        <v>789</v>
      </c>
      <c r="D407" s="196">
        <v>0</v>
      </c>
      <c r="E407" s="196">
        <v>0</v>
      </c>
      <c r="F407" s="196">
        <v>0</v>
      </c>
      <c r="G407" s="196">
        <v>0</v>
      </c>
      <c r="H407" s="196">
        <v>2</v>
      </c>
      <c r="I407" s="196">
        <v>2</v>
      </c>
      <c r="J407" s="196">
        <v>2</v>
      </c>
      <c r="K407" s="196">
        <v>3</v>
      </c>
      <c r="L407" s="196">
        <v>5</v>
      </c>
      <c r="M407" s="178">
        <f>SUM(D407,G407,J407)</f>
        <v>2</v>
      </c>
      <c r="N407" s="178">
        <f t="shared" si="205"/>
        <v>5</v>
      </c>
      <c r="O407" s="178">
        <f t="shared" si="205"/>
        <v>7</v>
      </c>
      <c r="P407" s="1498" t="s">
        <v>790</v>
      </c>
      <c r="Q407" s="2893"/>
      <c r="R407" s="2962"/>
    </row>
    <row r="408" spans="1:18" s="277" customFormat="1" ht="21.75" customHeight="1" x14ac:dyDescent="0.25">
      <c r="A408" s="2886"/>
      <c r="B408" s="2886" t="s">
        <v>46</v>
      </c>
      <c r="C408" s="2886"/>
      <c r="D408" s="196">
        <f>SUM(D404:D407)</f>
        <v>0</v>
      </c>
      <c r="E408" s="196">
        <f t="shared" ref="E408:O408" si="207">SUM(E404:E407)</f>
        <v>0</v>
      </c>
      <c r="F408" s="196">
        <f>SUM(D408:E408)</f>
        <v>0</v>
      </c>
      <c r="G408" s="196">
        <f t="shared" si="207"/>
        <v>29</v>
      </c>
      <c r="H408" s="196">
        <f t="shared" si="207"/>
        <v>31</v>
      </c>
      <c r="I408" s="196">
        <f t="shared" si="207"/>
        <v>60</v>
      </c>
      <c r="J408" s="196">
        <f t="shared" si="207"/>
        <v>22</v>
      </c>
      <c r="K408" s="196">
        <f t="shared" si="207"/>
        <v>21</v>
      </c>
      <c r="L408" s="196">
        <f t="shared" si="207"/>
        <v>43</v>
      </c>
      <c r="M408" s="178">
        <f t="shared" si="207"/>
        <v>51</v>
      </c>
      <c r="N408" s="178">
        <f t="shared" si="207"/>
        <v>52</v>
      </c>
      <c r="O408" s="178">
        <f t="shared" si="207"/>
        <v>103</v>
      </c>
      <c r="P408" s="2893" t="s">
        <v>477</v>
      </c>
      <c r="Q408" s="2893"/>
      <c r="R408" s="2962"/>
    </row>
    <row r="409" spans="1:18" s="277" customFormat="1" ht="21.75" customHeight="1" x14ac:dyDescent="0.25">
      <c r="A409" s="2886"/>
      <c r="B409" s="2886" t="s">
        <v>379</v>
      </c>
      <c r="C409" s="1483" t="s">
        <v>791</v>
      </c>
      <c r="D409" s="196">
        <v>0</v>
      </c>
      <c r="E409" s="196">
        <v>0</v>
      </c>
      <c r="F409" s="196">
        <v>0</v>
      </c>
      <c r="G409" s="196">
        <v>15</v>
      </c>
      <c r="H409" s="196">
        <v>3</v>
      </c>
      <c r="I409" s="196">
        <v>18</v>
      </c>
      <c r="J409" s="196">
        <v>6</v>
      </c>
      <c r="K409" s="196">
        <v>3</v>
      </c>
      <c r="L409" s="196">
        <v>9</v>
      </c>
      <c r="M409" s="178">
        <f>SUM(D409,G409,J409)</f>
        <v>21</v>
      </c>
      <c r="N409" s="178">
        <f t="shared" ref="N409:O412" si="208">SUM(E409,H409,K409)</f>
        <v>6</v>
      </c>
      <c r="O409" s="178">
        <f t="shared" si="208"/>
        <v>27</v>
      </c>
      <c r="P409" s="620" t="s">
        <v>380</v>
      </c>
      <c r="Q409" s="2893" t="s">
        <v>405</v>
      </c>
      <c r="R409" s="2962"/>
    </row>
    <row r="410" spans="1:18" s="277" customFormat="1" ht="21.75" customHeight="1" x14ac:dyDescent="0.25">
      <c r="A410" s="2886"/>
      <c r="B410" s="2886" t="s">
        <v>379</v>
      </c>
      <c r="C410" s="1483" t="s">
        <v>792</v>
      </c>
      <c r="D410" s="196">
        <v>0</v>
      </c>
      <c r="E410" s="196">
        <v>0</v>
      </c>
      <c r="F410" s="196">
        <v>0</v>
      </c>
      <c r="G410" s="196">
        <v>11</v>
      </c>
      <c r="H410" s="196">
        <v>2</v>
      </c>
      <c r="I410" s="196">
        <v>13</v>
      </c>
      <c r="J410" s="196">
        <v>10</v>
      </c>
      <c r="K410" s="196">
        <v>3</v>
      </c>
      <c r="L410" s="196">
        <v>13</v>
      </c>
      <c r="M410" s="178">
        <f t="shared" ref="M410:M412" si="209">SUM(D410,G410,J410)</f>
        <v>21</v>
      </c>
      <c r="N410" s="178">
        <f t="shared" si="208"/>
        <v>5</v>
      </c>
      <c r="O410" s="178">
        <f t="shared" si="208"/>
        <v>26</v>
      </c>
      <c r="P410" s="620" t="s">
        <v>793</v>
      </c>
      <c r="Q410" s="2893"/>
      <c r="R410" s="2962"/>
    </row>
    <row r="411" spans="1:18" s="277" customFormat="1" ht="21.75" customHeight="1" x14ac:dyDescent="0.25">
      <c r="A411" s="2886"/>
      <c r="B411" s="2886" t="s">
        <v>379</v>
      </c>
      <c r="C411" s="1483" t="s">
        <v>794</v>
      </c>
      <c r="D411" s="196">
        <v>0</v>
      </c>
      <c r="E411" s="196">
        <v>0</v>
      </c>
      <c r="F411" s="196">
        <v>0</v>
      </c>
      <c r="G411" s="196">
        <v>9</v>
      </c>
      <c r="H411" s="196">
        <v>1</v>
      </c>
      <c r="I411" s="196">
        <v>10</v>
      </c>
      <c r="J411" s="196">
        <v>6</v>
      </c>
      <c r="K411" s="196">
        <v>2</v>
      </c>
      <c r="L411" s="196">
        <v>8</v>
      </c>
      <c r="M411" s="178">
        <f t="shared" si="209"/>
        <v>15</v>
      </c>
      <c r="N411" s="178">
        <f t="shared" si="208"/>
        <v>3</v>
      </c>
      <c r="O411" s="178">
        <f t="shared" si="208"/>
        <v>18</v>
      </c>
      <c r="P411" s="620" t="s">
        <v>795</v>
      </c>
      <c r="Q411" s="2893"/>
      <c r="R411" s="2962"/>
    </row>
    <row r="412" spans="1:18" s="277" customFormat="1" ht="25.5" customHeight="1" x14ac:dyDescent="0.25">
      <c r="A412" s="2886"/>
      <c r="B412" s="2886" t="s">
        <v>379</v>
      </c>
      <c r="C412" s="1483" t="s">
        <v>384</v>
      </c>
      <c r="D412" s="196">
        <v>0</v>
      </c>
      <c r="E412" s="196">
        <v>0</v>
      </c>
      <c r="F412" s="196">
        <v>0</v>
      </c>
      <c r="G412" s="196">
        <v>7</v>
      </c>
      <c r="H412" s="196">
        <v>1</v>
      </c>
      <c r="I412" s="196">
        <v>8</v>
      </c>
      <c r="J412" s="196">
        <v>5</v>
      </c>
      <c r="K412" s="196">
        <v>5</v>
      </c>
      <c r="L412" s="196">
        <v>10</v>
      </c>
      <c r="M412" s="178">
        <f t="shared" si="209"/>
        <v>12</v>
      </c>
      <c r="N412" s="178">
        <f t="shared" si="208"/>
        <v>6</v>
      </c>
      <c r="O412" s="178">
        <f t="shared" si="208"/>
        <v>18</v>
      </c>
      <c r="P412" s="1498" t="s">
        <v>385</v>
      </c>
      <c r="Q412" s="2893"/>
      <c r="R412" s="2962"/>
    </row>
    <row r="413" spans="1:18" s="277" customFormat="1" ht="18.75" customHeight="1" x14ac:dyDescent="0.25">
      <c r="A413" s="2886"/>
      <c r="B413" s="2886" t="s">
        <v>46</v>
      </c>
      <c r="C413" s="2886"/>
      <c r="D413" s="196">
        <f>SUM(D409:D412)</f>
        <v>0</v>
      </c>
      <c r="E413" s="196">
        <f t="shared" ref="E413:O413" si="210">SUM(E409:E412)</f>
        <v>0</v>
      </c>
      <c r="F413" s="196">
        <f>SUM(D413:E413)</f>
        <v>0</v>
      </c>
      <c r="G413" s="196">
        <f t="shared" si="210"/>
        <v>42</v>
      </c>
      <c r="H413" s="196">
        <f t="shared" si="210"/>
        <v>7</v>
      </c>
      <c r="I413" s="196">
        <f t="shared" si="210"/>
        <v>49</v>
      </c>
      <c r="J413" s="196">
        <f t="shared" si="210"/>
        <v>27</v>
      </c>
      <c r="K413" s="196">
        <f t="shared" si="210"/>
        <v>13</v>
      </c>
      <c r="L413" s="196">
        <f t="shared" si="210"/>
        <v>40</v>
      </c>
      <c r="M413" s="178">
        <f t="shared" si="210"/>
        <v>69</v>
      </c>
      <c r="N413" s="178">
        <f t="shared" si="210"/>
        <v>20</v>
      </c>
      <c r="O413" s="178">
        <f t="shared" si="210"/>
        <v>89</v>
      </c>
      <c r="P413" s="2893" t="s">
        <v>477</v>
      </c>
      <c r="Q413" s="2893"/>
      <c r="R413" s="2962"/>
    </row>
    <row r="414" spans="1:18" s="277" customFormat="1" ht="24.75" customHeight="1" x14ac:dyDescent="0.25">
      <c r="A414" s="2886"/>
      <c r="B414" s="2842" t="s">
        <v>796</v>
      </c>
      <c r="C414" s="1499" t="s">
        <v>797</v>
      </c>
      <c r="D414" s="196">
        <v>0</v>
      </c>
      <c r="E414" s="196">
        <v>0</v>
      </c>
      <c r="F414" s="196">
        <v>0</v>
      </c>
      <c r="G414" s="196">
        <v>20</v>
      </c>
      <c r="H414" s="196">
        <v>3</v>
      </c>
      <c r="I414" s="196">
        <v>23</v>
      </c>
      <c r="J414" s="196">
        <v>14</v>
      </c>
      <c r="K414" s="196">
        <v>3</v>
      </c>
      <c r="L414" s="196">
        <v>17</v>
      </c>
      <c r="M414" s="178">
        <f>SUM(D414,G414,J414)</f>
        <v>34</v>
      </c>
      <c r="N414" s="178">
        <f t="shared" ref="N414:O415" si="211">SUM(E414,H414,K414)</f>
        <v>6</v>
      </c>
      <c r="O414" s="178">
        <f t="shared" si="211"/>
        <v>40</v>
      </c>
      <c r="P414" s="620" t="s">
        <v>798</v>
      </c>
      <c r="Q414" s="2854" t="s">
        <v>799</v>
      </c>
      <c r="R414" s="2962"/>
    </row>
    <row r="415" spans="1:18" s="277" customFormat="1" ht="24.75" customHeight="1" x14ac:dyDescent="0.25">
      <c r="A415" s="2886"/>
      <c r="B415" s="2842"/>
      <c r="C415" s="1499" t="s">
        <v>800</v>
      </c>
      <c r="D415" s="196">
        <v>0</v>
      </c>
      <c r="E415" s="196">
        <v>0</v>
      </c>
      <c r="F415" s="196">
        <v>0</v>
      </c>
      <c r="G415" s="196">
        <v>24</v>
      </c>
      <c r="H415" s="196">
        <v>6</v>
      </c>
      <c r="I415" s="196">
        <v>30</v>
      </c>
      <c r="J415" s="196">
        <v>12</v>
      </c>
      <c r="K415" s="196">
        <v>4</v>
      </c>
      <c r="L415" s="196">
        <v>16</v>
      </c>
      <c r="M415" s="178">
        <f>SUM(D415,G415,J415)</f>
        <v>36</v>
      </c>
      <c r="N415" s="178">
        <f t="shared" si="211"/>
        <v>10</v>
      </c>
      <c r="O415" s="178">
        <f t="shared" si="211"/>
        <v>46</v>
      </c>
      <c r="P415" s="620" t="s">
        <v>801</v>
      </c>
      <c r="Q415" s="2854"/>
      <c r="R415" s="2962"/>
    </row>
    <row r="416" spans="1:18" s="277" customFormat="1" ht="24.75" customHeight="1" x14ac:dyDescent="0.25">
      <c r="A416" s="2886"/>
      <c r="B416" s="2842" t="s">
        <v>46</v>
      </c>
      <c r="C416" s="2842"/>
      <c r="D416" s="196">
        <f>SUM(D414:D415)</f>
        <v>0</v>
      </c>
      <c r="E416" s="196">
        <f t="shared" ref="E416:O416" si="212">SUM(E414:E415)</f>
        <v>0</v>
      </c>
      <c r="F416" s="196">
        <f t="shared" si="212"/>
        <v>0</v>
      </c>
      <c r="G416" s="196">
        <f t="shared" si="212"/>
        <v>44</v>
      </c>
      <c r="H416" s="196">
        <f t="shared" si="212"/>
        <v>9</v>
      </c>
      <c r="I416" s="196">
        <f t="shared" si="212"/>
        <v>53</v>
      </c>
      <c r="J416" s="196">
        <f t="shared" si="212"/>
        <v>26</v>
      </c>
      <c r="K416" s="196">
        <f t="shared" si="212"/>
        <v>7</v>
      </c>
      <c r="L416" s="196">
        <f t="shared" si="212"/>
        <v>33</v>
      </c>
      <c r="M416" s="178">
        <f t="shared" si="212"/>
        <v>70</v>
      </c>
      <c r="N416" s="178">
        <f t="shared" si="212"/>
        <v>16</v>
      </c>
      <c r="O416" s="178">
        <f t="shared" si="212"/>
        <v>86</v>
      </c>
      <c r="P416" s="2843" t="s">
        <v>477</v>
      </c>
      <c r="Q416" s="2843"/>
      <c r="R416" s="2962"/>
    </row>
    <row r="417" spans="1:78" s="277" customFormat="1" ht="24.75" customHeight="1" x14ac:dyDescent="0.25">
      <c r="A417" s="2886"/>
      <c r="B417" s="1499" t="s">
        <v>802</v>
      </c>
      <c r="C417" s="1499" t="s">
        <v>802</v>
      </c>
      <c r="D417" s="196">
        <v>0</v>
      </c>
      <c r="E417" s="196">
        <v>0</v>
      </c>
      <c r="F417" s="196">
        <v>0</v>
      </c>
      <c r="G417" s="196">
        <v>12</v>
      </c>
      <c r="H417" s="196">
        <v>25</v>
      </c>
      <c r="I417" s="196">
        <v>37</v>
      </c>
      <c r="J417" s="196">
        <v>10</v>
      </c>
      <c r="K417" s="196">
        <v>16</v>
      </c>
      <c r="L417" s="196">
        <v>26</v>
      </c>
      <c r="M417" s="178">
        <f>SUM(D417,G417,J417)</f>
        <v>22</v>
      </c>
      <c r="N417" s="196">
        <f t="shared" ref="N417:O418" si="213">SUM(E417,H417,K417)</f>
        <v>41</v>
      </c>
      <c r="O417" s="178">
        <f t="shared" si="213"/>
        <v>63</v>
      </c>
      <c r="P417" s="1498" t="s">
        <v>803</v>
      </c>
      <c r="Q417" s="1498" t="s">
        <v>803</v>
      </c>
      <c r="R417" s="2962"/>
    </row>
    <row r="418" spans="1:78" s="277" customFormat="1" ht="24.75" customHeight="1" x14ac:dyDescent="0.25">
      <c r="A418" s="2886"/>
      <c r="B418" s="1499" t="s">
        <v>921</v>
      </c>
      <c r="C418" s="1499" t="s">
        <v>921</v>
      </c>
      <c r="D418" s="196">
        <v>0</v>
      </c>
      <c r="E418" s="196">
        <v>0</v>
      </c>
      <c r="F418" s="196">
        <v>0</v>
      </c>
      <c r="G418" s="196">
        <v>15</v>
      </c>
      <c r="H418" s="196">
        <v>3</v>
      </c>
      <c r="I418" s="196">
        <v>18</v>
      </c>
      <c r="J418" s="196">
        <v>0</v>
      </c>
      <c r="K418" s="196">
        <v>0</v>
      </c>
      <c r="L418" s="196">
        <v>0</v>
      </c>
      <c r="M418" s="178">
        <f t="shared" ref="M418" si="214">SUM(D418,G418,J418)</f>
        <v>15</v>
      </c>
      <c r="N418" s="196">
        <f t="shared" si="213"/>
        <v>3</v>
      </c>
      <c r="O418" s="178">
        <f t="shared" si="213"/>
        <v>18</v>
      </c>
      <c r="P418" s="1053" t="s">
        <v>922</v>
      </c>
      <c r="Q418" s="1053" t="s">
        <v>922</v>
      </c>
      <c r="R418" s="2962"/>
    </row>
    <row r="419" spans="1:78" s="277" customFormat="1" ht="19.5" customHeight="1" thickBot="1" x14ac:dyDescent="0.3">
      <c r="A419" s="2994" t="s">
        <v>49</v>
      </c>
      <c r="B419" s="2994"/>
      <c r="C419" s="2994"/>
      <c r="D419" s="2600">
        <f>SUM(D403,D408,D413,D416,D417,D418)</f>
        <v>0</v>
      </c>
      <c r="E419" s="2600">
        <f t="shared" ref="E419:O419" si="215">SUM(E403,E408,E413,E416,E417,E418)</f>
        <v>0</v>
      </c>
      <c r="F419" s="2600">
        <f t="shared" si="215"/>
        <v>0</v>
      </c>
      <c r="G419" s="2600">
        <f t="shared" si="215"/>
        <v>168</v>
      </c>
      <c r="H419" s="2600">
        <f t="shared" si="215"/>
        <v>101</v>
      </c>
      <c r="I419" s="2600">
        <f t="shared" si="215"/>
        <v>269</v>
      </c>
      <c r="J419" s="2600">
        <f t="shared" si="215"/>
        <v>107</v>
      </c>
      <c r="K419" s="2600">
        <f t="shared" si="215"/>
        <v>60</v>
      </c>
      <c r="L419" s="2600">
        <f t="shared" si="215"/>
        <v>167</v>
      </c>
      <c r="M419" s="2600">
        <f t="shared" si="215"/>
        <v>275</v>
      </c>
      <c r="N419" s="2600">
        <f t="shared" si="215"/>
        <v>161</v>
      </c>
      <c r="O419" s="2600">
        <f t="shared" si="215"/>
        <v>436</v>
      </c>
      <c r="P419" s="2995" t="s">
        <v>876</v>
      </c>
      <c r="Q419" s="2995"/>
      <c r="R419" s="2995"/>
    </row>
    <row r="420" spans="1:78" s="277" customFormat="1" ht="28.5" customHeight="1" x14ac:dyDescent="0.25">
      <c r="A420" s="87"/>
      <c r="B420" s="87"/>
      <c r="C420" s="87"/>
      <c r="D420" s="193"/>
      <c r="E420" s="193"/>
      <c r="F420" s="193"/>
      <c r="G420" s="193"/>
      <c r="H420" s="193"/>
      <c r="I420" s="193"/>
      <c r="J420" s="193"/>
      <c r="K420" s="193"/>
      <c r="L420" s="193"/>
      <c r="M420" s="182"/>
      <c r="N420" s="182"/>
      <c r="O420" s="182"/>
      <c r="P420" s="87"/>
      <c r="Q420" s="87"/>
      <c r="R420" s="87"/>
    </row>
    <row r="421" spans="1:78" s="277" customFormat="1" ht="28.5" customHeight="1" x14ac:dyDescent="0.25">
      <c r="A421" s="87"/>
      <c r="B421" s="87"/>
      <c r="C421" s="87"/>
      <c r="D421" s="193"/>
      <c r="E421" s="193"/>
      <c r="F421" s="193"/>
      <c r="G421" s="193"/>
      <c r="H421" s="193"/>
      <c r="I421" s="193"/>
      <c r="J421" s="193"/>
      <c r="K421" s="193"/>
      <c r="L421" s="193"/>
      <c r="M421" s="182"/>
      <c r="N421" s="182"/>
      <c r="O421" s="182"/>
      <c r="P421" s="87"/>
      <c r="Q421" s="87"/>
      <c r="R421" s="87"/>
    </row>
    <row r="422" spans="1:78" s="277" customFormat="1" ht="30.75" customHeight="1" thickBot="1" x14ac:dyDescent="0.3">
      <c r="A422" s="2987" t="s">
        <v>2311</v>
      </c>
      <c r="B422" s="2987"/>
      <c r="C422" s="1737"/>
      <c r="D422" s="1737"/>
      <c r="E422" s="1737"/>
      <c r="F422" s="1737"/>
      <c r="G422" s="1737"/>
      <c r="H422" s="1737"/>
      <c r="I422" s="1737"/>
      <c r="J422" s="1737"/>
      <c r="K422" s="271"/>
      <c r="L422" s="2970"/>
      <c r="M422" s="2970"/>
      <c r="N422" s="2970"/>
      <c r="O422" s="209"/>
      <c r="P422" s="2963" t="s">
        <v>2312</v>
      </c>
      <c r="Q422" s="2963"/>
      <c r="R422" s="2963"/>
    </row>
    <row r="423" spans="1:78" s="277" customFormat="1" ht="22.5" customHeight="1" thickTop="1" x14ac:dyDescent="0.25">
      <c r="A423" s="2794" t="s">
        <v>44</v>
      </c>
      <c r="B423" s="2797" t="s">
        <v>86</v>
      </c>
      <c r="C423" s="2797" t="s">
        <v>45</v>
      </c>
      <c r="D423" s="2797" t="s">
        <v>33</v>
      </c>
      <c r="E423" s="2797"/>
      <c r="F423" s="2797"/>
      <c r="G423" s="2797" t="s">
        <v>1</v>
      </c>
      <c r="H423" s="2797"/>
      <c r="I423" s="2797"/>
      <c r="J423" s="2797" t="s">
        <v>2</v>
      </c>
      <c r="K423" s="2797"/>
      <c r="L423" s="2797"/>
      <c r="M423" s="2847" t="s">
        <v>31</v>
      </c>
      <c r="N423" s="2847"/>
      <c r="O423" s="2847"/>
      <c r="P423" s="2867" t="s">
        <v>99</v>
      </c>
      <c r="Q423" s="2867" t="s">
        <v>126</v>
      </c>
      <c r="R423" s="2791" t="s">
        <v>166</v>
      </c>
    </row>
    <row r="424" spans="1:78" s="277" customFormat="1" ht="25.5" customHeight="1" x14ac:dyDescent="0.25">
      <c r="A424" s="2795"/>
      <c r="B424" s="2845"/>
      <c r="C424" s="2845"/>
      <c r="D424" s="2827" t="s">
        <v>94</v>
      </c>
      <c r="E424" s="2827"/>
      <c r="F424" s="2827"/>
      <c r="G424" s="2827" t="s">
        <v>95</v>
      </c>
      <c r="H424" s="2827"/>
      <c r="I424" s="2827"/>
      <c r="J424" s="2827" t="s">
        <v>96</v>
      </c>
      <c r="K424" s="2827"/>
      <c r="L424" s="2827"/>
      <c r="M424" s="2827" t="s">
        <v>116</v>
      </c>
      <c r="N424" s="2827"/>
      <c r="O424" s="2827"/>
      <c r="P424" s="2868"/>
      <c r="Q424" s="2868"/>
      <c r="R424" s="2792"/>
    </row>
    <row r="425" spans="1:78" s="277" customFormat="1" ht="27.75" customHeight="1" x14ac:dyDescent="0.25">
      <c r="A425" s="2795"/>
      <c r="B425" s="2845"/>
      <c r="C425" s="2845"/>
      <c r="D425" s="2559" t="s">
        <v>204</v>
      </c>
      <c r="E425" s="2559" t="s">
        <v>2833</v>
      </c>
      <c r="F425" s="2559" t="s">
        <v>26</v>
      </c>
      <c r="G425" s="2559" t="s">
        <v>204</v>
      </c>
      <c r="H425" s="2559" t="s">
        <v>2833</v>
      </c>
      <c r="I425" s="2559" t="s">
        <v>26</v>
      </c>
      <c r="J425" s="2559" t="s">
        <v>204</v>
      </c>
      <c r="K425" s="2559" t="s">
        <v>2833</v>
      </c>
      <c r="L425" s="2559" t="s">
        <v>26</v>
      </c>
      <c r="M425" s="2559" t="s">
        <v>204</v>
      </c>
      <c r="N425" s="2559" t="s">
        <v>2833</v>
      </c>
      <c r="O425" s="2559" t="s">
        <v>26</v>
      </c>
      <c r="P425" s="2868"/>
      <c r="Q425" s="2868"/>
      <c r="R425" s="2792"/>
    </row>
    <row r="426" spans="1:78" s="277" customFormat="1" ht="24.75" customHeight="1" thickBot="1" x14ac:dyDescent="0.3">
      <c r="A426" s="2802"/>
      <c r="B426" s="2846"/>
      <c r="C426" s="2846"/>
      <c r="D426" s="280" t="s">
        <v>181</v>
      </c>
      <c r="E426" s="280" t="s">
        <v>182</v>
      </c>
      <c r="F426" s="280" t="s">
        <v>183</v>
      </c>
      <c r="G426" s="280" t="s">
        <v>181</v>
      </c>
      <c r="H426" s="280" t="s">
        <v>182</v>
      </c>
      <c r="I426" s="280" t="s">
        <v>183</v>
      </c>
      <c r="J426" s="280" t="s">
        <v>181</v>
      </c>
      <c r="K426" s="280" t="s">
        <v>182</v>
      </c>
      <c r="L426" s="280" t="s">
        <v>183</v>
      </c>
      <c r="M426" s="280" t="s">
        <v>181</v>
      </c>
      <c r="N426" s="280" t="s">
        <v>182</v>
      </c>
      <c r="O426" s="280" t="s">
        <v>183</v>
      </c>
      <c r="P426" s="2869"/>
      <c r="Q426" s="2869"/>
      <c r="R426" s="2988"/>
    </row>
    <row r="427" spans="1:78" ht="24.75" customHeight="1" x14ac:dyDescent="0.25">
      <c r="A427" s="2848" t="s">
        <v>806</v>
      </c>
      <c r="B427" s="192" t="s">
        <v>72</v>
      </c>
      <c r="C427" s="256"/>
      <c r="D427" s="202">
        <v>0</v>
      </c>
      <c r="E427" s="202">
        <v>0</v>
      </c>
      <c r="F427" s="202">
        <v>0</v>
      </c>
      <c r="G427" s="202">
        <v>14</v>
      </c>
      <c r="H427" s="202">
        <v>30</v>
      </c>
      <c r="I427" s="202">
        <v>44</v>
      </c>
      <c r="J427" s="202">
        <v>11</v>
      </c>
      <c r="K427" s="202">
        <v>12</v>
      </c>
      <c r="L427" s="202">
        <v>23</v>
      </c>
      <c r="M427" s="2603">
        <f>SUM(D427,G427,J427)</f>
        <v>25</v>
      </c>
      <c r="N427" s="2603">
        <f t="shared" ref="N427:O429" si="216">SUM(E427,H427,K427)</f>
        <v>42</v>
      </c>
      <c r="O427" s="2603">
        <f t="shared" si="216"/>
        <v>67</v>
      </c>
      <c r="P427" s="361"/>
      <c r="Q427" s="244" t="s">
        <v>145</v>
      </c>
      <c r="R427" s="2934" t="s">
        <v>144</v>
      </c>
    </row>
    <row r="428" spans="1:78" ht="23.25" customHeight="1" x14ac:dyDescent="0.25">
      <c r="A428" s="2848" t="s">
        <v>806</v>
      </c>
      <c r="B428" s="2435" t="s">
        <v>807</v>
      </c>
      <c r="C428" s="255"/>
      <c r="D428" s="202">
        <v>0</v>
      </c>
      <c r="E428" s="202">
        <v>0</v>
      </c>
      <c r="F428" s="202">
        <v>0</v>
      </c>
      <c r="G428" s="196">
        <v>34</v>
      </c>
      <c r="H428" s="196">
        <v>15</v>
      </c>
      <c r="I428" s="196">
        <v>49</v>
      </c>
      <c r="J428" s="196">
        <v>28</v>
      </c>
      <c r="K428" s="196">
        <v>23</v>
      </c>
      <c r="L428" s="196">
        <v>51</v>
      </c>
      <c r="M428" s="178">
        <f t="shared" ref="M428:M429" si="217">SUM(D428,G428,J428)</f>
        <v>62</v>
      </c>
      <c r="N428" s="178">
        <f t="shared" si="216"/>
        <v>38</v>
      </c>
      <c r="O428" s="178">
        <f t="shared" si="216"/>
        <v>100</v>
      </c>
      <c r="P428" s="362"/>
      <c r="Q428" s="1035" t="s">
        <v>923</v>
      </c>
      <c r="R428" s="2901"/>
    </row>
    <row r="429" spans="1:78" ht="33" customHeight="1" x14ac:dyDescent="0.25">
      <c r="A429" s="2848"/>
      <c r="B429" s="1891" t="s">
        <v>809</v>
      </c>
      <c r="C429" s="255"/>
      <c r="D429" s="202">
        <v>0</v>
      </c>
      <c r="E429" s="202">
        <v>0</v>
      </c>
      <c r="F429" s="202">
        <v>0</v>
      </c>
      <c r="G429" s="196">
        <v>31</v>
      </c>
      <c r="H429" s="196">
        <v>17</v>
      </c>
      <c r="I429" s="196">
        <v>48</v>
      </c>
      <c r="J429" s="196">
        <v>34</v>
      </c>
      <c r="K429" s="196">
        <v>27</v>
      </c>
      <c r="L429" s="196">
        <v>61</v>
      </c>
      <c r="M429" s="178">
        <f t="shared" si="217"/>
        <v>65</v>
      </c>
      <c r="N429" s="178">
        <f t="shared" si="216"/>
        <v>44</v>
      </c>
      <c r="O429" s="178">
        <f t="shared" si="216"/>
        <v>109</v>
      </c>
      <c r="P429" s="362"/>
      <c r="Q429" s="2219" t="s">
        <v>810</v>
      </c>
      <c r="R429" s="2898"/>
    </row>
    <row r="430" spans="1:78" ht="20.25" customHeight="1" x14ac:dyDescent="0.25">
      <c r="A430" s="2990" t="s">
        <v>49</v>
      </c>
      <c r="B430" s="2990"/>
      <c r="C430" s="2990"/>
      <c r="D430" s="200">
        <f t="shared" ref="D430:O430" si="218">SUM(D427:D429)</f>
        <v>0</v>
      </c>
      <c r="E430" s="200">
        <f t="shared" si="218"/>
        <v>0</v>
      </c>
      <c r="F430" s="200">
        <f t="shared" si="218"/>
        <v>0</v>
      </c>
      <c r="G430" s="200">
        <f t="shared" si="218"/>
        <v>79</v>
      </c>
      <c r="H430" s="200">
        <f t="shared" si="218"/>
        <v>62</v>
      </c>
      <c r="I430" s="200">
        <f t="shared" si="218"/>
        <v>141</v>
      </c>
      <c r="J430" s="200">
        <f t="shared" si="218"/>
        <v>73</v>
      </c>
      <c r="K430" s="200">
        <f t="shared" si="218"/>
        <v>62</v>
      </c>
      <c r="L430" s="200">
        <f t="shared" si="218"/>
        <v>135</v>
      </c>
      <c r="M430" s="200">
        <f t="shared" si="218"/>
        <v>152</v>
      </c>
      <c r="N430" s="200">
        <f t="shared" si="218"/>
        <v>124</v>
      </c>
      <c r="O430" s="200">
        <f t="shared" si="218"/>
        <v>276</v>
      </c>
      <c r="P430" s="2985" t="s">
        <v>876</v>
      </c>
      <c r="Q430" s="2985"/>
      <c r="R430" s="2985"/>
    </row>
    <row r="431" spans="1:78" s="289" customFormat="1" ht="24.75" customHeight="1" x14ac:dyDescent="0.25">
      <c r="A431" s="2841" t="s">
        <v>454</v>
      </c>
      <c r="B431" s="2841"/>
      <c r="C431" s="2841"/>
      <c r="D431" s="213">
        <f t="shared" ref="D431:O431" si="219">SUM(D40,D41,D63,D70,D77,D116,D121,D139,D164,D212,D240,D259,D305,D325,D347,D356,D373,D378,D384,D390,D398,D399,D419,D430)</f>
        <v>325</v>
      </c>
      <c r="E431" s="213">
        <f t="shared" si="219"/>
        <v>308</v>
      </c>
      <c r="F431" s="213">
        <f t="shared" si="219"/>
        <v>633</v>
      </c>
      <c r="G431" s="213">
        <f t="shared" si="219"/>
        <v>2409</v>
      </c>
      <c r="H431" s="213">
        <f t="shared" si="219"/>
        <v>3086</v>
      </c>
      <c r="I431" s="213">
        <f t="shared" si="219"/>
        <v>5495</v>
      </c>
      <c r="J431" s="213">
        <f t="shared" si="219"/>
        <v>1567</v>
      </c>
      <c r="K431" s="213">
        <f t="shared" si="219"/>
        <v>1367</v>
      </c>
      <c r="L431" s="213">
        <f t="shared" si="219"/>
        <v>2934</v>
      </c>
      <c r="M431" s="213">
        <f t="shared" si="219"/>
        <v>4301</v>
      </c>
      <c r="N431" s="213">
        <f t="shared" si="219"/>
        <v>4761</v>
      </c>
      <c r="O431" s="213">
        <f t="shared" si="219"/>
        <v>9062</v>
      </c>
      <c r="P431" s="2985" t="s">
        <v>924</v>
      </c>
      <c r="Q431" s="2985"/>
      <c r="R431" s="2985"/>
      <c r="S431" s="277"/>
      <c r="T431" s="277"/>
      <c r="U431" s="277"/>
      <c r="V431" s="277"/>
      <c r="W431" s="277"/>
      <c r="X431" s="277"/>
      <c r="Y431" s="277"/>
      <c r="Z431" s="277"/>
      <c r="AA431" s="277"/>
      <c r="AB431" s="277"/>
      <c r="AC431" s="277"/>
      <c r="AD431" s="277"/>
      <c r="AE431" s="277"/>
      <c r="AF431" s="277"/>
      <c r="AG431" s="277"/>
      <c r="AH431" s="277"/>
      <c r="AI431" s="277"/>
      <c r="AJ431" s="277"/>
      <c r="AK431" s="277"/>
      <c r="AL431" s="277"/>
      <c r="AM431" s="277"/>
      <c r="AN431" s="277"/>
      <c r="AO431" s="277"/>
      <c r="AP431" s="277"/>
      <c r="AQ431" s="277"/>
      <c r="AR431" s="277"/>
      <c r="AS431" s="277"/>
      <c r="AT431" s="277"/>
      <c r="AU431" s="277"/>
      <c r="AV431" s="277"/>
      <c r="AW431" s="277"/>
      <c r="AX431" s="277"/>
      <c r="AY431" s="277"/>
      <c r="AZ431" s="277"/>
      <c r="BA431" s="277"/>
      <c r="BB431" s="277"/>
      <c r="BC431" s="277"/>
      <c r="BD431" s="277"/>
      <c r="BE431" s="277"/>
      <c r="BF431" s="277"/>
      <c r="BG431" s="277"/>
      <c r="BH431" s="277"/>
      <c r="BI431" s="277"/>
      <c r="BJ431" s="277"/>
      <c r="BK431" s="277"/>
      <c r="BL431" s="277"/>
      <c r="BM431" s="277"/>
      <c r="BN431" s="277"/>
      <c r="BO431" s="277"/>
      <c r="BP431" s="277"/>
      <c r="BQ431" s="277"/>
      <c r="BR431" s="277"/>
      <c r="BS431" s="277"/>
      <c r="BT431" s="277"/>
      <c r="BU431" s="277"/>
      <c r="BV431" s="277"/>
      <c r="BW431" s="277"/>
      <c r="BX431" s="277"/>
      <c r="BY431" s="277"/>
      <c r="BZ431" s="277"/>
    </row>
    <row r="432" spans="1:78" s="277" customFormat="1" ht="65.25" customHeight="1" x14ac:dyDescent="0.25">
      <c r="A432" s="2272" t="s">
        <v>811</v>
      </c>
      <c r="B432" s="2272"/>
      <c r="C432" s="2272"/>
      <c r="D432" s="196">
        <v>15</v>
      </c>
      <c r="E432" s="196">
        <v>11</v>
      </c>
      <c r="F432" s="196">
        <v>26</v>
      </c>
      <c r="G432" s="196">
        <v>28</v>
      </c>
      <c r="H432" s="196">
        <v>45</v>
      </c>
      <c r="I432" s="196">
        <v>73</v>
      </c>
      <c r="J432" s="196">
        <v>2</v>
      </c>
      <c r="K432" s="196">
        <v>10</v>
      </c>
      <c r="L432" s="196">
        <v>12</v>
      </c>
      <c r="M432" s="178">
        <f>SUM(D432,G432,J432)</f>
        <v>45</v>
      </c>
      <c r="N432" s="178">
        <f>SUM(E432,H432,K432)</f>
        <v>66</v>
      </c>
      <c r="O432" s="178">
        <f>SUM(F432,I432,L432)</f>
        <v>111</v>
      </c>
      <c r="P432" s="2272"/>
      <c r="Q432" s="2272"/>
      <c r="R432" s="877" t="s">
        <v>925</v>
      </c>
    </row>
    <row r="433" spans="1:18" s="277" customFormat="1" ht="22.5" customHeight="1" x14ac:dyDescent="0.25">
      <c r="A433" s="2832" t="s">
        <v>837</v>
      </c>
      <c r="B433" s="2832" t="s">
        <v>813</v>
      </c>
      <c r="C433" s="484" t="s">
        <v>427</v>
      </c>
      <c r="D433" s="196">
        <v>0</v>
      </c>
      <c r="E433" s="196">
        <v>0</v>
      </c>
      <c r="F433" s="196">
        <v>0</v>
      </c>
      <c r="G433" s="196">
        <v>5</v>
      </c>
      <c r="H433" s="196">
        <v>12</v>
      </c>
      <c r="I433" s="196">
        <v>17</v>
      </c>
      <c r="J433" s="196">
        <v>1</v>
      </c>
      <c r="K433" s="196">
        <v>0</v>
      </c>
      <c r="L433" s="196">
        <v>1</v>
      </c>
      <c r="M433" s="178">
        <f t="shared" ref="M433:M441" si="220">SUM(D433,G433,J433)</f>
        <v>6</v>
      </c>
      <c r="N433" s="178">
        <f t="shared" ref="N433:N441" si="221">SUM(E433,H433,K433)</f>
        <v>12</v>
      </c>
      <c r="O433" s="178">
        <f t="shared" ref="O433:O441" si="222">SUM(F433,I433,L433)</f>
        <v>18</v>
      </c>
      <c r="P433" s="1035" t="s">
        <v>428</v>
      </c>
      <c r="Q433" s="2926" t="s">
        <v>814</v>
      </c>
      <c r="R433" s="2832" t="s">
        <v>926</v>
      </c>
    </row>
    <row r="434" spans="1:18" s="277" customFormat="1" ht="23.25" customHeight="1" x14ac:dyDescent="0.25">
      <c r="A434" s="2833"/>
      <c r="B434" s="2833"/>
      <c r="C434" s="484" t="s">
        <v>478</v>
      </c>
      <c r="D434" s="196">
        <v>4</v>
      </c>
      <c r="E434" s="196">
        <v>1</v>
      </c>
      <c r="F434" s="196">
        <v>5</v>
      </c>
      <c r="G434" s="196">
        <v>0</v>
      </c>
      <c r="H434" s="196">
        <v>0</v>
      </c>
      <c r="I434" s="196">
        <v>0</v>
      </c>
      <c r="J434" s="196">
        <v>0</v>
      </c>
      <c r="K434" s="196">
        <v>0</v>
      </c>
      <c r="L434" s="196">
        <v>0</v>
      </c>
      <c r="M434" s="178">
        <f t="shared" si="220"/>
        <v>4</v>
      </c>
      <c r="N434" s="178">
        <f t="shared" si="221"/>
        <v>1</v>
      </c>
      <c r="O434" s="178">
        <f t="shared" si="222"/>
        <v>5</v>
      </c>
      <c r="P434" s="1035" t="s">
        <v>481</v>
      </c>
      <c r="Q434" s="2908"/>
      <c r="R434" s="2833"/>
    </row>
    <row r="435" spans="1:18" s="277" customFormat="1" ht="32.25" customHeight="1" x14ac:dyDescent="0.25">
      <c r="A435" s="2833"/>
      <c r="B435" s="2833"/>
      <c r="C435" s="484" t="s">
        <v>530</v>
      </c>
      <c r="D435" s="196">
        <v>1</v>
      </c>
      <c r="E435" s="196">
        <v>0</v>
      </c>
      <c r="F435" s="196">
        <v>1</v>
      </c>
      <c r="G435" s="196">
        <v>0</v>
      </c>
      <c r="H435" s="196">
        <v>0</v>
      </c>
      <c r="I435" s="196">
        <v>0</v>
      </c>
      <c r="J435" s="196">
        <v>0</v>
      </c>
      <c r="K435" s="196">
        <v>0</v>
      </c>
      <c r="L435" s="196">
        <v>0</v>
      </c>
      <c r="M435" s="178">
        <f t="shared" si="220"/>
        <v>1</v>
      </c>
      <c r="N435" s="178">
        <f t="shared" si="221"/>
        <v>0</v>
      </c>
      <c r="O435" s="178">
        <f t="shared" si="222"/>
        <v>1</v>
      </c>
      <c r="P435" s="1074" t="s">
        <v>531</v>
      </c>
      <c r="Q435" s="2908"/>
      <c r="R435" s="2833"/>
    </row>
    <row r="436" spans="1:18" s="277" customFormat="1" ht="23.25" customHeight="1" x14ac:dyDescent="0.25">
      <c r="A436" s="2833"/>
      <c r="B436" s="2833"/>
      <c r="C436" s="1911" t="s">
        <v>2301</v>
      </c>
      <c r="D436" s="196">
        <v>1</v>
      </c>
      <c r="E436" s="196">
        <v>0</v>
      </c>
      <c r="F436" s="196">
        <v>1</v>
      </c>
      <c r="G436" s="196">
        <v>0</v>
      </c>
      <c r="H436" s="196">
        <v>0</v>
      </c>
      <c r="I436" s="196">
        <v>0</v>
      </c>
      <c r="J436" s="196">
        <v>0</v>
      </c>
      <c r="K436" s="196">
        <v>0</v>
      </c>
      <c r="L436" s="196">
        <v>0</v>
      </c>
      <c r="M436" s="178">
        <f t="shared" si="220"/>
        <v>1</v>
      </c>
      <c r="N436" s="178">
        <f t="shared" si="221"/>
        <v>0</v>
      </c>
      <c r="O436" s="178">
        <f t="shared" si="222"/>
        <v>1</v>
      </c>
      <c r="P436" s="2319" t="s">
        <v>2566</v>
      </c>
      <c r="Q436" s="2908"/>
      <c r="R436" s="2833"/>
    </row>
    <row r="437" spans="1:18" s="277" customFormat="1" ht="23.25" customHeight="1" x14ac:dyDescent="0.25">
      <c r="A437" s="2833"/>
      <c r="B437" s="2833"/>
      <c r="C437" s="484" t="s">
        <v>1707</v>
      </c>
      <c r="D437" s="196">
        <v>2</v>
      </c>
      <c r="E437" s="196">
        <v>0</v>
      </c>
      <c r="F437" s="196">
        <v>2</v>
      </c>
      <c r="G437" s="196">
        <v>0</v>
      </c>
      <c r="H437" s="196">
        <v>0</v>
      </c>
      <c r="I437" s="196">
        <v>0</v>
      </c>
      <c r="J437" s="196">
        <v>0</v>
      </c>
      <c r="K437" s="196">
        <v>0</v>
      </c>
      <c r="L437" s="196">
        <v>0</v>
      </c>
      <c r="M437" s="178">
        <f t="shared" si="220"/>
        <v>2</v>
      </c>
      <c r="N437" s="178">
        <f t="shared" si="221"/>
        <v>0</v>
      </c>
      <c r="O437" s="178">
        <f t="shared" si="222"/>
        <v>2</v>
      </c>
      <c r="P437" s="1393" t="s">
        <v>1949</v>
      </c>
      <c r="Q437" s="2908"/>
      <c r="R437" s="2833"/>
    </row>
    <row r="438" spans="1:18" s="277" customFormat="1" ht="28.5" customHeight="1" x14ac:dyDescent="0.25">
      <c r="A438" s="2833"/>
      <c r="B438" s="2833"/>
      <c r="C438" s="1911" t="s">
        <v>2302</v>
      </c>
      <c r="D438" s="196">
        <v>1</v>
      </c>
      <c r="E438" s="196">
        <v>0</v>
      </c>
      <c r="F438" s="196">
        <v>1</v>
      </c>
      <c r="G438" s="196">
        <v>0</v>
      </c>
      <c r="H438" s="196">
        <v>0</v>
      </c>
      <c r="I438" s="196">
        <v>0</v>
      </c>
      <c r="J438" s="196">
        <v>0</v>
      </c>
      <c r="K438" s="196">
        <v>0</v>
      </c>
      <c r="L438" s="196">
        <v>0</v>
      </c>
      <c r="M438" s="178">
        <f t="shared" si="220"/>
        <v>1</v>
      </c>
      <c r="N438" s="178">
        <f t="shared" si="221"/>
        <v>0</v>
      </c>
      <c r="O438" s="178">
        <f t="shared" si="222"/>
        <v>1</v>
      </c>
      <c r="P438" s="2319" t="s">
        <v>2567</v>
      </c>
      <c r="Q438" s="2908"/>
      <c r="R438" s="2833"/>
    </row>
    <row r="439" spans="1:18" s="277" customFormat="1" ht="30" customHeight="1" x14ac:dyDescent="0.25">
      <c r="A439" s="2833"/>
      <c r="B439" s="2833"/>
      <c r="C439" s="484" t="s">
        <v>816</v>
      </c>
      <c r="D439" s="196">
        <v>0</v>
      </c>
      <c r="E439" s="196">
        <v>3</v>
      </c>
      <c r="F439" s="196">
        <v>3</v>
      </c>
      <c r="G439" s="196">
        <v>0</v>
      </c>
      <c r="H439" s="196">
        <v>0</v>
      </c>
      <c r="I439" s="196">
        <v>0</v>
      </c>
      <c r="J439" s="196">
        <v>0</v>
      </c>
      <c r="K439" s="196">
        <v>0</v>
      </c>
      <c r="L439" s="196">
        <v>0</v>
      </c>
      <c r="M439" s="178">
        <f t="shared" si="220"/>
        <v>0</v>
      </c>
      <c r="N439" s="178">
        <f t="shared" si="221"/>
        <v>3</v>
      </c>
      <c r="O439" s="178">
        <f t="shared" si="222"/>
        <v>3</v>
      </c>
      <c r="P439" s="249" t="s">
        <v>300</v>
      </c>
      <c r="Q439" s="2908"/>
      <c r="R439" s="2833"/>
    </row>
    <row r="440" spans="1:18" s="277" customFormat="1" ht="35.25" customHeight="1" x14ac:dyDescent="0.25">
      <c r="A440" s="2833"/>
      <c r="B440" s="2833"/>
      <c r="C440" s="484" t="s">
        <v>59</v>
      </c>
      <c r="D440" s="196">
        <v>0</v>
      </c>
      <c r="E440" s="196">
        <v>0</v>
      </c>
      <c r="F440" s="196">
        <v>0</v>
      </c>
      <c r="G440" s="196">
        <v>0</v>
      </c>
      <c r="H440" s="196">
        <v>5</v>
      </c>
      <c r="I440" s="196">
        <v>5</v>
      </c>
      <c r="J440" s="196">
        <v>0</v>
      </c>
      <c r="K440" s="196">
        <v>0</v>
      </c>
      <c r="L440" s="196">
        <v>0</v>
      </c>
      <c r="M440" s="178">
        <f t="shared" si="220"/>
        <v>0</v>
      </c>
      <c r="N440" s="178">
        <f t="shared" si="221"/>
        <v>5</v>
      </c>
      <c r="O440" s="178">
        <f t="shared" si="222"/>
        <v>5</v>
      </c>
      <c r="P440" s="1035" t="s">
        <v>137</v>
      </c>
      <c r="Q440" s="2908"/>
      <c r="R440" s="2833"/>
    </row>
    <row r="441" spans="1:18" s="277" customFormat="1" ht="28.5" customHeight="1" x14ac:dyDescent="0.25">
      <c r="A441" s="2861"/>
      <c r="B441" s="2833"/>
      <c r="C441" s="2432" t="s">
        <v>2046</v>
      </c>
      <c r="D441" s="213">
        <v>2</v>
      </c>
      <c r="E441" s="213">
        <v>0</v>
      </c>
      <c r="F441" s="213">
        <v>2</v>
      </c>
      <c r="G441" s="213">
        <v>0</v>
      </c>
      <c r="H441" s="213">
        <v>0</v>
      </c>
      <c r="I441" s="213">
        <v>0</v>
      </c>
      <c r="J441" s="213">
        <v>0</v>
      </c>
      <c r="K441" s="213">
        <v>0</v>
      </c>
      <c r="L441" s="213">
        <v>0</v>
      </c>
      <c r="M441" s="200">
        <f t="shared" si="220"/>
        <v>2</v>
      </c>
      <c r="N441" s="200">
        <f t="shared" si="221"/>
        <v>0</v>
      </c>
      <c r="O441" s="200">
        <f t="shared" si="222"/>
        <v>2</v>
      </c>
      <c r="P441" s="1762" t="s">
        <v>1591</v>
      </c>
      <c r="Q441" s="2908"/>
      <c r="R441" s="2861"/>
    </row>
    <row r="442" spans="1:18" s="277" customFormat="1" ht="28.5" customHeight="1" thickBot="1" x14ac:dyDescent="0.3">
      <c r="A442" s="2484"/>
      <c r="B442" s="2888" t="s">
        <v>46</v>
      </c>
      <c r="C442" s="2888"/>
      <c r="D442" s="2460">
        <f t="shared" ref="D442:O442" si="223">SUM(D433:D441)</f>
        <v>11</v>
      </c>
      <c r="E442" s="2460">
        <f t="shared" si="223"/>
        <v>4</v>
      </c>
      <c r="F442" s="2460">
        <f t="shared" si="223"/>
        <v>15</v>
      </c>
      <c r="G442" s="2460">
        <f t="shared" si="223"/>
        <v>5</v>
      </c>
      <c r="H442" s="2460">
        <f t="shared" si="223"/>
        <v>17</v>
      </c>
      <c r="I442" s="2460">
        <f t="shared" si="223"/>
        <v>22</v>
      </c>
      <c r="J442" s="2460">
        <f t="shared" si="223"/>
        <v>1</v>
      </c>
      <c r="K442" s="2460">
        <f t="shared" si="223"/>
        <v>0</v>
      </c>
      <c r="L442" s="2460">
        <f t="shared" si="223"/>
        <v>1</v>
      </c>
      <c r="M442" s="2460">
        <f t="shared" si="223"/>
        <v>17</v>
      </c>
      <c r="N442" s="2460">
        <f t="shared" si="223"/>
        <v>21</v>
      </c>
      <c r="O442" s="2460">
        <f t="shared" si="223"/>
        <v>38</v>
      </c>
      <c r="P442" s="2889" t="s">
        <v>477</v>
      </c>
      <c r="Q442" s="2889"/>
      <c r="R442" s="2484"/>
    </row>
    <row r="443" spans="1:18" s="277" customFormat="1" ht="22.5" customHeight="1" x14ac:dyDescent="0.25">
      <c r="A443" s="890"/>
      <c r="B443" s="851"/>
      <c r="C443" s="851"/>
      <c r="D443" s="193"/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853"/>
      <c r="Q443" s="853"/>
      <c r="R443" s="806"/>
    </row>
    <row r="444" spans="1:18" s="277" customFormat="1" ht="22.5" customHeight="1" x14ac:dyDescent="0.25">
      <c r="A444" s="890"/>
      <c r="B444" s="851"/>
      <c r="C444" s="851"/>
      <c r="D444" s="193"/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853"/>
      <c r="Q444" s="853"/>
      <c r="R444" s="806"/>
    </row>
    <row r="445" spans="1:18" s="277" customFormat="1" ht="22.5" customHeight="1" x14ac:dyDescent="0.25">
      <c r="A445" s="890"/>
      <c r="B445" s="2295"/>
      <c r="C445" s="2295"/>
      <c r="D445" s="193"/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2296"/>
      <c r="Q445" s="2296"/>
      <c r="R445" s="806"/>
    </row>
    <row r="446" spans="1:18" s="277" customFormat="1" ht="22.5" customHeight="1" x14ac:dyDescent="0.25">
      <c r="A446" s="890"/>
      <c r="B446" s="1271"/>
      <c r="C446" s="1271"/>
      <c r="D446" s="193"/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272"/>
      <c r="Q446" s="1272"/>
      <c r="R446" s="806"/>
    </row>
    <row r="447" spans="1:18" ht="29.25" customHeight="1" thickBot="1" x14ac:dyDescent="0.3">
      <c r="A447" s="2987" t="s">
        <v>2311</v>
      </c>
      <c r="B447" s="2987"/>
      <c r="C447" s="1737"/>
      <c r="D447" s="1737"/>
      <c r="E447" s="1737"/>
      <c r="F447" s="1737"/>
      <c r="G447" s="1737"/>
      <c r="H447" s="1737"/>
      <c r="I447" s="1737"/>
      <c r="J447" s="1737"/>
      <c r="K447" s="271"/>
      <c r="L447" s="2970"/>
      <c r="M447" s="2970"/>
      <c r="N447" s="2970"/>
      <c r="O447" s="209"/>
      <c r="P447" s="2963" t="s">
        <v>2312</v>
      </c>
      <c r="Q447" s="2963"/>
      <c r="R447" s="2963"/>
    </row>
    <row r="448" spans="1:18" ht="25.5" customHeight="1" thickTop="1" x14ac:dyDescent="0.25">
      <c r="A448" s="2794" t="s">
        <v>44</v>
      </c>
      <c r="B448" s="2797" t="s">
        <v>86</v>
      </c>
      <c r="C448" s="2797" t="s">
        <v>45</v>
      </c>
      <c r="D448" s="2797" t="s">
        <v>33</v>
      </c>
      <c r="E448" s="2797"/>
      <c r="F448" s="2797"/>
      <c r="G448" s="2797" t="s">
        <v>1</v>
      </c>
      <c r="H448" s="2797"/>
      <c r="I448" s="2797"/>
      <c r="J448" s="2797" t="s">
        <v>2</v>
      </c>
      <c r="K448" s="2797"/>
      <c r="L448" s="2797"/>
      <c r="M448" s="2847" t="s">
        <v>31</v>
      </c>
      <c r="N448" s="2847"/>
      <c r="O448" s="2847"/>
      <c r="P448" s="2867" t="s">
        <v>99</v>
      </c>
      <c r="Q448" s="2867" t="s">
        <v>126</v>
      </c>
      <c r="R448" s="2791" t="s">
        <v>166</v>
      </c>
    </row>
    <row r="449" spans="1:18" ht="25.5" customHeight="1" x14ac:dyDescent="0.25">
      <c r="A449" s="2795"/>
      <c r="B449" s="2845"/>
      <c r="C449" s="2845"/>
      <c r="D449" s="2827" t="s">
        <v>94</v>
      </c>
      <c r="E449" s="2827"/>
      <c r="F449" s="2827"/>
      <c r="G449" s="2827" t="s">
        <v>95</v>
      </c>
      <c r="H449" s="2827"/>
      <c r="I449" s="2827"/>
      <c r="J449" s="2827" t="s">
        <v>96</v>
      </c>
      <c r="K449" s="2827"/>
      <c r="L449" s="2827"/>
      <c r="M449" s="2827" t="s">
        <v>116</v>
      </c>
      <c r="N449" s="2827"/>
      <c r="O449" s="2827"/>
      <c r="P449" s="2868"/>
      <c r="Q449" s="2868"/>
      <c r="R449" s="2792"/>
    </row>
    <row r="450" spans="1:18" ht="25.5" customHeight="1" x14ac:dyDescent="0.25">
      <c r="A450" s="2795"/>
      <c r="B450" s="2845"/>
      <c r="C450" s="2845"/>
      <c r="D450" s="2559" t="s">
        <v>204</v>
      </c>
      <c r="E450" s="2559" t="s">
        <v>2833</v>
      </c>
      <c r="F450" s="2559" t="s">
        <v>26</v>
      </c>
      <c r="G450" s="2559" t="s">
        <v>204</v>
      </c>
      <c r="H450" s="2559" t="s">
        <v>2833</v>
      </c>
      <c r="I450" s="2559" t="s">
        <v>26</v>
      </c>
      <c r="J450" s="2559" t="s">
        <v>204</v>
      </c>
      <c r="K450" s="2559" t="s">
        <v>2833</v>
      </c>
      <c r="L450" s="2559" t="s">
        <v>26</v>
      </c>
      <c r="M450" s="2559" t="s">
        <v>204</v>
      </c>
      <c r="N450" s="2559" t="s">
        <v>2833</v>
      </c>
      <c r="O450" s="2559" t="s">
        <v>26</v>
      </c>
      <c r="P450" s="2868"/>
      <c r="Q450" s="2868"/>
      <c r="R450" s="2792"/>
    </row>
    <row r="451" spans="1:18" ht="25.5" customHeight="1" thickBot="1" x14ac:dyDescent="0.3">
      <c r="A451" s="2802"/>
      <c r="B451" s="2846"/>
      <c r="C451" s="2846"/>
      <c r="D451" s="280" t="s">
        <v>181</v>
      </c>
      <c r="E451" s="280" t="s">
        <v>182</v>
      </c>
      <c r="F451" s="280" t="s">
        <v>183</v>
      </c>
      <c r="G451" s="280" t="s">
        <v>181</v>
      </c>
      <c r="H451" s="280" t="s">
        <v>182</v>
      </c>
      <c r="I451" s="280" t="s">
        <v>183</v>
      </c>
      <c r="J451" s="280" t="s">
        <v>181</v>
      </c>
      <c r="K451" s="280" t="s">
        <v>182</v>
      </c>
      <c r="L451" s="280" t="s">
        <v>183</v>
      </c>
      <c r="M451" s="280" t="s">
        <v>181</v>
      </c>
      <c r="N451" s="280" t="s">
        <v>182</v>
      </c>
      <c r="O451" s="280" t="s">
        <v>183</v>
      </c>
      <c r="P451" s="2869"/>
      <c r="Q451" s="2869"/>
      <c r="R451" s="2988"/>
    </row>
    <row r="452" spans="1:18" s="277" customFormat="1" ht="36" customHeight="1" x14ac:dyDescent="0.25">
      <c r="A452" s="2944" t="s">
        <v>837</v>
      </c>
      <c r="B452" s="2944" t="s">
        <v>927</v>
      </c>
      <c r="C452" s="1091" t="s">
        <v>819</v>
      </c>
      <c r="D452" s="196">
        <v>0</v>
      </c>
      <c r="E452" s="196">
        <v>0</v>
      </c>
      <c r="F452" s="232">
        <v>0</v>
      </c>
      <c r="G452" s="232">
        <v>1</v>
      </c>
      <c r="H452" s="232">
        <v>1</v>
      </c>
      <c r="I452" s="232">
        <v>2</v>
      </c>
      <c r="J452" s="232">
        <v>1</v>
      </c>
      <c r="K452" s="232">
        <v>2</v>
      </c>
      <c r="L452" s="232">
        <v>3</v>
      </c>
      <c r="M452" s="2604">
        <f>SUM(D452,G452,J452)</f>
        <v>2</v>
      </c>
      <c r="N452" s="2604">
        <f t="shared" ref="N452:O452" si="224">SUM(E452,H452,K452)</f>
        <v>3</v>
      </c>
      <c r="O452" s="2604">
        <f t="shared" si="224"/>
        <v>5</v>
      </c>
      <c r="P452" s="1034" t="s">
        <v>146</v>
      </c>
      <c r="Q452" s="2934" t="s">
        <v>928</v>
      </c>
      <c r="R452" s="2934" t="s">
        <v>926</v>
      </c>
    </row>
    <row r="453" spans="1:18" s="277" customFormat="1" ht="34.5" customHeight="1" x14ac:dyDescent="0.25">
      <c r="A453" s="2945"/>
      <c r="B453" s="2945"/>
      <c r="C453" s="484" t="s">
        <v>929</v>
      </c>
      <c r="D453" s="196">
        <v>0</v>
      </c>
      <c r="E453" s="196">
        <v>0</v>
      </c>
      <c r="F453" s="196">
        <v>0</v>
      </c>
      <c r="G453" s="196">
        <v>3</v>
      </c>
      <c r="H453" s="196">
        <v>10</v>
      </c>
      <c r="I453" s="196">
        <v>13</v>
      </c>
      <c r="J453" s="196">
        <v>13</v>
      </c>
      <c r="K453" s="196">
        <v>8</v>
      </c>
      <c r="L453" s="196">
        <v>21</v>
      </c>
      <c r="M453" s="196">
        <f t="shared" ref="M453:M455" si="225">SUM(D453,G453,J453)</f>
        <v>16</v>
      </c>
      <c r="N453" s="196">
        <f t="shared" ref="N453:N455" si="226">SUM(E453,H453,K453)</f>
        <v>18</v>
      </c>
      <c r="O453" s="196">
        <f t="shared" ref="O453:O455" si="227">SUM(F453,I453,L453)</f>
        <v>34</v>
      </c>
      <c r="P453" s="1035" t="s">
        <v>930</v>
      </c>
      <c r="Q453" s="2901"/>
      <c r="R453" s="2901"/>
    </row>
    <row r="454" spans="1:18" s="277" customFormat="1" ht="27.75" customHeight="1" x14ac:dyDescent="0.25">
      <c r="A454" s="2945"/>
      <c r="B454" s="2945"/>
      <c r="C454" s="1911" t="s">
        <v>61</v>
      </c>
      <c r="D454" s="196">
        <v>0</v>
      </c>
      <c r="E454" s="196">
        <v>0</v>
      </c>
      <c r="F454" s="196">
        <v>0</v>
      </c>
      <c r="G454" s="196">
        <v>0</v>
      </c>
      <c r="H454" s="196">
        <v>6</v>
      </c>
      <c r="I454" s="196">
        <v>6</v>
      </c>
      <c r="J454" s="196">
        <v>4</v>
      </c>
      <c r="K454" s="196">
        <v>2</v>
      </c>
      <c r="L454" s="196">
        <v>6</v>
      </c>
      <c r="M454" s="196">
        <f t="shared" si="225"/>
        <v>4</v>
      </c>
      <c r="N454" s="196">
        <f t="shared" si="226"/>
        <v>8</v>
      </c>
      <c r="O454" s="196">
        <f t="shared" si="227"/>
        <v>12</v>
      </c>
      <c r="P454" s="1904" t="s">
        <v>139</v>
      </c>
      <c r="Q454" s="2901"/>
      <c r="R454" s="2901"/>
    </row>
    <row r="455" spans="1:18" s="277" customFormat="1" ht="21.75" customHeight="1" x14ac:dyDescent="0.25">
      <c r="A455" s="2945"/>
      <c r="B455" s="2945"/>
      <c r="C455" s="1100" t="s">
        <v>60</v>
      </c>
      <c r="D455" s="196">
        <v>0</v>
      </c>
      <c r="E455" s="196">
        <v>0</v>
      </c>
      <c r="F455" s="196">
        <v>0</v>
      </c>
      <c r="G455" s="196">
        <v>0</v>
      </c>
      <c r="H455" s="196">
        <v>0</v>
      </c>
      <c r="I455" s="196">
        <v>0</v>
      </c>
      <c r="J455" s="196">
        <v>0</v>
      </c>
      <c r="K455" s="196">
        <v>1</v>
      </c>
      <c r="L455" s="196">
        <v>1</v>
      </c>
      <c r="M455" s="196">
        <f t="shared" si="225"/>
        <v>0</v>
      </c>
      <c r="N455" s="196">
        <f t="shared" si="226"/>
        <v>1</v>
      </c>
      <c r="O455" s="196">
        <f t="shared" si="227"/>
        <v>1</v>
      </c>
      <c r="P455" s="1035" t="s">
        <v>138</v>
      </c>
      <c r="Q455" s="2898"/>
      <c r="R455" s="2901"/>
    </row>
    <row r="456" spans="1:18" s="277" customFormat="1" ht="24.75" customHeight="1" x14ac:dyDescent="0.25">
      <c r="A456" s="2945"/>
      <c r="B456" s="2886" t="s">
        <v>46</v>
      </c>
      <c r="C456" s="2886"/>
      <c r="D456" s="196">
        <f>SUM(D452:D455)</f>
        <v>0</v>
      </c>
      <c r="E456" s="196">
        <f t="shared" ref="E456:O456" si="228">SUM(E452:E455)</f>
        <v>0</v>
      </c>
      <c r="F456" s="196">
        <f t="shared" si="228"/>
        <v>0</v>
      </c>
      <c r="G456" s="196">
        <f t="shared" si="228"/>
        <v>4</v>
      </c>
      <c r="H456" s="196">
        <f t="shared" si="228"/>
        <v>17</v>
      </c>
      <c r="I456" s="196">
        <f t="shared" si="228"/>
        <v>21</v>
      </c>
      <c r="J456" s="196">
        <f t="shared" si="228"/>
        <v>18</v>
      </c>
      <c r="K456" s="196">
        <f t="shared" si="228"/>
        <v>13</v>
      </c>
      <c r="L456" s="196">
        <f t="shared" si="228"/>
        <v>31</v>
      </c>
      <c r="M456" s="196">
        <f t="shared" si="228"/>
        <v>22</v>
      </c>
      <c r="N456" s="196">
        <f t="shared" si="228"/>
        <v>30</v>
      </c>
      <c r="O456" s="196">
        <f t="shared" si="228"/>
        <v>52</v>
      </c>
      <c r="P456" s="2893" t="s">
        <v>477</v>
      </c>
      <c r="Q456" s="2893"/>
      <c r="R456" s="876"/>
    </row>
    <row r="457" spans="1:18" s="277" customFormat="1" ht="24.75" customHeight="1" x14ac:dyDescent="0.25">
      <c r="A457" s="2886" t="s">
        <v>827</v>
      </c>
      <c r="B457" s="2886"/>
      <c r="C457" s="2886"/>
      <c r="D457" s="196">
        <f t="shared" ref="D457:O457" si="229">SUM(D456,D442)</f>
        <v>11</v>
      </c>
      <c r="E457" s="196">
        <f t="shared" si="229"/>
        <v>4</v>
      </c>
      <c r="F457" s="196">
        <f t="shared" si="229"/>
        <v>15</v>
      </c>
      <c r="G457" s="196">
        <f t="shared" si="229"/>
        <v>9</v>
      </c>
      <c r="H457" s="196">
        <f t="shared" si="229"/>
        <v>34</v>
      </c>
      <c r="I457" s="196">
        <f t="shared" si="229"/>
        <v>43</v>
      </c>
      <c r="J457" s="196">
        <f t="shared" si="229"/>
        <v>19</v>
      </c>
      <c r="K457" s="196">
        <f t="shared" si="229"/>
        <v>13</v>
      </c>
      <c r="L457" s="196">
        <f t="shared" si="229"/>
        <v>32</v>
      </c>
      <c r="M457" s="196">
        <f t="shared" si="229"/>
        <v>39</v>
      </c>
      <c r="N457" s="196">
        <f t="shared" si="229"/>
        <v>51</v>
      </c>
      <c r="O457" s="196">
        <f t="shared" si="229"/>
        <v>90</v>
      </c>
      <c r="P457" s="2893" t="s">
        <v>924</v>
      </c>
      <c r="Q457" s="2893"/>
      <c r="R457" s="2893"/>
    </row>
    <row r="458" spans="1:18" s="277" customFormat="1" ht="62.25" customHeight="1" x14ac:dyDescent="0.25">
      <c r="A458" s="2287" t="s">
        <v>825</v>
      </c>
      <c r="B458" s="2272"/>
      <c r="C458" s="2272"/>
      <c r="D458" s="196">
        <v>12</v>
      </c>
      <c r="E458" s="196">
        <v>32</v>
      </c>
      <c r="F458" s="196">
        <v>44</v>
      </c>
      <c r="G458" s="196">
        <v>25</v>
      </c>
      <c r="H458" s="196">
        <v>47</v>
      </c>
      <c r="I458" s="196">
        <v>72</v>
      </c>
      <c r="J458" s="196">
        <v>35</v>
      </c>
      <c r="K458" s="196">
        <v>32</v>
      </c>
      <c r="L458" s="196">
        <v>67</v>
      </c>
      <c r="M458" s="178">
        <f>SUM(D458,G458,J458)</f>
        <v>72</v>
      </c>
      <c r="N458" s="178">
        <f>SUM(E458,H458,K458)</f>
        <v>111</v>
      </c>
      <c r="O458" s="178">
        <f>SUM(F458,I458,L458)</f>
        <v>183</v>
      </c>
      <c r="P458" s="2448"/>
      <c r="Q458" s="2448"/>
      <c r="R458" s="2448" t="s">
        <v>826</v>
      </c>
    </row>
    <row r="459" spans="1:18" s="277" customFormat="1" ht="24.75" customHeight="1" x14ac:dyDescent="0.25">
      <c r="A459" s="2952" t="s">
        <v>462</v>
      </c>
      <c r="B459" s="2955" t="s">
        <v>2048</v>
      </c>
      <c r="C459" s="213" t="s">
        <v>2049</v>
      </c>
      <c r="D459" s="196">
        <v>0</v>
      </c>
      <c r="E459" s="196">
        <v>0</v>
      </c>
      <c r="F459" s="196">
        <v>0</v>
      </c>
      <c r="G459" s="196">
        <v>44</v>
      </c>
      <c r="H459" s="196">
        <v>39</v>
      </c>
      <c r="I459" s="196">
        <v>83</v>
      </c>
      <c r="J459" s="196">
        <v>0</v>
      </c>
      <c r="K459" s="196">
        <v>0</v>
      </c>
      <c r="L459" s="196">
        <v>0</v>
      </c>
      <c r="M459" s="196">
        <f t="shared" ref="M459:N466" si="230">SUM(D459,G459,J459)</f>
        <v>44</v>
      </c>
      <c r="N459" s="202">
        <f t="shared" si="230"/>
        <v>39</v>
      </c>
      <c r="O459" s="196">
        <f t="shared" ref="O459:O466" si="231">SUM(M459:N459)</f>
        <v>83</v>
      </c>
      <c r="P459" s="2433" t="s">
        <v>2223</v>
      </c>
      <c r="Q459" s="2821" t="s">
        <v>2229</v>
      </c>
      <c r="R459" s="2821" t="s">
        <v>2222</v>
      </c>
    </row>
    <row r="460" spans="1:18" s="277" customFormat="1" ht="24.75" customHeight="1" x14ac:dyDescent="0.25">
      <c r="A460" s="2953"/>
      <c r="B460" s="2956"/>
      <c r="C460" s="213" t="s">
        <v>2050</v>
      </c>
      <c r="D460" s="196">
        <v>0</v>
      </c>
      <c r="E460" s="196">
        <v>0</v>
      </c>
      <c r="F460" s="196">
        <v>0</v>
      </c>
      <c r="G460" s="196">
        <v>34</v>
      </c>
      <c r="H460" s="196">
        <v>21</v>
      </c>
      <c r="I460" s="196">
        <v>55</v>
      </c>
      <c r="J460" s="196">
        <v>0</v>
      </c>
      <c r="K460" s="196">
        <v>0</v>
      </c>
      <c r="L460" s="196">
        <v>0</v>
      </c>
      <c r="M460" s="196">
        <f t="shared" si="230"/>
        <v>34</v>
      </c>
      <c r="N460" s="202">
        <f t="shared" si="230"/>
        <v>21</v>
      </c>
      <c r="O460" s="196">
        <f t="shared" si="231"/>
        <v>55</v>
      </c>
      <c r="P460" s="2433" t="s">
        <v>2224</v>
      </c>
      <c r="Q460" s="2822"/>
      <c r="R460" s="2822"/>
    </row>
    <row r="461" spans="1:18" s="277" customFormat="1" ht="24.75" customHeight="1" x14ac:dyDescent="0.25">
      <c r="A461" s="2953"/>
      <c r="B461" s="2957"/>
      <c r="C461" s="213" t="s">
        <v>2051</v>
      </c>
      <c r="D461" s="196">
        <v>0</v>
      </c>
      <c r="E461" s="196">
        <v>0</v>
      </c>
      <c r="F461" s="196">
        <v>0</v>
      </c>
      <c r="G461" s="196">
        <v>28</v>
      </c>
      <c r="H461" s="196">
        <v>22</v>
      </c>
      <c r="I461" s="196">
        <v>50</v>
      </c>
      <c r="J461" s="196">
        <v>0</v>
      </c>
      <c r="K461" s="196">
        <v>0</v>
      </c>
      <c r="L461" s="196">
        <v>0</v>
      </c>
      <c r="M461" s="196">
        <f t="shared" si="230"/>
        <v>28</v>
      </c>
      <c r="N461" s="202">
        <f t="shared" si="230"/>
        <v>22</v>
      </c>
      <c r="O461" s="196">
        <f t="shared" si="231"/>
        <v>50</v>
      </c>
      <c r="P461" s="2433" t="s">
        <v>2225</v>
      </c>
      <c r="Q461" s="2824"/>
      <c r="R461" s="2822"/>
    </row>
    <row r="462" spans="1:18" s="277" customFormat="1" ht="24.75" customHeight="1" x14ac:dyDescent="0.25">
      <c r="A462" s="2953"/>
      <c r="B462" s="2886" t="s">
        <v>46</v>
      </c>
      <c r="C462" s="2886"/>
      <c r="D462" s="196">
        <f>SUM(D459:D461)</f>
        <v>0</v>
      </c>
      <c r="E462" s="196">
        <f t="shared" ref="E462:L462" si="232">SUM(E459:E461)</f>
        <v>0</v>
      </c>
      <c r="F462" s="196">
        <f t="shared" si="232"/>
        <v>0</v>
      </c>
      <c r="G462" s="196">
        <f t="shared" si="232"/>
        <v>106</v>
      </c>
      <c r="H462" s="196">
        <f t="shared" si="232"/>
        <v>82</v>
      </c>
      <c r="I462" s="196">
        <f t="shared" si="232"/>
        <v>188</v>
      </c>
      <c r="J462" s="196">
        <f t="shared" si="232"/>
        <v>0</v>
      </c>
      <c r="K462" s="196">
        <f t="shared" si="232"/>
        <v>0</v>
      </c>
      <c r="L462" s="196">
        <f t="shared" si="232"/>
        <v>0</v>
      </c>
      <c r="M462" s="196">
        <f t="shared" si="230"/>
        <v>106</v>
      </c>
      <c r="N462" s="202">
        <f t="shared" si="230"/>
        <v>82</v>
      </c>
      <c r="O462" s="196">
        <f t="shared" si="231"/>
        <v>188</v>
      </c>
      <c r="P462" s="2893" t="s">
        <v>133</v>
      </c>
      <c r="Q462" s="2893"/>
      <c r="R462" s="2822"/>
    </row>
    <row r="463" spans="1:18" s="277" customFormat="1" ht="24.75" customHeight="1" x14ac:dyDescent="0.25">
      <c r="A463" s="2953"/>
      <c r="B463" s="2955" t="s">
        <v>2052</v>
      </c>
      <c r="C463" s="213" t="s">
        <v>2053</v>
      </c>
      <c r="D463" s="196">
        <v>0</v>
      </c>
      <c r="E463" s="196">
        <v>0</v>
      </c>
      <c r="F463" s="196">
        <v>0</v>
      </c>
      <c r="G463" s="196">
        <v>0</v>
      </c>
      <c r="H463" s="196">
        <v>0</v>
      </c>
      <c r="I463" s="196">
        <v>0</v>
      </c>
      <c r="J463" s="196">
        <v>111</v>
      </c>
      <c r="K463" s="196">
        <v>20</v>
      </c>
      <c r="L463" s="196">
        <v>131</v>
      </c>
      <c r="M463" s="196">
        <f t="shared" si="230"/>
        <v>111</v>
      </c>
      <c r="N463" s="202">
        <f t="shared" si="230"/>
        <v>20</v>
      </c>
      <c r="O463" s="196">
        <f t="shared" si="231"/>
        <v>131</v>
      </c>
      <c r="P463" s="2433" t="s">
        <v>2226</v>
      </c>
      <c r="Q463" s="2821" t="s">
        <v>2228</v>
      </c>
      <c r="R463" s="2822"/>
    </row>
    <row r="464" spans="1:18" s="277" customFormat="1" ht="24.75" customHeight="1" x14ac:dyDescent="0.25">
      <c r="A464" s="2953"/>
      <c r="B464" s="2957"/>
      <c r="C464" s="213" t="s">
        <v>2054</v>
      </c>
      <c r="D464" s="196">
        <v>0</v>
      </c>
      <c r="E464" s="196">
        <v>0</v>
      </c>
      <c r="F464" s="196">
        <v>0</v>
      </c>
      <c r="G464" s="196">
        <v>0</v>
      </c>
      <c r="H464" s="196">
        <v>0</v>
      </c>
      <c r="I464" s="196">
        <v>0</v>
      </c>
      <c r="J464" s="196">
        <v>37</v>
      </c>
      <c r="K464" s="196">
        <v>23</v>
      </c>
      <c r="L464" s="196">
        <v>60</v>
      </c>
      <c r="M464" s="196">
        <f t="shared" si="230"/>
        <v>37</v>
      </c>
      <c r="N464" s="202">
        <f t="shared" si="230"/>
        <v>23</v>
      </c>
      <c r="O464" s="196">
        <f t="shared" si="231"/>
        <v>60</v>
      </c>
      <c r="P464" s="2433" t="s">
        <v>2227</v>
      </c>
      <c r="Q464" s="2824"/>
      <c r="R464" s="2822"/>
    </row>
    <row r="465" spans="1:18" s="277" customFormat="1" ht="24.75" customHeight="1" x14ac:dyDescent="0.25">
      <c r="A465" s="2954"/>
      <c r="B465" s="2886" t="s">
        <v>46</v>
      </c>
      <c r="C465" s="2886"/>
      <c r="D465" s="196">
        <f>SUM(D463:D464)</f>
        <v>0</v>
      </c>
      <c r="E465" s="196">
        <f t="shared" ref="E465:L465" si="233">SUM(E463:E464)</f>
        <v>0</v>
      </c>
      <c r="F465" s="196">
        <f t="shared" si="233"/>
        <v>0</v>
      </c>
      <c r="G465" s="196">
        <f t="shared" si="233"/>
        <v>0</v>
      </c>
      <c r="H465" s="196">
        <f t="shared" si="233"/>
        <v>0</v>
      </c>
      <c r="I465" s="196">
        <f t="shared" si="233"/>
        <v>0</v>
      </c>
      <c r="J465" s="196">
        <f t="shared" si="233"/>
        <v>148</v>
      </c>
      <c r="K465" s="196">
        <f t="shared" si="233"/>
        <v>43</v>
      </c>
      <c r="L465" s="196">
        <f t="shared" si="233"/>
        <v>191</v>
      </c>
      <c r="M465" s="196">
        <f t="shared" si="230"/>
        <v>148</v>
      </c>
      <c r="N465" s="202">
        <f t="shared" si="230"/>
        <v>43</v>
      </c>
      <c r="O465" s="196">
        <f t="shared" si="231"/>
        <v>191</v>
      </c>
      <c r="P465" s="2893" t="s">
        <v>133</v>
      </c>
      <c r="Q465" s="2893"/>
      <c r="R465" s="2824"/>
    </row>
    <row r="466" spans="1:18" s="277" customFormat="1" ht="24.75" customHeight="1" x14ac:dyDescent="0.25">
      <c r="A466" s="2842" t="s">
        <v>823</v>
      </c>
      <c r="B466" s="2842"/>
      <c r="C466" s="2842"/>
      <c r="D466" s="196">
        <f>SUM(D465,D462)</f>
        <v>0</v>
      </c>
      <c r="E466" s="196">
        <f t="shared" ref="E466:L466" si="234">SUM(E465,E462)</f>
        <v>0</v>
      </c>
      <c r="F466" s="196">
        <f t="shared" si="234"/>
        <v>0</v>
      </c>
      <c r="G466" s="196">
        <f t="shared" si="234"/>
        <v>106</v>
      </c>
      <c r="H466" s="196">
        <f t="shared" si="234"/>
        <v>82</v>
      </c>
      <c r="I466" s="196">
        <f t="shared" si="234"/>
        <v>188</v>
      </c>
      <c r="J466" s="196">
        <f t="shared" si="234"/>
        <v>148</v>
      </c>
      <c r="K466" s="196">
        <f t="shared" si="234"/>
        <v>43</v>
      </c>
      <c r="L466" s="196">
        <f t="shared" si="234"/>
        <v>191</v>
      </c>
      <c r="M466" s="196">
        <f t="shared" si="230"/>
        <v>254</v>
      </c>
      <c r="N466" s="202">
        <f t="shared" si="230"/>
        <v>125</v>
      </c>
      <c r="O466" s="196">
        <f t="shared" si="231"/>
        <v>379</v>
      </c>
      <c r="P466" s="2951" t="s">
        <v>824</v>
      </c>
      <c r="Q466" s="2951"/>
      <c r="R466" s="2951"/>
    </row>
    <row r="467" spans="1:18" s="277" customFormat="1" ht="33.75" customHeight="1" thickBot="1" x14ac:dyDescent="0.3">
      <c r="A467" s="2832" t="s">
        <v>464</v>
      </c>
      <c r="B467" s="2832"/>
      <c r="C467" s="2832"/>
      <c r="D467" s="194">
        <f t="shared" ref="D467:O467" si="235">SUM(D432,D457,D458,D466)</f>
        <v>38</v>
      </c>
      <c r="E467" s="194">
        <f t="shared" si="235"/>
        <v>47</v>
      </c>
      <c r="F467" s="194">
        <f t="shared" si="235"/>
        <v>85</v>
      </c>
      <c r="G467" s="194">
        <f t="shared" si="235"/>
        <v>168</v>
      </c>
      <c r="H467" s="194">
        <f t="shared" si="235"/>
        <v>208</v>
      </c>
      <c r="I467" s="194">
        <f t="shared" si="235"/>
        <v>376</v>
      </c>
      <c r="J467" s="194">
        <f t="shared" si="235"/>
        <v>204</v>
      </c>
      <c r="K467" s="194">
        <f t="shared" si="235"/>
        <v>98</v>
      </c>
      <c r="L467" s="194">
        <f t="shared" si="235"/>
        <v>302</v>
      </c>
      <c r="M467" s="194">
        <f t="shared" si="235"/>
        <v>410</v>
      </c>
      <c r="N467" s="194">
        <f t="shared" si="235"/>
        <v>353</v>
      </c>
      <c r="O467" s="194">
        <f t="shared" si="235"/>
        <v>763</v>
      </c>
      <c r="P467" s="2993" t="s">
        <v>465</v>
      </c>
      <c r="Q467" s="2993"/>
      <c r="R467" s="2993"/>
    </row>
    <row r="468" spans="1:18" s="277" customFormat="1" ht="27" customHeight="1" thickBot="1" x14ac:dyDescent="0.3">
      <c r="A468" s="2991" t="s">
        <v>42</v>
      </c>
      <c r="B468" s="2991"/>
      <c r="C468" s="2991"/>
      <c r="D468" s="2595">
        <v>363</v>
      </c>
      <c r="E468" s="2595">
        <v>355</v>
      </c>
      <c r="F468" s="2595">
        <v>718</v>
      </c>
      <c r="G468" s="2595">
        <v>2579</v>
      </c>
      <c r="H468" s="2595">
        <v>3299</v>
      </c>
      <c r="I468" s="2595">
        <v>5878</v>
      </c>
      <c r="J468" s="2595">
        <v>1771</v>
      </c>
      <c r="K468" s="2595">
        <v>1466</v>
      </c>
      <c r="L468" s="2595">
        <v>3237</v>
      </c>
      <c r="M468" s="2595">
        <v>4713</v>
      </c>
      <c r="N468" s="2595">
        <v>5120</v>
      </c>
      <c r="O468" s="2595">
        <v>9833</v>
      </c>
      <c r="P468" s="2992" t="s">
        <v>466</v>
      </c>
      <c r="Q468" s="2992"/>
      <c r="R468" s="2992"/>
    </row>
    <row r="469" spans="1:18" s="277" customFormat="1" ht="24.75" customHeight="1" thickTop="1" x14ac:dyDescent="0.25">
      <c r="A469" s="351"/>
      <c r="B469" s="851"/>
      <c r="C469" s="851"/>
      <c r="D469" s="193"/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853"/>
      <c r="Q469" s="853"/>
      <c r="R469" s="855"/>
    </row>
    <row r="470" spans="1:18" s="277" customFormat="1" ht="34.5" customHeight="1" x14ac:dyDescent="0.25"/>
    <row r="478" spans="1:18" s="277" customFormat="1" ht="34.5" customHeight="1" x14ac:dyDescent="0.25">
      <c r="A478" s="290"/>
      <c r="B478" s="290"/>
      <c r="C478" s="290"/>
      <c r="D478" s="291"/>
      <c r="E478" s="291"/>
      <c r="F478" s="291"/>
      <c r="G478" s="291"/>
      <c r="H478" s="291"/>
      <c r="I478" s="291"/>
      <c r="J478" s="291"/>
      <c r="K478" s="291"/>
      <c r="L478" s="291"/>
      <c r="M478" s="292"/>
      <c r="N478" s="292"/>
      <c r="O478" s="292"/>
    </row>
    <row r="479" spans="1:18" s="277" customFormat="1" ht="15" customHeight="1" x14ac:dyDescent="0.25">
      <c r="A479" s="290"/>
      <c r="B479" s="290"/>
      <c r="C479" s="290"/>
      <c r="D479" s="291"/>
      <c r="E479" s="291"/>
      <c r="F479" s="291"/>
      <c r="G479" s="291"/>
      <c r="H479" s="291"/>
      <c r="I479" s="291"/>
      <c r="J479" s="291"/>
      <c r="K479" s="291"/>
      <c r="L479" s="291"/>
      <c r="M479" s="292"/>
      <c r="N479" s="292"/>
      <c r="O479" s="292"/>
    </row>
    <row r="480" spans="1:18" s="277" customFormat="1" ht="15" customHeight="1" x14ac:dyDescent="0.25">
      <c r="A480" s="290"/>
      <c r="B480" s="290"/>
      <c r="C480" s="290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</row>
    <row r="481" spans="1:15" s="277" customFormat="1" ht="15" customHeight="1" x14ac:dyDescent="0.25">
      <c r="A481" s="290"/>
      <c r="B481" s="290"/>
      <c r="C481" s="290"/>
      <c r="D481" s="291"/>
      <c r="E481" s="291"/>
      <c r="F481" s="291"/>
      <c r="G481" s="291"/>
      <c r="H481" s="291"/>
      <c r="I481" s="291"/>
      <c r="J481" s="291"/>
      <c r="K481" s="291"/>
      <c r="L481" s="291"/>
      <c r="M481" s="292"/>
      <c r="N481" s="292"/>
      <c r="O481" s="292"/>
    </row>
    <row r="482" spans="1:15" s="277" customFormat="1" ht="15" customHeight="1" x14ac:dyDescent="0.25">
      <c r="A482" s="290"/>
      <c r="B482" s="290"/>
      <c r="C482" s="290"/>
      <c r="D482" s="291"/>
      <c r="E482" s="291"/>
      <c r="F482" s="291"/>
      <c r="G482" s="291"/>
      <c r="H482" s="291"/>
      <c r="I482" s="291"/>
      <c r="J482" s="291"/>
      <c r="K482" s="291"/>
      <c r="L482" s="291"/>
      <c r="M482" s="292"/>
      <c r="N482" s="292"/>
      <c r="O482" s="292"/>
    </row>
    <row r="483" spans="1:15" s="277" customFormat="1" ht="15" customHeight="1" x14ac:dyDescent="0.25">
      <c r="A483" s="290"/>
      <c r="B483" s="290"/>
      <c r="C483" s="290"/>
      <c r="D483" s="291"/>
      <c r="E483" s="291"/>
      <c r="F483" s="291"/>
      <c r="G483" s="291"/>
      <c r="H483" s="291"/>
      <c r="I483" s="291"/>
      <c r="J483" s="291"/>
      <c r="K483" s="291"/>
      <c r="L483" s="291"/>
      <c r="M483" s="292"/>
      <c r="N483" s="292"/>
      <c r="O483" s="292"/>
    </row>
    <row r="484" spans="1:15" s="277" customFormat="1" ht="15" customHeight="1" x14ac:dyDescent="0.25">
      <c r="A484" s="290"/>
      <c r="B484" s="290"/>
      <c r="C484" s="290"/>
      <c r="D484" s="291"/>
      <c r="E484" s="291"/>
      <c r="F484" s="291"/>
      <c r="G484" s="291"/>
      <c r="H484" s="291"/>
      <c r="I484" s="291"/>
      <c r="J484" s="291"/>
      <c r="K484" s="291"/>
      <c r="L484" s="291"/>
      <c r="M484" s="292"/>
      <c r="N484" s="292"/>
      <c r="O484" s="292"/>
    </row>
    <row r="485" spans="1:15" s="277" customFormat="1" ht="15" customHeight="1" x14ac:dyDescent="0.25">
      <c r="A485" s="290"/>
      <c r="B485" s="290"/>
      <c r="C485" s="290"/>
      <c r="D485" s="291"/>
      <c r="E485" s="291"/>
      <c r="F485" s="291"/>
      <c r="G485" s="291"/>
      <c r="H485" s="291"/>
      <c r="I485" s="291"/>
      <c r="J485" s="291"/>
      <c r="K485" s="291"/>
      <c r="L485" s="291"/>
      <c r="M485" s="292"/>
      <c r="N485" s="292"/>
      <c r="O485" s="292"/>
    </row>
    <row r="486" spans="1:15" s="277" customFormat="1" ht="15" customHeight="1" x14ac:dyDescent="0.25">
      <c r="A486" s="290"/>
      <c r="B486" s="290"/>
      <c r="C486" s="290"/>
      <c r="D486" s="291"/>
      <c r="E486" s="291"/>
      <c r="F486" s="291"/>
      <c r="G486" s="291"/>
      <c r="H486" s="291"/>
      <c r="I486" s="291"/>
      <c r="J486" s="291"/>
      <c r="K486" s="291"/>
      <c r="L486" s="291"/>
      <c r="M486" s="292"/>
      <c r="N486" s="292"/>
      <c r="O486" s="292"/>
    </row>
    <row r="487" spans="1:15" s="277" customFormat="1" ht="15" customHeight="1" x14ac:dyDescent="0.25">
      <c r="A487" s="290"/>
      <c r="B487" s="290"/>
      <c r="C487" s="290"/>
      <c r="D487" s="291"/>
      <c r="E487" s="291"/>
      <c r="F487" s="291"/>
      <c r="G487" s="291"/>
      <c r="H487" s="291"/>
      <c r="I487" s="291"/>
      <c r="J487" s="291"/>
      <c r="K487" s="291"/>
      <c r="L487" s="291"/>
      <c r="M487" s="292"/>
      <c r="N487" s="292"/>
      <c r="O487" s="292"/>
    </row>
    <row r="488" spans="1:15" s="277" customFormat="1" ht="15" customHeight="1" x14ac:dyDescent="0.25">
      <c r="A488" s="290"/>
      <c r="B488" s="290"/>
      <c r="C488" s="290"/>
      <c r="D488" s="291"/>
      <c r="E488" s="291"/>
      <c r="F488" s="291"/>
      <c r="G488" s="291"/>
      <c r="H488" s="291"/>
      <c r="I488" s="291"/>
      <c r="J488" s="291"/>
      <c r="K488" s="291"/>
      <c r="L488" s="291"/>
      <c r="M488" s="292"/>
      <c r="N488" s="292"/>
      <c r="O488" s="292"/>
    </row>
    <row r="489" spans="1:15" s="277" customFormat="1" ht="15" customHeight="1" x14ac:dyDescent="0.25">
      <c r="A489" s="290"/>
      <c r="B489" s="290"/>
      <c r="C489" s="290"/>
      <c r="D489" s="291"/>
      <c r="E489" s="291"/>
      <c r="F489" s="291"/>
      <c r="G489" s="291"/>
      <c r="H489" s="291"/>
      <c r="I489" s="291"/>
      <c r="J489" s="291"/>
      <c r="K489" s="291"/>
      <c r="L489" s="291"/>
      <c r="M489" s="292"/>
      <c r="N489" s="292"/>
      <c r="O489" s="292"/>
    </row>
  </sheetData>
  <mergeCells count="610">
    <mergeCell ref="A332:C332"/>
    <mergeCell ref="P332:R332"/>
    <mergeCell ref="A326:A331"/>
    <mergeCell ref="R326:R331"/>
    <mergeCell ref="A379:A383"/>
    <mergeCell ref="R379:R383"/>
    <mergeCell ref="R427:R429"/>
    <mergeCell ref="A433:A441"/>
    <mergeCell ref="R433:R441"/>
    <mergeCell ref="B330:B331"/>
    <mergeCell ref="Q330:Q331"/>
    <mergeCell ref="A334:B334"/>
    <mergeCell ref="L334:N334"/>
    <mergeCell ref="A347:C347"/>
    <mergeCell ref="A361:B361"/>
    <mergeCell ref="L361:N361"/>
    <mergeCell ref="A366:A372"/>
    <mergeCell ref="P334:R334"/>
    <mergeCell ref="A335:A338"/>
    <mergeCell ref="B335:B338"/>
    <mergeCell ref="C335:C338"/>
    <mergeCell ref="D335:F335"/>
    <mergeCell ref="G335:I335"/>
    <mergeCell ref="J335:L335"/>
    <mergeCell ref="A165:A175"/>
    <mergeCell ref="R165:R175"/>
    <mergeCell ref="A183:A202"/>
    <mergeCell ref="R183:R202"/>
    <mergeCell ref="A213:A228"/>
    <mergeCell ref="R213:R228"/>
    <mergeCell ref="P229:R229"/>
    <mergeCell ref="A229:C229"/>
    <mergeCell ref="A267:A281"/>
    <mergeCell ref="R267:R281"/>
    <mergeCell ref="R179:R182"/>
    <mergeCell ref="D180:F180"/>
    <mergeCell ref="D206:F206"/>
    <mergeCell ref="G206:I206"/>
    <mergeCell ref="J206:L206"/>
    <mergeCell ref="B183:B189"/>
    <mergeCell ref="Q183:Q189"/>
    <mergeCell ref="B190:C190"/>
    <mergeCell ref="P190:Q190"/>
    <mergeCell ref="A205:B205"/>
    <mergeCell ref="L205:N205"/>
    <mergeCell ref="P205:R205"/>
    <mergeCell ref="R233:R236"/>
    <mergeCell ref="D234:F234"/>
    <mergeCell ref="A8:A24"/>
    <mergeCell ref="R8:R24"/>
    <mergeCell ref="A42:A49"/>
    <mergeCell ref="R42:R49"/>
    <mergeCell ref="A84:A98"/>
    <mergeCell ref="R84:R98"/>
    <mergeCell ref="R140:R146"/>
    <mergeCell ref="A140:A146"/>
    <mergeCell ref="P27:R27"/>
    <mergeCell ref="A27:B27"/>
    <mergeCell ref="L27:N27"/>
    <mergeCell ref="B43:B44"/>
    <mergeCell ref="Q43:Q44"/>
    <mergeCell ref="P45:Q45"/>
    <mergeCell ref="B45:C45"/>
    <mergeCell ref="Q34:Q38"/>
    <mergeCell ref="B34:B38"/>
    <mergeCell ref="B12:C12"/>
    <mergeCell ref="P12:Q12"/>
    <mergeCell ref="B13:B15"/>
    <mergeCell ref="Q13:Q15"/>
    <mergeCell ref="B16:C16"/>
    <mergeCell ref="P16:Q16"/>
    <mergeCell ref="B8:B11"/>
    <mergeCell ref="Q8:Q11"/>
    <mergeCell ref="A28:A31"/>
    <mergeCell ref="B28:B31"/>
    <mergeCell ref="A294:A304"/>
    <mergeCell ref="A1:R1"/>
    <mergeCell ref="A2:R2"/>
    <mergeCell ref="A3:B3"/>
    <mergeCell ref="P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B46:B49"/>
    <mergeCell ref="A40:C40"/>
    <mergeCell ref="P40:R40"/>
    <mergeCell ref="B21:B24"/>
    <mergeCell ref="Q21:Q24"/>
    <mergeCell ref="B25:C25"/>
    <mergeCell ref="P25:Q25"/>
    <mergeCell ref="B39:C39"/>
    <mergeCell ref="P39:Q39"/>
    <mergeCell ref="M54:O54"/>
    <mergeCell ref="P54:P57"/>
    <mergeCell ref="Q54:Q57"/>
    <mergeCell ref="R54:R57"/>
    <mergeCell ref="D55:F55"/>
    <mergeCell ref="G55:I55"/>
    <mergeCell ref="J55:L55"/>
    <mergeCell ref="M55:O55"/>
    <mergeCell ref="R32:R39"/>
    <mergeCell ref="C28:C31"/>
    <mergeCell ref="D28:F28"/>
    <mergeCell ref="G28:I28"/>
    <mergeCell ref="J28:L28"/>
    <mergeCell ref="Q28:Q31"/>
    <mergeCell ref="R28:R31"/>
    <mergeCell ref="D29:F29"/>
    <mergeCell ref="G29:I29"/>
    <mergeCell ref="J29:L29"/>
    <mergeCell ref="M29:O29"/>
    <mergeCell ref="M28:O28"/>
    <mergeCell ref="P28:P31"/>
    <mergeCell ref="A71:A76"/>
    <mergeCell ref="R71:R76"/>
    <mergeCell ref="A64:A69"/>
    <mergeCell ref="R64:R69"/>
    <mergeCell ref="A70:C70"/>
    <mergeCell ref="Q70:R70"/>
    <mergeCell ref="Q46:Q49"/>
    <mergeCell ref="B50:C50"/>
    <mergeCell ref="P50:Q50"/>
    <mergeCell ref="A63:C63"/>
    <mergeCell ref="P63:R63"/>
    <mergeCell ref="A53:B53"/>
    <mergeCell ref="L53:N53"/>
    <mergeCell ref="P53:R53"/>
    <mergeCell ref="A54:A57"/>
    <mergeCell ref="B54:B57"/>
    <mergeCell ref="C54:C57"/>
    <mergeCell ref="D54:F54"/>
    <mergeCell ref="G54:I54"/>
    <mergeCell ref="A58:A62"/>
    <mergeCell ref="R58:R62"/>
    <mergeCell ref="J54:L54"/>
    <mergeCell ref="A77:C77"/>
    <mergeCell ref="Q77:R77"/>
    <mergeCell ref="A79:B79"/>
    <mergeCell ref="L79:N79"/>
    <mergeCell ref="P79:R79"/>
    <mergeCell ref="A80:A83"/>
    <mergeCell ref="B80:B83"/>
    <mergeCell ref="C80:C83"/>
    <mergeCell ref="D80:F80"/>
    <mergeCell ref="G80:I80"/>
    <mergeCell ref="B84:B89"/>
    <mergeCell ref="Q84:Q89"/>
    <mergeCell ref="B90:C90"/>
    <mergeCell ref="P90:Q90"/>
    <mergeCell ref="J80:L80"/>
    <mergeCell ref="M80:O80"/>
    <mergeCell ref="P80:P83"/>
    <mergeCell ref="Q80:Q83"/>
    <mergeCell ref="R80:R83"/>
    <mergeCell ref="D81:F81"/>
    <mergeCell ref="G81:I81"/>
    <mergeCell ref="J81:L81"/>
    <mergeCell ref="M81:O81"/>
    <mergeCell ref="B104:B107"/>
    <mergeCell ref="C104:C107"/>
    <mergeCell ref="D104:F104"/>
    <mergeCell ref="G104:I104"/>
    <mergeCell ref="J104:L104"/>
    <mergeCell ref="B92:B94"/>
    <mergeCell ref="Q92:Q94"/>
    <mergeCell ref="B95:C95"/>
    <mergeCell ref="P95:Q95"/>
    <mergeCell ref="A103:B103"/>
    <mergeCell ref="L103:N103"/>
    <mergeCell ref="P103:R103"/>
    <mergeCell ref="A150:A153"/>
    <mergeCell ref="B150:B153"/>
    <mergeCell ref="A116:C116"/>
    <mergeCell ref="P116:R116"/>
    <mergeCell ref="A124:B124"/>
    <mergeCell ref="L124:N124"/>
    <mergeCell ref="P124:R124"/>
    <mergeCell ref="B96:B98"/>
    <mergeCell ref="Q96:Q98"/>
    <mergeCell ref="B99:C99"/>
    <mergeCell ref="P99:Q99"/>
    <mergeCell ref="A117:A120"/>
    <mergeCell ref="R117:R120"/>
    <mergeCell ref="A121:C121"/>
    <mergeCell ref="P121:R121"/>
    <mergeCell ref="M104:O104"/>
    <mergeCell ref="P104:P107"/>
    <mergeCell ref="Q104:Q107"/>
    <mergeCell ref="R104:R107"/>
    <mergeCell ref="D105:F105"/>
    <mergeCell ref="G105:I105"/>
    <mergeCell ref="J105:L105"/>
    <mergeCell ref="M105:O105"/>
    <mergeCell ref="A104:A107"/>
    <mergeCell ref="A129:A138"/>
    <mergeCell ref="R129:R138"/>
    <mergeCell ref="M125:O125"/>
    <mergeCell ref="P125:P128"/>
    <mergeCell ref="Q125:Q128"/>
    <mergeCell ref="R125:R128"/>
    <mergeCell ref="D126:F126"/>
    <mergeCell ref="G126:I126"/>
    <mergeCell ref="J126:L126"/>
    <mergeCell ref="M126:O126"/>
    <mergeCell ref="A125:A128"/>
    <mergeCell ref="B125:B128"/>
    <mergeCell ref="C125:C128"/>
    <mergeCell ref="D125:F125"/>
    <mergeCell ref="G125:I125"/>
    <mergeCell ref="J125:L125"/>
    <mergeCell ref="J150:L150"/>
    <mergeCell ref="M150:O150"/>
    <mergeCell ref="P150:P153"/>
    <mergeCell ref="Q150:Q153"/>
    <mergeCell ref="B140:B141"/>
    <mergeCell ref="Q140:Q141"/>
    <mergeCell ref="B142:C142"/>
    <mergeCell ref="Q145:Q146"/>
    <mergeCell ref="B147:C147"/>
    <mergeCell ref="L149:N149"/>
    <mergeCell ref="P149:R149"/>
    <mergeCell ref="R150:R153"/>
    <mergeCell ref="D151:F151"/>
    <mergeCell ref="G151:I151"/>
    <mergeCell ref="J151:L151"/>
    <mergeCell ref="M151:O151"/>
    <mergeCell ref="P147:Q147"/>
    <mergeCell ref="G180:I180"/>
    <mergeCell ref="J180:L180"/>
    <mergeCell ref="M180:O180"/>
    <mergeCell ref="P176:Q176"/>
    <mergeCell ref="A178:B178"/>
    <mergeCell ref="L178:N178"/>
    <mergeCell ref="P178:R178"/>
    <mergeCell ref="A179:A182"/>
    <mergeCell ref="B179:B182"/>
    <mergeCell ref="C179:C182"/>
    <mergeCell ref="D179:F179"/>
    <mergeCell ref="G179:I179"/>
    <mergeCell ref="J179:L179"/>
    <mergeCell ref="M179:O179"/>
    <mergeCell ref="B171:B175"/>
    <mergeCell ref="Q171:Q175"/>
    <mergeCell ref="B176:C176"/>
    <mergeCell ref="C150:C153"/>
    <mergeCell ref="P179:P182"/>
    <mergeCell ref="Q179:Q182"/>
    <mergeCell ref="D150:F150"/>
    <mergeCell ref="G150:I150"/>
    <mergeCell ref="G234:I234"/>
    <mergeCell ref="B191:B193"/>
    <mergeCell ref="Q191:Q193"/>
    <mergeCell ref="B194:C194"/>
    <mergeCell ref="P194:Q194"/>
    <mergeCell ref="B195:B202"/>
    <mergeCell ref="Q195:Q202"/>
    <mergeCell ref="B203:C203"/>
    <mergeCell ref="P203:Q203"/>
    <mergeCell ref="A212:C212"/>
    <mergeCell ref="P212:R212"/>
    <mergeCell ref="M206:O206"/>
    <mergeCell ref="P206:P209"/>
    <mergeCell ref="Q206:Q209"/>
    <mergeCell ref="R206:R209"/>
    <mergeCell ref="D207:F207"/>
    <mergeCell ref="G207:I207"/>
    <mergeCell ref="J207:L207"/>
    <mergeCell ref="M207:O207"/>
    <mergeCell ref="A206:A209"/>
    <mergeCell ref="B206:B209"/>
    <mergeCell ref="C206:C209"/>
    <mergeCell ref="A232:B232"/>
    <mergeCell ref="L232:N232"/>
    <mergeCell ref="P232:R232"/>
    <mergeCell ref="B213:B218"/>
    <mergeCell ref="Q213:Q218"/>
    <mergeCell ref="B219:C219"/>
    <mergeCell ref="P219:Q219"/>
    <mergeCell ref="B220:B224"/>
    <mergeCell ref="Q220:Q224"/>
    <mergeCell ref="B225:C225"/>
    <mergeCell ref="P225:Q225"/>
    <mergeCell ref="Q226:Q228"/>
    <mergeCell ref="B226:B228"/>
    <mergeCell ref="A210:A211"/>
    <mergeCell ref="R210:R211"/>
    <mergeCell ref="D233:F233"/>
    <mergeCell ref="G233:I233"/>
    <mergeCell ref="J233:L233"/>
    <mergeCell ref="B244:C244"/>
    <mergeCell ref="P244:Q244"/>
    <mergeCell ref="P239:Q239"/>
    <mergeCell ref="M233:O233"/>
    <mergeCell ref="P233:P236"/>
    <mergeCell ref="Q233:Q236"/>
    <mergeCell ref="J234:L234"/>
    <mergeCell ref="M234:O234"/>
    <mergeCell ref="A240:C240"/>
    <mergeCell ref="P240:Q240"/>
    <mergeCell ref="A233:A236"/>
    <mergeCell ref="B233:B236"/>
    <mergeCell ref="C233:C236"/>
    <mergeCell ref="B239:C239"/>
    <mergeCell ref="A237:A239"/>
    <mergeCell ref="B237:B238"/>
    <mergeCell ref="Q237:Q238"/>
    <mergeCell ref="A241:A258"/>
    <mergeCell ref="B245:B249"/>
    <mergeCell ref="Q245:Q249"/>
    <mergeCell ref="B250:C250"/>
    <mergeCell ref="P250:Q250"/>
    <mergeCell ref="A259:C259"/>
    <mergeCell ref="P259:R259"/>
    <mergeCell ref="R237:R239"/>
    <mergeCell ref="B267:B269"/>
    <mergeCell ref="Q267:Q269"/>
    <mergeCell ref="Q241:Q243"/>
    <mergeCell ref="B251:B252"/>
    <mergeCell ref="Q251:Q252"/>
    <mergeCell ref="B253:C253"/>
    <mergeCell ref="P253:Q253"/>
    <mergeCell ref="R241:R256"/>
    <mergeCell ref="B241:B243"/>
    <mergeCell ref="B255:B256"/>
    <mergeCell ref="B257:C257"/>
    <mergeCell ref="Q255:Q256"/>
    <mergeCell ref="P257:Q257"/>
    <mergeCell ref="B270:C270"/>
    <mergeCell ref="P270:Q270"/>
    <mergeCell ref="B271:B273"/>
    <mergeCell ref="Q271:Q273"/>
    <mergeCell ref="A262:B262"/>
    <mergeCell ref="L262:N262"/>
    <mergeCell ref="P262:R262"/>
    <mergeCell ref="A263:A266"/>
    <mergeCell ref="B263:B266"/>
    <mergeCell ref="C263:C266"/>
    <mergeCell ref="D263:F263"/>
    <mergeCell ref="G263:I263"/>
    <mergeCell ref="J263:L263"/>
    <mergeCell ref="M263:O263"/>
    <mergeCell ref="P263:P266"/>
    <mergeCell ref="Q263:Q266"/>
    <mergeCell ref="R263:R266"/>
    <mergeCell ref="D264:F264"/>
    <mergeCell ref="G264:I264"/>
    <mergeCell ref="J264:L264"/>
    <mergeCell ref="M264:O264"/>
    <mergeCell ref="P274:Q274"/>
    <mergeCell ref="B275:B277"/>
    <mergeCell ref="Q275:Q277"/>
    <mergeCell ref="B278:C278"/>
    <mergeCell ref="P278:Q278"/>
    <mergeCell ref="B279:B281"/>
    <mergeCell ref="Q279:Q281"/>
    <mergeCell ref="B282:C282"/>
    <mergeCell ref="P282:Q282"/>
    <mergeCell ref="B274:C274"/>
    <mergeCell ref="B302:C302"/>
    <mergeCell ref="P302:Q302"/>
    <mergeCell ref="B294:B300"/>
    <mergeCell ref="Q294:Q300"/>
    <mergeCell ref="P290:P293"/>
    <mergeCell ref="Q290:Q293"/>
    <mergeCell ref="R290:R293"/>
    <mergeCell ref="D291:F291"/>
    <mergeCell ref="G291:I291"/>
    <mergeCell ref="J291:L291"/>
    <mergeCell ref="M291:O291"/>
    <mergeCell ref="R294:R304"/>
    <mergeCell ref="A289:B289"/>
    <mergeCell ref="L289:N289"/>
    <mergeCell ref="P289:R289"/>
    <mergeCell ref="A290:A293"/>
    <mergeCell ref="B290:B293"/>
    <mergeCell ref="C290:C293"/>
    <mergeCell ref="D290:F290"/>
    <mergeCell ref="G290:I290"/>
    <mergeCell ref="J290:L290"/>
    <mergeCell ref="M290:O290"/>
    <mergeCell ref="A305:C305"/>
    <mergeCell ref="P305:R305"/>
    <mergeCell ref="A307:B307"/>
    <mergeCell ref="L307:N307"/>
    <mergeCell ref="P307:R307"/>
    <mergeCell ref="A308:A311"/>
    <mergeCell ref="B308:B311"/>
    <mergeCell ref="C308:C311"/>
    <mergeCell ref="D308:F308"/>
    <mergeCell ref="G308:I308"/>
    <mergeCell ref="J308:L308"/>
    <mergeCell ref="M308:O308"/>
    <mergeCell ref="P308:P311"/>
    <mergeCell ref="Q308:Q311"/>
    <mergeCell ref="R308:R311"/>
    <mergeCell ref="D309:F309"/>
    <mergeCell ref="G309:I309"/>
    <mergeCell ref="J309:L309"/>
    <mergeCell ref="M309:O309"/>
    <mergeCell ref="A312:A324"/>
    <mergeCell ref="R312:R324"/>
    <mergeCell ref="A325:C325"/>
    <mergeCell ref="P325:R325"/>
    <mergeCell ref="B326:B327"/>
    <mergeCell ref="Q326:Q327"/>
    <mergeCell ref="B328:C328"/>
    <mergeCell ref="P328:Q328"/>
    <mergeCell ref="B312:B313"/>
    <mergeCell ref="B315:B316"/>
    <mergeCell ref="B318:B319"/>
    <mergeCell ref="B321:B322"/>
    <mergeCell ref="Q312:Q313"/>
    <mergeCell ref="Q315:Q316"/>
    <mergeCell ref="Q318:Q319"/>
    <mergeCell ref="Q321:Q322"/>
    <mergeCell ref="B314:C314"/>
    <mergeCell ref="B317:C317"/>
    <mergeCell ref="B320:C320"/>
    <mergeCell ref="B323:C323"/>
    <mergeCell ref="P314:Q314"/>
    <mergeCell ref="P317:Q317"/>
    <mergeCell ref="P320:Q320"/>
    <mergeCell ref="P323:Q323"/>
    <mergeCell ref="M335:O335"/>
    <mergeCell ref="P335:P338"/>
    <mergeCell ref="Q335:Q338"/>
    <mergeCell ref="R335:R338"/>
    <mergeCell ref="D336:F336"/>
    <mergeCell ref="G336:I336"/>
    <mergeCell ref="J336:L336"/>
    <mergeCell ref="M336:O336"/>
    <mergeCell ref="P361:R361"/>
    <mergeCell ref="B341:C341"/>
    <mergeCell ref="P341:Q341"/>
    <mergeCell ref="A348:A355"/>
    <mergeCell ref="R348:R355"/>
    <mergeCell ref="A356:C356"/>
    <mergeCell ref="P356:R356"/>
    <mergeCell ref="G362:I362"/>
    <mergeCell ref="J362:L362"/>
    <mergeCell ref="A339:A346"/>
    <mergeCell ref="R339:R346"/>
    <mergeCell ref="A362:A365"/>
    <mergeCell ref="B362:B365"/>
    <mergeCell ref="C362:C365"/>
    <mergeCell ref="D362:F362"/>
    <mergeCell ref="B339:B340"/>
    <mergeCell ref="Q339:Q340"/>
    <mergeCell ref="P378:R378"/>
    <mergeCell ref="M362:O362"/>
    <mergeCell ref="P362:P365"/>
    <mergeCell ref="Q362:Q365"/>
    <mergeCell ref="R362:R365"/>
    <mergeCell ref="D363:F363"/>
    <mergeCell ref="A419:C419"/>
    <mergeCell ref="P419:R419"/>
    <mergeCell ref="B413:C413"/>
    <mergeCell ref="P413:Q413"/>
    <mergeCell ref="B400:B402"/>
    <mergeCell ref="Q400:Q402"/>
    <mergeCell ref="B403:C403"/>
    <mergeCell ref="P403:Q403"/>
    <mergeCell ref="A384:C384"/>
    <mergeCell ref="P384:R384"/>
    <mergeCell ref="A390:C390"/>
    <mergeCell ref="P390:R390"/>
    <mergeCell ref="A393:B393"/>
    <mergeCell ref="L393:N393"/>
    <mergeCell ref="A378:C378"/>
    <mergeCell ref="G363:I363"/>
    <mergeCell ref="J363:L363"/>
    <mergeCell ref="M363:O363"/>
    <mergeCell ref="P393:R393"/>
    <mergeCell ref="A394:A397"/>
    <mergeCell ref="B394:B397"/>
    <mergeCell ref="C394:C397"/>
    <mergeCell ref="D394:F394"/>
    <mergeCell ref="G394:I394"/>
    <mergeCell ref="A422:B422"/>
    <mergeCell ref="L422:N422"/>
    <mergeCell ref="P422:R422"/>
    <mergeCell ref="J394:L394"/>
    <mergeCell ref="M394:O394"/>
    <mergeCell ref="P394:P397"/>
    <mergeCell ref="Q394:Q397"/>
    <mergeCell ref="R394:R397"/>
    <mergeCell ref="D395:F395"/>
    <mergeCell ref="G395:I395"/>
    <mergeCell ref="J395:L395"/>
    <mergeCell ref="M395:O395"/>
    <mergeCell ref="Q414:Q415"/>
    <mergeCell ref="B416:C416"/>
    <mergeCell ref="B423:B426"/>
    <mergeCell ref="C423:C426"/>
    <mergeCell ref="D423:F423"/>
    <mergeCell ref="G423:I423"/>
    <mergeCell ref="J423:L423"/>
    <mergeCell ref="M423:O423"/>
    <mergeCell ref="P423:P426"/>
    <mergeCell ref="Q423:Q426"/>
    <mergeCell ref="A430:C430"/>
    <mergeCell ref="P430:R430"/>
    <mergeCell ref="A427:A429"/>
    <mergeCell ref="A468:C468"/>
    <mergeCell ref="P468:R468"/>
    <mergeCell ref="A467:C467"/>
    <mergeCell ref="P467:R467"/>
    <mergeCell ref="A457:C457"/>
    <mergeCell ref="P457:R457"/>
    <mergeCell ref="B456:C456"/>
    <mergeCell ref="P456:Q456"/>
    <mergeCell ref="A452:A456"/>
    <mergeCell ref="A459:A465"/>
    <mergeCell ref="R459:R465"/>
    <mergeCell ref="B462:C462"/>
    <mergeCell ref="P462:Q462"/>
    <mergeCell ref="B465:C465"/>
    <mergeCell ref="P465:Q465"/>
    <mergeCell ref="A466:C466"/>
    <mergeCell ref="Q459:Q461"/>
    <mergeCell ref="Q463:Q464"/>
    <mergeCell ref="R452:R455"/>
    <mergeCell ref="B459:B461"/>
    <mergeCell ref="B463:B464"/>
    <mergeCell ref="P466:R466"/>
    <mergeCell ref="B452:B455"/>
    <mergeCell ref="Q452:Q455"/>
    <mergeCell ref="B165:B168"/>
    <mergeCell ref="Q165:Q168"/>
    <mergeCell ref="B169:C169"/>
    <mergeCell ref="P169:Q169"/>
    <mergeCell ref="A108:A115"/>
    <mergeCell ref="R108:R115"/>
    <mergeCell ref="A32:A39"/>
    <mergeCell ref="P142:Q142"/>
    <mergeCell ref="B160:B162"/>
    <mergeCell ref="Q160:Q162"/>
    <mergeCell ref="B163:C163"/>
    <mergeCell ref="P163:Q163"/>
    <mergeCell ref="A164:C164"/>
    <mergeCell ref="P164:R164"/>
    <mergeCell ref="B145:B146"/>
    <mergeCell ref="B155:B156"/>
    <mergeCell ref="Q155:Q156"/>
    <mergeCell ref="B157:C157"/>
    <mergeCell ref="P157:Q157"/>
    <mergeCell ref="A154:A163"/>
    <mergeCell ref="R154:R163"/>
    <mergeCell ref="A139:C139"/>
    <mergeCell ref="P139:R139"/>
    <mergeCell ref="A149:B149"/>
    <mergeCell ref="A447:B447"/>
    <mergeCell ref="L447:N447"/>
    <mergeCell ref="P447:R447"/>
    <mergeCell ref="A448:A451"/>
    <mergeCell ref="B448:B451"/>
    <mergeCell ref="C448:C451"/>
    <mergeCell ref="A404:A418"/>
    <mergeCell ref="R404:R418"/>
    <mergeCell ref="A400:A403"/>
    <mergeCell ref="R400:R403"/>
    <mergeCell ref="B414:B415"/>
    <mergeCell ref="G448:I448"/>
    <mergeCell ref="J448:L448"/>
    <mergeCell ref="M448:O448"/>
    <mergeCell ref="P448:P451"/>
    <mergeCell ref="Q448:Q451"/>
    <mergeCell ref="R448:R451"/>
    <mergeCell ref="D449:F449"/>
    <mergeCell ref="G449:I449"/>
    <mergeCell ref="J449:L449"/>
    <mergeCell ref="M449:O449"/>
    <mergeCell ref="D448:F448"/>
    <mergeCell ref="R423:R426"/>
    <mergeCell ref="D424:F424"/>
    <mergeCell ref="R366:R372"/>
    <mergeCell ref="A374:A377"/>
    <mergeCell ref="R374:R377"/>
    <mergeCell ref="A385:A389"/>
    <mergeCell ref="R385:R389"/>
    <mergeCell ref="P442:Q442"/>
    <mergeCell ref="A431:C431"/>
    <mergeCell ref="P431:R431"/>
    <mergeCell ref="P416:Q416"/>
    <mergeCell ref="B404:B407"/>
    <mergeCell ref="Q404:Q407"/>
    <mergeCell ref="B408:C408"/>
    <mergeCell ref="P408:Q408"/>
    <mergeCell ref="B409:B412"/>
    <mergeCell ref="Q409:Q412"/>
    <mergeCell ref="A373:C373"/>
    <mergeCell ref="P373:R373"/>
    <mergeCell ref="B442:C442"/>
    <mergeCell ref="G424:I424"/>
    <mergeCell ref="J424:L424"/>
    <mergeCell ref="M424:O424"/>
    <mergeCell ref="B433:B441"/>
    <mergeCell ref="Q433:Q441"/>
    <mergeCell ref="A423:A426"/>
  </mergeCells>
  <printOptions horizontalCentered="1"/>
  <pageMargins left="0.643700787" right="0.643700787" top="1.0374015750000001" bottom="0.643700787" header="0.78740157480314998" footer="0.643700787"/>
  <pageSetup paperSize="9" scale="65" firstPageNumber="44" orientation="landscape" useFirstPageNumber="1" r:id="rId1"/>
  <headerFooter alignWithMargins="0"/>
  <rowBreaks count="4" manualBreakCount="4">
    <brk id="53" max="17" man="1"/>
    <brk id="79" max="17" man="1"/>
    <brk id="261" max="17" man="1"/>
    <brk id="306" max="17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1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20.28515625" style="2780" customWidth="1"/>
    <col min="2" max="6" width="9.28515625" style="2780" bestFit="1" customWidth="1"/>
    <col min="7" max="7" width="9.42578125" style="2780" bestFit="1" customWidth="1"/>
    <col min="8" max="12" width="9.28515625" style="2780" bestFit="1" customWidth="1"/>
    <col min="13" max="13" width="9.42578125" style="2780" bestFit="1" customWidth="1"/>
    <col min="14" max="14" width="20.42578125" style="2780" customWidth="1"/>
    <col min="15" max="16384" width="9.140625" style="2780"/>
  </cols>
  <sheetData>
    <row r="1" spans="1:14" ht="27" customHeight="1" x14ac:dyDescent="0.2">
      <c r="A1" s="3101" t="s">
        <v>2877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</row>
    <row r="2" spans="1:14" ht="39" customHeight="1" x14ac:dyDescent="0.2">
      <c r="A2" s="3751" t="s">
        <v>2870</v>
      </c>
      <c r="B2" s="3751"/>
      <c r="C2" s="3751"/>
      <c r="D2" s="3751"/>
      <c r="E2" s="3751"/>
      <c r="F2" s="3751"/>
      <c r="G2" s="3751"/>
      <c r="H2" s="3751"/>
      <c r="I2" s="3751"/>
      <c r="J2" s="3751"/>
      <c r="K2" s="3751"/>
      <c r="L2" s="3751"/>
      <c r="M2" s="3751"/>
      <c r="N2" s="3751"/>
    </row>
    <row r="3" spans="1:14" ht="27" customHeight="1" thickBot="1" x14ac:dyDescent="0.3">
      <c r="A3" s="3739" t="s">
        <v>2878</v>
      </c>
      <c r="B3" s="3739"/>
      <c r="C3" s="3739"/>
      <c r="D3" s="3739"/>
      <c r="E3" s="3739"/>
      <c r="F3" s="3739"/>
      <c r="G3" s="3739"/>
      <c r="H3" s="3739"/>
      <c r="I3" s="3739"/>
      <c r="J3" s="3739"/>
      <c r="K3" s="3739"/>
      <c r="L3" s="3739"/>
      <c r="M3" s="2790" t="s">
        <v>2879</v>
      </c>
      <c r="N3" s="2790"/>
    </row>
    <row r="4" spans="1:14" ht="23.25" customHeight="1" thickTop="1" x14ac:dyDescent="0.2">
      <c r="A4" s="2965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550" t="s">
        <v>98</v>
      </c>
    </row>
    <row r="5" spans="1:14" ht="23.25" customHeight="1" x14ac:dyDescent="0.2">
      <c r="A5" s="2966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551"/>
    </row>
    <row r="6" spans="1:14" ht="23.25" customHeight="1" x14ac:dyDescent="0.2">
      <c r="A6" s="2966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551"/>
    </row>
    <row r="7" spans="1:14" ht="23.25" customHeight="1" thickBot="1" x14ac:dyDescent="0.25">
      <c r="A7" s="2967"/>
      <c r="B7" s="2747" t="s">
        <v>181</v>
      </c>
      <c r="C7" s="2747" t="s">
        <v>182</v>
      </c>
      <c r="D7" s="2747" t="s">
        <v>183</v>
      </c>
      <c r="E7" s="2747" t="s">
        <v>181</v>
      </c>
      <c r="F7" s="2747" t="s">
        <v>182</v>
      </c>
      <c r="G7" s="2747" t="s">
        <v>183</v>
      </c>
      <c r="H7" s="2747" t="s">
        <v>181</v>
      </c>
      <c r="I7" s="2747" t="s">
        <v>182</v>
      </c>
      <c r="J7" s="2747" t="s">
        <v>183</v>
      </c>
      <c r="K7" s="2747" t="s">
        <v>181</v>
      </c>
      <c r="L7" s="2747" t="s">
        <v>182</v>
      </c>
      <c r="M7" s="2747" t="s">
        <v>183</v>
      </c>
      <c r="N7" s="3552"/>
    </row>
    <row r="8" spans="1:14" ht="54.75" customHeight="1" x14ac:dyDescent="0.2">
      <c r="A8" s="25" t="s">
        <v>38</v>
      </c>
      <c r="B8" s="3752">
        <v>0</v>
      </c>
      <c r="C8" s="3752">
        <v>0</v>
      </c>
      <c r="D8" s="3752">
        <v>0</v>
      </c>
      <c r="E8" s="3752">
        <v>1</v>
      </c>
      <c r="F8" s="3752">
        <v>7</v>
      </c>
      <c r="G8" s="3752">
        <v>8</v>
      </c>
      <c r="H8" s="3752">
        <v>0</v>
      </c>
      <c r="I8" s="3752">
        <v>0</v>
      </c>
      <c r="J8" s="3752">
        <v>0</v>
      </c>
      <c r="K8" s="3752">
        <f>SUM(B8,E8,H8)</f>
        <v>1</v>
      </c>
      <c r="L8" s="3752">
        <f>SUM(C8,F8,I8)</f>
        <v>7</v>
      </c>
      <c r="M8" s="3752">
        <f>SUM(K8:L8)</f>
        <v>8</v>
      </c>
      <c r="N8" s="319" t="s">
        <v>160</v>
      </c>
    </row>
    <row r="9" spans="1:14" ht="54.75" customHeight="1" thickBot="1" x14ac:dyDescent="0.25">
      <c r="A9" s="897" t="s">
        <v>255</v>
      </c>
      <c r="B9" s="3753">
        <v>0</v>
      </c>
      <c r="C9" s="3753">
        <v>0</v>
      </c>
      <c r="D9" s="3753">
        <v>0</v>
      </c>
      <c r="E9" s="3753">
        <v>7</v>
      </c>
      <c r="F9" s="3753">
        <v>13</v>
      </c>
      <c r="G9" s="3753">
        <v>20</v>
      </c>
      <c r="H9" s="3753">
        <v>0</v>
      </c>
      <c r="I9" s="3753">
        <v>0</v>
      </c>
      <c r="J9" s="3753">
        <v>0</v>
      </c>
      <c r="K9" s="3753">
        <f>SUM(B9,E9,H9)</f>
        <v>7</v>
      </c>
      <c r="L9" s="3753">
        <f>SUM(C9,F9,I9)</f>
        <v>13</v>
      </c>
      <c r="M9" s="3753">
        <f>SUM(K9:L9)</f>
        <v>20</v>
      </c>
      <c r="N9" s="3754" t="s">
        <v>254</v>
      </c>
    </row>
    <row r="10" spans="1:14" ht="40.5" customHeight="1" thickBot="1" x14ac:dyDescent="0.25">
      <c r="A10" s="67" t="s">
        <v>87</v>
      </c>
      <c r="B10" s="3755">
        <f>SUM(B8:B9)</f>
        <v>0</v>
      </c>
      <c r="C10" s="3755">
        <f t="shared" ref="C10:M10" si="0">SUM(C8:C9)</f>
        <v>0</v>
      </c>
      <c r="D10" s="3755">
        <f t="shared" si="0"/>
        <v>0</v>
      </c>
      <c r="E10" s="3755">
        <f t="shared" si="0"/>
        <v>8</v>
      </c>
      <c r="F10" s="3755">
        <f t="shared" si="0"/>
        <v>20</v>
      </c>
      <c r="G10" s="3755">
        <f t="shared" si="0"/>
        <v>28</v>
      </c>
      <c r="H10" s="3755">
        <f t="shared" si="0"/>
        <v>0</v>
      </c>
      <c r="I10" s="3755">
        <f t="shared" si="0"/>
        <v>0</v>
      </c>
      <c r="J10" s="3755">
        <f t="shared" si="0"/>
        <v>0</v>
      </c>
      <c r="K10" s="3755">
        <f t="shared" si="0"/>
        <v>8</v>
      </c>
      <c r="L10" s="3755">
        <f t="shared" si="0"/>
        <v>20</v>
      </c>
      <c r="M10" s="3755">
        <f t="shared" si="0"/>
        <v>28</v>
      </c>
      <c r="N10" s="63" t="s">
        <v>147</v>
      </c>
    </row>
    <row r="11" spans="1:14" ht="13.5" thickTop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80" firstPageNumber="273" orientation="landscape" useFirstPageNumber="1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1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9.85546875" style="2780" customWidth="1"/>
    <col min="2" max="2" width="11.28515625" style="2780" customWidth="1"/>
    <col min="3" max="3" width="10.140625" style="2780" customWidth="1"/>
    <col min="4" max="15" width="9.140625" style="2780"/>
    <col min="16" max="16" width="15.140625" style="2780" customWidth="1"/>
    <col min="17" max="17" width="13.5703125" style="2780" customWidth="1"/>
    <col min="18" max="18" width="13.42578125" style="2780" customWidth="1"/>
    <col min="19" max="16384" width="9.140625" style="2780"/>
  </cols>
  <sheetData>
    <row r="1" spans="1:18" ht="25.5" customHeight="1" x14ac:dyDescent="0.2">
      <c r="A1" s="3545" t="s">
        <v>2880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  <c r="O1" s="3545"/>
      <c r="P1" s="3545"/>
      <c r="Q1" s="3545"/>
      <c r="R1" s="3545"/>
    </row>
    <row r="2" spans="1:18" ht="37.5" customHeight="1" x14ac:dyDescent="0.2">
      <c r="A2" s="3102" t="s">
        <v>2874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25.5" customHeight="1" thickBot="1" x14ac:dyDescent="0.3">
      <c r="A3" s="3742" t="s">
        <v>2881</v>
      </c>
      <c r="B3" s="3742"/>
      <c r="C3" s="3742"/>
      <c r="D3" s="3742"/>
      <c r="E3" s="3742"/>
      <c r="F3" s="3742"/>
      <c r="G3" s="3742"/>
      <c r="H3" s="3742"/>
      <c r="I3" s="3742"/>
      <c r="J3" s="3742"/>
      <c r="K3" s="3742"/>
      <c r="L3" s="3742"/>
      <c r="M3" s="3742"/>
      <c r="N3" s="3742"/>
      <c r="O3" s="3742"/>
      <c r="P3" s="59"/>
      <c r="Q3" s="2790" t="s">
        <v>2882</v>
      </c>
      <c r="R3" s="2790"/>
    </row>
    <row r="4" spans="1:18" ht="23.25" customHeight="1" thickTop="1" x14ac:dyDescent="0.2">
      <c r="A4" s="2976" t="s">
        <v>44</v>
      </c>
      <c r="B4" s="2972" t="s">
        <v>86</v>
      </c>
      <c r="C4" s="2972" t="s">
        <v>45</v>
      </c>
      <c r="D4" s="2972" t="s">
        <v>33</v>
      </c>
      <c r="E4" s="2972"/>
      <c r="F4" s="2972"/>
      <c r="G4" s="2972" t="s">
        <v>1</v>
      </c>
      <c r="H4" s="2972"/>
      <c r="I4" s="2972"/>
      <c r="J4" s="2972" t="s">
        <v>2</v>
      </c>
      <c r="K4" s="2972"/>
      <c r="L4" s="2972"/>
      <c r="M4" s="3194" t="s">
        <v>31</v>
      </c>
      <c r="N4" s="3194"/>
      <c r="O4" s="3194"/>
      <c r="P4" s="3743" t="s">
        <v>99</v>
      </c>
      <c r="Q4" s="3756" t="s">
        <v>126</v>
      </c>
      <c r="R4" s="3757" t="s">
        <v>166</v>
      </c>
    </row>
    <row r="5" spans="1:18" ht="23.25" customHeight="1" x14ac:dyDescent="0.2">
      <c r="A5" s="2977"/>
      <c r="B5" s="3060"/>
      <c r="C5" s="3060"/>
      <c r="D5" s="3543" t="s">
        <v>94</v>
      </c>
      <c r="E5" s="3543"/>
      <c r="F5" s="3543"/>
      <c r="G5" s="3123" t="s">
        <v>95</v>
      </c>
      <c r="H5" s="3123"/>
      <c r="I5" s="3123"/>
      <c r="J5" s="3543" t="s">
        <v>96</v>
      </c>
      <c r="K5" s="3543"/>
      <c r="L5" s="3543"/>
      <c r="M5" s="2930" t="s">
        <v>116</v>
      </c>
      <c r="N5" s="2930"/>
      <c r="O5" s="2930"/>
      <c r="P5" s="3744"/>
      <c r="Q5" s="3255"/>
      <c r="R5" s="3758"/>
    </row>
    <row r="6" spans="1:18" ht="23.25" customHeight="1" x14ac:dyDescent="0.2">
      <c r="A6" s="2977"/>
      <c r="B6" s="3060"/>
      <c r="C6" s="306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744"/>
      <c r="Q6" s="3255"/>
      <c r="R6" s="3758"/>
    </row>
    <row r="7" spans="1:18" ht="23.25" customHeight="1" thickBot="1" x14ac:dyDescent="0.25">
      <c r="A7" s="2978"/>
      <c r="B7" s="3064"/>
      <c r="C7" s="3064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745"/>
      <c r="Q7" s="3759"/>
      <c r="R7" s="3760"/>
    </row>
    <row r="8" spans="1:18" ht="47.25" customHeight="1" x14ac:dyDescent="0.2">
      <c r="A8" s="3761" t="s">
        <v>38</v>
      </c>
      <c r="B8" s="2656" t="s">
        <v>69</v>
      </c>
      <c r="C8" s="2772"/>
      <c r="D8" s="3762">
        <v>0</v>
      </c>
      <c r="E8" s="3762">
        <v>0</v>
      </c>
      <c r="F8" s="3762">
        <v>0</v>
      </c>
      <c r="G8" s="3762">
        <v>1</v>
      </c>
      <c r="H8" s="3762">
        <v>7</v>
      </c>
      <c r="I8" s="3762">
        <v>8</v>
      </c>
      <c r="J8" s="3762">
        <v>0</v>
      </c>
      <c r="K8" s="3762">
        <v>0</v>
      </c>
      <c r="L8" s="3762">
        <v>0</v>
      </c>
      <c r="M8" s="2650">
        <f>SUM(D8,G8,J8)</f>
        <v>1</v>
      </c>
      <c r="N8" s="2650">
        <f>SUM(E8,H8,K8)</f>
        <v>7</v>
      </c>
      <c r="O8" s="2650">
        <f>SUM(M8:N8)</f>
        <v>8</v>
      </c>
      <c r="Q8" s="3763" t="s">
        <v>163</v>
      </c>
      <c r="R8" s="3764" t="s">
        <v>160</v>
      </c>
    </row>
    <row r="9" spans="1:18" ht="36.75" customHeight="1" thickBot="1" x14ac:dyDescent="0.25">
      <c r="A9" s="2767" t="s">
        <v>255</v>
      </c>
      <c r="B9" s="2774" t="s">
        <v>1800</v>
      </c>
      <c r="C9" s="712" t="s">
        <v>284</v>
      </c>
      <c r="D9" s="3746">
        <v>0</v>
      </c>
      <c r="E9" s="3746">
        <v>0</v>
      </c>
      <c r="F9" s="3746">
        <v>0</v>
      </c>
      <c r="G9" s="3746">
        <v>7</v>
      </c>
      <c r="H9" s="3746">
        <v>13</v>
      </c>
      <c r="I9" s="3746">
        <v>20</v>
      </c>
      <c r="J9" s="3746">
        <v>0</v>
      </c>
      <c r="K9" s="3746">
        <v>0</v>
      </c>
      <c r="L9" s="3746">
        <v>0</v>
      </c>
      <c r="M9" s="3746">
        <f t="shared" ref="M9:N9" si="0">SUM(D9,G9,J9)</f>
        <v>7</v>
      </c>
      <c r="N9" s="3746">
        <f t="shared" si="0"/>
        <v>13</v>
      </c>
      <c r="O9" s="3746">
        <f t="shared" ref="O9" si="1">SUM(M9:N9)</f>
        <v>20</v>
      </c>
      <c r="P9" s="624" t="s">
        <v>137</v>
      </c>
      <c r="Q9" s="2775" t="s">
        <v>125</v>
      </c>
      <c r="R9" s="2777" t="s">
        <v>254</v>
      </c>
    </row>
    <row r="10" spans="1:18" ht="30" customHeight="1" thickBot="1" x14ac:dyDescent="0.25">
      <c r="A10" s="3720" t="s">
        <v>87</v>
      </c>
      <c r="B10" s="3720"/>
      <c r="C10" s="3720"/>
      <c r="D10" s="2651">
        <f>SUM(D8:D9)</f>
        <v>0</v>
      </c>
      <c r="E10" s="2651">
        <f t="shared" ref="E10:O10" si="2">SUM(E8:E9)</f>
        <v>0</v>
      </c>
      <c r="F10" s="2651">
        <f t="shared" si="2"/>
        <v>0</v>
      </c>
      <c r="G10" s="2651">
        <f t="shared" si="2"/>
        <v>8</v>
      </c>
      <c r="H10" s="2651">
        <f t="shared" si="2"/>
        <v>20</v>
      </c>
      <c r="I10" s="2651">
        <f t="shared" si="2"/>
        <v>28</v>
      </c>
      <c r="J10" s="2651">
        <f t="shared" si="2"/>
        <v>0</v>
      </c>
      <c r="K10" s="2651">
        <f t="shared" si="2"/>
        <v>0</v>
      </c>
      <c r="L10" s="2651">
        <f t="shared" si="2"/>
        <v>0</v>
      </c>
      <c r="M10" s="2651">
        <f t="shared" si="2"/>
        <v>8</v>
      </c>
      <c r="N10" s="2651">
        <f t="shared" si="2"/>
        <v>20</v>
      </c>
      <c r="O10" s="2651">
        <f t="shared" si="2"/>
        <v>28</v>
      </c>
      <c r="P10" s="3115" t="s">
        <v>147</v>
      </c>
      <c r="Q10" s="3115"/>
      <c r="R10" s="3115"/>
    </row>
    <row r="11" spans="1:18" ht="13.5" thickTop="1" x14ac:dyDescent="0.2"/>
  </sheetData>
  <mergeCells count="20">
    <mergeCell ref="A10:C10"/>
    <mergeCell ref="P10:R10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39370078740157499"/>
  <pageSetup paperSize="9" scale="70" firstPageNumber="274" orientation="landscape" useFirstPageNumber="1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2883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0"/>
  <sheetViews>
    <sheetView rightToLeft="1" view="pageBreakPreview" zoomScale="80" zoomScaleNormal="75" zoomScaleSheetLayoutView="80" workbookViewId="0">
      <selection activeCell="P25" sqref="P25"/>
    </sheetView>
  </sheetViews>
  <sheetFormatPr defaultColWidth="10.28515625" defaultRowHeight="12.75" x14ac:dyDescent="0.2"/>
  <cols>
    <col min="1" max="1" width="25.28515625" style="26" customWidth="1"/>
    <col min="2" max="13" width="10" style="26" customWidth="1"/>
    <col min="14" max="14" width="33" style="3765" customWidth="1"/>
    <col min="15" max="16384" width="10.28515625" style="3765"/>
  </cols>
  <sheetData>
    <row r="1" spans="1:14" ht="16.5" customHeight="1" x14ac:dyDescent="0.2"/>
    <row r="2" spans="1:14" ht="28.5" customHeight="1" x14ac:dyDescent="0.2">
      <c r="A2" s="3101" t="s">
        <v>2884</v>
      </c>
      <c r="B2" s="3101"/>
      <c r="C2" s="3101"/>
      <c r="D2" s="3101"/>
      <c r="E2" s="3101"/>
      <c r="F2" s="3101"/>
      <c r="G2" s="3101"/>
      <c r="H2" s="3101"/>
      <c r="I2" s="3101"/>
      <c r="J2" s="3101"/>
      <c r="K2" s="3101"/>
      <c r="L2" s="3101"/>
      <c r="M2" s="3101"/>
      <c r="N2" s="3101"/>
    </row>
    <row r="3" spans="1:14" ht="27" customHeight="1" x14ac:dyDescent="0.2">
      <c r="A3" s="3696" t="s">
        <v>2885</v>
      </c>
      <c r="B3" s="3696"/>
      <c r="C3" s="3696"/>
      <c r="D3" s="3696"/>
      <c r="E3" s="3696"/>
      <c r="F3" s="3696"/>
      <c r="G3" s="3696"/>
      <c r="H3" s="3696"/>
      <c r="I3" s="3696"/>
      <c r="J3" s="3696"/>
      <c r="K3" s="3696"/>
      <c r="L3" s="3696"/>
      <c r="M3" s="3696"/>
      <c r="N3" s="3696"/>
    </row>
    <row r="4" spans="1:14" ht="22.5" customHeight="1" thickBot="1" x14ac:dyDescent="0.3">
      <c r="A4" s="3739" t="s">
        <v>2886</v>
      </c>
      <c r="B4" s="3739"/>
      <c r="C4" s="3739"/>
      <c r="D4" s="3739"/>
      <c r="E4" s="3739"/>
      <c r="F4" s="3739"/>
      <c r="G4" s="3739"/>
      <c r="H4" s="3739"/>
      <c r="I4" s="3739"/>
      <c r="J4" s="3739"/>
      <c r="K4" s="3739"/>
      <c r="L4" s="3739"/>
      <c r="M4" s="2790" t="s">
        <v>2887</v>
      </c>
      <c r="N4" s="2790"/>
    </row>
    <row r="5" spans="1:14" ht="22.5" customHeight="1" thickTop="1" x14ac:dyDescent="0.2">
      <c r="A5" s="2965" t="s">
        <v>32</v>
      </c>
      <c r="B5" s="2968" t="s">
        <v>33</v>
      </c>
      <c r="C5" s="2968"/>
      <c r="D5" s="2968"/>
      <c r="E5" s="2968" t="s">
        <v>1</v>
      </c>
      <c r="F5" s="2968"/>
      <c r="G5" s="2968"/>
      <c r="H5" s="2968" t="s">
        <v>2</v>
      </c>
      <c r="I5" s="2968"/>
      <c r="J5" s="2968"/>
      <c r="K5" s="3194" t="s">
        <v>31</v>
      </c>
      <c r="L5" s="3194"/>
      <c r="M5" s="3194"/>
      <c r="N5" s="3550" t="s">
        <v>98</v>
      </c>
    </row>
    <row r="6" spans="1:14" s="3699" customFormat="1" ht="21" customHeight="1" x14ac:dyDescent="0.25">
      <c r="A6" s="2966"/>
      <c r="B6" s="3543" t="s">
        <v>94</v>
      </c>
      <c r="C6" s="3543"/>
      <c r="D6" s="3543"/>
      <c r="E6" s="3123" t="s">
        <v>95</v>
      </c>
      <c r="F6" s="3123"/>
      <c r="G6" s="3123"/>
      <c r="H6" s="3543" t="s">
        <v>96</v>
      </c>
      <c r="I6" s="3543"/>
      <c r="J6" s="3543"/>
      <c r="K6" s="2930" t="s">
        <v>116</v>
      </c>
      <c r="L6" s="2930"/>
      <c r="M6" s="2930"/>
      <c r="N6" s="3551"/>
    </row>
    <row r="7" spans="1:14" ht="21" customHeight="1" x14ac:dyDescent="0.2">
      <c r="A7" s="2966"/>
      <c r="B7" s="2559" t="s">
        <v>204</v>
      </c>
      <c r="C7" s="2559" t="s">
        <v>2833</v>
      </c>
      <c r="D7" s="2559" t="s">
        <v>26</v>
      </c>
      <c r="E7" s="2559" t="s">
        <v>204</v>
      </c>
      <c r="F7" s="2559" t="s">
        <v>2833</v>
      </c>
      <c r="G7" s="2559" t="s">
        <v>26</v>
      </c>
      <c r="H7" s="2559" t="s">
        <v>204</v>
      </c>
      <c r="I7" s="2559" t="s">
        <v>2833</v>
      </c>
      <c r="J7" s="2559" t="s">
        <v>26</v>
      </c>
      <c r="K7" s="2559" t="s">
        <v>204</v>
      </c>
      <c r="L7" s="2559" t="s">
        <v>2833</v>
      </c>
      <c r="M7" s="2559" t="s">
        <v>26</v>
      </c>
      <c r="N7" s="3551"/>
    </row>
    <row r="8" spans="1:14" ht="21" customHeight="1" thickBot="1" x14ac:dyDescent="0.25">
      <c r="A8" s="2967"/>
      <c r="B8" s="2747" t="s">
        <v>181</v>
      </c>
      <c r="C8" s="2747" t="s">
        <v>182</v>
      </c>
      <c r="D8" s="2747" t="s">
        <v>183</v>
      </c>
      <c r="E8" s="2747" t="s">
        <v>181</v>
      </c>
      <c r="F8" s="2747" t="s">
        <v>182</v>
      </c>
      <c r="G8" s="2747" t="s">
        <v>183</v>
      </c>
      <c r="H8" s="2747" t="s">
        <v>181</v>
      </c>
      <c r="I8" s="2747" t="s">
        <v>182</v>
      </c>
      <c r="J8" s="2747" t="s">
        <v>183</v>
      </c>
      <c r="K8" s="2747" t="s">
        <v>181</v>
      </c>
      <c r="L8" s="2747" t="s">
        <v>182</v>
      </c>
      <c r="M8" s="2747" t="s">
        <v>183</v>
      </c>
      <c r="N8" s="3552"/>
    </row>
    <row r="9" spans="1:14" ht="31.5" customHeight="1" x14ac:dyDescent="0.2">
      <c r="A9" s="101" t="s">
        <v>34</v>
      </c>
      <c r="B9" s="3766">
        <v>0</v>
      </c>
      <c r="C9" s="3766">
        <v>0</v>
      </c>
      <c r="D9" s="3766">
        <v>0</v>
      </c>
      <c r="E9" s="3766">
        <v>1</v>
      </c>
      <c r="F9" s="3766">
        <v>6</v>
      </c>
      <c r="G9" s="3766">
        <v>7</v>
      </c>
      <c r="H9" s="3766">
        <v>0</v>
      </c>
      <c r="I9" s="3766">
        <v>0</v>
      </c>
      <c r="J9" s="3766">
        <v>0</v>
      </c>
      <c r="K9" s="72">
        <f t="shared" ref="K9:M18" si="0">SUM(B9,E9,H9)</f>
        <v>1</v>
      </c>
      <c r="L9" s="72">
        <f t="shared" si="0"/>
        <v>6</v>
      </c>
      <c r="M9" s="72">
        <f t="shared" si="0"/>
        <v>7</v>
      </c>
      <c r="N9" s="32" t="s">
        <v>128</v>
      </c>
    </row>
    <row r="10" spans="1:14" ht="27.75" customHeight="1" x14ac:dyDescent="0.2">
      <c r="A10" s="3767" t="s">
        <v>2888</v>
      </c>
      <c r="B10" s="3705">
        <v>0</v>
      </c>
      <c r="C10" s="3705">
        <v>0</v>
      </c>
      <c r="D10" s="3705">
        <v>0</v>
      </c>
      <c r="E10" s="3705">
        <v>12</v>
      </c>
      <c r="F10" s="3705">
        <v>20</v>
      </c>
      <c r="G10" s="3705">
        <v>32</v>
      </c>
      <c r="H10" s="3705">
        <v>0</v>
      </c>
      <c r="I10" s="3705">
        <v>0</v>
      </c>
      <c r="J10" s="3705">
        <v>0</v>
      </c>
      <c r="K10" s="73">
        <f t="shared" si="0"/>
        <v>12</v>
      </c>
      <c r="L10" s="73">
        <f t="shared" si="0"/>
        <v>20</v>
      </c>
      <c r="M10" s="73">
        <f t="shared" si="0"/>
        <v>32</v>
      </c>
      <c r="N10" s="769" t="s">
        <v>100</v>
      </c>
    </row>
    <row r="11" spans="1:14" ht="27.75" customHeight="1" x14ac:dyDescent="0.2">
      <c r="A11" s="2335" t="s">
        <v>36</v>
      </c>
      <c r="B11" s="3705">
        <v>0</v>
      </c>
      <c r="C11" s="3705">
        <v>0</v>
      </c>
      <c r="D11" s="3705">
        <v>0</v>
      </c>
      <c r="E11" s="3705">
        <v>3</v>
      </c>
      <c r="F11" s="3705">
        <v>3</v>
      </c>
      <c r="G11" s="3705">
        <v>6</v>
      </c>
      <c r="H11" s="3705">
        <v>0</v>
      </c>
      <c r="I11" s="3705">
        <v>0</v>
      </c>
      <c r="J11" s="3705">
        <v>0</v>
      </c>
      <c r="K11" s="73">
        <f t="shared" si="0"/>
        <v>3</v>
      </c>
      <c r="L11" s="73">
        <f t="shared" si="0"/>
        <v>3</v>
      </c>
      <c r="M11" s="73">
        <f t="shared" si="0"/>
        <v>6</v>
      </c>
      <c r="N11" s="3768" t="s">
        <v>123</v>
      </c>
    </row>
    <row r="12" spans="1:14" s="3769" customFormat="1" ht="27.75" customHeight="1" x14ac:dyDescent="0.2">
      <c r="A12" s="25" t="s">
        <v>43</v>
      </c>
      <c r="B12" s="2613">
        <v>0</v>
      </c>
      <c r="C12" s="2613">
        <v>0</v>
      </c>
      <c r="D12" s="2613">
        <v>0</v>
      </c>
      <c r="E12" s="2613">
        <v>16</v>
      </c>
      <c r="F12" s="2613">
        <v>35</v>
      </c>
      <c r="G12" s="2613">
        <v>51</v>
      </c>
      <c r="H12" s="2613">
        <v>6</v>
      </c>
      <c r="I12" s="2613">
        <v>19</v>
      </c>
      <c r="J12" s="2613">
        <v>25</v>
      </c>
      <c r="K12" s="73">
        <f t="shared" si="0"/>
        <v>22</v>
      </c>
      <c r="L12" s="73">
        <f t="shared" si="0"/>
        <v>54</v>
      </c>
      <c r="M12" s="73">
        <f t="shared" si="0"/>
        <v>76</v>
      </c>
      <c r="N12" s="769" t="s">
        <v>125</v>
      </c>
    </row>
    <row r="13" spans="1:14" s="3769" customFormat="1" ht="27.75" customHeight="1" x14ac:dyDescent="0.2">
      <c r="A13" s="25" t="s">
        <v>38</v>
      </c>
      <c r="B13" s="2613">
        <v>6</v>
      </c>
      <c r="C13" s="2613">
        <v>11</v>
      </c>
      <c r="D13" s="2613">
        <v>17</v>
      </c>
      <c r="E13" s="2613">
        <v>43</v>
      </c>
      <c r="F13" s="2613">
        <v>24</v>
      </c>
      <c r="G13" s="2613">
        <v>67</v>
      </c>
      <c r="H13" s="2613">
        <v>5</v>
      </c>
      <c r="I13" s="2613">
        <v>3</v>
      </c>
      <c r="J13" s="2613">
        <v>8</v>
      </c>
      <c r="K13" s="73">
        <f t="shared" si="0"/>
        <v>54</v>
      </c>
      <c r="L13" s="73">
        <f t="shared" si="0"/>
        <v>38</v>
      </c>
      <c r="M13" s="73">
        <f t="shared" si="0"/>
        <v>92</v>
      </c>
      <c r="N13" s="769" t="s">
        <v>160</v>
      </c>
    </row>
    <row r="14" spans="1:14" s="3769" customFormat="1" ht="36" customHeight="1" x14ac:dyDescent="0.2">
      <c r="A14" s="21" t="s">
        <v>210</v>
      </c>
      <c r="B14" s="2613">
        <v>0</v>
      </c>
      <c r="C14" s="2613">
        <v>0</v>
      </c>
      <c r="D14" s="2613">
        <v>0</v>
      </c>
      <c r="E14" s="2613">
        <v>46</v>
      </c>
      <c r="F14" s="2613">
        <v>48</v>
      </c>
      <c r="G14" s="2613">
        <v>94</v>
      </c>
      <c r="H14" s="2613">
        <v>23</v>
      </c>
      <c r="I14" s="2613">
        <v>15</v>
      </c>
      <c r="J14" s="2613">
        <v>38</v>
      </c>
      <c r="K14" s="73">
        <f t="shared" si="0"/>
        <v>69</v>
      </c>
      <c r="L14" s="73">
        <f t="shared" si="0"/>
        <v>63</v>
      </c>
      <c r="M14" s="73">
        <f t="shared" si="0"/>
        <v>132</v>
      </c>
      <c r="N14" s="769" t="s">
        <v>211</v>
      </c>
    </row>
    <row r="15" spans="1:14" s="3769" customFormat="1" ht="27.75" customHeight="1" x14ac:dyDescent="0.2">
      <c r="A15" s="25" t="s">
        <v>212</v>
      </c>
      <c r="B15" s="2613">
        <v>0</v>
      </c>
      <c r="C15" s="2613">
        <v>0</v>
      </c>
      <c r="D15" s="2613">
        <v>0</v>
      </c>
      <c r="E15" s="2613">
        <v>14</v>
      </c>
      <c r="F15" s="2613">
        <v>12</v>
      </c>
      <c r="G15" s="2613">
        <v>26</v>
      </c>
      <c r="H15" s="2613">
        <v>0</v>
      </c>
      <c r="I15" s="2613">
        <v>0</v>
      </c>
      <c r="J15" s="2613">
        <v>0</v>
      </c>
      <c r="K15" s="73">
        <f t="shared" si="0"/>
        <v>14</v>
      </c>
      <c r="L15" s="73">
        <f t="shared" si="0"/>
        <v>12</v>
      </c>
      <c r="M15" s="73">
        <f t="shared" si="0"/>
        <v>26</v>
      </c>
      <c r="N15" s="769" t="s">
        <v>213</v>
      </c>
    </row>
    <row r="16" spans="1:14" s="3769" customFormat="1" ht="27.75" customHeight="1" x14ac:dyDescent="0.2">
      <c r="A16" s="25" t="s">
        <v>39</v>
      </c>
      <c r="B16" s="2613">
        <v>0</v>
      </c>
      <c r="C16" s="2613">
        <v>0</v>
      </c>
      <c r="D16" s="2613">
        <v>0</v>
      </c>
      <c r="E16" s="2613">
        <v>15</v>
      </c>
      <c r="F16" s="2613">
        <v>14</v>
      </c>
      <c r="G16" s="2613">
        <v>29</v>
      </c>
      <c r="H16" s="2613">
        <v>0</v>
      </c>
      <c r="I16" s="2613">
        <v>0</v>
      </c>
      <c r="J16" s="2613">
        <v>0</v>
      </c>
      <c r="K16" s="73">
        <f t="shared" si="0"/>
        <v>15</v>
      </c>
      <c r="L16" s="73">
        <f t="shared" si="0"/>
        <v>14</v>
      </c>
      <c r="M16" s="73">
        <f t="shared" si="0"/>
        <v>29</v>
      </c>
      <c r="N16" s="769" t="s">
        <v>206</v>
      </c>
    </row>
    <row r="17" spans="1:14" s="3769" customFormat="1" ht="27.75" customHeight="1" x14ac:dyDescent="0.2">
      <c r="A17" s="25" t="s">
        <v>201</v>
      </c>
      <c r="B17" s="2613">
        <v>0</v>
      </c>
      <c r="C17" s="2613">
        <v>0</v>
      </c>
      <c r="D17" s="2613">
        <v>0</v>
      </c>
      <c r="E17" s="2613">
        <v>19</v>
      </c>
      <c r="F17" s="2613">
        <v>4</v>
      </c>
      <c r="G17" s="2613">
        <v>23</v>
      </c>
      <c r="H17" s="2613">
        <v>0</v>
      </c>
      <c r="I17" s="2613">
        <v>0</v>
      </c>
      <c r="J17" s="2613">
        <v>0</v>
      </c>
      <c r="K17" s="73">
        <f t="shared" si="0"/>
        <v>19</v>
      </c>
      <c r="L17" s="73">
        <f t="shared" si="0"/>
        <v>4</v>
      </c>
      <c r="M17" s="73">
        <f t="shared" si="0"/>
        <v>23</v>
      </c>
      <c r="N17" s="780" t="s">
        <v>1650</v>
      </c>
    </row>
    <row r="18" spans="1:14" s="3769" customFormat="1" ht="27.75" customHeight="1" thickBot="1" x14ac:dyDescent="0.25">
      <c r="A18" s="25" t="s">
        <v>451</v>
      </c>
      <c r="B18" s="46">
        <v>0</v>
      </c>
      <c r="C18" s="46">
        <v>0</v>
      </c>
      <c r="D18" s="46">
        <v>0</v>
      </c>
      <c r="E18" s="46">
        <v>10</v>
      </c>
      <c r="F18" s="46">
        <v>2</v>
      </c>
      <c r="G18" s="46">
        <v>12</v>
      </c>
      <c r="H18" s="46">
        <v>0</v>
      </c>
      <c r="I18" s="46">
        <v>0</v>
      </c>
      <c r="J18" s="46">
        <v>0</v>
      </c>
      <c r="K18" s="73">
        <f t="shared" si="0"/>
        <v>10</v>
      </c>
      <c r="L18" s="73">
        <f t="shared" si="0"/>
        <v>2</v>
      </c>
      <c r="M18" s="73">
        <f t="shared" si="0"/>
        <v>12</v>
      </c>
      <c r="N18" s="976" t="s">
        <v>292</v>
      </c>
    </row>
    <row r="19" spans="1:14" s="3769" customFormat="1" ht="27.75" customHeight="1" thickBot="1" x14ac:dyDescent="0.25">
      <c r="A19" s="67" t="s">
        <v>87</v>
      </c>
      <c r="B19" s="2617">
        <f>SUM(B9:B18)</f>
        <v>6</v>
      </c>
      <c r="C19" s="2617">
        <f t="shared" ref="C19:M19" si="1">SUM(C9:C18)</f>
        <v>11</v>
      </c>
      <c r="D19" s="2617">
        <f t="shared" si="1"/>
        <v>17</v>
      </c>
      <c r="E19" s="2617">
        <f t="shared" si="1"/>
        <v>179</v>
      </c>
      <c r="F19" s="2617">
        <f t="shared" si="1"/>
        <v>168</v>
      </c>
      <c r="G19" s="2617">
        <f t="shared" si="1"/>
        <v>347</v>
      </c>
      <c r="H19" s="2617">
        <f t="shared" si="1"/>
        <v>34</v>
      </c>
      <c r="I19" s="2617">
        <f t="shared" si="1"/>
        <v>37</v>
      </c>
      <c r="J19" s="2617">
        <f t="shared" si="1"/>
        <v>71</v>
      </c>
      <c r="K19" s="2617">
        <f t="shared" si="1"/>
        <v>219</v>
      </c>
      <c r="L19" s="2617">
        <f t="shared" si="1"/>
        <v>216</v>
      </c>
      <c r="M19" s="2617">
        <f t="shared" si="1"/>
        <v>435</v>
      </c>
      <c r="N19" s="63" t="s">
        <v>147</v>
      </c>
    </row>
    <row r="20" spans="1:14" ht="13.5" thickTop="1" x14ac:dyDescent="0.2"/>
  </sheetData>
  <mergeCells count="13">
    <mergeCell ref="E6:G6"/>
    <mergeCell ref="H6:J6"/>
    <mergeCell ref="K6:M6"/>
    <mergeCell ref="A2:N2"/>
    <mergeCell ref="A3:N3"/>
    <mergeCell ref="M4:N4"/>
    <mergeCell ref="A5:A8"/>
    <mergeCell ref="B5:D5"/>
    <mergeCell ref="E5:G5"/>
    <mergeCell ref="H5:J5"/>
    <mergeCell ref="K5:M5"/>
    <mergeCell ref="N5:N8"/>
    <mergeCell ref="B6:D6"/>
  </mergeCells>
  <printOptions horizontalCentered="1"/>
  <pageMargins left="0.643700787" right="0.643700787" top="0.78740157480314998" bottom="0.643700787" header="0.78740157480314998" footer="0.643700787"/>
  <pageSetup paperSize="9" scale="75" firstPageNumber="277" orientation="landscape" useFirstPageNumber="1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58"/>
  <sheetViews>
    <sheetView rightToLeft="1" view="pageBreakPreview" topLeftCell="A3" zoomScale="80" zoomScaleNormal="77" zoomScaleSheetLayoutView="80" workbookViewId="0">
      <selection activeCell="P25" sqref="P25"/>
    </sheetView>
  </sheetViews>
  <sheetFormatPr defaultColWidth="10.28515625" defaultRowHeight="12.75" x14ac:dyDescent="0.2"/>
  <cols>
    <col min="1" max="1" width="12.28515625" style="59" customWidth="1"/>
    <col min="2" max="2" width="15.85546875" style="59" customWidth="1"/>
    <col min="3" max="3" width="16.85546875" style="59" customWidth="1"/>
    <col min="4" max="4" width="7.140625" style="59" customWidth="1"/>
    <col min="5" max="15" width="6.5703125" style="59" customWidth="1"/>
    <col min="16" max="17" width="23" style="59" customWidth="1"/>
    <col min="18" max="18" width="20.7109375" style="59" customWidth="1"/>
    <col min="19" max="16384" width="10.28515625" style="59"/>
  </cols>
  <sheetData>
    <row r="1" spans="1:18" ht="26.25" customHeight="1" x14ac:dyDescent="0.2">
      <c r="A1" s="3545" t="s">
        <v>2889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  <c r="O1" s="3545"/>
      <c r="P1" s="3545"/>
      <c r="Q1" s="3545"/>
      <c r="R1" s="3545"/>
    </row>
    <row r="2" spans="1:18" ht="44.25" customHeight="1" x14ac:dyDescent="0.2">
      <c r="A2" s="3102" t="s">
        <v>2890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26.25" customHeight="1" thickBot="1" x14ac:dyDescent="0.3">
      <c r="A3" s="3742" t="s">
        <v>2891</v>
      </c>
      <c r="B3" s="3742"/>
      <c r="C3" s="3742"/>
      <c r="D3" s="3742"/>
      <c r="E3" s="3742"/>
      <c r="F3" s="3742"/>
      <c r="G3" s="3742"/>
      <c r="H3" s="3742"/>
      <c r="I3" s="3742"/>
      <c r="J3" s="3742"/>
      <c r="K3" s="3742"/>
      <c r="L3" s="3742"/>
      <c r="M3" s="3742"/>
      <c r="N3" s="3742"/>
      <c r="O3" s="3742"/>
      <c r="Q3" s="2790" t="s">
        <v>2892</v>
      </c>
      <c r="R3" s="2790"/>
    </row>
    <row r="4" spans="1:18" ht="26.25" customHeight="1" thickTop="1" x14ac:dyDescent="0.2">
      <c r="A4" s="2976" t="s">
        <v>44</v>
      </c>
      <c r="B4" s="2972" t="s">
        <v>86</v>
      </c>
      <c r="C4" s="2972" t="s">
        <v>45</v>
      </c>
      <c r="D4" s="2972" t="s">
        <v>33</v>
      </c>
      <c r="E4" s="2972"/>
      <c r="F4" s="2972"/>
      <c r="G4" s="2972" t="s">
        <v>1</v>
      </c>
      <c r="H4" s="2972"/>
      <c r="I4" s="2972"/>
      <c r="J4" s="2972" t="s">
        <v>2</v>
      </c>
      <c r="K4" s="2972"/>
      <c r="L4" s="2972"/>
      <c r="M4" s="3194" t="s">
        <v>31</v>
      </c>
      <c r="N4" s="3194"/>
      <c r="O4" s="3194"/>
      <c r="P4" s="3084" t="s">
        <v>99</v>
      </c>
      <c r="Q4" s="3084" t="s">
        <v>126</v>
      </c>
      <c r="R4" s="3112" t="s">
        <v>98</v>
      </c>
    </row>
    <row r="5" spans="1:18" s="28" customFormat="1" ht="35.25" customHeight="1" x14ac:dyDescent="0.2">
      <c r="A5" s="2977"/>
      <c r="B5" s="3060"/>
      <c r="C5" s="3060"/>
      <c r="D5" s="3543" t="s">
        <v>94</v>
      </c>
      <c r="E5" s="3543"/>
      <c r="F5" s="3543"/>
      <c r="G5" s="3123" t="s">
        <v>95</v>
      </c>
      <c r="H5" s="3123"/>
      <c r="I5" s="312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085"/>
      <c r="R5" s="3113"/>
    </row>
    <row r="6" spans="1:18" s="28" customFormat="1" ht="24" customHeight="1" x14ac:dyDescent="0.2">
      <c r="A6" s="2977"/>
      <c r="B6" s="3060"/>
      <c r="C6" s="306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113"/>
    </row>
    <row r="7" spans="1:18" s="28" customFormat="1" ht="27" customHeight="1" thickBot="1" x14ac:dyDescent="0.25">
      <c r="A7" s="2978"/>
      <c r="B7" s="3064"/>
      <c r="C7" s="3064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088"/>
      <c r="Q7" s="3088"/>
      <c r="R7" s="3114"/>
    </row>
    <row r="8" spans="1:18" s="28" customFormat="1" ht="38.25" customHeight="1" x14ac:dyDescent="0.2">
      <c r="A8" s="1255" t="s">
        <v>34</v>
      </c>
      <c r="B8" s="2729" t="s">
        <v>1798</v>
      </c>
      <c r="C8" s="2729" t="s">
        <v>1798</v>
      </c>
      <c r="D8" s="3770">
        <v>0</v>
      </c>
      <c r="E8" s="3770">
        <v>0</v>
      </c>
      <c r="F8" s="3770">
        <v>0</v>
      </c>
      <c r="G8" s="3770">
        <v>1</v>
      </c>
      <c r="H8" s="3770">
        <v>6</v>
      </c>
      <c r="I8" s="3770">
        <v>7</v>
      </c>
      <c r="J8" s="3770">
        <v>0</v>
      </c>
      <c r="K8" s="3770">
        <v>0</v>
      </c>
      <c r="L8" s="3770">
        <v>0</v>
      </c>
      <c r="M8" s="3770">
        <f>SUM(D8,G8,J8)</f>
        <v>1</v>
      </c>
      <c r="N8" s="3770">
        <f>SUM(E8,H8,K8)</f>
        <v>6</v>
      </c>
      <c r="O8" s="3770">
        <f>SUM(F8,I8,L8)</f>
        <v>7</v>
      </c>
      <c r="P8" s="2738" t="s">
        <v>2893</v>
      </c>
      <c r="Q8" s="2738" t="s">
        <v>2893</v>
      </c>
      <c r="R8" s="2761" t="s">
        <v>128</v>
      </c>
    </row>
    <row r="9" spans="1:18" s="28" customFormat="1" ht="24" customHeight="1" x14ac:dyDescent="0.2">
      <c r="A9" s="3157" t="s">
        <v>2888</v>
      </c>
      <c r="B9" s="3146" t="s">
        <v>2894</v>
      </c>
      <c r="C9" s="320" t="s">
        <v>2895</v>
      </c>
      <c r="D9" s="2607">
        <v>0</v>
      </c>
      <c r="E9" s="2607">
        <v>0</v>
      </c>
      <c r="F9" s="2607">
        <v>0</v>
      </c>
      <c r="G9" s="2607">
        <v>3</v>
      </c>
      <c r="H9" s="2607">
        <v>4</v>
      </c>
      <c r="I9" s="2607">
        <v>7</v>
      </c>
      <c r="J9" s="2607">
        <v>0</v>
      </c>
      <c r="K9" s="2607">
        <v>0</v>
      </c>
      <c r="L9" s="2607">
        <v>0</v>
      </c>
      <c r="M9" s="3771">
        <f t="shared" ref="M9:O24" si="0">SUM(D9,G9,J9)</f>
        <v>3</v>
      </c>
      <c r="N9" s="3771">
        <f t="shared" si="0"/>
        <v>4</v>
      </c>
      <c r="O9" s="3771">
        <f t="shared" si="0"/>
        <v>7</v>
      </c>
      <c r="P9" s="1212" t="s">
        <v>2896</v>
      </c>
      <c r="Q9" s="3671" t="s">
        <v>243</v>
      </c>
      <c r="R9" s="3110" t="s">
        <v>100</v>
      </c>
    </row>
    <row r="10" spans="1:18" s="28" customFormat="1" ht="24" customHeight="1" x14ac:dyDescent="0.2">
      <c r="A10" s="3715"/>
      <c r="B10" s="3146"/>
      <c r="C10" s="320" t="s">
        <v>2897</v>
      </c>
      <c r="D10" s="2607">
        <v>0</v>
      </c>
      <c r="E10" s="2607">
        <v>0</v>
      </c>
      <c r="F10" s="2607">
        <v>0</v>
      </c>
      <c r="G10" s="2607">
        <v>3</v>
      </c>
      <c r="H10" s="2607">
        <v>2</v>
      </c>
      <c r="I10" s="2607">
        <v>5</v>
      </c>
      <c r="J10" s="2607">
        <v>0</v>
      </c>
      <c r="K10" s="2607">
        <v>0</v>
      </c>
      <c r="L10" s="2607">
        <v>0</v>
      </c>
      <c r="M10" s="3771">
        <f t="shared" si="0"/>
        <v>3</v>
      </c>
      <c r="N10" s="3771">
        <f t="shared" si="0"/>
        <v>2</v>
      </c>
      <c r="O10" s="3771">
        <f t="shared" si="0"/>
        <v>5</v>
      </c>
      <c r="P10" s="1212" t="s">
        <v>2898</v>
      </c>
      <c r="Q10" s="3671"/>
      <c r="R10" s="3111"/>
    </row>
    <row r="11" spans="1:18" s="28" customFormat="1" ht="24" customHeight="1" x14ac:dyDescent="0.2">
      <c r="A11" s="3715"/>
      <c r="B11" s="3146" t="s">
        <v>46</v>
      </c>
      <c r="C11" s="3146"/>
      <c r="D11" s="2607">
        <f>SUM(D9:D10)</f>
        <v>0</v>
      </c>
      <c r="E11" s="2607">
        <f t="shared" ref="E11:L11" si="1">SUM(E9:E10)</f>
        <v>0</v>
      </c>
      <c r="F11" s="2607">
        <f t="shared" si="1"/>
        <v>0</v>
      </c>
      <c r="G11" s="2607">
        <f t="shared" si="1"/>
        <v>6</v>
      </c>
      <c r="H11" s="2607">
        <f t="shared" si="1"/>
        <v>6</v>
      </c>
      <c r="I11" s="2607">
        <f t="shared" si="1"/>
        <v>12</v>
      </c>
      <c r="J11" s="2607">
        <f t="shared" si="1"/>
        <v>0</v>
      </c>
      <c r="K11" s="2607">
        <f t="shared" si="1"/>
        <v>0</v>
      </c>
      <c r="L11" s="2607">
        <f t="shared" si="1"/>
        <v>0</v>
      </c>
      <c r="M11" s="3771">
        <f t="shared" si="0"/>
        <v>6</v>
      </c>
      <c r="N11" s="3771">
        <f t="shared" si="0"/>
        <v>6</v>
      </c>
      <c r="O11" s="3771">
        <f t="shared" si="0"/>
        <v>12</v>
      </c>
      <c r="P11" s="3139" t="s">
        <v>133</v>
      </c>
      <c r="Q11" s="3139"/>
      <c r="R11" s="3111"/>
    </row>
    <row r="12" spans="1:18" s="28" customFormat="1" ht="30.75" customHeight="1" x14ac:dyDescent="0.2">
      <c r="A12" s="3715"/>
      <c r="B12" s="320" t="s">
        <v>244</v>
      </c>
      <c r="C12" s="320" t="s">
        <v>2899</v>
      </c>
      <c r="D12" s="2607">
        <v>0</v>
      </c>
      <c r="E12" s="2607">
        <v>0</v>
      </c>
      <c r="F12" s="2607">
        <v>0</v>
      </c>
      <c r="G12" s="2607">
        <v>3</v>
      </c>
      <c r="H12" s="2607">
        <v>8</v>
      </c>
      <c r="I12" s="2607">
        <v>11</v>
      </c>
      <c r="J12" s="2607">
        <v>0</v>
      </c>
      <c r="K12" s="2607">
        <v>0</v>
      </c>
      <c r="L12" s="2607">
        <v>0</v>
      </c>
      <c r="M12" s="3771">
        <f t="shared" si="0"/>
        <v>3</v>
      </c>
      <c r="N12" s="3771">
        <f t="shared" si="0"/>
        <v>8</v>
      </c>
      <c r="O12" s="3771">
        <f t="shared" si="0"/>
        <v>11</v>
      </c>
      <c r="P12" s="1212" t="s">
        <v>2900</v>
      </c>
      <c r="Q12" s="1212" t="s">
        <v>2651</v>
      </c>
      <c r="R12" s="3111"/>
    </row>
    <row r="13" spans="1:18" s="28" customFormat="1" ht="24" customHeight="1" x14ac:dyDescent="0.2">
      <c r="A13" s="3158"/>
      <c r="B13" s="320" t="s">
        <v>2901</v>
      </c>
      <c r="C13" s="320" t="s">
        <v>370</v>
      </c>
      <c r="D13" s="2607">
        <v>0</v>
      </c>
      <c r="E13" s="2607">
        <v>0</v>
      </c>
      <c r="F13" s="2607">
        <v>0</v>
      </c>
      <c r="G13" s="2607">
        <v>3</v>
      </c>
      <c r="H13" s="2607">
        <v>6</v>
      </c>
      <c r="I13" s="2607">
        <v>9</v>
      </c>
      <c r="J13" s="2607">
        <v>0</v>
      </c>
      <c r="K13" s="2607">
        <v>0</v>
      </c>
      <c r="L13" s="2607">
        <v>0</v>
      </c>
      <c r="M13" s="3771">
        <f t="shared" si="0"/>
        <v>3</v>
      </c>
      <c r="N13" s="3771">
        <f t="shared" si="0"/>
        <v>6</v>
      </c>
      <c r="O13" s="3771">
        <f t="shared" si="0"/>
        <v>9</v>
      </c>
      <c r="P13" s="1215" t="s">
        <v>127</v>
      </c>
      <c r="Q13" s="1215" t="s">
        <v>2902</v>
      </c>
      <c r="R13" s="3137"/>
    </row>
    <row r="14" spans="1:18" s="28" customFormat="1" ht="24" customHeight="1" x14ac:dyDescent="0.2">
      <c r="A14" s="3065" t="s">
        <v>92</v>
      </c>
      <c r="B14" s="3065"/>
      <c r="C14" s="3065"/>
      <c r="D14" s="2607">
        <f>SUM(D11:D13)</f>
        <v>0</v>
      </c>
      <c r="E14" s="2607">
        <f t="shared" ref="E14:L14" si="2">SUM(E11:E13)</f>
        <v>0</v>
      </c>
      <c r="F14" s="2607">
        <f t="shared" si="2"/>
        <v>0</v>
      </c>
      <c r="G14" s="2607">
        <f t="shared" si="2"/>
        <v>12</v>
      </c>
      <c r="H14" s="2607">
        <f t="shared" si="2"/>
        <v>20</v>
      </c>
      <c r="I14" s="2607">
        <f t="shared" si="2"/>
        <v>32</v>
      </c>
      <c r="J14" s="2607">
        <f t="shared" si="2"/>
        <v>0</v>
      </c>
      <c r="K14" s="2607">
        <f t="shared" si="2"/>
        <v>0</v>
      </c>
      <c r="L14" s="2607">
        <f t="shared" si="2"/>
        <v>0</v>
      </c>
      <c r="M14" s="3771">
        <f t="shared" si="0"/>
        <v>12</v>
      </c>
      <c r="N14" s="3771">
        <f t="shared" si="0"/>
        <v>20</v>
      </c>
      <c r="O14" s="3771">
        <f t="shared" si="0"/>
        <v>32</v>
      </c>
      <c r="P14" s="3671" t="s">
        <v>130</v>
      </c>
      <c r="Q14" s="3671"/>
      <c r="R14" s="3671"/>
    </row>
    <row r="15" spans="1:18" s="28" customFormat="1" ht="24" customHeight="1" x14ac:dyDescent="0.2">
      <c r="A15" s="2335" t="s">
        <v>36</v>
      </c>
      <c r="B15" s="2335" t="s">
        <v>1801</v>
      </c>
      <c r="C15" s="25" t="s">
        <v>2903</v>
      </c>
      <c r="D15" s="2607">
        <v>0</v>
      </c>
      <c r="E15" s="2607">
        <v>0</v>
      </c>
      <c r="F15" s="2607">
        <v>0</v>
      </c>
      <c r="G15" s="2607">
        <v>3</v>
      </c>
      <c r="H15" s="2607">
        <v>3</v>
      </c>
      <c r="I15" s="2607">
        <v>6</v>
      </c>
      <c r="J15" s="2607">
        <v>0</v>
      </c>
      <c r="K15" s="2607">
        <v>0</v>
      </c>
      <c r="L15" s="2607">
        <v>0</v>
      </c>
      <c r="M15" s="3771">
        <f t="shared" si="0"/>
        <v>3</v>
      </c>
      <c r="N15" s="3771">
        <f t="shared" si="0"/>
        <v>3</v>
      </c>
      <c r="O15" s="3771">
        <f t="shared" si="0"/>
        <v>6</v>
      </c>
      <c r="P15" s="1215" t="s">
        <v>2904</v>
      </c>
      <c r="Q15" s="2350" t="s">
        <v>2905</v>
      </c>
      <c r="R15" s="3772" t="s">
        <v>123</v>
      </c>
    </row>
    <row r="16" spans="1:18" s="28" customFormat="1" ht="22.5" customHeight="1" x14ac:dyDescent="0.2">
      <c r="A16" s="3065" t="s">
        <v>43</v>
      </c>
      <c r="B16" s="3065" t="s">
        <v>59</v>
      </c>
      <c r="C16" s="25" t="s">
        <v>48</v>
      </c>
      <c r="D16" s="2607">
        <v>0</v>
      </c>
      <c r="E16" s="2607">
        <v>0</v>
      </c>
      <c r="F16" s="2607">
        <v>0</v>
      </c>
      <c r="G16" s="2607">
        <v>8</v>
      </c>
      <c r="H16" s="74">
        <v>8</v>
      </c>
      <c r="I16" s="74">
        <v>16</v>
      </c>
      <c r="J16" s="2607">
        <v>0</v>
      </c>
      <c r="K16" s="2607">
        <v>0</v>
      </c>
      <c r="L16" s="2607">
        <v>0</v>
      </c>
      <c r="M16" s="3771">
        <f t="shared" si="0"/>
        <v>8</v>
      </c>
      <c r="N16" s="3771">
        <f t="shared" si="0"/>
        <v>8</v>
      </c>
      <c r="O16" s="3771">
        <f t="shared" si="0"/>
        <v>16</v>
      </c>
      <c r="P16" s="1158" t="s">
        <v>312</v>
      </c>
      <c r="Q16" s="3671" t="s">
        <v>137</v>
      </c>
      <c r="R16" s="3671" t="s">
        <v>125</v>
      </c>
    </row>
    <row r="17" spans="1:18" s="28" customFormat="1" ht="22.5" customHeight="1" x14ac:dyDescent="0.2">
      <c r="A17" s="3065"/>
      <c r="B17" s="3065"/>
      <c r="C17" s="25" t="s">
        <v>2906</v>
      </c>
      <c r="D17" s="2607">
        <v>0</v>
      </c>
      <c r="E17" s="2607">
        <v>0</v>
      </c>
      <c r="F17" s="2607">
        <v>0</v>
      </c>
      <c r="G17" s="74">
        <v>2</v>
      </c>
      <c r="H17" s="74">
        <v>16</v>
      </c>
      <c r="I17" s="74">
        <v>18</v>
      </c>
      <c r="J17" s="74">
        <v>0</v>
      </c>
      <c r="K17" s="74">
        <v>18</v>
      </c>
      <c r="L17" s="74">
        <v>18</v>
      </c>
      <c r="M17" s="3771">
        <f t="shared" si="0"/>
        <v>2</v>
      </c>
      <c r="N17" s="3771">
        <f t="shared" si="0"/>
        <v>34</v>
      </c>
      <c r="O17" s="3771">
        <f t="shared" si="0"/>
        <v>36</v>
      </c>
      <c r="P17" s="1158" t="s">
        <v>2907</v>
      </c>
      <c r="Q17" s="3671"/>
      <c r="R17" s="3671"/>
    </row>
    <row r="18" spans="1:18" s="28" customFormat="1" ht="22.5" customHeight="1" x14ac:dyDescent="0.2">
      <c r="A18" s="3065"/>
      <c r="B18" s="3146" t="s">
        <v>46</v>
      </c>
      <c r="C18" s="3146"/>
      <c r="D18" s="74">
        <f>SUM(D16:D17)</f>
        <v>0</v>
      </c>
      <c r="E18" s="74">
        <f t="shared" ref="E18:L20" si="3">SUM(E16:E17)</f>
        <v>0</v>
      </c>
      <c r="F18" s="74">
        <f t="shared" si="3"/>
        <v>0</v>
      </c>
      <c r="G18" s="74">
        <f>SUM(G16:G17)</f>
        <v>10</v>
      </c>
      <c r="H18" s="74">
        <f t="shared" ref="H18:L18" si="4">SUM(H16:H17)</f>
        <v>24</v>
      </c>
      <c r="I18" s="74">
        <f t="shared" si="4"/>
        <v>34</v>
      </c>
      <c r="J18" s="74">
        <f t="shared" si="4"/>
        <v>0</v>
      </c>
      <c r="K18" s="74">
        <f t="shared" si="4"/>
        <v>18</v>
      </c>
      <c r="L18" s="74">
        <f t="shared" si="4"/>
        <v>18</v>
      </c>
      <c r="M18" s="3771">
        <f t="shared" si="0"/>
        <v>10</v>
      </c>
      <c r="N18" s="3771">
        <f t="shared" si="0"/>
        <v>42</v>
      </c>
      <c r="O18" s="3771">
        <f t="shared" si="0"/>
        <v>52</v>
      </c>
      <c r="P18" s="3139" t="s">
        <v>133</v>
      </c>
      <c r="Q18" s="3139"/>
      <c r="R18" s="3671"/>
    </row>
    <row r="19" spans="1:18" s="28" customFormat="1" ht="22.5" customHeight="1" x14ac:dyDescent="0.2">
      <c r="A19" s="3065"/>
      <c r="B19" s="2335" t="s">
        <v>61</v>
      </c>
      <c r="C19" s="2717"/>
      <c r="D19" s="74">
        <v>0</v>
      </c>
      <c r="E19" s="74">
        <v>0</v>
      </c>
      <c r="F19" s="74">
        <v>0</v>
      </c>
      <c r="G19" s="74">
        <v>6</v>
      </c>
      <c r="H19" s="74">
        <v>11</v>
      </c>
      <c r="I19" s="74">
        <v>17</v>
      </c>
      <c r="J19" s="74">
        <v>6</v>
      </c>
      <c r="K19" s="74">
        <v>1</v>
      </c>
      <c r="L19" s="74">
        <v>7</v>
      </c>
      <c r="M19" s="3771">
        <f t="shared" si="0"/>
        <v>12</v>
      </c>
      <c r="N19" s="3771">
        <f t="shared" si="0"/>
        <v>12</v>
      </c>
      <c r="O19" s="3771">
        <f t="shared" si="0"/>
        <v>24</v>
      </c>
      <c r="P19" s="3773"/>
      <c r="Q19" s="1212" t="s">
        <v>139</v>
      </c>
      <c r="R19" s="3671"/>
    </row>
    <row r="20" spans="1:18" s="28" customFormat="1" ht="22.5" customHeight="1" x14ac:dyDescent="0.2">
      <c r="A20" s="3065" t="s">
        <v>92</v>
      </c>
      <c r="B20" s="3065"/>
      <c r="C20" s="3065"/>
      <c r="D20" s="74">
        <f>SUM(D18:D19)</f>
        <v>0</v>
      </c>
      <c r="E20" s="74">
        <f t="shared" si="3"/>
        <v>0</v>
      </c>
      <c r="F20" s="74">
        <f t="shared" si="3"/>
        <v>0</v>
      </c>
      <c r="G20" s="74">
        <f t="shared" si="3"/>
        <v>16</v>
      </c>
      <c r="H20" s="74">
        <f t="shared" si="3"/>
        <v>35</v>
      </c>
      <c r="I20" s="74">
        <f t="shared" si="3"/>
        <v>51</v>
      </c>
      <c r="J20" s="74">
        <f t="shared" si="3"/>
        <v>6</v>
      </c>
      <c r="K20" s="74">
        <f t="shared" si="3"/>
        <v>19</v>
      </c>
      <c r="L20" s="74">
        <f t="shared" si="3"/>
        <v>25</v>
      </c>
      <c r="M20" s="3771">
        <f t="shared" si="0"/>
        <v>22</v>
      </c>
      <c r="N20" s="3771">
        <f t="shared" si="0"/>
        <v>54</v>
      </c>
      <c r="O20" s="3771">
        <f t="shared" si="0"/>
        <v>76</v>
      </c>
      <c r="P20" s="3671" t="s">
        <v>130</v>
      </c>
      <c r="Q20" s="3671"/>
      <c r="R20" s="3671"/>
    </row>
    <row r="21" spans="1:18" s="28" customFormat="1" ht="22.5" customHeight="1" x14ac:dyDescent="0.2">
      <c r="A21" s="3146" t="s">
        <v>38</v>
      </c>
      <c r="B21" s="3076" t="s">
        <v>71</v>
      </c>
      <c r="C21" s="2717" t="s">
        <v>370</v>
      </c>
      <c r="D21" s="74">
        <v>6</v>
      </c>
      <c r="E21" s="74">
        <v>11</v>
      </c>
      <c r="F21" s="74">
        <v>17</v>
      </c>
      <c r="G21" s="74">
        <v>16</v>
      </c>
      <c r="H21" s="74">
        <v>14</v>
      </c>
      <c r="I21" s="74">
        <v>30</v>
      </c>
      <c r="J21" s="74">
        <v>5</v>
      </c>
      <c r="K21" s="74">
        <v>3</v>
      </c>
      <c r="L21" s="74">
        <v>8</v>
      </c>
      <c r="M21" s="3771">
        <f t="shared" si="0"/>
        <v>27</v>
      </c>
      <c r="N21" s="3771">
        <f t="shared" si="0"/>
        <v>28</v>
      </c>
      <c r="O21" s="3771">
        <f t="shared" si="0"/>
        <v>55</v>
      </c>
      <c r="P21" s="1212" t="s">
        <v>127</v>
      </c>
      <c r="Q21" s="3110" t="s">
        <v>165</v>
      </c>
      <c r="R21" s="3671" t="s">
        <v>160</v>
      </c>
    </row>
    <row r="22" spans="1:18" s="28" customFormat="1" ht="41.25" customHeight="1" x14ac:dyDescent="0.2">
      <c r="A22" s="3157"/>
      <c r="B22" s="3077"/>
      <c r="C22" s="2726" t="s">
        <v>2908</v>
      </c>
      <c r="D22" s="96">
        <v>0</v>
      </c>
      <c r="E22" s="96">
        <v>0</v>
      </c>
      <c r="F22" s="96">
        <v>0</v>
      </c>
      <c r="G22" s="96">
        <v>12</v>
      </c>
      <c r="H22" s="96">
        <v>6</v>
      </c>
      <c r="I22" s="96">
        <v>18</v>
      </c>
      <c r="J22" s="96">
        <v>0</v>
      </c>
      <c r="K22" s="96">
        <v>0</v>
      </c>
      <c r="L22" s="96">
        <v>0</v>
      </c>
      <c r="M22" s="96">
        <f t="shared" si="0"/>
        <v>12</v>
      </c>
      <c r="N22" s="96">
        <f t="shared" si="0"/>
        <v>6</v>
      </c>
      <c r="O22" s="3774">
        <f t="shared" si="0"/>
        <v>18</v>
      </c>
      <c r="P22" s="2362" t="s">
        <v>2909</v>
      </c>
      <c r="Q22" s="3137"/>
      <c r="R22" s="3110"/>
    </row>
    <row r="23" spans="1:18" s="28" customFormat="1" ht="22.5" customHeight="1" x14ac:dyDescent="0.2">
      <c r="A23" s="3157"/>
      <c r="B23" s="3456" t="s">
        <v>46</v>
      </c>
      <c r="C23" s="3456"/>
      <c r="D23" s="74">
        <f>SUM(D21:D22)</f>
        <v>6</v>
      </c>
      <c r="E23" s="74">
        <f t="shared" ref="E23:O23" si="5">SUM(E21:E22)</f>
        <v>11</v>
      </c>
      <c r="F23" s="74">
        <f t="shared" si="5"/>
        <v>17</v>
      </c>
      <c r="G23" s="74">
        <f t="shared" si="5"/>
        <v>28</v>
      </c>
      <c r="H23" s="74">
        <f t="shared" si="5"/>
        <v>20</v>
      </c>
      <c r="I23" s="74">
        <f t="shared" si="5"/>
        <v>48</v>
      </c>
      <c r="J23" s="74">
        <f t="shared" si="5"/>
        <v>5</v>
      </c>
      <c r="K23" s="74">
        <f t="shared" si="5"/>
        <v>3</v>
      </c>
      <c r="L23" s="74">
        <f t="shared" si="5"/>
        <v>8</v>
      </c>
      <c r="M23" s="74">
        <f t="shared" si="5"/>
        <v>39</v>
      </c>
      <c r="N23" s="74">
        <f t="shared" si="5"/>
        <v>34</v>
      </c>
      <c r="O23" s="74">
        <f t="shared" si="5"/>
        <v>73</v>
      </c>
      <c r="P23" s="3674" t="s">
        <v>133</v>
      </c>
      <c r="Q23" s="3674"/>
      <c r="R23" s="3110"/>
    </row>
    <row r="24" spans="1:18" s="28" customFormat="1" ht="22.5" customHeight="1" x14ac:dyDescent="0.2">
      <c r="A24" s="3157"/>
      <c r="B24" s="2728" t="s">
        <v>70</v>
      </c>
      <c r="C24" s="2726"/>
      <c r="D24" s="96">
        <v>0</v>
      </c>
      <c r="E24" s="96">
        <v>0</v>
      </c>
      <c r="F24" s="96">
        <v>0</v>
      </c>
      <c r="G24" s="96">
        <v>15</v>
      </c>
      <c r="H24" s="96">
        <v>4</v>
      </c>
      <c r="I24" s="96">
        <v>19</v>
      </c>
      <c r="J24" s="96">
        <v>0</v>
      </c>
      <c r="K24" s="96">
        <v>0</v>
      </c>
      <c r="L24" s="96">
        <v>0</v>
      </c>
      <c r="M24" s="3774">
        <f t="shared" si="0"/>
        <v>15</v>
      </c>
      <c r="N24" s="3774">
        <f t="shared" si="0"/>
        <v>4</v>
      </c>
      <c r="O24" s="3774">
        <f t="shared" si="0"/>
        <v>19</v>
      </c>
      <c r="P24" s="2740"/>
      <c r="Q24" s="1106" t="s">
        <v>164</v>
      </c>
      <c r="R24" s="3110"/>
    </row>
    <row r="25" spans="1:18" s="28" customFormat="1" ht="22.5" customHeight="1" thickBot="1" x14ac:dyDescent="0.25">
      <c r="A25" s="3095" t="s">
        <v>92</v>
      </c>
      <c r="B25" s="3095"/>
      <c r="C25" s="3095"/>
      <c r="D25" s="2609">
        <f>SUM(D24,D23)</f>
        <v>6</v>
      </c>
      <c r="E25" s="2609">
        <f t="shared" ref="E25:O25" si="6">SUM(E24,E23)</f>
        <v>11</v>
      </c>
      <c r="F25" s="2609">
        <f t="shared" si="6"/>
        <v>17</v>
      </c>
      <c r="G25" s="2609">
        <f t="shared" si="6"/>
        <v>43</v>
      </c>
      <c r="H25" s="2609">
        <f t="shared" si="6"/>
        <v>24</v>
      </c>
      <c r="I25" s="2609">
        <f t="shared" si="6"/>
        <v>67</v>
      </c>
      <c r="J25" s="2609">
        <f t="shared" si="6"/>
        <v>5</v>
      </c>
      <c r="K25" s="2609">
        <f t="shared" si="6"/>
        <v>3</v>
      </c>
      <c r="L25" s="2609">
        <f t="shared" si="6"/>
        <v>8</v>
      </c>
      <c r="M25" s="2609">
        <f t="shared" si="6"/>
        <v>54</v>
      </c>
      <c r="N25" s="2609">
        <f t="shared" si="6"/>
        <v>38</v>
      </c>
      <c r="O25" s="2609">
        <f t="shared" si="6"/>
        <v>92</v>
      </c>
      <c r="P25" s="3692" t="s">
        <v>130</v>
      </c>
      <c r="Q25" s="3692"/>
      <c r="R25" s="3692"/>
    </row>
    <row r="26" spans="1:18" s="28" customFormat="1" ht="23.25" customHeight="1" x14ac:dyDescent="0.2"/>
    <row r="27" spans="1:18" s="28" customFormat="1" ht="23.25" customHeight="1" x14ac:dyDescent="0.2"/>
    <row r="28" spans="1:18" ht="23.25" customHeight="1" thickBot="1" x14ac:dyDescent="0.25">
      <c r="A28" s="3691" t="s">
        <v>2910</v>
      </c>
      <c r="B28" s="3691"/>
      <c r="C28" s="78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3168" t="s">
        <v>2911</v>
      </c>
      <c r="Q28" s="3168"/>
      <c r="R28" s="3168"/>
    </row>
    <row r="29" spans="1:18" ht="20.25" customHeight="1" thickTop="1" x14ac:dyDescent="0.2">
      <c r="A29" s="2976" t="s">
        <v>44</v>
      </c>
      <c r="B29" s="2972" t="s">
        <v>86</v>
      </c>
      <c r="C29" s="2972" t="s">
        <v>45</v>
      </c>
      <c r="D29" s="2972" t="s">
        <v>33</v>
      </c>
      <c r="E29" s="2972"/>
      <c r="F29" s="2972"/>
      <c r="G29" s="2972" t="s">
        <v>1</v>
      </c>
      <c r="H29" s="2972"/>
      <c r="I29" s="2972"/>
      <c r="J29" s="2972" t="s">
        <v>2</v>
      </c>
      <c r="K29" s="2972"/>
      <c r="L29" s="2972"/>
      <c r="M29" s="3194" t="s">
        <v>31</v>
      </c>
      <c r="N29" s="3194"/>
      <c r="O29" s="3194"/>
      <c r="P29" s="3084" t="s">
        <v>99</v>
      </c>
      <c r="Q29" s="3084" t="s">
        <v>126</v>
      </c>
      <c r="R29" s="3112" t="s">
        <v>98</v>
      </c>
    </row>
    <row r="30" spans="1:18" s="28" customFormat="1" ht="15.75" x14ac:dyDescent="0.2">
      <c r="A30" s="2977"/>
      <c r="B30" s="3060"/>
      <c r="C30" s="3060"/>
      <c r="D30" s="3543" t="s">
        <v>94</v>
      </c>
      <c r="E30" s="3543"/>
      <c r="F30" s="3543"/>
      <c r="G30" s="3123" t="s">
        <v>95</v>
      </c>
      <c r="H30" s="3123"/>
      <c r="I30" s="3123"/>
      <c r="J30" s="3543" t="s">
        <v>96</v>
      </c>
      <c r="K30" s="3543"/>
      <c r="L30" s="3543"/>
      <c r="M30" s="2930" t="s">
        <v>116</v>
      </c>
      <c r="N30" s="2930"/>
      <c r="O30" s="2930"/>
      <c r="P30" s="3085"/>
      <c r="Q30" s="3085"/>
      <c r="R30" s="3113"/>
    </row>
    <row r="31" spans="1:18" s="28" customFormat="1" ht="20.25" customHeight="1" x14ac:dyDescent="0.2">
      <c r="A31" s="2977"/>
      <c r="B31" s="3060"/>
      <c r="C31" s="3060"/>
      <c r="D31" s="2559" t="s">
        <v>204</v>
      </c>
      <c r="E31" s="2559" t="s">
        <v>2833</v>
      </c>
      <c r="F31" s="2559" t="s">
        <v>26</v>
      </c>
      <c r="G31" s="2559" t="s">
        <v>204</v>
      </c>
      <c r="H31" s="2559" t="s">
        <v>2833</v>
      </c>
      <c r="I31" s="2559" t="s">
        <v>26</v>
      </c>
      <c r="J31" s="2559" t="s">
        <v>204</v>
      </c>
      <c r="K31" s="2559" t="s">
        <v>2833</v>
      </c>
      <c r="L31" s="2559" t="s">
        <v>26</v>
      </c>
      <c r="M31" s="2559" t="s">
        <v>204</v>
      </c>
      <c r="N31" s="2559" t="s">
        <v>2833</v>
      </c>
      <c r="O31" s="2559" t="s">
        <v>26</v>
      </c>
      <c r="P31" s="3085"/>
      <c r="Q31" s="3085"/>
      <c r="R31" s="3113"/>
    </row>
    <row r="32" spans="1:18" s="28" customFormat="1" ht="23.25" customHeight="1" thickBot="1" x14ac:dyDescent="0.25">
      <c r="A32" s="3775"/>
      <c r="B32" s="3776"/>
      <c r="C32" s="3776"/>
      <c r="D32" s="3777" t="s">
        <v>181</v>
      </c>
      <c r="E32" s="3777" t="s">
        <v>182</v>
      </c>
      <c r="F32" s="3777" t="s">
        <v>183</v>
      </c>
      <c r="G32" s="3777" t="s">
        <v>181</v>
      </c>
      <c r="H32" s="3777" t="s">
        <v>182</v>
      </c>
      <c r="I32" s="3777" t="s">
        <v>183</v>
      </c>
      <c r="J32" s="3777" t="s">
        <v>181</v>
      </c>
      <c r="K32" s="3777" t="s">
        <v>182</v>
      </c>
      <c r="L32" s="3777" t="s">
        <v>183</v>
      </c>
      <c r="M32" s="3777" t="s">
        <v>181</v>
      </c>
      <c r="N32" s="3777" t="s">
        <v>182</v>
      </c>
      <c r="O32" s="3777" t="s">
        <v>183</v>
      </c>
      <c r="P32" s="3778"/>
      <c r="Q32" s="3778"/>
      <c r="R32" s="3779"/>
    </row>
    <row r="33" spans="1:18" s="28" customFormat="1" ht="20.25" customHeight="1" thickTop="1" x14ac:dyDescent="0.2">
      <c r="A33" s="3780" t="s">
        <v>210</v>
      </c>
      <c r="B33" s="3781" t="s">
        <v>72</v>
      </c>
      <c r="C33" s="3782" t="s">
        <v>72</v>
      </c>
      <c r="D33" s="74">
        <v>0</v>
      </c>
      <c r="E33" s="74">
        <v>0</v>
      </c>
      <c r="F33" s="74">
        <v>0</v>
      </c>
      <c r="G33" s="74">
        <v>8</v>
      </c>
      <c r="H33" s="74">
        <v>2</v>
      </c>
      <c r="I33" s="74">
        <v>10</v>
      </c>
      <c r="J33" s="74">
        <v>5</v>
      </c>
      <c r="K33" s="74">
        <v>2</v>
      </c>
      <c r="L33" s="74">
        <v>7</v>
      </c>
      <c r="M33" s="3771">
        <f t="shared" ref="M33:O34" si="7">SUM(D33,G33,J33)</f>
        <v>13</v>
      </c>
      <c r="N33" s="3771">
        <f t="shared" si="7"/>
        <v>4</v>
      </c>
      <c r="O33" s="3771">
        <f t="shared" si="7"/>
        <v>17</v>
      </c>
      <c r="P33" s="3783" t="s">
        <v>145</v>
      </c>
      <c r="Q33" s="3784" t="s">
        <v>145</v>
      </c>
      <c r="R33" s="3784" t="s">
        <v>211</v>
      </c>
    </row>
    <row r="34" spans="1:18" s="28" customFormat="1" ht="19.5" customHeight="1" x14ac:dyDescent="0.2">
      <c r="A34" s="2969"/>
      <c r="B34" s="3065"/>
      <c r="C34" s="2335" t="s">
        <v>73</v>
      </c>
      <c r="D34" s="96">
        <v>0</v>
      </c>
      <c r="E34" s="96">
        <v>0</v>
      </c>
      <c r="F34" s="96">
        <v>0</v>
      </c>
      <c r="G34" s="96">
        <v>3</v>
      </c>
      <c r="H34" s="96">
        <v>7</v>
      </c>
      <c r="I34" s="96">
        <v>10</v>
      </c>
      <c r="J34" s="96">
        <v>4</v>
      </c>
      <c r="K34" s="96">
        <v>2</v>
      </c>
      <c r="L34" s="96">
        <v>6</v>
      </c>
      <c r="M34" s="3785">
        <f t="shared" si="7"/>
        <v>7</v>
      </c>
      <c r="N34" s="3785">
        <f t="shared" si="7"/>
        <v>9</v>
      </c>
      <c r="O34" s="3785">
        <f t="shared" si="7"/>
        <v>16</v>
      </c>
      <c r="P34" s="1212" t="s">
        <v>159</v>
      </c>
      <c r="Q34" s="3671"/>
      <c r="R34" s="3671"/>
    </row>
    <row r="35" spans="1:18" s="28" customFormat="1" ht="19.5" customHeight="1" x14ac:dyDescent="0.2">
      <c r="A35" s="2969"/>
      <c r="B35" s="3065" t="s">
        <v>46</v>
      </c>
      <c r="C35" s="3065"/>
      <c r="D35" s="74">
        <f>SUM(D33:D34)</f>
        <v>0</v>
      </c>
      <c r="E35" s="74">
        <f t="shared" ref="E35:O35" si="8">SUM(E33:E34)</f>
        <v>0</v>
      </c>
      <c r="F35" s="74">
        <f t="shared" si="8"/>
        <v>0</v>
      </c>
      <c r="G35" s="74">
        <f t="shared" si="8"/>
        <v>11</v>
      </c>
      <c r="H35" s="74">
        <f t="shared" si="8"/>
        <v>9</v>
      </c>
      <c r="I35" s="74">
        <f t="shared" si="8"/>
        <v>20</v>
      </c>
      <c r="J35" s="74">
        <f t="shared" si="8"/>
        <v>9</v>
      </c>
      <c r="K35" s="74">
        <f t="shared" si="8"/>
        <v>4</v>
      </c>
      <c r="L35" s="74">
        <f t="shared" si="8"/>
        <v>13</v>
      </c>
      <c r="M35" s="74">
        <f t="shared" si="8"/>
        <v>20</v>
      </c>
      <c r="N35" s="74">
        <f t="shared" si="8"/>
        <v>13</v>
      </c>
      <c r="O35" s="74">
        <f t="shared" si="8"/>
        <v>33</v>
      </c>
      <c r="P35" s="3671" t="s">
        <v>133</v>
      </c>
      <c r="Q35" s="3671"/>
      <c r="R35" s="3671"/>
    </row>
    <row r="36" spans="1:18" s="28" customFormat="1" ht="19.5" customHeight="1" x14ac:dyDescent="0.2">
      <c r="A36" s="2969"/>
      <c r="B36" s="3066" t="s">
        <v>74</v>
      </c>
      <c r="C36" s="2717" t="s">
        <v>280</v>
      </c>
      <c r="D36" s="74">
        <v>0</v>
      </c>
      <c r="E36" s="74">
        <v>0</v>
      </c>
      <c r="F36" s="74">
        <v>0</v>
      </c>
      <c r="G36" s="2607">
        <v>0</v>
      </c>
      <c r="H36" s="2607">
        <v>5</v>
      </c>
      <c r="I36" s="2607">
        <v>5</v>
      </c>
      <c r="J36" s="2607">
        <v>0</v>
      </c>
      <c r="K36" s="2607">
        <v>0</v>
      </c>
      <c r="L36" s="2607">
        <v>0</v>
      </c>
      <c r="M36" s="3771">
        <f t="shared" ref="M36:O37" si="9">SUM(D36,G36,J36)</f>
        <v>0</v>
      </c>
      <c r="N36" s="3771">
        <f t="shared" si="9"/>
        <v>5</v>
      </c>
      <c r="O36" s="3771">
        <f t="shared" si="9"/>
        <v>5</v>
      </c>
      <c r="P36" s="1212" t="s">
        <v>1250</v>
      </c>
      <c r="Q36" s="3126" t="s">
        <v>152</v>
      </c>
      <c r="R36" s="3671"/>
    </row>
    <row r="37" spans="1:18" s="28" customFormat="1" ht="19.5" customHeight="1" x14ac:dyDescent="0.2">
      <c r="A37" s="2969"/>
      <c r="B37" s="3665"/>
      <c r="C37" s="2717" t="s">
        <v>2912</v>
      </c>
      <c r="D37" s="74">
        <v>0</v>
      </c>
      <c r="E37" s="74">
        <v>0</v>
      </c>
      <c r="F37" s="74">
        <v>0</v>
      </c>
      <c r="G37" s="2607">
        <v>0</v>
      </c>
      <c r="H37" s="2607">
        <v>5</v>
      </c>
      <c r="I37" s="2607">
        <v>5</v>
      </c>
      <c r="J37" s="2607">
        <v>0</v>
      </c>
      <c r="K37" s="2607">
        <v>0</v>
      </c>
      <c r="L37" s="2607">
        <v>0</v>
      </c>
      <c r="M37" s="3771">
        <f t="shared" si="9"/>
        <v>0</v>
      </c>
      <c r="N37" s="3771">
        <f t="shared" si="9"/>
        <v>5</v>
      </c>
      <c r="O37" s="3771">
        <f t="shared" si="9"/>
        <v>5</v>
      </c>
      <c r="P37" s="1212" t="s">
        <v>442</v>
      </c>
      <c r="Q37" s="3127"/>
      <c r="R37" s="3671"/>
    </row>
    <row r="38" spans="1:18" s="28" customFormat="1" ht="19.5" customHeight="1" x14ac:dyDescent="0.2">
      <c r="A38" s="2969"/>
      <c r="B38" s="3065" t="s">
        <v>46</v>
      </c>
      <c r="C38" s="3065"/>
      <c r="D38" s="74">
        <f>SUM(D36:D37)</f>
        <v>0</v>
      </c>
      <c r="E38" s="74">
        <f t="shared" ref="E38:O38" si="10">SUM(E36:E37)</f>
        <v>0</v>
      </c>
      <c r="F38" s="74">
        <f t="shared" si="10"/>
        <v>0</v>
      </c>
      <c r="G38" s="74">
        <f t="shared" si="10"/>
        <v>0</v>
      </c>
      <c r="H38" s="74">
        <f t="shared" si="10"/>
        <v>10</v>
      </c>
      <c r="I38" s="74">
        <f t="shared" si="10"/>
        <v>10</v>
      </c>
      <c r="J38" s="74">
        <f t="shared" si="10"/>
        <v>0</v>
      </c>
      <c r="K38" s="74">
        <f t="shared" si="10"/>
        <v>0</v>
      </c>
      <c r="L38" s="74">
        <f t="shared" si="10"/>
        <v>0</v>
      </c>
      <c r="M38" s="74">
        <f t="shared" si="10"/>
        <v>0</v>
      </c>
      <c r="N38" s="74">
        <f t="shared" si="10"/>
        <v>10</v>
      </c>
      <c r="O38" s="74">
        <f t="shared" si="10"/>
        <v>10</v>
      </c>
      <c r="P38" s="3671" t="s">
        <v>133</v>
      </c>
      <c r="Q38" s="3671"/>
      <c r="R38" s="3671"/>
    </row>
    <row r="39" spans="1:18" s="28" customFormat="1" ht="18.75" customHeight="1" x14ac:dyDescent="0.2">
      <c r="A39" s="2969"/>
      <c r="B39" s="3065" t="s">
        <v>75</v>
      </c>
      <c r="C39" s="2335" t="s">
        <v>76</v>
      </c>
      <c r="D39" s="74">
        <v>0</v>
      </c>
      <c r="E39" s="74">
        <v>0</v>
      </c>
      <c r="F39" s="74">
        <v>0</v>
      </c>
      <c r="G39" s="2607">
        <v>5</v>
      </c>
      <c r="H39" s="2607">
        <v>2</v>
      </c>
      <c r="I39" s="2607">
        <v>7</v>
      </c>
      <c r="J39" s="2607">
        <v>4</v>
      </c>
      <c r="K39" s="2607">
        <v>1</v>
      </c>
      <c r="L39" s="2607">
        <v>5</v>
      </c>
      <c r="M39" s="2607">
        <f>SUM(D39,G39,J39)</f>
        <v>9</v>
      </c>
      <c r="N39" s="2607">
        <f>SUM(E39,H39,K39)</f>
        <v>3</v>
      </c>
      <c r="O39" s="2607">
        <f>SUM(F39,I39,L39)</f>
        <v>12</v>
      </c>
      <c r="P39" s="1212" t="s">
        <v>153</v>
      </c>
      <c r="Q39" s="3671" t="s">
        <v>148</v>
      </c>
      <c r="R39" s="3671"/>
    </row>
    <row r="40" spans="1:18" s="28" customFormat="1" ht="18" customHeight="1" x14ac:dyDescent="0.2">
      <c r="A40" s="2969"/>
      <c r="B40" s="3065"/>
      <c r="C40" s="2335" t="s">
        <v>78</v>
      </c>
      <c r="D40" s="74">
        <v>0</v>
      </c>
      <c r="E40" s="74">
        <v>0</v>
      </c>
      <c r="F40" s="74">
        <v>0</v>
      </c>
      <c r="G40" s="74">
        <v>4</v>
      </c>
      <c r="H40" s="74">
        <v>1</v>
      </c>
      <c r="I40" s="74">
        <v>5</v>
      </c>
      <c r="J40" s="74">
        <v>3</v>
      </c>
      <c r="K40" s="74">
        <v>0</v>
      </c>
      <c r="L40" s="74">
        <v>3</v>
      </c>
      <c r="M40" s="74">
        <f t="shared" ref="M40:O45" si="11">SUM(D40,G40,J40)</f>
        <v>7</v>
      </c>
      <c r="N40" s="74">
        <f t="shared" si="11"/>
        <v>1</v>
      </c>
      <c r="O40" s="74">
        <f t="shared" si="11"/>
        <v>8</v>
      </c>
      <c r="P40" s="1212" t="s">
        <v>2913</v>
      </c>
      <c r="Q40" s="3671"/>
      <c r="R40" s="3671"/>
    </row>
    <row r="41" spans="1:18" s="28" customFormat="1" ht="21" customHeight="1" x14ac:dyDescent="0.2">
      <c r="A41" s="2969"/>
      <c r="B41" s="3065"/>
      <c r="C41" s="2335" t="s">
        <v>77</v>
      </c>
      <c r="D41" s="74">
        <v>0</v>
      </c>
      <c r="E41" s="74">
        <v>0</v>
      </c>
      <c r="F41" s="74">
        <v>0</v>
      </c>
      <c r="G41" s="74">
        <v>1</v>
      </c>
      <c r="H41" s="74">
        <v>4</v>
      </c>
      <c r="I41" s="74">
        <v>5</v>
      </c>
      <c r="J41" s="74">
        <v>2</v>
      </c>
      <c r="K41" s="74">
        <v>0</v>
      </c>
      <c r="L41" s="74">
        <v>2</v>
      </c>
      <c r="M41" s="74">
        <f t="shared" si="11"/>
        <v>3</v>
      </c>
      <c r="N41" s="74">
        <f t="shared" si="11"/>
        <v>4</v>
      </c>
      <c r="O41" s="74">
        <f t="shared" si="11"/>
        <v>7</v>
      </c>
      <c r="P41" s="1212" t="s">
        <v>154</v>
      </c>
      <c r="Q41" s="3671"/>
      <c r="R41" s="3671"/>
    </row>
    <row r="42" spans="1:18" s="28" customFormat="1" ht="18.75" customHeight="1" x14ac:dyDescent="0.2">
      <c r="A42" s="2969"/>
      <c r="B42" s="3065" t="s">
        <v>46</v>
      </c>
      <c r="C42" s="3065"/>
      <c r="D42" s="74">
        <f>SUM(D39:D41)</f>
        <v>0</v>
      </c>
      <c r="E42" s="74">
        <f t="shared" ref="E42:O42" si="12">SUM(E39:E41)</f>
        <v>0</v>
      </c>
      <c r="F42" s="74">
        <f t="shared" si="12"/>
        <v>0</v>
      </c>
      <c r="G42" s="74">
        <f t="shared" si="12"/>
        <v>10</v>
      </c>
      <c r="H42" s="74">
        <f t="shared" si="12"/>
        <v>7</v>
      </c>
      <c r="I42" s="74">
        <f t="shared" si="12"/>
        <v>17</v>
      </c>
      <c r="J42" s="74">
        <f t="shared" si="12"/>
        <v>9</v>
      </c>
      <c r="K42" s="74">
        <f t="shared" si="12"/>
        <v>1</v>
      </c>
      <c r="L42" s="74">
        <f t="shared" si="12"/>
        <v>10</v>
      </c>
      <c r="M42" s="74">
        <f t="shared" si="12"/>
        <v>19</v>
      </c>
      <c r="N42" s="74">
        <f t="shared" si="12"/>
        <v>8</v>
      </c>
      <c r="O42" s="74">
        <f t="shared" si="12"/>
        <v>27</v>
      </c>
      <c r="P42" s="3671" t="s">
        <v>133</v>
      </c>
      <c r="Q42" s="3671"/>
      <c r="R42" s="3671"/>
    </row>
    <row r="43" spans="1:18" s="28" customFormat="1" ht="23.25" customHeight="1" x14ac:dyDescent="0.2">
      <c r="A43" s="2969"/>
      <c r="B43" s="2335" t="s">
        <v>79</v>
      </c>
      <c r="C43" s="2335" t="s">
        <v>2914</v>
      </c>
      <c r="D43" s="74">
        <v>0</v>
      </c>
      <c r="E43" s="74">
        <v>0</v>
      </c>
      <c r="F43" s="74">
        <v>0</v>
      </c>
      <c r="G43" s="74">
        <v>11</v>
      </c>
      <c r="H43" s="74">
        <v>9</v>
      </c>
      <c r="I43" s="74">
        <v>20</v>
      </c>
      <c r="J43" s="74">
        <v>3</v>
      </c>
      <c r="K43" s="74">
        <v>5</v>
      </c>
      <c r="L43" s="74">
        <v>8</v>
      </c>
      <c r="M43" s="74">
        <f t="shared" si="11"/>
        <v>14</v>
      </c>
      <c r="N43" s="74">
        <f t="shared" si="11"/>
        <v>14</v>
      </c>
      <c r="O43" s="74">
        <f t="shared" si="11"/>
        <v>28</v>
      </c>
      <c r="P43" s="1212" t="s">
        <v>245</v>
      </c>
      <c r="Q43" s="1212" t="s">
        <v>149</v>
      </c>
      <c r="R43" s="3671"/>
    </row>
    <row r="44" spans="1:18" s="28" customFormat="1" ht="31.5" customHeight="1" x14ac:dyDescent="0.2">
      <c r="A44" s="2969"/>
      <c r="B44" s="3786" t="s">
        <v>83</v>
      </c>
      <c r="C44" s="2746"/>
      <c r="D44" s="74">
        <v>0</v>
      </c>
      <c r="E44" s="74">
        <v>0</v>
      </c>
      <c r="F44" s="74">
        <v>0</v>
      </c>
      <c r="G44" s="74">
        <v>8</v>
      </c>
      <c r="H44" s="74">
        <v>7</v>
      </c>
      <c r="I44" s="74">
        <v>15</v>
      </c>
      <c r="J44" s="74">
        <v>2</v>
      </c>
      <c r="K44" s="74">
        <v>5</v>
      </c>
      <c r="L44" s="74">
        <v>7</v>
      </c>
      <c r="M44" s="74">
        <f t="shared" si="11"/>
        <v>10</v>
      </c>
      <c r="N44" s="74">
        <f t="shared" si="11"/>
        <v>12</v>
      </c>
      <c r="O44" s="74">
        <f t="shared" si="11"/>
        <v>22</v>
      </c>
      <c r="P44" s="1212"/>
      <c r="Q44" s="1724" t="s">
        <v>156</v>
      </c>
      <c r="R44" s="3671"/>
    </row>
    <row r="45" spans="1:18" s="28" customFormat="1" ht="31.5" customHeight="1" x14ac:dyDescent="0.2">
      <c r="A45" s="3077"/>
      <c r="B45" s="2746" t="s">
        <v>248</v>
      </c>
      <c r="C45" s="2717"/>
      <c r="D45" s="74">
        <v>0</v>
      </c>
      <c r="E45" s="74">
        <v>0</v>
      </c>
      <c r="F45" s="74">
        <v>0</v>
      </c>
      <c r="G45" s="74">
        <v>6</v>
      </c>
      <c r="H45" s="74">
        <v>6</v>
      </c>
      <c r="I45" s="74">
        <v>12</v>
      </c>
      <c r="J45" s="74">
        <v>0</v>
      </c>
      <c r="K45" s="74">
        <v>0</v>
      </c>
      <c r="L45" s="74">
        <v>0</v>
      </c>
      <c r="M45" s="74">
        <f t="shared" si="11"/>
        <v>6</v>
      </c>
      <c r="N45" s="74">
        <f t="shared" si="11"/>
        <v>6</v>
      </c>
      <c r="O45" s="74">
        <f t="shared" si="11"/>
        <v>12</v>
      </c>
      <c r="P45" s="2787"/>
      <c r="Q45" s="1212" t="s">
        <v>2915</v>
      </c>
      <c r="R45" s="3671"/>
    </row>
    <row r="46" spans="1:18" s="28" customFormat="1" ht="18.75" customHeight="1" x14ac:dyDescent="0.2">
      <c r="A46" s="3065" t="s">
        <v>92</v>
      </c>
      <c r="B46" s="3065"/>
      <c r="C46" s="3065"/>
      <c r="D46" s="74">
        <f>SUM(D43:D45,D42,D38,D35)</f>
        <v>0</v>
      </c>
      <c r="E46" s="74">
        <f t="shared" ref="E46:O46" si="13">SUM(E43:E45,E42,E38,E35)</f>
        <v>0</v>
      </c>
      <c r="F46" s="74">
        <f t="shared" si="13"/>
        <v>0</v>
      </c>
      <c r="G46" s="74">
        <f t="shared" si="13"/>
        <v>46</v>
      </c>
      <c r="H46" s="74">
        <f t="shared" si="13"/>
        <v>48</v>
      </c>
      <c r="I46" s="74">
        <f t="shared" si="13"/>
        <v>94</v>
      </c>
      <c r="J46" s="74">
        <f t="shared" si="13"/>
        <v>23</v>
      </c>
      <c r="K46" s="74">
        <f t="shared" si="13"/>
        <v>15</v>
      </c>
      <c r="L46" s="74">
        <f t="shared" si="13"/>
        <v>38</v>
      </c>
      <c r="M46" s="74">
        <f t="shared" si="13"/>
        <v>69</v>
      </c>
      <c r="N46" s="74">
        <f t="shared" si="13"/>
        <v>63</v>
      </c>
      <c r="O46" s="74">
        <f t="shared" si="13"/>
        <v>132</v>
      </c>
      <c r="P46" s="3671" t="s">
        <v>130</v>
      </c>
      <c r="Q46" s="3671"/>
      <c r="R46" s="3671"/>
    </row>
    <row r="47" spans="1:18" s="28" customFormat="1" ht="21.75" customHeight="1" x14ac:dyDescent="0.2">
      <c r="A47" s="3076" t="s">
        <v>2916</v>
      </c>
      <c r="B47" s="2726" t="s">
        <v>59</v>
      </c>
      <c r="C47" s="2717" t="s">
        <v>2906</v>
      </c>
      <c r="D47" s="74">
        <v>0</v>
      </c>
      <c r="E47" s="74">
        <v>0</v>
      </c>
      <c r="F47" s="74">
        <v>0</v>
      </c>
      <c r="G47" s="74">
        <v>11</v>
      </c>
      <c r="H47" s="74">
        <v>3</v>
      </c>
      <c r="I47" s="74">
        <v>14</v>
      </c>
      <c r="J47" s="74">
        <v>0</v>
      </c>
      <c r="K47" s="74">
        <v>0</v>
      </c>
      <c r="L47" s="74">
        <v>0</v>
      </c>
      <c r="M47" s="74">
        <f>SUM(D47,G47,J47)</f>
        <v>11</v>
      </c>
      <c r="N47" s="74">
        <f t="shared" ref="N47:O48" si="14">SUM(E47,H47,K47)</f>
        <v>3</v>
      </c>
      <c r="O47" s="74">
        <f t="shared" si="14"/>
        <v>14</v>
      </c>
      <c r="P47" s="1212" t="s">
        <v>2907</v>
      </c>
      <c r="Q47" s="1212" t="s">
        <v>2907</v>
      </c>
      <c r="R47" s="3110" t="s">
        <v>213</v>
      </c>
    </row>
    <row r="48" spans="1:18" s="28" customFormat="1" ht="21.75" customHeight="1" x14ac:dyDescent="0.2">
      <c r="A48" s="2969"/>
      <c r="B48" s="2717" t="s">
        <v>62</v>
      </c>
      <c r="C48" s="2717"/>
      <c r="D48" s="74">
        <v>0</v>
      </c>
      <c r="E48" s="74">
        <v>0</v>
      </c>
      <c r="F48" s="74">
        <v>0</v>
      </c>
      <c r="G48" s="74">
        <v>3</v>
      </c>
      <c r="H48" s="74">
        <v>9</v>
      </c>
      <c r="I48" s="74">
        <v>12</v>
      </c>
      <c r="J48" s="74">
        <v>0</v>
      </c>
      <c r="K48" s="74">
        <v>0</v>
      </c>
      <c r="L48" s="74">
        <v>0</v>
      </c>
      <c r="M48" s="74">
        <f>SUM(D48,G48,J48)</f>
        <v>3</v>
      </c>
      <c r="N48" s="74">
        <f t="shared" si="14"/>
        <v>9</v>
      </c>
      <c r="O48" s="74">
        <f t="shared" si="14"/>
        <v>12</v>
      </c>
      <c r="P48" s="1212"/>
      <c r="Q48" s="1212" t="s">
        <v>2917</v>
      </c>
      <c r="R48" s="3137"/>
    </row>
    <row r="49" spans="1:18" s="28" customFormat="1" ht="21.75" customHeight="1" x14ac:dyDescent="0.2">
      <c r="A49" s="3665" t="s">
        <v>92</v>
      </c>
      <c r="B49" s="3665"/>
      <c r="C49" s="3665"/>
      <c r="D49" s="74">
        <f>SUM(D47:D48)</f>
        <v>0</v>
      </c>
      <c r="E49" s="74">
        <f t="shared" ref="E49:O49" si="15">SUM(E47:E48)</f>
        <v>0</v>
      </c>
      <c r="F49" s="74">
        <f t="shared" si="15"/>
        <v>0</v>
      </c>
      <c r="G49" s="74">
        <f t="shared" si="15"/>
        <v>14</v>
      </c>
      <c r="H49" s="74">
        <f t="shared" si="15"/>
        <v>12</v>
      </c>
      <c r="I49" s="74">
        <f t="shared" si="15"/>
        <v>26</v>
      </c>
      <c r="J49" s="74">
        <f t="shared" si="15"/>
        <v>0</v>
      </c>
      <c r="K49" s="74">
        <f t="shared" si="15"/>
        <v>0</v>
      </c>
      <c r="L49" s="74">
        <f t="shared" si="15"/>
        <v>0</v>
      </c>
      <c r="M49" s="74">
        <f t="shared" si="15"/>
        <v>14</v>
      </c>
      <c r="N49" s="74">
        <f t="shared" si="15"/>
        <v>12</v>
      </c>
      <c r="O49" s="74">
        <f t="shared" si="15"/>
        <v>26</v>
      </c>
      <c r="P49" s="3137" t="s">
        <v>130</v>
      </c>
      <c r="Q49" s="3137"/>
      <c r="R49" s="3137"/>
    </row>
    <row r="50" spans="1:18" s="28" customFormat="1" ht="21.75" customHeight="1" x14ac:dyDescent="0.2">
      <c r="A50" s="3253" t="s">
        <v>39</v>
      </c>
      <c r="B50" s="3066" t="s">
        <v>72</v>
      </c>
      <c r="C50" s="2335" t="s">
        <v>1249</v>
      </c>
      <c r="D50" s="74">
        <v>0</v>
      </c>
      <c r="E50" s="74">
        <v>0</v>
      </c>
      <c r="F50" s="74">
        <v>0</v>
      </c>
      <c r="G50" s="74">
        <v>3</v>
      </c>
      <c r="H50" s="74">
        <v>5</v>
      </c>
      <c r="I50" s="74">
        <v>8</v>
      </c>
      <c r="J50" s="74">
        <v>0</v>
      </c>
      <c r="K50" s="74">
        <v>0</v>
      </c>
      <c r="L50" s="74">
        <v>0</v>
      </c>
      <c r="M50" s="74">
        <f t="shared" ref="M50:O56" si="16">SUM(D50,G50,J50)</f>
        <v>3</v>
      </c>
      <c r="N50" s="74">
        <f t="shared" si="16"/>
        <v>5</v>
      </c>
      <c r="O50" s="74">
        <f t="shared" si="16"/>
        <v>8</v>
      </c>
      <c r="P50" s="1212" t="s">
        <v>1250</v>
      </c>
      <c r="Q50" s="3110" t="s">
        <v>145</v>
      </c>
      <c r="R50" s="3110" t="s">
        <v>206</v>
      </c>
    </row>
    <row r="51" spans="1:18" s="28" customFormat="1" ht="21.75" customHeight="1" x14ac:dyDescent="0.2">
      <c r="A51" s="3224"/>
      <c r="B51" s="3665"/>
      <c r="C51" s="2335" t="s">
        <v>1235</v>
      </c>
      <c r="D51" s="74">
        <v>0</v>
      </c>
      <c r="E51" s="74">
        <v>0</v>
      </c>
      <c r="F51" s="74">
        <v>0</v>
      </c>
      <c r="G51" s="74">
        <v>7</v>
      </c>
      <c r="H51" s="74">
        <v>4</v>
      </c>
      <c r="I51" s="74">
        <v>11</v>
      </c>
      <c r="J51" s="74">
        <v>0</v>
      </c>
      <c r="K51" s="74">
        <v>0</v>
      </c>
      <c r="L51" s="74">
        <v>0</v>
      </c>
      <c r="M51" s="74">
        <f t="shared" si="16"/>
        <v>7</v>
      </c>
      <c r="N51" s="74">
        <f t="shared" si="16"/>
        <v>4</v>
      </c>
      <c r="O51" s="74">
        <f t="shared" si="16"/>
        <v>11</v>
      </c>
      <c r="P51" s="1212" t="s">
        <v>442</v>
      </c>
      <c r="Q51" s="3137"/>
      <c r="R51" s="3111"/>
    </row>
    <row r="52" spans="1:18" s="28" customFormat="1" ht="21.75" customHeight="1" x14ac:dyDescent="0.2">
      <c r="A52" s="3224"/>
      <c r="B52" s="3065" t="s">
        <v>46</v>
      </c>
      <c r="C52" s="3065"/>
      <c r="D52" s="74">
        <f>SUM(D50:D51)</f>
        <v>0</v>
      </c>
      <c r="E52" s="74">
        <f t="shared" ref="E52:O52" si="17">SUM(E50:E51)</f>
        <v>0</v>
      </c>
      <c r="F52" s="74">
        <f t="shared" si="17"/>
        <v>0</v>
      </c>
      <c r="G52" s="74">
        <f t="shared" si="17"/>
        <v>10</v>
      </c>
      <c r="H52" s="74">
        <f t="shared" si="17"/>
        <v>9</v>
      </c>
      <c r="I52" s="74">
        <f t="shared" si="17"/>
        <v>19</v>
      </c>
      <c r="J52" s="74">
        <f t="shared" si="17"/>
        <v>0</v>
      </c>
      <c r="K52" s="74">
        <f t="shared" si="17"/>
        <v>0</v>
      </c>
      <c r="L52" s="74">
        <f t="shared" si="17"/>
        <v>0</v>
      </c>
      <c r="M52" s="74">
        <f t="shared" si="17"/>
        <v>10</v>
      </c>
      <c r="N52" s="74">
        <f t="shared" si="17"/>
        <v>9</v>
      </c>
      <c r="O52" s="74">
        <f t="shared" si="17"/>
        <v>19</v>
      </c>
      <c r="P52" s="3671" t="s">
        <v>133</v>
      </c>
      <c r="Q52" s="3671"/>
      <c r="R52" s="3111"/>
    </row>
    <row r="53" spans="1:18" s="28" customFormat="1" ht="21.75" customHeight="1" x14ac:dyDescent="0.2">
      <c r="A53" s="3246"/>
      <c r="B53" s="2759" t="s">
        <v>84</v>
      </c>
      <c r="C53" s="2717"/>
      <c r="D53" s="74">
        <v>0</v>
      </c>
      <c r="E53" s="74">
        <v>0</v>
      </c>
      <c r="F53" s="74">
        <v>0</v>
      </c>
      <c r="G53" s="74">
        <v>5</v>
      </c>
      <c r="H53" s="74">
        <v>5</v>
      </c>
      <c r="I53" s="74">
        <v>10</v>
      </c>
      <c r="J53" s="74">
        <v>0</v>
      </c>
      <c r="K53" s="74">
        <v>0</v>
      </c>
      <c r="L53" s="74">
        <v>0</v>
      </c>
      <c r="M53" s="74">
        <f>SUM(D53,G53,J53)</f>
        <v>5</v>
      </c>
      <c r="N53" s="74">
        <f t="shared" si="16"/>
        <v>5</v>
      </c>
      <c r="O53" s="74">
        <f t="shared" si="16"/>
        <v>10</v>
      </c>
      <c r="P53" s="2787"/>
      <c r="Q53" s="1212" t="s">
        <v>2918</v>
      </c>
      <c r="R53" s="3787"/>
    </row>
    <row r="54" spans="1:18" s="28" customFormat="1" ht="21.75" customHeight="1" x14ac:dyDescent="0.2">
      <c r="A54" s="3065" t="s">
        <v>92</v>
      </c>
      <c r="B54" s="3065"/>
      <c r="C54" s="3065"/>
      <c r="D54" s="74">
        <f>SUM(D52:D53)</f>
        <v>0</v>
      </c>
      <c r="E54" s="74">
        <f t="shared" ref="E54:L54" si="18">SUM(E52:E53)</f>
        <v>0</v>
      </c>
      <c r="F54" s="74">
        <f t="shared" si="18"/>
        <v>0</v>
      </c>
      <c r="G54" s="74">
        <f t="shared" si="18"/>
        <v>15</v>
      </c>
      <c r="H54" s="74">
        <f t="shared" si="18"/>
        <v>14</v>
      </c>
      <c r="I54" s="74">
        <f t="shared" si="18"/>
        <v>29</v>
      </c>
      <c r="J54" s="74">
        <f t="shared" si="18"/>
        <v>0</v>
      </c>
      <c r="K54" s="74">
        <f t="shared" si="18"/>
        <v>0</v>
      </c>
      <c r="L54" s="74">
        <f t="shared" si="18"/>
        <v>0</v>
      </c>
      <c r="M54" s="74">
        <f t="shared" si="16"/>
        <v>15</v>
      </c>
      <c r="N54" s="74">
        <f t="shared" si="16"/>
        <v>14</v>
      </c>
      <c r="O54" s="74">
        <f t="shared" si="16"/>
        <v>29</v>
      </c>
      <c r="P54" s="3671" t="s">
        <v>130</v>
      </c>
      <c r="Q54" s="3671"/>
      <c r="R54" s="3671"/>
    </row>
    <row r="55" spans="1:18" s="28" customFormat="1" ht="50.25" customHeight="1" x14ac:dyDescent="0.2">
      <c r="A55" s="736" t="s">
        <v>201</v>
      </c>
      <c r="B55" s="2354"/>
      <c r="C55" s="736" t="s">
        <v>2919</v>
      </c>
      <c r="D55" s="74">
        <v>0</v>
      </c>
      <c r="E55" s="74">
        <v>0</v>
      </c>
      <c r="F55" s="74">
        <v>0</v>
      </c>
      <c r="G55" s="74">
        <v>19</v>
      </c>
      <c r="H55" s="74">
        <v>4</v>
      </c>
      <c r="I55" s="74">
        <v>23</v>
      </c>
      <c r="J55" s="74">
        <v>0</v>
      </c>
      <c r="K55" s="74">
        <v>0</v>
      </c>
      <c r="L55" s="74">
        <v>0</v>
      </c>
      <c r="M55" s="74">
        <f t="shared" si="16"/>
        <v>19</v>
      </c>
      <c r="N55" s="74">
        <f t="shared" si="16"/>
        <v>4</v>
      </c>
      <c r="O55" s="74">
        <f t="shared" si="16"/>
        <v>23</v>
      </c>
      <c r="P55" s="2715" t="s">
        <v>1650</v>
      </c>
      <c r="Q55" s="1212"/>
      <c r="R55" s="2715" t="s">
        <v>1650</v>
      </c>
    </row>
    <row r="56" spans="1:18" s="28" customFormat="1" ht="23.25" customHeight="1" thickBot="1" x14ac:dyDescent="0.25">
      <c r="A56" s="2759" t="s">
        <v>451</v>
      </c>
      <c r="B56" s="2759"/>
      <c r="C56" s="713"/>
      <c r="D56" s="76">
        <v>0</v>
      </c>
      <c r="E56" s="76">
        <v>0</v>
      </c>
      <c r="F56" s="76">
        <v>0</v>
      </c>
      <c r="G56" s="76">
        <v>10</v>
      </c>
      <c r="H56" s="76">
        <v>2</v>
      </c>
      <c r="I56" s="76">
        <v>12</v>
      </c>
      <c r="J56" s="76">
        <v>0</v>
      </c>
      <c r="K56" s="76">
        <v>0</v>
      </c>
      <c r="L56" s="76">
        <v>0</v>
      </c>
      <c r="M56" s="74">
        <f t="shared" si="16"/>
        <v>10</v>
      </c>
      <c r="N56" s="74">
        <f t="shared" si="16"/>
        <v>2</v>
      </c>
      <c r="O56" s="74">
        <f t="shared" si="16"/>
        <v>12</v>
      </c>
      <c r="P56" s="3788"/>
      <c r="Q56" s="3788"/>
      <c r="R56" s="976" t="s">
        <v>292</v>
      </c>
    </row>
    <row r="57" spans="1:18" s="28" customFormat="1" ht="26.25" customHeight="1" thickBot="1" x14ac:dyDescent="0.25">
      <c r="A57" s="3557" t="s">
        <v>87</v>
      </c>
      <c r="B57" s="3557"/>
      <c r="C57" s="3557"/>
      <c r="D57" s="2606">
        <f t="shared" ref="D57:O57" si="19">SUM(D55:D56,D54,D49,D46,D25,D20,D15,D14,D8)</f>
        <v>6</v>
      </c>
      <c r="E57" s="2606">
        <f t="shared" si="19"/>
        <v>11</v>
      </c>
      <c r="F57" s="2606">
        <f t="shared" si="19"/>
        <v>17</v>
      </c>
      <c r="G57" s="2606">
        <f t="shared" si="19"/>
        <v>179</v>
      </c>
      <c r="H57" s="2606">
        <f t="shared" si="19"/>
        <v>168</v>
      </c>
      <c r="I57" s="2606">
        <f t="shared" si="19"/>
        <v>347</v>
      </c>
      <c r="J57" s="2606">
        <f t="shared" si="19"/>
        <v>34</v>
      </c>
      <c r="K57" s="2606">
        <f t="shared" si="19"/>
        <v>37</v>
      </c>
      <c r="L57" s="2606">
        <f t="shared" si="19"/>
        <v>71</v>
      </c>
      <c r="M57" s="2606">
        <f t="shared" si="19"/>
        <v>219</v>
      </c>
      <c r="N57" s="2606">
        <f t="shared" si="19"/>
        <v>216</v>
      </c>
      <c r="O57" s="2606">
        <f t="shared" si="19"/>
        <v>435</v>
      </c>
      <c r="P57" s="3138" t="s">
        <v>147</v>
      </c>
      <c r="Q57" s="3138"/>
      <c r="R57" s="3138"/>
    </row>
    <row r="58" spans="1:18" ht="13.5" thickTop="1" x14ac:dyDescent="0.2"/>
  </sheetData>
  <mergeCells count="88">
    <mergeCell ref="A54:C54"/>
    <mergeCell ref="P54:R54"/>
    <mergeCell ref="A57:C57"/>
    <mergeCell ref="P57:R57"/>
    <mergeCell ref="A47:A48"/>
    <mergeCell ref="R47:R48"/>
    <mergeCell ref="A49:C49"/>
    <mergeCell ref="P49:R49"/>
    <mergeCell ref="A50:A53"/>
    <mergeCell ref="B50:B51"/>
    <mergeCell ref="Q50:Q51"/>
    <mergeCell ref="R50:R52"/>
    <mergeCell ref="B52:C52"/>
    <mergeCell ref="P52:Q52"/>
    <mergeCell ref="B39:B41"/>
    <mergeCell ref="Q39:Q41"/>
    <mergeCell ref="B42:C42"/>
    <mergeCell ref="P42:Q42"/>
    <mergeCell ref="A46:C46"/>
    <mergeCell ref="P46:R46"/>
    <mergeCell ref="A33:A45"/>
    <mergeCell ref="B33:B34"/>
    <mergeCell ref="Q33:Q34"/>
    <mergeCell ref="R33:R45"/>
    <mergeCell ref="B35:C35"/>
    <mergeCell ref="P35:Q35"/>
    <mergeCell ref="B36:B37"/>
    <mergeCell ref="Q36:Q37"/>
    <mergeCell ref="B38:C38"/>
    <mergeCell ref="P38:Q38"/>
    <mergeCell ref="M29:O29"/>
    <mergeCell ref="P29:P32"/>
    <mergeCell ref="Q29:Q32"/>
    <mergeCell ref="R29:R32"/>
    <mergeCell ref="D30:F30"/>
    <mergeCell ref="G30:I30"/>
    <mergeCell ref="J30:L30"/>
    <mergeCell ref="M30:O30"/>
    <mergeCell ref="A25:C25"/>
    <mergeCell ref="P25:R25"/>
    <mergeCell ref="A28:B28"/>
    <mergeCell ref="P28:R28"/>
    <mergeCell ref="A29:A32"/>
    <mergeCell ref="B29:B32"/>
    <mergeCell ref="C29:C32"/>
    <mergeCell ref="D29:F29"/>
    <mergeCell ref="G29:I29"/>
    <mergeCell ref="J29:L29"/>
    <mergeCell ref="A20:C20"/>
    <mergeCell ref="P20:R20"/>
    <mergeCell ref="A21:A24"/>
    <mergeCell ref="B21:B22"/>
    <mergeCell ref="Q21:Q22"/>
    <mergeCell ref="R21:R24"/>
    <mergeCell ref="B23:C23"/>
    <mergeCell ref="P23:Q23"/>
    <mergeCell ref="A14:C14"/>
    <mergeCell ref="P14:R14"/>
    <mergeCell ref="A16:A19"/>
    <mergeCell ref="B16:B17"/>
    <mergeCell ref="Q16:Q17"/>
    <mergeCell ref="R16:R19"/>
    <mergeCell ref="B18:C18"/>
    <mergeCell ref="P18:Q18"/>
    <mergeCell ref="A9:A13"/>
    <mergeCell ref="B9:B10"/>
    <mergeCell ref="Q9:Q10"/>
    <mergeCell ref="R9:R13"/>
    <mergeCell ref="B11:C11"/>
    <mergeCell ref="P11:Q11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0" firstPageNumber="278" orientation="landscape" useFirstPageNumber="1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0"/>
  <sheetViews>
    <sheetView rightToLeft="1" view="pageBreakPreview" zoomScale="85" zoomScaleNormal="75" zoomScaleSheetLayoutView="85" workbookViewId="0">
      <selection activeCell="P25" sqref="P25"/>
    </sheetView>
  </sheetViews>
  <sheetFormatPr defaultColWidth="10.28515625" defaultRowHeight="12.75" x14ac:dyDescent="0.2"/>
  <cols>
    <col min="1" max="1" width="28.28515625" style="26" customWidth="1"/>
    <col min="2" max="13" width="10" style="26" customWidth="1"/>
    <col min="14" max="14" width="32.28515625" style="3765" customWidth="1"/>
    <col min="15" max="16384" width="10.28515625" style="3765"/>
  </cols>
  <sheetData>
    <row r="1" spans="1:14" ht="16.5" customHeight="1" x14ac:dyDescent="0.2"/>
    <row r="2" spans="1:14" ht="22.5" customHeight="1" x14ac:dyDescent="0.2">
      <c r="A2" s="3101" t="s">
        <v>2920</v>
      </c>
      <c r="B2" s="3101"/>
      <c r="C2" s="3101"/>
      <c r="D2" s="3101"/>
      <c r="E2" s="3101"/>
      <c r="F2" s="3101"/>
      <c r="G2" s="3101"/>
      <c r="H2" s="3101"/>
      <c r="I2" s="3101"/>
      <c r="J2" s="3101"/>
      <c r="K2" s="3101"/>
      <c r="L2" s="3101"/>
      <c r="M2" s="3101"/>
      <c r="N2" s="3101"/>
    </row>
    <row r="3" spans="1:14" ht="22.5" customHeight="1" x14ac:dyDescent="0.2">
      <c r="A3" s="3696" t="s">
        <v>2921</v>
      </c>
      <c r="B3" s="3696"/>
      <c r="C3" s="3696"/>
      <c r="D3" s="3696"/>
      <c r="E3" s="3696"/>
      <c r="F3" s="3696"/>
      <c r="G3" s="3696"/>
      <c r="H3" s="3696"/>
      <c r="I3" s="3696"/>
      <c r="J3" s="3696"/>
      <c r="K3" s="3696"/>
      <c r="L3" s="3696"/>
      <c r="M3" s="3696"/>
      <c r="N3" s="3696"/>
    </row>
    <row r="4" spans="1:14" ht="22.5" customHeight="1" thickBot="1" x14ac:dyDescent="0.3">
      <c r="A4" s="3739" t="s">
        <v>2922</v>
      </c>
      <c r="B4" s="3739"/>
      <c r="C4" s="3739"/>
      <c r="D4" s="3739"/>
      <c r="E4" s="3739"/>
      <c r="F4" s="3739"/>
      <c r="G4" s="3739"/>
      <c r="H4" s="3739"/>
      <c r="I4" s="3739"/>
      <c r="J4" s="3739"/>
      <c r="K4" s="3739"/>
      <c r="L4" s="3739"/>
      <c r="M4" s="2790" t="s">
        <v>2923</v>
      </c>
      <c r="N4" s="2790"/>
    </row>
    <row r="5" spans="1:14" ht="22.5" customHeight="1" thickTop="1" x14ac:dyDescent="0.2">
      <c r="A5" s="2968" t="s">
        <v>32</v>
      </c>
      <c r="B5" s="2968" t="s">
        <v>33</v>
      </c>
      <c r="C5" s="2968"/>
      <c r="D5" s="2968"/>
      <c r="E5" s="2968" t="s">
        <v>1</v>
      </c>
      <c r="F5" s="2968"/>
      <c r="G5" s="2968"/>
      <c r="H5" s="2968" t="s">
        <v>2</v>
      </c>
      <c r="I5" s="2968"/>
      <c r="J5" s="2968"/>
      <c r="K5" s="3194" t="s">
        <v>31</v>
      </c>
      <c r="L5" s="3194"/>
      <c r="M5" s="3194"/>
      <c r="N5" s="2968" t="s">
        <v>98</v>
      </c>
    </row>
    <row r="6" spans="1:14" s="3699" customFormat="1" ht="21" customHeight="1" x14ac:dyDescent="0.25">
      <c r="A6" s="3067"/>
      <c r="B6" s="3543" t="s">
        <v>94</v>
      </c>
      <c r="C6" s="3543"/>
      <c r="D6" s="3543"/>
      <c r="E6" s="3123" t="s">
        <v>95</v>
      </c>
      <c r="F6" s="3123"/>
      <c r="G6" s="3123"/>
      <c r="H6" s="3543" t="s">
        <v>96</v>
      </c>
      <c r="I6" s="3543"/>
      <c r="J6" s="3543"/>
      <c r="K6" s="2930" t="s">
        <v>116</v>
      </c>
      <c r="L6" s="2930"/>
      <c r="M6" s="2930"/>
      <c r="N6" s="3067"/>
    </row>
    <row r="7" spans="1:14" ht="21" customHeight="1" x14ac:dyDescent="0.2">
      <c r="A7" s="3067"/>
      <c r="B7" s="2559" t="s">
        <v>204</v>
      </c>
      <c r="C7" s="2559" t="s">
        <v>2833</v>
      </c>
      <c r="D7" s="2559" t="s">
        <v>26</v>
      </c>
      <c r="E7" s="2559" t="s">
        <v>204</v>
      </c>
      <c r="F7" s="2559" t="s">
        <v>2833</v>
      </c>
      <c r="G7" s="2559" t="s">
        <v>26</v>
      </c>
      <c r="H7" s="2559" t="s">
        <v>204</v>
      </c>
      <c r="I7" s="2559" t="s">
        <v>2833</v>
      </c>
      <c r="J7" s="2559" t="s">
        <v>26</v>
      </c>
      <c r="K7" s="2559" t="s">
        <v>204</v>
      </c>
      <c r="L7" s="2559" t="s">
        <v>2833</v>
      </c>
      <c r="M7" s="2559" t="s">
        <v>26</v>
      </c>
      <c r="N7" s="3067"/>
    </row>
    <row r="8" spans="1:14" ht="21" customHeight="1" thickBot="1" x14ac:dyDescent="0.25">
      <c r="A8" s="3067"/>
      <c r="B8" s="2747" t="s">
        <v>181</v>
      </c>
      <c r="C8" s="2747" t="s">
        <v>182</v>
      </c>
      <c r="D8" s="2747" t="s">
        <v>183</v>
      </c>
      <c r="E8" s="2747" t="s">
        <v>181</v>
      </c>
      <c r="F8" s="2747" t="s">
        <v>182</v>
      </c>
      <c r="G8" s="2747" t="s">
        <v>183</v>
      </c>
      <c r="H8" s="2747" t="s">
        <v>181</v>
      </c>
      <c r="I8" s="2747" t="s">
        <v>182</v>
      </c>
      <c r="J8" s="2747" t="s">
        <v>183</v>
      </c>
      <c r="K8" s="2747" t="s">
        <v>181</v>
      </c>
      <c r="L8" s="2747" t="s">
        <v>182</v>
      </c>
      <c r="M8" s="2747" t="s">
        <v>183</v>
      </c>
      <c r="N8" s="3549"/>
    </row>
    <row r="9" spans="1:14" ht="26.25" customHeight="1" x14ac:dyDescent="0.2">
      <c r="A9" s="61" t="s">
        <v>34</v>
      </c>
      <c r="B9" s="3789">
        <v>0</v>
      </c>
      <c r="C9" s="3789">
        <v>0</v>
      </c>
      <c r="D9" s="3789">
        <v>0</v>
      </c>
      <c r="E9" s="3789">
        <v>7</v>
      </c>
      <c r="F9" s="3789">
        <v>11</v>
      </c>
      <c r="G9" s="3789">
        <v>18</v>
      </c>
      <c r="H9" s="3789">
        <v>0</v>
      </c>
      <c r="I9" s="3789">
        <v>0</v>
      </c>
      <c r="J9" s="3789">
        <v>0</v>
      </c>
      <c r="K9" s="3789">
        <f>SUM(B9,E9,H9)</f>
        <v>7</v>
      </c>
      <c r="L9" s="3789">
        <f t="shared" ref="L9:M13" si="0">SUM(C9,F9,I9)</f>
        <v>11</v>
      </c>
      <c r="M9" s="3789">
        <f t="shared" si="0"/>
        <v>18</v>
      </c>
      <c r="N9" s="32" t="s">
        <v>128</v>
      </c>
    </row>
    <row r="10" spans="1:14" ht="31.5" customHeight="1" x14ac:dyDescent="0.2">
      <c r="A10" s="3790" t="s">
        <v>2888</v>
      </c>
      <c r="B10" s="2786">
        <v>0</v>
      </c>
      <c r="C10" s="2786">
        <v>0</v>
      </c>
      <c r="D10" s="2786">
        <v>0</v>
      </c>
      <c r="E10" s="2786">
        <v>41</v>
      </c>
      <c r="F10" s="2786">
        <v>69</v>
      </c>
      <c r="G10" s="2786">
        <v>110</v>
      </c>
      <c r="H10" s="2786">
        <v>0</v>
      </c>
      <c r="I10" s="2786">
        <v>0</v>
      </c>
      <c r="J10" s="2786">
        <v>0</v>
      </c>
      <c r="K10" s="3727">
        <f>SUM(B10,E10,H10)</f>
        <v>41</v>
      </c>
      <c r="L10" s="3727">
        <f t="shared" si="0"/>
        <v>69</v>
      </c>
      <c r="M10" s="3727">
        <f t="shared" si="0"/>
        <v>110</v>
      </c>
      <c r="N10" s="769" t="s">
        <v>100</v>
      </c>
    </row>
    <row r="11" spans="1:14" ht="31.5" customHeight="1" x14ac:dyDescent="0.2">
      <c r="A11" s="2335" t="s">
        <v>36</v>
      </c>
      <c r="B11" s="2786">
        <v>0</v>
      </c>
      <c r="C11" s="2786">
        <v>0</v>
      </c>
      <c r="D11" s="2786">
        <v>0</v>
      </c>
      <c r="E11" s="2786">
        <v>5</v>
      </c>
      <c r="F11" s="2786">
        <v>9</v>
      </c>
      <c r="G11" s="2786">
        <v>14</v>
      </c>
      <c r="H11" s="2786">
        <v>0</v>
      </c>
      <c r="I11" s="2786">
        <v>0</v>
      </c>
      <c r="J11" s="2786">
        <v>0</v>
      </c>
      <c r="K11" s="3727">
        <f t="shared" ref="K11" si="1">SUM(B11,E11,H11)</f>
        <v>5</v>
      </c>
      <c r="L11" s="3727">
        <f>SUM(C11,F11,I11)</f>
        <v>9</v>
      </c>
      <c r="M11" s="3727">
        <f>SUM(D11,G11,J11)</f>
        <v>14</v>
      </c>
      <c r="N11" s="3768" t="s">
        <v>123</v>
      </c>
    </row>
    <row r="12" spans="1:14" s="3769" customFormat="1" ht="29.25" customHeight="1" x14ac:dyDescent="0.2">
      <c r="A12" s="25" t="s">
        <v>43</v>
      </c>
      <c r="B12" s="2786">
        <v>0</v>
      </c>
      <c r="C12" s="2786">
        <v>0</v>
      </c>
      <c r="D12" s="2786">
        <v>0</v>
      </c>
      <c r="E12" s="2786">
        <v>27</v>
      </c>
      <c r="F12" s="2786">
        <v>39</v>
      </c>
      <c r="G12" s="2786">
        <v>66</v>
      </c>
      <c r="H12" s="2786">
        <v>8</v>
      </c>
      <c r="I12" s="2786">
        <v>21</v>
      </c>
      <c r="J12" s="2786">
        <v>29</v>
      </c>
      <c r="K12" s="3727">
        <f>SUM(B12,E12,H12)</f>
        <v>35</v>
      </c>
      <c r="L12" s="3727">
        <f t="shared" si="0"/>
        <v>60</v>
      </c>
      <c r="M12" s="3727">
        <f t="shared" si="0"/>
        <v>95</v>
      </c>
      <c r="N12" s="769" t="s">
        <v>125</v>
      </c>
    </row>
    <row r="13" spans="1:14" s="3769" customFormat="1" ht="30.75" customHeight="1" x14ac:dyDescent="0.2">
      <c r="A13" s="25" t="s">
        <v>38</v>
      </c>
      <c r="B13" s="2786">
        <v>15</v>
      </c>
      <c r="C13" s="2786">
        <v>11</v>
      </c>
      <c r="D13" s="2786">
        <v>26</v>
      </c>
      <c r="E13" s="2786">
        <v>55</v>
      </c>
      <c r="F13" s="2786">
        <v>30</v>
      </c>
      <c r="G13" s="2786">
        <v>85</v>
      </c>
      <c r="H13" s="2786">
        <v>5</v>
      </c>
      <c r="I13" s="2786">
        <v>3</v>
      </c>
      <c r="J13" s="2786">
        <v>8</v>
      </c>
      <c r="K13" s="3727">
        <f>SUM(B13,E13,H13)</f>
        <v>75</v>
      </c>
      <c r="L13" s="3727">
        <f t="shared" si="0"/>
        <v>44</v>
      </c>
      <c r="M13" s="3727">
        <f t="shared" si="0"/>
        <v>119</v>
      </c>
      <c r="N13" s="769" t="s">
        <v>160</v>
      </c>
    </row>
    <row r="14" spans="1:14" s="3769" customFormat="1" ht="30.75" customHeight="1" x14ac:dyDescent="0.2">
      <c r="A14" s="25" t="s">
        <v>210</v>
      </c>
      <c r="B14" s="2786">
        <v>0</v>
      </c>
      <c r="C14" s="2786">
        <v>0</v>
      </c>
      <c r="D14" s="2786">
        <v>0</v>
      </c>
      <c r="E14" s="2786">
        <v>88</v>
      </c>
      <c r="F14" s="2786">
        <v>99</v>
      </c>
      <c r="G14" s="2786">
        <v>187</v>
      </c>
      <c r="H14" s="2786">
        <v>40</v>
      </c>
      <c r="I14" s="2786">
        <v>41</v>
      </c>
      <c r="J14" s="2786">
        <v>81</v>
      </c>
      <c r="K14" s="3727">
        <f>SUM(B14,E14,H14)</f>
        <v>128</v>
      </c>
      <c r="L14" s="3727">
        <f>SUM(C14,F14,I14)</f>
        <v>140</v>
      </c>
      <c r="M14" s="3727">
        <f>SUM(D14,G14,J14)</f>
        <v>268</v>
      </c>
      <c r="N14" s="769" t="s">
        <v>211</v>
      </c>
    </row>
    <row r="15" spans="1:14" s="3769" customFormat="1" ht="30.75" customHeight="1" x14ac:dyDescent="0.2">
      <c r="A15" s="25" t="s">
        <v>2916</v>
      </c>
      <c r="B15" s="2786">
        <v>0</v>
      </c>
      <c r="C15" s="2786">
        <v>0</v>
      </c>
      <c r="D15" s="2786">
        <v>0</v>
      </c>
      <c r="E15" s="2786">
        <v>14</v>
      </c>
      <c r="F15" s="2786">
        <v>12</v>
      </c>
      <c r="G15" s="2786">
        <v>26</v>
      </c>
      <c r="H15" s="2786">
        <v>0</v>
      </c>
      <c r="I15" s="2786">
        <v>0</v>
      </c>
      <c r="J15" s="2786">
        <v>0</v>
      </c>
      <c r="K15" s="3727">
        <f>SUM(B15,E15,H15)</f>
        <v>14</v>
      </c>
      <c r="L15" s="3727">
        <f>SUM(C15,F15,I15)</f>
        <v>12</v>
      </c>
      <c r="M15" s="3727">
        <f>SUM(D15,G15,J15)</f>
        <v>26</v>
      </c>
      <c r="N15" s="769" t="s">
        <v>213</v>
      </c>
    </row>
    <row r="16" spans="1:14" s="3769" customFormat="1" ht="30.75" customHeight="1" x14ac:dyDescent="0.2">
      <c r="A16" s="25" t="s">
        <v>39</v>
      </c>
      <c r="B16" s="2786">
        <v>0</v>
      </c>
      <c r="C16" s="2786">
        <v>0</v>
      </c>
      <c r="D16" s="2786">
        <v>0</v>
      </c>
      <c r="E16" s="2786">
        <v>15</v>
      </c>
      <c r="F16" s="2786">
        <v>21</v>
      </c>
      <c r="G16" s="2786">
        <v>36</v>
      </c>
      <c r="H16" s="2786">
        <v>0</v>
      </c>
      <c r="I16" s="2786">
        <v>0</v>
      </c>
      <c r="J16" s="2786">
        <v>0</v>
      </c>
      <c r="K16" s="3727">
        <f t="shared" ref="K16:M18" si="2">SUM(B16,E16,H16)</f>
        <v>15</v>
      </c>
      <c r="L16" s="3727">
        <f t="shared" si="2"/>
        <v>21</v>
      </c>
      <c r="M16" s="3727">
        <f t="shared" si="2"/>
        <v>36</v>
      </c>
      <c r="N16" s="769" t="s">
        <v>206</v>
      </c>
    </row>
    <row r="17" spans="1:14" s="3769" customFormat="1" ht="31.5" customHeight="1" x14ac:dyDescent="0.2">
      <c r="A17" s="71" t="s">
        <v>201</v>
      </c>
      <c r="B17" s="2786">
        <v>0</v>
      </c>
      <c r="C17" s="2786">
        <v>0</v>
      </c>
      <c r="D17" s="2786">
        <v>0</v>
      </c>
      <c r="E17" s="2786">
        <v>33</v>
      </c>
      <c r="F17" s="2786">
        <v>6</v>
      </c>
      <c r="G17" s="2786">
        <v>39</v>
      </c>
      <c r="H17" s="2786">
        <v>0</v>
      </c>
      <c r="I17" s="2786">
        <v>0</v>
      </c>
      <c r="J17" s="2786">
        <v>0</v>
      </c>
      <c r="K17" s="3727">
        <f t="shared" si="2"/>
        <v>33</v>
      </c>
      <c r="L17" s="3727">
        <f t="shared" si="2"/>
        <v>6</v>
      </c>
      <c r="M17" s="3727">
        <f t="shared" si="2"/>
        <v>39</v>
      </c>
      <c r="N17" s="2715" t="s">
        <v>1650</v>
      </c>
    </row>
    <row r="18" spans="1:14" s="3769" customFormat="1" ht="31.5" customHeight="1" thickBot="1" x14ac:dyDescent="0.25">
      <c r="A18" s="25" t="s">
        <v>451</v>
      </c>
      <c r="B18" s="3791">
        <v>0</v>
      </c>
      <c r="C18" s="3791">
        <v>0</v>
      </c>
      <c r="D18" s="3791">
        <v>0</v>
      </c>
      <c r="E18" s="3791">
        <v>13</v>
      </c>
      <c r="F18" s="3791">
        <v>4</v>
      </c>
      <c r="G18" s="3791">
        <v>17</v>
      </c>
      <c r="H18" s="3791">
        <v>0</v>
      </c>
      <c r="I18" s="3791">
        <v>0</v>
      </c>
      <c r="J18" s="3791">
        <v>0</v>
      </c>
      <c r="K18" s="3727">
        <f t="shared" si="2"/>
        <v>13</v>
      </c>
      <c r="L18" s="3727">
        <f t="shared" si="2"/>
        <v>4</v>
      </c>
      <c r="M18" s="3727">
        <f t="shared" si="2"/>
        <v>17</v>
      </c>
      <c r="N18" s="976" t="s">
        <v>292</v>
      </c>
    </row>
    <row r="19" spans="1:14" s="3769" customFormat="1" ht="30.75" customHeight="1" thickBot="1" x14ac:dyDescent="0.25">
      <c r="A19" s="67" t="s">
        <v>87</v>
      </c>
      <c r="B19" s="1980">
        <f>SUM(B9:B18)</f>
        <v>15</v>
      </c>
      <c r="C19" s="1980">
        <f t="shared" ref="C19:M19" si="3">SUM(C9:C18)</f>
        <v>11</v>
      </c>
      <c r="D19" s="1980">
        <f t="shared" si="3"/>
        <v>26</v>
      </c>
      <c r="E19" s="1980">
        <f t="shared" si="3"/>
        <v>298</v>
      </c>
      <c r="F19" s="1980">
        <f t="shared" si="3"/>
        <v>300</v>
      </c>
      <c r="G19" s="1980">
        <f t="shared" si="3"/>
        <v>598</v>
      </c>
      <c r="H19" s="1980">
        <f t="shared" si="3"/>
        <v>53</v>
      </c>
      <c r="I19" s="1980">
        <f t="shared" si="3"/>
        <v>65</v>
      </c>
      <c r="J19" s="1980">
        <f t="shared" si="3"/>
        <v>118</v>
      </c>
      <c r="K19" s="1980">
        <f t="shared" si="3"/>
        <v>366</v>
      </c>
      <c r="L19" s="1980">
        <f t="shared" si="3"/>
        <v>376</v>
      </c>
      <c r="M19" s="1980">
        <f t="shared" si="3"/>
        <v>742</v>
      </c>
      <c r="N19" s="63" t="s">
        <v>147</v>
      </c>
    </row>
    <row r="20" spans="1:14" ht="13.5" thickTop="1" x14ac:dyDescent="0.2"/>
  </sheetData>
  <mergeCells count="13">
    <mergeCell ref="E6:G6"/>
    <mergeCell ref="H6:J6"/>
    <mergeCell ref="K6:M6"/>
    <mergeCell ref="A2:N2"/>
    <mergeCell ref="A3:N3"/>
    <mergeCell ref="M4:N4"/>
    <mergeCell ref="A5:A8"/>
    <mergeCell ref="B5:D5"/>
    <mergeCell ref="E5:G5"/>
    <mergeCell ref="H5:J5"/>
    <mergeCell ref="K5:M5"/>
    <mergeCell ref="N5:N8"/>
    <mergeCell ref="B6:D6"/>
  </mergeCells>
  <printOptions horizontalCentered="1"/>
  <pageMargins left="0.643700787" right="0.643700787" top="0.78740157480314998" bottom="0.643700787" header="0.78740157480314998" footer="0.643700787"/>
  <pageSetup paperSize="9" scale="75" firstPageNumber="280" orientation="landscape" useFirstPageNumber="1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59"/>
  <sheetViews>
    <sheetView rightToLeft="1" view="pageBreakPreview" zoomScale="80" zoomScaleNormal="77" zoomScaleSheetLayoutView="80" workbookViewId="0">
      <selection activeCell="P25" sqref="P25"/>
    </sheetView>
  </sheetViews>
  <sheetFormatPr defaultColWidth="10.28515625" defaultRowHeight="12.75" x14ac:dyDescent="0.2"/>
  <cols>
    <col min="1" max="1" width="12.28515625" style="3792" customWidth="1"/>
    <col min="2" max="2" width="15.85546875" style="3792" customWidth="1"/>
    <col min="3" max="3" width="16.85546875" style="3792" customWidth="1"/>
    <col min="4" max="5" width="6" style="3792" customWidth="1"/>
    <col min="6" max="6" width="7.140625" style="3792" customWidth="1"/>
    <col min="7" max="8" width="6.5703125" style="3792" customWidth="1"/>
    <col min="9" max="9" width="7.140625" style="3792" customWidth="1"/>
    <col min="10" max="11" width="6.5703125" style="3792" customWidth="1"/>
    <col min="12" max="12" width="7.5703125" style="3792" customWidth="1"/>
    <col min="13" max="14" width="6.5703125" style="3792" customWidth="1"/>
    <col min="15" max="15" width="7.7109375" style="3792" customWidth="1"/>
    <col min="16" max="17" width="22.42578125" style="3792" customWidth="1"/>
    <col min="18" max="18" width="15" style="3792" customWidth="1"/>
    <col min="19" max="16384" width="10.28515625" style="3792"/>
  </cols>
  <sheetData>
    <row r="1" spans="1:18" ht="19.5" customHeight="1" x14ac:dyDescent="0.2">
      <c r="A1" s="3545" t="s">
        <v>2924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  <c r="O1" s="3545"/>
      <c r="P1" s="3545"/>
      <c r="Q1" s="3545"/>
      <c r="R1" s="3545"/>
    </row>
    <row r="2" spans="1:18" ht="40.5" customHeight="1" x14ac:dyDescent="0.2">
      <c r="A2" s="3102" t="s">
        <v>2925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26.25" customHeight="1" thickBot="1" x14ac:dyDescent="0.3">
      <c r="A3" s="3742" t="s">
        <v>2926</v>
      </c>
      <c r="B3" s="3742"/>
      <c r="C3" s="3742"/>
      <c r="D3" s="3742"/>
      <c r="E3" s="3742"/>
      <c r="F3" s="3742"/>
      <c r="G3" s="3742"/>
      <c r="H3" s="3742"/>
      <c r="I3" s="3742"/>
      <c r="J3" s="3742"/>
      <c r="K3" s="3742"/>
      <c r="L3" s="3742"/>
      <c r="M3" s="3742"/>
      <c r="N3" s="3742"/>
      <c r="O3" s="3742"/>
      <c r="P3" s="3793"/>
      <c r="Q3" s="2790" t="s">
        <v>2927</v>
      </c>
      <c r="R3" s="2790"/>
    </row>
    <row r="4" spans="1:18" ht="26.25" customHeight="1" thickTop="1" x14ac:dyDescent="0.2">
      <c r="A4" s="2972" t="s">
        <v>44</v>
      </c>
      <c r="B4" s="2972" t="s">
        <v>86</v>
      </c>
      <c r="C4" s="2972" t="s">
        <v>45</v>
      </c>
      <c r="D4" s="2972" t="s">
        <v>33</v>
      </c>
      <c r="E4" s="2972"/>
      <c r="F4" s="2972"/>
      <c r="G4" s="2972" t="s">
        <v>1</v>
      </c>
      <c r="H4" s="2972"/>
      <c r="I4" s="2972"/>
      <c r="J4" s="2972" t="s">
        <v>2</v>
      </c>
      <c r="K4" s="2972"/>
      <c r="L4" s="2972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98</v>
      </c>
    </row>
    <row r="5" spans="1:18" s="3794" customFormat="1" ht="20.25" customHeight="1" x14ac:dyDescent="0.2">
      <c r="A5" s="3060"/>
      <c r="B5" s="3060"/>
      <c r="C5" s="3060"/>
      <c r="D5" s="3543" t="s">
        <v>94</v>
      </c>
      <c r="E5" s="3543"/>
      <c r="F5" s="3543"/>
      <c r="G5" s="3123" t="s">
        <v>95</v>
      </c>
      <c r="H5" s="3123"/>
      <c r="I5" s="312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085"/>
      <c r="R5" s="3085"/>
    </row>
    <row r="6" spans="1:18" s="3794" customFormat="1" ht="24" customHeight="1" x14ac:dyDescent="0.2">
      <c r="A6" s="3060"/>
      <c r="B6" s="3060"/>
      <c r="C6" s="306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8" s="3794" customFormat="1" ht="21" customHeight="1" thickBot="1" x14ac:dyDescent="0.25">
      <c r="A7" s="3064"/>
      <c r="B7" s="3064"/>
      <c r="C7" s="3064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088"/>
      <c r="Q7" s="3088"/>
      <c r="R7" s="3088"/>
    </row>
    <row r="8" spans="1:18" s="3794" customFormat="1" ht="32.25" customHeight="1" x14ac:dyDescent="0.2">
      <c r="A8" s="892" t="s">
        <v>34</v>
      </c>
      <c r="B8" s="2717" t="s">
        <v>48</v>
      </c>
      <c r="C8" s="30"/>
      <c r="D8" s="3727">
        <v>0</v>
      </c>
      <c r="E8" s="3727">
        <v>0</v>
      </c>
      <c r="F8" s="3727">
        <v>0</v>
      </c>
      <c r="G8" s="3727">
        <v>7</v>
      </c>
      <c r="H8" s="3727">
        <v>11</v>
      </c>
      <c r="I8" s="3727">
        <v>18</v>
      </c>
      <c r="J8" s="3727">
        <v>0</v>
      </c>
      <c r="K8" s="3727">
        <v>0</v>
      </c>
      <c r="L8" s="3727">
        <v>0</v>
      </c>
      <c r="M8" s="3727">
        <f t="shared" ref="M8:O24" si="0">SUM(D8,G8,J8)</f>
        <v>7</v>
      </c>
      <c r="N8" s="3727">
        <f t="shared" si="0"/>
        <v>11</v>
      </c>
      <c r="O8" s="3727">
        <f t="shared" si="0"/>
        <v>18</v>
      </c>
      <c r="P8" s="1012" t="s">
        <v>2928</v>
      </c>
      <c r="Q8" s="1012" t="s">
        <v>2928</v>
      </c>
      <c r="R8" s="3795" t="s">
        <v>128</v>
      </c>
    </row>
    <row r="9" spans="1:18" s="3794" customFormat="1" ht="27" customHeight="1" x14ac:dyDescent="0.2">
      <c r="A9" s="3157" t="s">
        <v>2888</v>
      </c>
      <c r="B9" s="3157" t="s">
        <v>2894</v>
      </c>
      <c r="C9" s="320" t="s">
        <v>2895</v>
      </c>
      <c r="D9" s="2721">
        <v>0</v>
      </c>
      <c r="E9" s="2721">
        <v>0</v>
      </c>
      <c r="F9" s="2721">
        <v>0</v>
      </c>
      <c r="G9" s="2721">
        <v>11</v>
      </c>
      <c r="H9" s="2721">
        <v>15</v>
      </c>
      <c r="I9" s="2721">
        <v>26</v>
      </c>
      <c r="J9" s="2721">
        <v>0</v>
      </c>
      <c r="K9" s="2721">
        <v>0</v>
      </c>
      <c r="L9" s="2721">
        <v>0</v>
      </c>
      <c r="M9" s="3727">
        <f t="shared" si="0"/>
        <v>11</v>
      </c>
      <c r="N9" s="3727">
        <f t="shared" si="0"/>
        <v>15</v>
      </c>
      <c r="O9" s="3727">
        <f t="shared" si="0"/>
        <v>26</v>
      </c>
      <c r="P9" s="1212" t="s">
        <v>2896</v>
      </c>
      <c r="Q9" s="3671" t="s">
        <v>243</v>
      </c>
      <c r="R9" s="3110" t="s">
        <v>100</v>
      </c>
    </row>
    <row r="10" spans="1:18" s="3794" customFormat="1" ht="24" customHeight="1" x14ac:dyDescent="0.2">
      <c r="A10" s="3715"/>
      <c r="B10" s="3158"/>
      <c r="C10" s="3796" t="s">
        <v>2897</v>
      </c>
      <c r="D10" s="2721">
        <v>0</v>
      </c>
      <c r="E10" s="2721">
        <v>0</v>
      </c>
      <c r="F10" s="2735">
        <v>0</v>
      </c>
      <c r="G10" s="2735">
        <v>9</v>
      </c>
      <c r="H10" s="2735">
        <v>9</v>
      </c>
      <c r="I10" s="2735">
        <v>18</v>
      </c>
      <c r="J10" s="2735">
        <v>0</v>
      </c>
      <c r="K10" s="2735">
        <v>0</v>
      </c>
      <c r="L10" s="2735"/>
      <c r="M10" s="3727">
        <f t="shared" si="0"/>
        <v>9</v>
      </c>
      <c r="N10" s="3727">
        <f t="shared" si="0"/>
        <v>9</v>
      </c>
      <c r="O10" s="3727">
        <f t="shared" si="0"/>
        <v>18</v>
      </c>
      <c r="P10" s="1212" t="s">
        <v>2898</v>
      </c>
      <c r="Q10" s="3671"/>
      <c r="R10" s="3111"/>
    </row>
    <row r="11" spans="1:18" s="3794" customFormat="1" ht="24" customHeight="1" x14ac:dyDescent="0.2">
      <c r="A11" s="3715"/>
      <c r="B11" s="3146" t="s">
        <v>46</v>
      </c>
      <c r="C11" s="3146"/>
      <c r="D11" s="2735">
        <f>SUM(D9:D10)</f>
        <v>0</v>
      </c>
      <c r="E11" s="2735">
        <f t="shared" ref="E11:L11" si="1">SUM(E9:E10)</f>
        <v>0</v>
      </c>
      <c r="F11" s="2735">
        <f t="shared" si="1"/>
        <v>0</v>
      </c>
      <c r="G11" s="2735">
        <f>SUM(G9:G10)</f>
        <v>20</v>
      </c>
      <c r="H11" s="2735">
        <f t="shared" ref="H11:I11" si="2">SUM(H9:H10)</f>
        <v>24</v>
      </c>
      <c r="I11" s="2735">
        <f t="shared" si="2"/>
        <v>44</v>
      </c>
      <c r="J11" s="2735">
        <f t="shared" si="1"/>
        <v>0</v>
      </c>
      <c r="K11" s="2735">
        <f t="shared" si="1"/>
        <v>0</v>
      </c>
      <c r="L11" s="2735">
        <f t="shared" si="1"/>
        <v>0</v>
      </c>
      <c r="M11" s="3727">
        <f t="shared" si="0"/>
        <v>20</v>
      </c>
      <c r="N11" s="3727">
        <f t="shared" si="0"/>
        <v>24</v>
      </c>
      <c r="O11" s="3727">
        <f t="shared" si="0"/>
        <v>44</v>
      </c>
      <c r="P11" s="3671" t="s">
        <v>133</v>
      </c>
      <c r="Q11" s="3671"/>
      <c r="R11" s="3111"/>
    </row>
    <row r="12" spans="1:18" s="3794" customFormat="1" ht="30.75" customHeight="1" x14ac:dyDescent="0.2">
      <c r="A12" s="3715"/>
      <c r="B12" s="320" t="s">
        <v>244</v>
      </c>
      <c r="C12" s="320" t="s">
        <v>2899</v>
      </c>
      <c r="D12" s="2735">
        <f t="shared" ref="D12:D13" si="3">SUM(D10:D11)</f>
        <v>0</v>
      </c>
      <c r="E12" s="2735">
        <v>0</v>
      </c>
      <c r="F12" s="2735">
        <v>0</v>
      </c>
      <c r="G12" s="2735">
        <v>11</v>
      </c>
      <c r="H12" s="2735">
        <v>29</v>
      </c>
      <c r="I12" s="2735">
        <v>40</v>
      </c>
      <c r="J12" s="2735">
        <v>0</v>
      </c>
      <c r="K12" s="2735">
        <v>0</v>
      </c>
      <c r="L12" s="2735">
        <v>0</v>
      </c>
      <c r="M12" s="3727">
        <f t="shared" si="0"/>
        <v>11</v>
      </c>
      <c r="N12" s="3727">
        <f t="shared" si="0"/>
        <v>29</v>
      </c>
      <c r="O12" s="3727">
        <f t="shared" si="0"/>
        <v>40</v>
      </c>
      <c r="P12" s="1215" t="s">
        <v>2900</v>
      </c>
      <c r="Q12" s="1215" t="s">
        <v>2651</v>
      </c>
      <c r="R12" s="3111"/>
    </row>
    <row r="13" spans="1:18" s="3794" customFormat="1" ht="19.5" customHeight="1" x14ac:dyDescent="0.2">
      <c r="A13" s="3158"/>
      <c r="B13" s="320" t="s">
        <v>2901</v>
      </c>
      <c r="C13" s="320" t="s">
        <v>370</v>
      </c>
      <c r="D13" s="2735">
        <f t="shared" si="3"/>
        <v>0</v>
      </c>
      <c r="E13" s="2735">
        <v>0</v>
      </c>
      <c r="F13" s="2735">
        <v>0</v>
      </c>
      <c r="G13" s="2735">
        <v>10</v>
      </c>
      <c r="H13" s="2735">
        <v>16</v>
      </c>
      <c r="I13" s="2735">
        <v>26</v>
      </c>
      <c r="J13" s="2735">
        <v>0</v>
      </c>
      <c r="K13" s="2735">
        <v>0</v>
      </c>
      <c r="L13" s="2735">
        <v>0</v>
      </c>
      <c r="M13" s="3727">
        <f t="shared" si="0"/>
        <v>10</v>
      </c>
      <c r="N13" s="3727">
        <f t="shared" si="0"/>
        <v>16</v>
      </c>
      <c r="O13" s="3727">
        <f t="shared" si="0"/>
        <v>26</v>
      </c>
      <c r="P13" s="1215" t="s">
        <v>127</v>
      </c>
      <c r="Q13" s="1215" t="s">
        <v>2902</v>
      </c>
      <c r="R13" s="3137"/>
    </row>
    <row r="14" spans="1:18" s="3794" customFormat="1" ht="25.5" customHeight="1" x14ac:dyDescent="0.2">
      <c r="A14" s="3065" t="s">
        <v>92</v>
      </c>
      <c r="B14" s="3065"/>
      <c r="C14" s="3065"/>
      <c r="D14" s="2735">
        <f>SUM(D11:D13)</f>
        <v>0</v>
      </c>
      <c r="E14" s="2735">
        <f t="shared" ref="E14:L14" si="4">SUM(E11:E13)</f>
        <v>0</v>
      </c>
      <c r="F14" s="2735">
        <f t="shared" si="4"/>
        <v>0</v>
      </c>
      <c r="G14" s="2735">
        <f t="shared" si="4"/>
        <v>41</v>
      </c>
      <c r="H14" s="2735">
        <f t="shared" si="4"/>
        <v>69</v>
      </c>
      <c r="I14" s="2735">
        <f t="shared" si="4"/>
        <v>110</v>
      </c>
      <c r="J14" s="2735">
        <f t="shared" si="4"/>
        <v>0</v>
      </c>
      <c r="K14" s="2735">
        <f t="shared" si="4"/>
        <v>0</v>
      </c>
      <c r="L14" s="2735">
        <f t="shared" si="4"/>
        <v>0</v>
      </c>
      <c r="M14" s="3727">
        <f t="shared" si="0"/>
        <v>41</v>
      </c>
      <c r="N14" s="3727">
        <f t="shared" si="0"/>
        <v>69</v>
      </c>
      <c r="O14" s="3727">
        <f t="shared" si="0"/>
        <v>110</v>
      </c>
      <c r="P14" s="3671" t="s">
        <v>130</v>
      </c>
      <c r="Q14" s="3671"/>
      <c r="R14" s="3671"/>
    </row>
    <row r="15" spans="1:18" s="3794" customFormat="1" ht="25.5" customHeight="1" x14ac:dyDescent="0.2">
      <c r="A15" s="2717" t="s">
        <v>36</v>
      </c>
      <c r="B15" s="2335" t="s">
        <v>1801</v>
      </c>
      <c r="C15" s="2335" t="s">
        <v>2903</v>
      </c>
      <c r="D15" s="2735">
        <v>0</v>
      </c>
      <c r="E15" s="2735">
        <v>0</v>
      </c>
      <c r="F15" s="2735">
        <v>0</v>
      </c>
      <c r="G15" s="2735">
        <v>5</v>
      </c>
      <c r="H15" s="2735">
        <v>9</v>
      </c>
      <c r="I15" s="2735">
        <v>14</v>
      </c>
      <c r="J15" s="2735">
        <v>0</v>
      </c>
      <c r="K15" s="2735">
        <v>0</v>
      </c>
      <c r="L15" s="2735">
        <v>0</v>
      </c>
      <c r="M15" s="3727">
        <f t="shared" si="0"/>
        <v>5</v>
      </c>
      <c r="N15" s="3727">
        <f t="shared" si="0"/>
        <v>9</v>
      </c>
      <c r="O15" s="3727">
        <f t="shared" si="0"/>
        <v>14</v>
      </c>
      <c r="P15" s="2350" t="s">
        <v>2904</v>
      </c>
      <c r="Q15" s="3797" t="s">
        <v>2905</v>
      </c>
      <c r="R15" s="3768" t="s">
        <v>123</v>
      </c>
    </row>
    <row r="16" spans="1:18" s="3794" customFormat="1" ht="20.25" customHeight="1" x14ac:dyDescent="0.2">
      <c r="A16" s="3065" t="s">
        <v>43</v>
      </c>
      <c r="B16" s="3065" t="s">
        <v>59</v>
      </c>
      <c r="C16" s="320" t="s">
        <v>48</v>
      </c>
      <c r="D16" s="2735">
        <v>0</v>
      </c>
      <c r="E16" s="2735">
        <v>0</v>
      </c>
      <c r="F16" s="2735">
        <v>0</v>
      </c>
      <c r="G16" s="2786">
        <v>8</v>
      </c>
      <c r="H16" s="2786">
        <v>8</v>
      </c>
      <c r="I16" s="2786">
        <v>16</v>
      </c>
      <c r="J16" s="2735">
        <v>0</v>
      </c>
      <c r="K16" s="2735">
        <v>0</v>
      </c>
      <c r="L16" s="2735">
        <v>0</v>
      </c>
      <c r="M16" s="3727">
        <f t="shared" si="0"/>
        <v>8</v>
      </c>
      <c r="N16" s="3727">
        <f t="shared" si="0"/>
        <v>8</v>
      </c>
      <c r="O16" s="3727">
        <f t="shared" si="0"/>
        <v>16</v>
      </c>
      <c r="P16" s="1216" t="s">
        <v>312</v>
      </c>
      <c r="Q16" s="3671" t="s">
        <v>137</v>
      </c>
      <c r="R16" s="3671" t="s">
        <v>125</v>
      </c>
    </row>
    <row r="17" spans="1:18" s="3794" customFormat="1" ht="19.5" customHeight="1" x14ac:dyDescent="0.2">
      <c r="A17" s="3065"/>
      <c r="B17" s="3065"/>
      <c r="C17" s="320" t="s">
        <v>2906</v>
      </c>
      <c r="D17" s="2735">
        <v>0</v>
      </c>
      <c r="E17" s="2735">
        <v>0</v>
      </c>
      <c r="F17" s="2735">
        <v>0</v>
      </c>
      <c r="G17" s="2786">
        <v>5</v>
      </c>
      <c r="H17" s="2786">
        <v>16</v>
      </c>
      <c r="I17" s="2786">
        <v>24</v>
      </c>
      <c r="J17" s="2786">
        <v>1</v>
      </c>
      <c r="K17" s="2786">
        <v>20</v>
      </c>
      <c r="L17" s="2786">
        <v>21</v>
      </c>
      <c r="M17" s="3727">
        <f t="shared" si="0"/>
        <v>6</v>
      </c>
      <c r="N17" s="3727">
        <f t="shared" si="0"/>
        <v>36</v>
      </c>
      <c r="O17" s="3727">
        <f t="shared" si="0"/>
        <v>45</v>
      </c>
      <c r="P17" s="1216" t="s">
        <v>2907</v>
      </c>
      <c r="Q17" s="3671"/>
      <c r="R17" s="3671"/>
    </row>
    <row r="18" spans="1:18" s="3794" customFormat="1" ht="19.5" customHeight="1" x14ac:dyDescent="0.2">
      <c r="A18" s="3065"/>
      <c r="B18" s="3146" t="s">
        <v>46</v>
      </c>
      <c r="C18" s="3146"/>
      <c r="D18" s="2786">
        <f>SUM(D16:D17)</f>
        <v>0</v>
      </c>
      <c r="E18" s="2786">
        <f t="shared" ref="E18:L18" si="5">SUM(E16:E17)</f>
        <v>0</v>
      </c>
      <c r="F18" s="2786">
        <f t="shared" si="5"/>
        <v>0</v>
      </c>
      <c r="G18" s="2786">
        <f t="shared" si="5"/>
        <v>13</v>
      </c>
      <c r="H18" s="2786">
        <f t="shared" si="5"/>
        <v>24</v>
      </c>
      <c r="I18" s="2786">
        <f t="shared" si="5"/>
        <v>40</v>
      </c>
      <c r="J18" s="2786">
        <f t="shared" si="5"/>
        <v>1</v>
      </c>
      <c r="K18" s="2786">
        <f t="shared" si="5"/>
        <v>20</v>
      </c>
      <c r="L18" s="2786">
        <f t="shared" si="5"/>
        <v>21</v>
      </c>
      <c r="M18" s="3727">
        <f t="shared" si="0"/>
        <v>14</v>
      </c>
      <c r="N18" s="3727">
        <f t="shared" si="0"/>
        <v>44</v>
      </c>
      <c r="O18" s="3727">
        <f t="shared" si="0"/>
        <v>61</v>
      </c>
      <c r="P18" s="3671" t="s">
        <v>133</v>
      </c>
      <c r="Q18" s="3671"/>
      <c r="R18" s="3671"/>
    </row>
    <row r="19" spans="1:18" s="3794" customFormat="1" ht="19.5" customHeight="1" x14ac:dyDescent="0.2">
      <c r="A19" s="3065"/>
      <c r="B19" s="2335" t="s">
        <v>61</v>
      </c>
      <c r="C19" s="2717"/>
      <c r="D19" s="2786">
        <v>0</v>
      </c>
      <c r="E19" s="2786">
        <v>0</v>
      </c>
      <c r="F19" s="2786">
        <v>0</v>
      </c>
      <c r="G19" s="2786">
        <v>14</v>
      </c>
      <c r="H19" s="2786">
        <v>12</v>
      </c>
      <c r="I19" s="2786">
        <v>26</v>
      </c>
      <c r="J19" s="2786">
        <v>7</v>
      </c>
      <c r="K19" s="2786">
        <v>1</v>
      </c>
      <c r="L19" s="2786">
        <v>8</v>
      </c>
      <c r="M19" s="3727">
        <f t="shared" si="0"/>
        <v>21</v>
      </c>
      <c r="N19" s="3727">
        <f t="shared" si="0"/>
        <v>13</v>
      </c>
      <c r="O19" s="3727">
        <f t="shared" si="0"/>
        <v>34</v>
      </c>
      <c r="P19" s="3798"/>
      <c r="Q19" s="1212" t="s">
        <v>139</v>
      </c>
      <c r="R19" s="3671"/>
    </row>
    <row r="20" spans="1:18" s="3794" customFormat="1" ht="20.25" customHeight="1" x14ac:dyDescent="0.2">
      <c r="A20" s="3065" t="s">
        <v>92</v>
      </c>
      <c r="B20" s="3065"/>
      <c r="C20" s="3065"/>
      <c r="D20" s="2786">
        <f>SUM(D18:D19)</f>
        <v>0</v>
      </c>
      <c r="E20" s="2786">
        <f t="shared" ref="E20:L20" si="6">SUM(E18:E19)</f>
        <v>0</v>
      </c>
      <c r="F20" s="2786">
        <f t="shared" si="6"/>
        <v>0</v>
      </c>
      <c r="G20" s="2786">
        <f t="shared" si="6"/>
        <v>27</v>
      </c>
      <c r="H20" s="2786">
        <f t="shared" si="6"/>
        <v>36</v>
      </c>
      <c r="I20" s="2786">
        <f t="shared" si="6"/>
        <v>66</v>
      </c>
      <c r="J20" s="2786">
        <f t="shared" si="6"/>
        <v>8</v>
      </c>
      <c r="K20" s="2786">
        <f t="shared" si="6"/>
        <v>21</v>
      </c>
      <c r="L20" s="2786">
        <f t="shared" si="6"/>
        <v>29</v>
      </c>
      <c r="M20" s="3727">
        <f t="shared" si="0"/>
        <v>35</v>
      </c>
      <c r="N20" s="3727">
        <f t="shared" si="0"/>
        <v>57</v>
      </c>
      <c r="O20" s="3727">
        <f t="shared" si="0"/>
        <v>95</v>
      </c>
      <c r="P20" s="3671" t="s">
        <v>130</v>
      </c>
      <c r="Q20" s="3671"/>
      <c r="R20" s="3671"/>
    </row>
    <row r="21" spans="1:18" s="3794" customFormat="1" ht="20.25" customHeight="1" x14ac:dyDescent="0.2">
      <c r="A21" s="3146" t="s">
        <v>38</v>
      </c>
      <c r="B21" s="3066" t="s">
        <v>71</v>
      </c>
      <c r="C21" s="2717" t="s">
        <v>370</v>
      </c>
      <c r="D21" s="2786">
        <v>15</v>
      </c>
      <c r="E21" s="2786">
        <v>11</v>
      </c>
      <c r="F21" s="2786">
        <v>26</v>
      </c>
      <c r="G21" s="2786">
        <v>27</v>
      </c>
      <c r="H21" s="2786">
        <v>15</v>
      </c>
      <c r="I21" s="2786">
        <v>42</v>
      </c>
      <c r="J21" s="2786">
        <v>5</v>
      </c>
      <c r="K21" s="2786">
        <v>3</v>
      </c>
      <c r="L21" s="2786">
        <v>8</v>
      </c>
      <c r="M21" s="3727">
        <f t="shared" si="0"/>
        <v>47</v>
      </c>
      <c r="N21" s="3727">
        <f t="shared" si="0"/>
        <v>29</v>
      </c>
      <c r="O21" s="3727">
        <f t="shared" si="0"/>
        <v>76</v>
      </c>
      <c r="P21" s="1212" t="s">
        <v>127</v>
      </c>
      <c r="Q21" s="3110" t="s">
        <v>165</v>
      </c>
      <c r="R21" s="3671" t="s">
        <v>160</v>
      </c>
    </row>
    <row r="22" spans="1:18" s="3794" customFormat="1" ht="42" customHeight="1" x14ac:dyDescent="0.2">
      <c r="A22" s="3146"/>
      <c r="B22" s="3665"/>
      <c r="C22" s="2717" t="s">
        <v>2908</v>
      </c>
      <c r="D22" s="2786">
        <v>0</v>
      </c>
      <c r="E22" s="2786">
        <v>0</v>
      </c>
      <c r="F22" s="2786">
        <v>0</v>
      </c>
      <c r="G22" s="2786">
        <v>12</v>
      </c>
      <c r="H22" s="2786">
        <v>6</v>
      </c>
      <c r="I22" s="2786">
        <v>18</v>
      </c>
      <c r="J22" s="2786">
        <v>0</v>
      </c>
      <c r="K22" s="2786">
        <v>0</v>
      </c>
      <c r="L22" s="2786">
        <v>0</v>
      </c>
      <c r="M22" s="3727">
        <f t="shared" si="0"/>
        <v>12</v>
      </c>
      <c r="N22" s="3727">
        <f t="shared" si="0"/>
        <v>6</v>
      </c>
      <c r="O22" s="3727">
        <f t="shared" si="0"/>
        <v>18</v>
      </c>
      <c r="P22" s="2362" t="s">
        <v>2909</v>
      </c>
      <c r="Q22" s="3137"/>
      <c r="R22" s="3671"/>
    </row>
    <row r="23" spans="1:18" s="3794" customFormat="1" ht="20.25" customHeight="1" x14ac:dyDescent="0.2">
      <c r="A23" s="3146"/>
      <c r="B23" s="3065" t="s">
        <v>46</v>
      </c>
      <c r="C23" s="3065"/>
      <c r="D23" s="2786">
        <f>SUM(D21:D22)</f>
        <v>15</v>
      </c>
      <c r="E23" s="2786">
        <f t="shared" ref="E23:O23" si="7">SUM(E21:E22)</f>
        <v>11</v>
      </c>
      <c r="F23" s="2786">
        <f t="shared" si="7"/>
        <v>26</v>
      </c>
      <c r="G23" s="2786">
        <f t="shared" si="7"/>
        <v>39</v>
      </c>
      <c r="H23" s="2786">
        <f t="shared" si="7"/>
        <v>21</v>
      </c>
      <c r="I23" s="2786">
        <f t="shared" si="7"/>
        <v>60</v>
      </c>
      <c r="J23" s="2786">
        <f t="shared" si="7"/>
        <v>5</v>
      </c>
      <c r="K23" s="2786">
        <f t="shared" si="7"/>
        <v>3</v>
      </c>
      <c r="L23" s="2786">
        <f t="shared" si="7"/>
        <v>8</v>
      </c>
      <c r="M23" s="2786">
        <f t="shared" si="7"/>
        <v>59</v>
      </c>
      <c r="N23" s="2786">
        <f t="shared" si="7"/>
        <v>35</v>
      </c>
      <c r="O23" s="2786">
        <f t="shared" si="7"/>
        <v>94</v>
      </c>
      <c r="P23" s="3671" t="s">
        <v>133</v>
      </c>
      <c r="Q23" s="3671"/>
      <c r="R23" s="3671"/>
    </row>
    <row r="24" spans="1:18" s="3794" customFormat="1" ht="20.25" customHeight="1" x14ac:dyDescent="0.2">
      <c r="A24" s="3146"/>
      <c r="B24" s="2335" t="s">
        <v>70</v>
      </c>
      <c r="C24" s="2717"/>
      <c r="D24" s="2786">
        <v>0</v>
      </c>
      <c r="E24" s="2786">
        <v>0</v>
      </c>
      <c r="F24" s="2786">
        <v>0</v>
      </c>
      <c r="G24" s="2786">
        <v>16</v>
      </c>
      <c r="H24" s="2786">
        <v>9</v>
      </c>
      <c r="I24" s="2786">
        <v>25</v>
      </c>
      <c r="J24" s="2786">
        <v>0</v>
      </c>
      <c r="K24" s="2786">
        <v>0</v>
      </c>
      <c r="L24" s="2786">
        <v>0</v>
      </c>
      <c r="M24" s="3727">
        <f t="shared" si="0"/>
        <v>16</v>
      </c>
      <c r="N24" s="3727">
        <f t="shared" si="0"/>
        <v>9</v>
      </c>
      <c r="O24" s="3727">
        <f t="shared" si="0"/>
        <v>25</v>
      </c>
      <c r="P24" s="2787"/>
      <c r="Q24" s="1215" t="s">
        <v>164</v>
      </c>
      <c r="R24" s="3671"/>
    </row>
    <row r="25" spans="1:18" s="3794" customFormat="1" ht="20.25" customHeight="1" x14ac:dyDescent="0.2">
      <c r="A25" s="3065" t="s">
        <v>92</v>
      </c>
      <c r="B25" s="3065"/>
      <c r="C25" s="3065"/>
      <c r="D25" s="2786">
        <f>SUM(D24,D23)</f>
        <v>15</v>
      </c>
      <c r="E25" s="2786">
        <f t="shared" ref="E25:O25" si="8">SUM(E24,E23)</f>
        <v>11</v>
      </c>
      <c r="F25" s="2786">
        <f t="shared" si="8"/>
        <v>26</v>
      </c>
      <c r="G25" s="2786">
        <f t="shared" si="8"/>
        <v>55</v>
      </c>
      <c r="H25" s="2786">
        <f t="shared" si="8"/>
        <v>30</v>
      </c>
      <c r="I25" s="2786">
        <f t="shared" si="8"/>
        <v>85</v>
      </c>
      <c r="J25" s="2786">
        <f t="shared" si="8"/>
        <v>5</v>
      </c>
      <c r="K25" s="2786">
        <f t="shared" si="8"/>
        <v>3</v>
      </c>
      <c r="L25" s="2786">
        <f t="shared" si="8"/>
        <v>8</v>
      </c>
      <c r="M25" s="2786">
        <f t="shared" si="8"/>
        <v>75</v>
      </c>
      <c r="N25" s="2786">
        <f t="shared" si="8"/>
        <v>44</v>
      </c>
      <c r="O25" s="2786">
        <f t="shared" si="8"/>
        <v>119</v>
      </c>
      <c r="P25" s="3671" t="s">
        <v>130</v>
      </c>
      <c r="Q25" s="3671"/>
      <c r="R25" s="3671"/>
    </row>
    <row r="26" spans="1:18" s="3794" customFormat="1" ht="20.25" customHeight="1" x14ac:dyDescent="0.2">
      <c r="A26" s="3110" t="s">
        <v>210</v>
      </c>
      <c r="B26" s="3065" t="s">
        <v>72</v>
      </c>
      <c r="C26" s="2335" t="s">
        <v>72</v>
      </c>
      <c r="D26" s="2786">
        <v>0</v>
      </c>
      <c r="E26" s="2786">
        <v>0</v>
      </c>
      <c r="F26" s="2786">
        <v>0</v>
      </c>
      <c r="G26" s="2786">
        <v>12</v>
      </c>
      <c r="H26" s="2786">
        <v>12</v>
      </c>
      <c r="I26" s="2786">
        <v>24</v>
      </c>
      <c r="J26" s="2786">
        <v>7</v>
      </c>
      <c r="K26" s="2786">
        <v>8</v>
      </c>
      <c r="L26" s="2786">
        <v>15</v>
      </c>
      <c r="M26" s="3727">
        <f>SUM(D26,G26,J26)</f>
        <v>19</v>
      </c>
      <c r="N26" s="3727">
        <f t="shared" ref="N26:O46" si="9">SUM(E26,H26,K26)</f>
        <v>20</v>
      </c>
      <c r="O26" s="3727">
        <f t="shared" si="9"/>
        <v>39</v>
      </c>
      <c r="P26" s="1212" t="s">
        <v>145</v>
      </c>
      <c r="Q26" s="3671" t="s">
        <v>145</v>
      </c>
      <c r="R26" s="3110" t="s">
        <v>211</v>
      </c>
    </row>
    <row r="27" spans="1:18" s="3794" customFormat="1" ht="20.25" customHeight="1" x14ac:dyDescent="0.2">
      <c r="A27" s="3137"/>
      <c r="B27" s="3066"/>
      <c r="C27" s="2728" t="s">
        <v>73</v>
      </c>
      <c r="D27" s="832">
        <v>0</v>
      </c>
      <c r="E27" s="832">
        <v>0</v>
      </c>
      <c r="F27" s="832">
        <v>0</v>
      </c>
      <c r="G27" s="832">
        <v>7</v>
      </c>
      <c r="H27" s="832">
        <v>13</v>
      </c>
      <c r="I27" s="832">
        <v>20</v>
      </c>
      <c r="J27" s="832">
        <v>9</v>
      </c>
      <c r="K27" s="832">
        <v>5</v>
      </c>
      <c r="L27" s="832">
        <v>14</v>
      </c>
      <c r="M27" s="2719">
        <f>SUM(D27,G27,J27)</f>
        <v>16</v>
      </c>
      <c r="N27" s="2719">
        <f t="shared" si="9"/>
        <v>18</v>
      </c>
      <c r="O27" s="2719">
        <f t="shared" si="9"/>
        <v>34</v>
      </c>
      <c r="P27" s="1106" t="s">
        <v>159</v>
      </c>
      <c r="Q27" s="3110"/>
      <c r="R27" s="3137"/>
    </row>
    <row r="28" spans="1:18" s="3794" customFormat="1" ht="20.25" customHeight="1" thickBot="1" x14ac:dyDescent="0.25">
      <c r="A28" s="3799"/>
      <c r="B28" s="3095" t="s">
        <v>46</v>
      </c>
      <c r="C28" s="3095"/>
      <c r="D28" s="1127">
        <f>SUM(D26:D27)</f>
        <v>0</v>
      </c>
      <c r="E28" s="1127">
        <f t="shared" ref="E28:L28" si="10">SUM(E26:E27)</f>
        <v>0</v>
      </c>
      <c r="F28" s="1127">
        <f t="shared" si="10"/>
        <v>0</v>
      </c>
      <c r="G28" s="1127">
        <f t="shared" si="10"/>
        <v>19</v>
      </c>
      <c r="H28" s="1127">
        <f t="shared" si="10"/>
        <v>25</v>
      </c>
      <c r="I28" s="1127">
        <f t="shared" si="10"/>
        <v>44</v>
      </c>
      <c r="J28" s="1127">
        <f t="shared" si="10"/>
        <v>16</v>
      </c>
      <c r="K28" s="1127">
        <f t="shared" si="10"/>
        <v>13</v>
      </c>
      <c r="L28" s="1127">
        <f t="shared" si="10"/>
        <v>29</v>
      </c>
      <c r="M28" s="2716">
        <f>SUM(D28,G28,J28)</f>
        <v>35</v>
      </c>
      <c r="N28" s="2716">
        <f t="shared" si="9"/>
        <v>38</v>
      </c>
      <c r="O28" s="2716">
        <f t="shared" si="9"/>
        <v>73</v>
      </c>
      <c r="P28" s="3692" t="s">
        <v>133</v>
      </c>
      <c r="Q28" s="3692"/>
      <c r="R28" s="3799"/>
    </row>
    <row r="29" spans="1:18" s="3794" customFormat="1" ht="20.25" customHeight="1" x14ac:dyDescent="0.2">
      <c r="A29" s="2727"/>
      <c r="B29" s="2727"/>
      <c r="C29" s="2727"/>
      <c r="D29" s="2734"/>
      <c r="E29" s="2734"/>
      <c r="F29" s="2734"/>
      <c r="G29" s="2734"/>
      <c r="H29" s="2734"/>
      <c r="I29" s="2734"/>
      <c r="J29" s="2734"/>
      <c r="K29" s="2734"/>
      <c r="L29" s="2734"/>
      <c r="M29" s="2708"/>
      <c r="N29" s="2708"/>
      <c r="O29" s="2708"/>
      <c r="P29" s="2739"/>
      <c r="Q29" s="2739"/>
      <c r="R29" s="2739"/>
    </row>
    <row r="30" spans="1:18" s="3794" customFormat="1" ht="20.25" customHeight="1" x14ac:dyDescent="0.2">
      <c r="A30" s="2727"/>
      <c r="B30" s="2727"/>
      <c r="C30" s="2727"/>
      <c r="D30" s="2734"/>
      <c r="E30" s="2734"/>
      <c r="F30" s="2734"/>
      <c r="G30" s="2734"/>
      <c r="H30" s="2734"/>
      <c r="I30" s="2734"/>
      <c r="J30" s="2734"/>
      <c r="K30" s="2734"/>
      <c r="L30" s="2734"/>
      <c r="M30" s="2708"/>
      <c r="N30" s="2708"/>
      <c r="O30" s="2708"/>
      <c r="P30" s="2739"/>
      <c r="Q30" s="2739"/>
      <c r="R30" s="2739"/>
    </row>
    <row r="31" spans="1:18" s="3794" customFormat="1" ht="23.25" customHeight="1" x14ac:dyDescent="0.2">
      <c r="A31" s="21"/>
      <c r="B31" s="2727"/>
      <c r="C31" s="2727"/>
      <c r="D31" s="2734"/>
      <c r="E31" s="2734"/>
      <c r="F31" s="2734"/>
      <c r="G31" s="2734"/>
      <c r="H31" s="2734"/>
      <c r="I31" s="2734"/>
      <c r="J31" s="2734"/>
      <c r="K31" s="2734"/>
      <c r="L31" s="2734"/>
      <c r="M31" s="2720"/>
      <c r="N31" s="2720"/>
      <c r="O31" s="2720"/>
      <c r="P31" s="2709"/>
      <c r="Q31" s="2709"/>
      <c r="R31" s="58"/>
    </row>
    <row r="32" spans="1:18" s="64" customFormat="1" ht="26.25" customHeight="1" thickBot="1" x14ac:dyDescent="0.3">
      <c r="A32" s="3691" t="s">
        <v>2929</v>
      </c>
      <c r="B32" s="3691"/>
      <c r="C32" s="78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3168" t="s">
        <v>2930</v>
      </c>
      <c r="Q32" s="3168"/>
      <c r="R32" s="3168"/>
    </row>
    <row r="33" spans="1:18" ht="21" customHeight="1" thickTop="1" x14ac:dyDescent="0.2">
      <c r="A33" s="2968" t="s">
        <v>44</v>
      </c>
      <c r="B33" s="2968" t="s">
        <v>86</v>
      </c>
      <c r="C33" s="2968" t="s">
        <v>45</v>
      </c>
      <c r="D33" s="2968" t="s">
        <v>33</v>
      </c>
      <c r="E33" s="2968"/>
      <c r="F33" s="2968"/>
      <c r="G33" s="2968" t="s">
        <v>1</v>
      </c>
      <c r="H33" s="2968"/>
      <c r="I33" s="2968"/>
      <c r="J33" s="2968" t="s">
        <v>2</v>
      </c>
      <c r="K33" s="2968"/>
      <c r="L33" s="2968"/>
      <c r="M33" s="3194" t="s">
        <v>31</v>
      </c>
      <c r="N33" s="3194"/>
      <c r="O33" s="3194"/>
      <c r="P33" s="3084" t="s">
        <v>99</v>
      </c>
      <c r="Q33" s="3084" t="s">
        <v>126</v>
      </c>
      <c r="R33" s="3084" t="s">
        <v>98</v>
      </c>
    </row>
    <row r="34" spans="1:18" s="3794" customFormat="1" ht="21" customHeight="1" x14ac:dyDescent="0.2">
      <c r="A34" s="3067"/>
      <c r="B34" s="3067"/>
      <c r="C34" s="3067"/>
      <c r="D34" s="3543" t="s">
        <v>94</v>
      </c>
      <c r="E34" s="3543"/>
      <c r="F34" s="3543"/>
      <c r="G34" s="3123" t="s">
        <v>95</v>
      </c>
      <c r="H34" s="3123"/>
      <c r="I34" s="3123"/>
      <c r="J34" s="3543" t="s">
        <v>96</v>
      </c>
      <c r="K34" s="3543"/>
      <c r="L34" s="3543"/>
      <c r="M34" s="2930" t="s">
        <v>116</v>
      </c>
      <c r="N34" s="2930"/>
      <c r="O34" s="2930"/>
      <c r="P34" s="3085"/>
      <c r="Q34" s="3085"/>
      <c r="R34" s="3085"/>
    </row>
    <row r="35" spans="1:18" s="3794" customFormat="1" ht="21" customHeight="1" x14ac:dyDescent="0.2">
      <c r="A35" s="3067"/>
      <c r="B35" s="3067"/>
      <c r="C35" s="3067"/>
      <c r="D35" s="2559" t="s">
        <v>204</v>
      </c>
      <c r="E35" s="2559" t="s">
        <v>2833</v>
      </c>
      <c r="F35" s="2559" t="s">
        <v>26</v>
      </c>
      <c r="G35" s="2559" t="s">
        <v>204</v>
      </c>
      <c r="H35" s="2559" t="s">
        <v>2833</v>
      </c>
      <c r="I35" s="2559" t="s">
        <v>26</v>
      </c>
      <c r="J35" s="2559" t="s">
        <v>204</v>
      </c>
      <c r="K35" s="2559" t="s">
        <v>2833</v>
      </c>
      <c r="L35" s="2559" t="s">
        <v>26</v>
      </c>
      <c r="M35" s="2559" t="s">
        <v>204</v>
      </c>
      <c r="N35" s="2559" t="s">
        <v>2833</v>
      </c>
      <c r="O35" s="2559" t="s">
        <v>26</v>
      </c>
      <c r="P35" s="3085"/>
      <c r="Q35" s="3085"/>
      <c r="R35" s="3085"/>
    </row>
    <row r="36" spans="1:18" s="3794" customFormat="1" ht="21" customHeight="1" thickBot="1" x14ac:dyDescent="0.25">
      <c r="A36" s="3549"/>
      <c r="B36" s="3549"/>
      <c r="C36" s="3549"/>
      <c r="D36" s="2747" t="s">
        <v>181</v>
      </c>
      <c r="E36" s="2747" t="s">
        <v>182</v>
      </c>
      <c r="F36" s="2747" t="s">
        <v>183</v>
      </c>
      <c r="G36" s="2747" t="s">
        <v>181</v>
      </c>
      <c r="H36" s="2747" t="s">
        <v>182</v>
      </c>
      <c r="I36" s="2747" t="s">
        <v>183</v>
      </c>
      <c r="J36" s="2747" t="s">
        <v>181</v>
      </c>
      <c r="K36" s="2747" t="s">
        <v>182</v>
      </c>
      <c r="L36" s="2747" t="s">
        <v>183</v>
      </c>
      <c r="M36" s="2747" t="s">
        <v>181</v>
      </c>
      <c r="N36" s="2747" t="s">
        <v>182</v>
      </c>
      <c r="O36" s="2747" t="s">
        <v>183</v>
      </c>
      <c r="P36" s="3088"/>
      <c r="Q36" s="3088"/>
      <c r="R36" s="3088"/>
    </row>
    <row r="37" spans="1:18" s="3794" customFormat="1" ht="23.25" customHeight="1" x14ac:dyDescent="0.2">
      <c r="A37" s="3094" t="s">
        <v>210</v>
      </c>
      <c r="B37" s="3800" t="s">
        <v>74</v>
      </c>
      <c r="C37" s="101" t="s">
        <v>280</v>
      </c>
      <c r="D37" s="3801">
        <v>0</v>
      </c>
      <c r="E37" s="3801">
        <v>0</v>
      </c>
      <c r="F37" s="3801">
        <v>0</v>
      </c>
      <c r="G37" s="3801">
        <v>2</v>
      </c>
      <c r="H37" s="3801">
        <v>10</v>
      </c>
      <c r="I37" s="3801">
        <v>12</v>
      </c>
      <c r="J37" s="3801">
        <v>0</v>
      </c>
      <c r="K37" s="3801">
        <v>0</v>
      </c>
      <c r="L37" s="3801">
        <v>0</v>
      </c>
      <c r="M37" s="2725">
        <f>SUM(D37,G37,J37)</f>
        <v>2</v>
      </c>
      <c r="N37" s="2725">
        <f>SUM(E37,H37,K37)</f>
        <v>10</v>
      </c>
      <c r="O37" s="2725">
        <f>SUM(M37:N37)</f>
        <v>12</v>
      </c>
      <c r="P37" s="2738" t="s">
        <v>2931</v>
      </c>
      <c r="Q37" s="3254" t="s">
        <v>152</v>
      </c>
      <c r="R37" s="3802" t="s">
        <v>232</v>
      </c>
    </row>
    <row r="38" spans="1:18" s="3794" customFormat="1" ht="23.25" customHeight="1" x14ac:dyDescent="0.2">
      <c r="A38" s="2969"/>
      <c r="B38" s="3665"/>
      <c r="C38" s="2729" t="s">
        <v>1235</v>
      </c>
      <c r="D38" s="3727">
        <v>0</v>
      </c>
      <c r="E38" s="3727">
        <v>0</v>
      </c>
      <c r="F38" s="3727">
        <v>0</v>
      </c>
      <c r="G38" s="2721">
        <v>3</v>
      </c>
      <c r="H38" s="2721">
        <v>10</v>
      </c>
      <c r="I38" s="2721">
        <v>13</v>
      </c>
      <c r="J38" s="2721">
        <v>0</v>
      </c>
      <c r="K38" s="2721">
        <v>0</v>
      </c>
      <c r="L38" s="2721">
        <v>0</v>
      </c>
      <c r="M38" s="2712">
        <f t="shared" ref="M38:O46" si="11">SUM(D38,G38,J38)</f>
        <v>3</v>
      </c>
      <c r="N38" s="2712">
        <f t="shared" si="11"/>
        <v>10</v>
      </c>
      <c r="O38" s="2712">
        <f t="shared" ref="O38:O39" si="12">SUM(M38:N38)</f>
        <v>13</v>
      </c>
      <c r="P38" s="1212" t="s">
        <v>442</v>
      </c>
      <c r="Q38" s="3127"/>
      <c r="R38" s="3137"/>
    </row>
    <row r="39" spans="1:18" s="3794" customFormat="1" ht="23.25" customHeight="1" x14ac:dyDescent="0.2">
      <c r="A39" s="2969"/>
      <c r="B39" s="3065" t="s">
        <v>46</v>
      </c>
      <c r="C39" s="3065"/>
      <c r="D39" s="3727">
        <v>0</v>
      </c>
      <c r="E39" s="3727">
        <v>0</v>
      </c>
      <c r="F39" s="3727">
        <v>0</v>
      </c>
      <c r="G39" s="2721">
        <f>SUM(G37:G38)</f>
        <v>5</v>
      </c>
      <c r="H39" s="2721">
        <f t="shared" ref="H39:L39" si="13">SUM(H37:H38)</f>
        <v>20</v>
      </c>
      <c r="I39" s="2721">
        <f t="shared" si="13"/>
        <v>25</v>
      </c>
      <c r="J39" s="2721">
        <f t="shared" si="13"/>
        <v>0</v>
      </c>
      <c r="K39" s="2721">
        <f t="shared" si="13"/>
        <v>0</v>
      </c>
      <c r="L39" s="2721">
        <f t="shared" si="13"/>
        <v>0</v>
      </c>
      <c r="M39" s="2712">
        <f t="shared" si="11"/>
        <v>5</v>
      </c>
      <c r="N39" s="2712">
        <f t="shared" si="11"/>
        <v>20</v>
      </c>
      <c r="O39" s="2712">
        <f t="shared" si="12"/>
        <v>25</v>
      </c>
      <c r="P39" s="3671" t="s">
        <v>133</v>
      </c>
      <c r="Q39" s="3671"/>
      <c r="R39" s="3137"/>
    </row>
    <row r="40" spans="1:18" s="3794" customFormat="1" ht="23.25" customHeight="1" x14ac:dyDescent="0.2">
      <c r="A40" s="2969"/>
      <c r="B40" s="3065" t="s">
        <v>75</v>
      </c>
      <c r="C40" s="2335" t="s">
        <v>76</v>
      </c>
      <c r="D40" s="2786">
        <v>0</v>
      </c>
      <c r="E40" s="2786">
        <v>0</v>
      </c>
      <c r="F40" s="2786">
        <v>0</v>
      </c>
      <c r="G40" s="2786">
        <v>10</v>
      </c>
      <c r="H40" s="2786">
        <v>8</v>
      </c>
      <c r="I40" s="2786">
        <v>18</v>
      </c>
      <c r="J40" s="2786">
        <v>5</v>
      </c>
      <c r="K40" s="2786">
        <v>5</v>
      </c>
      <c r="L40" s="2786">
        <v>10</v>
      </c>
      <c r="M40" s="2786">
        <v>10</v>
      </c>
      <c r="N40" s="2786">
        <f t="shared" si="11"/>
        <v>13</v>
      </c>
      <c r="O40" s="2786">
        <f t="shared" si="11"/>
        <v>28</v>
      </c>
      <c r="P40" s="1212" t="s">
        <v>153</v>
      </c>
      <c r="Q40" s="3671" t="s">
        <v>148</v>
      </c>
      <c r="R40" s="3671"/>
    </row>
    <row r="41" spans="1:18" s="3794" customFormat="1" ht="23.25" customHeight="1" x14ac:dyDescent="0.2">
      <c r="A41" s="2969"/>
      <c r="B41" s="3065"/>
      <c r="C41" s="2335" t="s">
        <v>78</v>
      </c>
      <c r="D41" s="2786">
        <v>0</v>
      </c>
      <c r="E41" s="2786">
        <v>0</v>
      </c>
      <c r="F41" s="2786">
        <v>0</v>
      </c>
      <c r="G41" s="2786">
        <v>4</v>
      </c>
      <c r="H41" s="2786">
        <v>6</v>
      </c>
      <c r="I41" s="2786">
        <v>10</v>
      </c>
      <c r="J41" s="2786">
        <v>4</v>
      </c>
      <c r="K41" s="2786">
        <v>6</v>
      </c>
      <c r="L41" s="2786">
        <v>10</v>
      </c>
      <c r="M41" s="2786">
        <v>10</v>
      </c>
      <c r="N41" s="2786">
        <f t="shared" si="11"/>
        <v>12</v>
      </c>
      <c r="O41" s="2786">
        <f t="shared" si="11"/>
        <v>20</v>
      </c>
      <c r="P41" s="1212" t="s">
        <v>2913</v>
      </c>
      <c r="Q41" s="3671"/>
      <c r="R41" s="3671"/>
    </row>
    <row r="42" spans="1:18" s="3794" customFormat="1" ht="23.25" customHeight="1" x14ac:dyDescent="0.2">
      <c r="A42" s="2969"/>
      <c r="B42" s="3065"/>
      <c r="C42" s="2335" t="s">
        <v>77</v>
      </c>
      <c r="D42" s="2786">
        <v>0</v>
      </c>
      <c r="E42" s="2786">
        <v>0</v>
      </c>
      <c r="F42" s="2786">
        <v>0</v>
      </c>
      <c r="G42" s="2786">
        <v>9</v>
      </c>
      <c r="H42" s="2786">
        <v>4</v>
      </c>
      <c r="I42" s="2786">
        <v>13</v>
      </c>
      <c r="J42" s="2786">
        <v>5</v>
      </c>
      <c r="K42" s="2786">
        <v>5</v>
      </c>
      <c r="L42" s="2786">
        <v>10</v>
      </c>
      <c r="M42" s="2786">
        <v>10</v>
      </c>
      <c r="N42" s="2786">
        <f t="shared" si="11"/>
        <v>9</v>
      </c>
      <c r="O42" s="2786">
        <f t="shared" si="11"/>
        <v>23</v>
      </c>
      <c r="P42" s="1212" t="s">
        <v>154</v>
      </c>
      <c r="Q42" s="3671"/>
      <c r="R42" s="3671"/>
    </row>
    <row r="43" spans="1:18" s="3794" customFormat="1" ht="23.25" customHeight="1" x14ac:dyDescent="0.2">
      <c r="A43" s="2969"/>
      <c r="B43" s="3065" t="s">
        <v>46</v>
      </c>
      <c r="C43" s="3065"/>
      <c r="D43" s="2786">
        <f>SUM(D40:D42)</f>
        <v>0</v>
      </c>
      <c r="E43" s="2786">
        <f t="shared" ref="E43:L43" si="14">SUM(E40:E42)</f>
        <v>0</v>
      </c>
      <c r="F43" s="2786">
        <f t="shared" si="14"/>
        <v>0</v>
      </c>
      <c r="G43" s="2786">
        <f t="shared" si="14"/>
        <v>23</v>
      </c>
      <c r="H43" s="2786">
        <f t="shared" si="14"/>
        <v>18</v>
      </c>
      <c r="I43" s="2786">
        <f t="shared" si="14"/>
        <v>41</v>
      </c>
      <c r="J43" s="2786">
        <f t="shared" si="14"/>
        <v>14</v>
      </c>
      <c r="K43" s="2786">
        <f t="shared" si="14"/>
        <v>16</v>
      </c>
      <c r="L43" s="2786">
        <f t="shared" si="14"/>
        <v>30</v>
      </c>
      <c r="M43" s="2786">
        <f t="shared" ref="M43:M46" si="15">SUM(D43,G43,J43)</f>
        <v>37</v>
      </c>
      <c r="N43" s="2786">
        <f t="shared" si="11"/>
        <v>34</v>
      </c>
      <c r="O43" s="2786">
        <f t="shared" si="11"/>
        <v>71</v>
      </c>
      <c r="P43" s="3671" t="s">
        <v>133</v>
      </c>
      <c r="Q43" s="3671"/>
      <c r="R43" s="3671"/>
    </row>
    <row r="44" spans="1:18" s="3794" customFormat="1" ht="25.5" customHeight="1" x14ac:dyDescent="0.2">
      <c r="A44" s="2969"/>
      <c r="B44" s="2717" t="s">
        <v>79</v>
      </c>
      <c r="C44" s="2717" t="s">
        <v>81</v>
      </c>
      <c r="D44" s="2786">
        <f t="shared" ref="D44" si="16">SUM(D41:D43)</f>
        <v>0</v>
      </c>
      <c r="E44" s="2786">
        <v>0</v>
      </c>
      <c r="F44" s="2786">
        <v>0</v>
      </c>
      <c r="G44" s="2786">
        <v>15</v>
      </c>
      <c r="H44" s="2786">
        <v>16</v>
      </c>
      <c r="I44" s="2786">
        <v>31</v>
      </c>
      <c r="J44" s="2786">
        <v>8</v>
      </c>
      <c r="K44" s="2786">
        <v>7</v>
      </c>
      <c r="L44" s="2786">
        <v>15</v>
      </c>
      <c r="M44" s="2786">
        <f t="shared" si="15"/>
        <v>23</v>
      </c>
      <c r="N44" s="2786">
        <f t="shared" si="11"/>
        <v>23</v>
      </c>
      <c r="O44" s="2786">
        <f t="shared" si="11"/>
        <v>46</v>
      </c>
      <c r="P44" s="1212" t="s">
        <v>155</v>
      </c>
      <c r="Q44" s="2787" t="s">
        <v>149</v>
      </c>
      <c r="R44" s="3671"/>
    </row>
    <row r="45" spans="1:18" s="3794" customFormat="1" ht="33" customHeight="1" x14ac:dyDescent="0.2">
      <c r="A45" s="2969"/>
      <c r="B45" s="3786" t="s">
        <v>83</v>
      </c>
      <c r="C45" s="2712" t="s">
        <v>82</v>
      </c>
      <c r="D45" s="2786">
        <v>0</v>
      </c>
      <c r="E45" s="2786">
        <v>0</v>
      </c>
      <c r="F45" s="2786">
        <v>0</v>
      </c>
      <c r="G45" s="2786">
        <v>14</v>
      </c>
      <c r="H45" s="2786">
        <v>10</v>
      </c>
      <c r="I45" s="2786">
        <v>24</v>
      </c>
      <c r="J45" s="2786">
        <v>2</v>
      </c>
      <c r="K45" s="2786">
        <v>5</v>
      </c>
      <c r="L45" s="2786">
        <v>7</v>
      </c>
      <c r="M45" s="2786">
        <f t="shared" si="15"/>
        <v>16</v>
      </c>
      <c r="N45" s="2786">
        <f t="shared" si="11"/>
        <v>15</v>
      </c>
      <c r="O45" s="2786">
        <f t="shared" si="11"/>
        <v>31</v>
      </c>
      <c r="P45" s="1212" t="s">
        <v>157</v>
      </c>
      <c r="Q45" s="1724" t="s">
        <v>156</v>
      </c>
      <c r="R45" s="3671"/>
    </row>
    <row r="46" spans="1:18" s="3794" customFormat="1" ht="32.25" customHeight="1" x14ac:dyDescent="0.2">
      <c r="A46" s="3077"/>
      <c r="B46" s="2712" t="s">
        <v>248</v>
      </c>
      <c r="C46" s="2717"/>
      <c r="D46" s="2786">
        <v>0</v>
      </c>
      <c r="E46" s="2786">
        <v>0</v>
      </c>
      <c r="F46" s="2786">
        <v>0</v>
      </c>
      <c r="G46" s="2786">
        <v>12</v>
      </c>
      <c r="H46" s="2786">
        <v>10</v>
      </c>
      <c r="I46" s="2786">
        <v>22</v>
      </c>
      <c r="J46" s="2786">
        <v>0</v>
      </c>
      <c r="K46" s="2786">
        <v>0</v>
      </c>
      <c r="L46" s="2786">
        <v>0</v>
      </c>
      <c r="M46" s="2786">
        <f t="shared" si="15"/>
        <v>12</v>
      </c>
      <c r="N46" s="2786">
        <f t="shared" si="11"/>
        <v>10</v>
      </c>
      <c r="O46" s="2786">
        <f t="shared" si="11"/>
        <v>22</v>
      </c>
      <c r="P46" s="2787"/>
      <c r="Q46" s="1212" t="s">
        <v>2915</v>
      </c>
      <c r="R46" s="3671"/>
    </row>
    <row r="47" spans="1:18" s="3794" customFormat="1" ht="20.25" customHeight="1" x14ac:dyDescent="0.2">
      <c r="A47" s="3065" t="s">
        <v>92</v>
      </c>
      <c r="B47" s="3065"/>
      <c r="C47" s="3065"/>
      <c r="D47" s="2786">
        <f t="shared" ref="D47:O47" si="17">SUM(D45:D46,D44,D43,D39,D28)</f>
        <v>0</v>
      </c>
      <c r="E47" s="2786">
        <f t="shared" si="17"/>
        <v>0</v>
      </c>
      <c r="F47" s="2786">
        <f t="shared" si="17"/>
        <v>0</v>
      </c>
      <c r="G47" s="2786">
        <f t="shared" si="17"/>
        <v>88</v>
      </c>
      <c r="H47" s="2786">
        <f t="shared" si="17"/>
        <v>99</v>
      </c>
      <c r="I47" s="2786">
        <f t="shared" si="17"/>
        <v>187</v>
      </c>
      <c r="J47" s="2786">
        <f t="shared" si="17"/>
        <v>40</v>
      </c>
      <c r="K47" s="2786">
        <f t="shared" si="17"/>
        <v>41</v>
      </c>
      <c r="L47" s="2786">
        <f t="shared" si="17"/>
        <v>81</v>
      </c>
      <c r="M47" s="2786">
        <f t="shared" si="17"/>
        <v>128</v>
      </c>
      <c r="N47" s="2786">
        <f t="shared" si="17"/>
        <v>140</v>
      </c>
      <c r="O47" s="2786">
        <f t="shared" si="17"/>
        <v>268</v>
      </c>
      <c r="P47" s="3671" t="s">
        <v>130</v>
      </c>
      <c r="Q47" s="3671"/>
      <c r="R47" s="3671"/>
    </row>
    <row r="48" spans="1:18" s="3794" customFormat="1" ht="20.25" customHeight="1" x14ac:dyDescent="0.25">
      <c r="A48" s="3076" t="s">
        <v>212</v>
      </c>
      <c r="B48" s="2726" t="s">
        <v>59</v>
      </c>
      <c r="C48" s="2717" t="s">
        <v>2932</v>
      </c>
      <c r="D48" s="2786">
        <v>0</v>
      </c>
      <c r="E48" s="2786">
        <v>0</v>
      </c>
      <c r="F48" s="2786">
        <v>0</v>
      </c>
      <c r="G48" s="2786">
        <v>11</v>
      </c>
      <c r="H48" s="2786">
        <v>3</v>
      </c>
      <c r="I48" s="2786">
        <v>14</v>
      </c>
      <c r="J48" s="2786">
        <v>0</v>
      </c>
      <c r="K48" s="2786">
        <v>0</v>
      </c>
      <c r="L48" s="2786">
        <v>0</v>
      </c>
      <c r="M48" s="2786">
        <f>SUM(D48,G48,J48)</f>
        <v>11</v>
      </c>
      <c r="N48" s="2786">
        <f t="shared" ref="N48:O50" si="18">SUM(E48,H48,K48)</f>
        <v>3</v>
      </c>
      <c r="O48" s="2786">
        <f t="shared" si="18"/>
        <v>14</v>
      </c>
      <c r="P48" s="2787"/>
      <c r="Q48" s="3803" t="s">
        <v>137</v>
      </c>
      <c r="R48" s="3110" t="s">
        <v>213</v>
      </c>
    </row>
    <row r="49" spans="1:18" s="3794" customFormat="1" ht="20.25" customHeight="1" x14ac:dyDescent="0.2">
      <c r="A49" s="3077"/>
      <c r="B49" s="2726" t="s">
        <v>62</v>
      </c>
      <c r="C49" s="2717"/>
      <c r="D49" s="2786">
        <v>0</v>
      </c>
      <c r="E49" s="2786">
        <v>0</v>
      </c>
      <c r="F49" s="2786">
        <v>0</v>
      </c>
      <c r="G49" s="2786">
        <v>3</v>
      </c>
      <c r="H49" s="2786">
        <v>9</v>
      </c>
      <c r="I49" s="2786">
        <v>12</v>
      </c>
      <c r="J49" s="2786">
        <v>0</v>
      </c>
      <c r="K49" s="2786">
        <v>0</v>
      </c>
      <c r="L49" s="2786">
        <v>0</v>
      </c>
      <c r="M49" s="2786">
        <f>SUM(D49,G49,J49)</f>
        <v>3</v>
      </c>
      <c r="N49" s="2786">
        <f t="shared" si="18"/>
        <v>9</v>
      </c>
      <c r="O49" s="2786">
        <f t="shared" si="18"/>
        <v>12</v>
      </c>
      <c r="P49" s="2787"/>
      <c r="Q49" s="2787" t="s">
        <v>2917</v>
      </c>
      <c r="R49" s="3137"/>
    </row>
    <row r="50" spans="1:18" s="3794" customFormat="1" ht="20.25" customHeight="1" x14ac:dyDescent="0.2">
      <c r="A50" s="3065" t="s">
        <v>92</v>
      </c>
      <c r="B50" s="3065"/>
      <c r="C50" s="3065"/>
      <c r="D50" s="2786">
        <f>SUM(D48:D49)</f>
        <v>0</v>
      </c>
      <c r="E50" s="2786">
        <f t="shared" ref="E50:L50" si="19">SUM(E48:E49)</f>
        <v>0</v>
      </c>
      <c r="F50" s="2786">
        <f t="shared" si="19"/>
        <v>0</v>
      </c>
      <c r="G50" s="2786">
        <f t="shared" si="19"/>
        <v>14</v>
      </c>
      <c r="H50" s="2786">
        <f t="shared" si="19"/>
        <v>12</v>
      </c>
      <c r="I50" s="2786">
        <f t="shared" si="19"/>
        <v>26</v>
      </c>
      <c r="J50" s="2786">
        <f t="shared" si="19"/>
        <v>0</v>
      </c>
      <c r="K50" s="2786">
        <f t="shared" si="19"/>
        <v>0</v>
      </c>
      <c r="L50" s="2786">
        <f t="shared" si="19"/>
        <v>0</v>
      </c>
      <c r="M50" s="2786">
        <f t="shared" ref="M50:O57" si="20">SUM(D50,G50,J50)</f>
        <v>14</v>
      </c>
      <c r="N50" s="2786">
        <f t="shared" si="18"/>
        <v>12</v>
      </c>
      <c r="O50" s="2786">
        <f t="shared" si="18"/>
        <v>26</v>
      </c>
      <c r="P50" s="3671" t="s">
        <v>130</v>
      </c>
      <c r="Q50" s="3671"/>
      <c r="R50" s="3671"/>
    </row>
    <row r="51" spans="1:18" s="3794" customFormat="1" ht="19.5" customHeight="1" x14ac:dyDescent="0.2">
      <c r="A51" s="3253" t="s">
        <v>39</v>
      </c>
      <c r="B51" s="3066" t="s">
        <v>72</v>
      </c>
      <c r="C51" s="2335" t="s">
        <v>1249</v>
      </c>
      <c r="D51" s="2786">
        <v>0</v>
      </c>
      <c r="E51" s="2786">
        <v>0</v>
      </c>
      <c r="F51" s="2786">
        <v>0</v>
      </c>
      <c r="G51" s="2786">
        <v>3</v>
      </c>
      <c r="H51" s="2786">
        <v>8</v>
      </c>
      <c r="I51" s="2786">
        <v>11</v>
      </c>
      <c r="J51" s="2786">
        <v>0</v>
      </c>
      <c r="K51" s="2786">
        <v>0</v>
      </c>
      <c r="L51" s="2786">
        <v>0</v>
      </c>
      <c r="M51" s="2786">
        <f t="shared" si="20"/>
        <v>3</v>
      </c>
      <c r="N51" s="2786">
        <f t="shared" si="20"/>
        <v>8</v>
      </c>
      <c r="O51" s="2786">
        <f t="shared" si="20"/>
        <v>11</v>
      </c>
      <c r="P51" s="1215" t="s">
        <v>1250</v>
      </c>
      <c r="Q51" s="3466" t="s">
        <v>145</v>
      </c>
      <c r="R51" s="3110" t="s">
        <v>206</v>
      </c>
    </row>
    <row r="52" spans="1:18" s="3794" customFormat="1" ht="19.5" customHeight="1" x14ac:dyDescent="0.2">
      <c r="A52" s="3224"/>
      <c r="B52" s="3665"/>
      <c r="C52" s="2335" t="s">
        <v>1235</v>
      </c>
      <c r="D52" s="2786">
        <v>0</v>
      </c>
      <c r="E52" s="2786">
        <v>0</v>
      </c>
      <c r="F52" s="2786">
        <v>0</v>
      </c>
      <c r="G52" s="2786">
        <v>7</v>
      </c>
      <c r="H52" s="2786">
        <v>6</v>
      </c>
      <c r="I52" s="2786">
        <v>13</v>
      </c>
      <c r="J52" s="2786">
        <v>0</v>
      </c>
      <c r="K52" s="2786">
        <v>0</v>
      </c>
      <c r="L52" s="2786">
        <v>0</v>
      </c>
      <c r="M52" s="2786">
        <f t="shared" si="20"/>
        <v>7</v>
      </c>
      <c r="N52" s="2786">
        <f t="shared" si="20"/>
        <v>6</v>
      </c>
      <c r="O52" s="2786">
        <f t="shared" si="20"/>
        <v>13</v>
      </c>
      <c r="P52" s="1215" t="s">
        <v>442</v>
      </c>
      <c r="Q52" s="3467"/>
      <c r="R52" s="3111"/>
    </row>
    <row r="53" spans="1:18" s="3794" customFormat="1" ht="19.5" customHeight="1" x14ac:dyDescent="0.2">
      <c r="A53" s="3224"/>
      <c r="B53" s="3065" t="s">
        <v>46</v>
      </c>
      <c r="C53" s="3065"/>
      <c r="D53" s="2786">
        <f>SUM(D51:D52)</f>
        <v>0</v>
      </c>
      <c r="E53" s="2786">
        <f t="shared" ref="E53:O53" si="21">SUM(E51:E52)</f>
        <v>0</v>
      </c>
      <c r="F53" s="2786">
        <f t="shared" si="21"/>
        <v>0</v>
      </c>
      <c r="G53" s="2786">
        <f t="shared" si="21"/>
        <v>10</v>
      </c>
      <c r="H53" s="2786">
        <f t="shared" si="21"/>
        <v>14</v>
      </c>
      <c r="I53" s="2786">
        <f t="shared" si="21"/>
        <v>24</v>
      </c>
      <c r="J53" s="2786">
        <f t="shared" si="21"/>
        <v>0</v>
      </c>
      <c r="K53" s="2786">
        <f t="shared" si="21"/>
        <v>0</v>
      </c>
      <c r="L53" s="2786">
        <f t="shared" si="21"/>
        <v>0</v>
      </c>
      <c r="M53" s="2786">
        <f t="shared" si="21"/>
        <v>10</v>
      </c>
      <c r="N53" s="2786">
        <f t="shared" si="21"/>
        <v>14</v>
      </c>
      <c r="O53" s="2786">
        <f t="shared" si="21"/>
        <v>24</v>
      </c>
      <c r="P53" s="3671" t="s">
        <v>133</v>
      </c>
      <c r="Q53" s="3671"/>
      <c r="R53" s="3111"/>
    </row>
    <row r="54" spans="1:18" s="3794" customFormat="1" ht="21" customHeight="1" x14ac:dyDescent="0.2">
      <c r="A54" s="3246"/>
      <c r="B54" s="2759" t="s">
        <v>84</v>
      </c>
      <c r="C54" s="2717"/>
      <c r="D54" s="2786">
        <v>0</v>
      </c>
      <c r="E54" s="2786">
        <v>0</v>
      </c>
      <c r="F54" s="2786">
        <v>0</v>
      </c>
      <c r="G54" s="2786">
        <v>5</v>
      </c>
      <c r="H54" s="2786">
        <v>7</v>
      </c>
      <c r="I54" s="2786">
        <v>12</v>
      </c>
      <c r="J54" s="2786">
        <v>0</v>
      </c>
      <c r="K54" s="2786">
        <v>0</v>
      </c>
      <c r="L54" s="2786">
        <v>0</v>
      </c>
      <c r="M54" s="2786">
        <f t="shared" si="20"/>
        <v>5</v>
      </c>
      <c r="N54" s="2786">
        <f t="shared" si="20"/>
        <v>7</v>
      </c>
      <c r="O54" s="2786">
        <f t="shared" si="20"/>
        <v>12</v>
      </c>
      <c r="P54" s="2787"/>
      <c r="Q54" s="1212" t="s">
        <v>2918</v>
      </c>
      <c r="R54" s="3787"/>
    </row>
    <row r="55" spans="1:18" s="3794" customFormat="1" ht="19.5" customHeight="1" x14ac:dyDescent="0.2">
      <c r="A55" s="3065" t="s">
        <v>92</v>
      </c>
      <c r="B55" s="3065"/>
      <c r="C55" s="3065"/>
      <c r="D55" s="2786">
        <f>SUM(D53:D54)</f>
        <v>0</v>
      </c>
      <c r="E55" s="2786">
        <f t="shared" ref="E55:L55" si="22">SUM(E53:E54)</f>
        <v>0</v>
      </c>
      <c r="F55" s="2786">
        <f t="shared" si="22"/>
        <v>0</v>
      </c>
      <c r="G55" s="2786">
        <f t="shared" si="22"/>
        <v>15</v>
      </c>
      <c r="H55" s="2786">
        <f t="shared" si="22"/>
        <v>21</v>
      </c>
      <c r="I55" s="2786">
        <f t="shared" si="22"/>
        <v>36</v>
      </c>
      <c r="J55" s="2786">
        <f t="shared" si="22"/>
        <v>0</v>
      </c>
      <c r="K55" s="2786">
        <f t="shared" si="22"/>
        <v>0</v>
      </c>
      <c r="L55" s="2786">
        <f t="shared" si="22"/>
        <v>0</v>
      </c>
      <c r="M55" s="2786">
        <f t="shared" si="20"/>
        <v>15</v>
      </c>
      <c r="N55" s="2786">
        <f t="shared" si="20"/>
        <v>21</v>
      </c>
      <c r="O55" s="2786">
        <f t="shared" si="20"/>
        <v>36</v>
      </c>
      <c r="P55" s="3671" t="s">
        <v>130</v>
      </c>
      <c r="Q55" s="3671"/>
      <c r="R55" s="3671"/>
    </row>
    <row r="56" spans="1:18" s="3794" customFormat="1" ht="55.5" customHeight="1" x14ac:dyDescent="0.2">
      <c r="A56" s="1144" t="s">
        <v>201</v>
      </c>
      <c r="B56" s="3804"/>
      <c r="C56" s="736" t="s">
        <v>201</v>
      </c>
      <c r="D56" s="2786">
        <f>SUM(D54:D55)</f>
        <v>0</v>
      </c>
      <c r="E56" s="2786">
        <v>0</v>
      </c>
      <c r="F56" s="2786">
        <v>0</v>
      </c>
      <c r="G56" s="2786">
        <v>33</v>
      </c>
      <c r="H56" s="2786">
        <v>6</v>
      </c>
      <c r="I56" s="2786">
        <v>39</v>
      </c>
      <c r="J56" s="2786">
        <v>0</v>
      </c>
      <c r="K56" s="2786">
        <v>0</v>
      </c>
      <c r="L56" s="2786">
        <v>0</v>
      </c>
      <c r="M56" s="2786">
        <f t="shared" si="20"/>
        <v>33</v>
      </c>
      <c r="N56" s="2786">
        <f t="shared" si="20"/>
        <v>6</v>
      </c>
      <c r="O56" s="2786">
        <f t="shared" ref="O56" si="23">SUM(M56:N56)</f>
        <v>39</v>
      </c>
      <c r="P56" s="2715" t="s">
        <v>1650</v>
      </c>
      <c r="Q56" s="1212"/>
      <c r="R56" s="2715" t="s">
        <v>1650</v>
      </c>
    </row>
    <row r="57" spans="1:18" s="3794" customFormat="1" ht="30.75" customHeight="1" thickBot="1" x14ac:dyDescent="0.25">
      <c r="A57" s="2759" t="s">
        <v>451</v>
      </c>
      <c r="B57" s="2759"/>
      <c r="C57" s="713"/>
      <c r="D57" s="2734">
        <v>0</v>
      </c>
      <c r="E57" s="2734">
        <v>0</v>
      </c>
      <c r="F57" s="2734">
        <v>0</v>
      </c>
      <c r="G57" s="2734">
        <v>13</v>
      </c>
      <c r="H57" s="2734">
        <v>4</v>
      </c>
      <c r="I57" s="2734">
        <v>17</v>
      </c>
      <c r="J57" s="2734">
        <v>0</v>
      </c>
      <c r="K57" s="2734">
        <v>0</v>
      </c>
      <c r="L57" s="2734">
        <v>0</v>
      </c>
      <c r="M57" s="2786">
        <f t="shared" si="20"/>
        <v>13</v>
      </c>
      <c r="N57" s="2786">
        <f t="shared" si="20"/>
        <v>4</v>
      </c>
      <c r="O57" s="2786">
        <f t="shared" si="20"/>
        <v>17</v>
      </c>
      <c r="P57" s="3788"/>
      <c r="Q57" s="3788"/>
      <c r="R57" s="976" t="s">
        <v>292</v>
      </c>
    </row>
    <row r="58" spans="1:18" s="3794" customFormat="1" ht="24" customHeight="1" thickBot="1" x14ac:dyDescent="0.25">
      <c r="A58" s="3557" t="s">
        <v>87</v>
      </c>
      <c r="B58" s="3557"/>
      <c r="C58" s="3557"/>
      <c r="D58" s="1980">
        <f t="shared" ref="D58:O58" si="24">SUM(D57,D56,D55,D50,D47,D25,D20,D15,D14,D8)</f>
        <v>15</v>
      </c>
      <c r="E58" s="1980">
        <f t="shared" si="24"/>
        <v>11</v>
      </c>
      <c r="F58" s="1980">
        <f t="shared" si="24"/>
        <v>26</v>
      </c>
      <c r="G58" s="1980">
        <f t="shared" si="24"/>
        <v>298</v>
      </c>
      <c r="H58" s="1980">
        <f t="shared" si="24"/>
        <v>297</v>
      </c>
      <c r="I58" s="1980">
        <f t="shared" si="24"/>
        <v>598</v>
      </c>
      <c r="J58" s="1980">
        <f t="shared" si="24"/>
        <v>53</v>
      </c>
      <c r="K58" s="1980">
        <f t="shared" si="24"/>
        <v>65</v>
      </c>
      <c r="L58" s="1980">
        <f t="shared" si="24"/>
        <v>118</v>
      </c>
      <c r="M58" s="1980">
        <f t="shared" si="24"/>
        <v>366</v>
      </c>
      <c r="N58" s="1980">
        <f t="shared" si="24"/>
        <v>373</v>
      </c>
      <c r="O58" s="1980">
        <f t="shared" si="24"/>
        <v>742</v>
      </c>
      <c r="P58" s="3138" t="s">
        <v>147</v>
      </c>
      <c r="Q58" s="3138"/>
      <c r="R58" s="3138"/>
    </row>
    <row r="59" spans="1:18" ht="13.5" thickTop="1" x14ac:dyDescent="0.2"/>
  </sheetData>
  <mergeCells count="90">
    <mergeCell ref="A55:C55"/>
    <mergeCell ref="P55:R55"/>
    <mergeCell ref="A58:C58"/>
    <mergeCell ref="P58:R58"/>
    <mergeCell ref="A51:A54"/>
    <mergeCell ref="B51:B52"/>
    <mergeCell ref="Q51:Q52"/>
    <mergeCell ref="R51:R53"/>
    <mergeCell ref="B53:C53"/>
    <mergeCell ref="P53:Q53"/>
    <mergeCell ref="A47:C47"/>
    <mergeCell ref="P47:R47"/>
    <mergeCell ref="A48:A49"/>
    <mergeCell ref="R48:R49"/>
    <mergeCell ref="A50:C50"/>
    <mergeCell ref="P50:R50"/>
    <mergeCell ref="A37:A46"/>
    <mergeCell ref="B37:B38"/>
    <mergeCell ref="Q37:Q38"/>
    <mergeCell ref="R37:R46"/>
    <mergeCell ref="B39:C39"/>
    <mergeCell ref="P39:Q39"/>
    <mergeCell ref="B40:B42"/>
    <mergeCell ref="Q40:Q42"/>
    <mergeCell ref="B43:C43"/>
    <mergeCell ref="P43:Q43"/>
    <mergeCell ref="M33:O33"/>
    <mergeCell ref="P33:P36"/>
    <mergeCell ref="Q33:Q36"/>
    <mergeCell ref="R33:R36"/>
    <mergeCell ref="D34:F34"/>
    <mergeCell ref="G34:I34"/>
    <mergeCell ref="J34:L34"/>
    <mergeCell ref="M34:O34"/>
    <mergeCell ref="B28:C28"/>
    <mergeCell ref="P28:Q28"/>
    <mergeCell ref="A32:B32"/>
    <mergeCell ref="P32:R32"/>
    <mergeCell ref="A33:A36"/>
    <mergeCell ref="B33:B36"/>
    <mergeCell ref="C33:C36"/>
    <mergeCell ref="D33:F33"/>
    <mergeCell ref="G33:I33"/>
    <mergeCell ref="J33:L33"/>
    <mergeCell ref="A25:C25"/>
    <mergeCell ref="P25:R25"/>
    <mergeCell ref="A26:A27"/>
    <mergeCell ref="B26:B27"/>
    <mergeCell ref="Q26:Q27"/>
    <mergeCell ref="R26:R27"/>
    <mergeCell ref="A20:C20"/>
    <mergeCell ref="P20:R20"/>
    <mergeCell ref="A21:A24"/>
    <mergeCell ref="B21:B22"/>
    <mergeCell ref="Q21:Q22"/>
    <mergeCell ref="R21:R24"/>
    <mergeCell ref="B23:C23"/>
    <mergeCell ref="P23:Q23"/>
    <mergeCell ref="A14:C14"/>
    <mergeCell ref="P14:R14"/>
    <mergeCell ref="A16:A19"/>
    <mergeCell ref="B16:B17"/>
    <mergeCell ref="Q16:Q17"/>
    <mergeCell ref="R16:R19"/>
    <mergeCell ref="B18:C18"/>
    <mergeCell ref="P18:Q18"/>
    <mergeCell ref="A9:A13"/>
    <mergeCell ref="B9:B10"/>
    <mergeCell ref="Q9:Q10"/>
    <mergeCell ref="R9:R13"/>
    <mergeCell ref="B11:C11"/>
    <mergeCell ref="P11:Q11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0" firstPageNumber="281" orientation="landscape" useFirstPageNumber="1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2933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5"/>
  <sheetViews>
    <sheetView rightToLeft="1" view="pageBreakPreview" zoomScale="85" zoomScaleNormal="75" zoomScaleSheetLayoutView="85" workbookViewId="0">
      <selection activeCell="P25" sqref="P25"/>
    </sheetView>
  </sheetViews>
  <sheetFormatPr defaultColWidth="10.28515625" defaultRowHeight="12.75" x14ac:dyDescent="0.2"/>
  <cols>
    <col min="1" max="1" width="32" style="59" customWidth="1"/>
    <col min="2" max="13" width="9.140625" style="59" customWidth="1"/>
    <col min="14" max="14" width="36.5703125" style="59" customWidth="1"/>
    <col min="15" max="16384" width="10.28515625" style="59"/>
  </cols>
  <sheetData>
    <row r="1" spans="1:14" ht="26.25" customHeight="1" x14ac:dyDescent="0.2">
      <c r="A1" s="3101" t="s">
        <v>2934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</row>
    <row r="2" spans="1:14" ht="26.25" customHeight="1" x14ac:dyDescent="0.2">
      <c r="A2" s="3805" t="s">
        <v>2935</v>
      </c>
      <c r="B2" s="3805"/>
      <c r="C2" s="3805"/>
      <c r="D2" s="3805"/>
      <c r="E2" s="3805"/>
      <c r="F2" s="3805"/>
      <c r="G2" s="3805"/>
      <c r="H2" s="3805"/>
      <c r="I2" s="3805"/>
      <c r="J2" s="3805"/>
      <c r="K2" s="3805"/>
      <c r="L2" s="3805"/>
      <c r="M2" s="3805"/>
      <c r="N2" s="3805"/>
    </row>
    <row r="3" spans="1:14" ht="30.75" customHeight="1" thickBot="1" x14ac:dyDescent="0.25">
      <c r="A3" s="3806" t="s">
        <v>2936</v>
      </c>
      <c r="B3" s="3806"/>
      <c r="C3" s="3806"/>
      <c r="D3" s="3806"/>
      <c r="E3" s="3806"/>
      <c r="F3" s="3806"/>
      <c r="G3" s="3806"/>
      <c r="H3" s="3806"/>
      <c r="I3" s="3806"/>
      <c r="J3" s="3806"/>
      <c r="K3" s="3806"/>
      <c r="L3" s="3806"/>
      <c r="M3" s="3806"/>
      <c r="N3" s="3807" t="s">
        <v>2937</v>
      </c>
    </row>
    <row r="4" spans="1:14" ht="24" customHeight="1" thickTop="1" x14ac:dyDescent="0.2">
      <c r="A4" s="2968" t="s">
        <v>44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084" t="s">
        <v>98</v>
      </c>
    </row>
    <row r="5" spans="1:14" ht="19.5" customHeight="1" x14ac:dyDescent="0.2">
      <c r="A5" s="3067"/>
      <c r="B5" s="3543" t="s">
        <v>94</v>
      </c>
      <c r="C5" s="3543"/>
      <c r="D5" s="3543"/>
      <c r="E5" s="3543" t="s">
        <v>95</v>
      </c>
      <c r="F5" s="3543"/>
      <c r="G5" s="3543"/>
      <c r="H5" s="3543" t="s">
        <v>96</v>
      </c>
      <c r="I5" s="3543"/>
      <c r="J5" s="3543"/>
      <c r="K5" s="2930" t="s">
        <v>116</v>
      </c>
      <c r="L5" s="2930"/>
      <c r="M5" s="2930"/>
      <c r="N5" s="3085"/>
    </row>
    <row r="6" spans="1:14" ht="19.5" customHeight="1" x14ac:dyDescent="0.2">
      <c r="A6" s="306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085"/>
    </row>
    <row r="7" spans="1:14" ht="19.5" customHeight="1" thickBot="1" x14ac:dyDescent="0.25">
      <c r="A7" s="3549"/>
      <c r="B7" s="2747" t="s">
        <v>181</v>
      </c>
      <c r="C7" s="2747" t="s">
        <v>182</v>
      </c>
      <c r="D7" s="2747" t="s">
        <v>183</v>
      </c>
      <c r="E7" s="2747" t="s">
        <v>181</v>
      </c>
      <c r="F7" s="2747" t="s">
        <v>182</v>
      </c>
      <c r="G7" s="2747" t="s">
        <v>183</v>
      </c>
      <c r="H7" s="2747" t="s">
        <v>181</v>
      </c>
      <c r="I7" s="2747" t="s">
        <v>182</v>
      </c>
      <c r="J7" s="2747" t="s">
        <v>183</v>
      </c>
      <c r="K7" s="2747" t="s">
        <v>181</v>
      </c>
      <c r="L7" s="2747" t="s">
        <v>182</v>
      </c>
      <c r="M7" s="2747" t="s">
        <v>183</v>
      </c>
      <c r="N7" s="3088"/>
    </row>
    <row r="8" spans="1:14" ht="27.75" customHeight="1" x14ac:dyDescent="0.2">
      <c r="A8" s="61" t="s">
        <v>43</v>
      </c>
      <c r="B8" s="2733">
        <v>0</v>
      </c>
      <c r="C8" s="2733">
        <v>0</v>
      </c>
      <c r="D8" s="2733">
        <v>0</v>
      </c>
      <c r="E8" s="2733">
        <v>23</v>
      </c>
      <c r="F8" s="2733">
        <v>32</v>
      </c>
      <c r="G8" s="2733">
        <v>55</v>
      </c>
      <c r="H8" s="2733">
        <v>0</v>
      </c>
      <c r="I8" s="2733">
        <v>0</v>
      </c>
      <c r="J8" s="2733">
        <v>0</v>
      </c>
      <c r="K8" s="377">
        <f t="shared" ref="K8:M13" si="0">SUM(B8,E8,H8)</f>
        <v>23</v>
      </c>
      <c r="L8" s="377">
        <f t="shared" si="0"/>
        <v>32</v>
      </c>
      <c r="M8" s="377">
        <f t="shared" si="0"/>
        <v>55</v>
      </c>
      <c r="N8" s="3808" t="s">
        <v>125</v>
      </c>
    </row>
    <row r="9" spans="1:14" ht="27.75" customHeight="1" x14ac:dyDescent="0.2">
      <c r="A9" s="25" t="s">
        <v>38</v>
      </c>
      <c r="B9" s="2786">
        <v>0</v>
      </c>
      <c r="C9" s="2786">
        <v>0</v>
      </c>
      <c r="D9" s="2786">
        <v>0</v>
      </c>
      <c r="E9" s="2786">
        <v>2</v>
      </c>
      <c r="F9" s="2786">
        <v>5</v>
      </c>
      <c r="G9" s="2786">
        <v>7</v>
      </c>
      <c r="H9" s="2786">
        <v>0</v>
      </c>
      <c r="I9" s="2786">
        <v>0</v>
      </c>
      <c r="J9" s="2786">
        <v>0</v>
      </c>
      <c r="K9" s="2786">
        <f t="shared" si="0"/>
        <v>2</v>
      </c>
      <c r="L9" s="2786">
        <f t="shared" si="0"/>
        <v>5</v>
      </c>
      <c r="M9" s="2786">
        <f t="shared" si="0"/>
        <v>7</v>
      </c>
      <c r="N9" s="769" t="s">
        <v>160</v>
      </c>
    </row>
    <row r="10" spans="1:14" ht="27.75" customHeight="1" x14ac:dyDescent="0.2">
      <c r="A10" s="2335" t="s">
        <v>36</v>
      </c>
      <c r="B10" s="2786">
        <v>0</v>
      </c>
      <c r="C10" s="2786">
        <v>0</v>
      </c>
      <c r="D10" s="2786">
        <v>0</v>
      </c>
      <c r="E10" s="2786">
        <v>10</v>
      </c>
      <c r="F10" s="2786">
        <v>16</v>
      </c>
      <c r="G10" s="2786">
        <v>26</v>
      </c>
      <c r="H10" s="2786">
        <v>3</v>
      </c>
      <c r="I10" s="2786">
        <v>3</v>
      </c>
      <c r="J10" s="2786">
        <v>6</v>
      </c>
      <c r="K10" s="2786">
        <f t="shared" si="0"/>
        <v>13</v>
      </c>
      <c r="L10" s="2786">
        <f t="shared" si="0"/>
        <v>19</v>
      </c>
      <c r="M10" s="2786">
        <f t="shared" si="0"/>
        <v>32</v>
      </c>
      <c r="N10" s="3768" t="s">
        <v>123</v>
      </c>
    </row>
    <row r="11" spans="1:14" ht="27.75" customHeight="1" x14ac:dyDescent="0.2">
      <c r="A11" s="25" t="s">
        <v>212</v>
      </c>
      <c r="B11" s="2786">
        <v>0</v>
      </c>
      <c r="C11" s="2786">
        <v>0</v>
      </c>
      <c r="D11" s="2786">
        <v>0</v>
      </c>
      <c r="E11" s="2786">
        <v>11</v>
      </c>
      <c r="F11" s="2786">
        <v>19</v>
      </c>
      <c r="G11" s="2786">
        <v>30</v>
      </c>
      <c r="H11" s="2786">
        <v>0</v>
      </c>
      <c r="I11" s="2786">
        <v>0</v>
      </c>
      <c r="J11" s="2786">
        <v>0</v>
      </c>
      <c r="K11" s="2786">
        <f t="shared" si="0"/>
        <v>11</v>
      </c>
      <c r="L11" s="2786">
        <f t="shared" si="0"/>
        <v>19</v>
      </c>
      <c r="M11" s="2786">
        <f t="shared" si="0"/>
        <v>30</v>
      </c>
      <c r="N11" s="53" t="s">
        <v>213</v>
      </c>
    </row>
    <row r="12" spans="1:14" ht="28.5" customHeight="1" x14ac:dyDescent="0.2">
      <c r="A12" s="2335" t="s">
        <v>210</v>
      </c>
      <c r="B12" s="2786">
        <v>0</v>
      </c>
      <c r="C12" s="2786">
        <v>0</v>
      </c>
      <c r="D12" s="2786">
        <v>0</v>
      </c>
      <c r="E12" s="2786">
        <v>12</v>
      </c>
      <c r="F12" s="2786">
        <v>26</v>
      </c>
      <c r="G12" s="2786">
        <v>38</v>
      </c>
      <c r="H12" s="2786">
        <v>1</v>
      </c>
      <c r="I12" s="2786">
        <v>5</v>
      </c>
      <c r="J12" s="2786">
        <v>6</v>
      </c>
      <c r="K12" s="2786">
        <f t="shared" si="0"/>
        <v>13</v>
      </c>
      <c r="L12" s="2786">
        <f t="shared" si="0"/>
        <v>31</v>
      </c>
      <c r="M12" s="2786">
        <f t="shared" si="0"/>
        <v>44</v>
      </c>
      <c r="N12" s="769" t="s">
        <v>211</v>
      </c>
    </row>
    <row r="13" spans="1:14" ht="27" customHeight="1" thickBot="1" x14ac:dyDescent="0.25">
      <c r="A13" s="2706" t="s">
        <v>40</v>
      </c>
      <c r="B13" s="2734">
        <v>9</v>
      </c>
      <c r="C13" s="2734">
        <v>0</v>
      </c>
      <c r="D13" s="2734">
        <v>9</v>
      </c>
      <c r="E13" s="2734">
        <v>32</v>
      </c>
      <c r="F13" s="2734">
        <v>21</v>
      </c>
      <c r="G13" s="2734">
        <v>53</v>
      </c>
      <c r="H13" s="2734">
        <v>10</v>
      </c>
      <c r="I13" s="2734">
        <v>6</v>
      </c>
      <c r="J13" s="2734">
        <v>16</v>
      </c>
      <c r="K13" s="2734">
        <f t="shared" si="0"/>
        <v>51</v>
      </c>
      <c r="L13" s="2734">
        <f t="shared" si="0"/>
        <v>27</v>
      </c>
      <c r="M13" s="2734">
        <f t="shared" si="0"/>
        <v>78</v>
      </c>
      <c r="N13" s="3808" t="s">
        <v>124</v>
      </c>
    </row>
    <row r="14" spans="1:14" ht="27" customHeight="1" thickBot="1" x14ac:dyDescent="0.25">
      <c r="A14" s="2606" t="s">
        <v>87</v>
      </c>
      <c r="B14" s="1980">
        <f t="shared" ref="B14:M14" si="1">SUM(B8:B13)</f>
        <v>9</v>
      </c>
      <c r="C14" s="1980">
        <f t="shared" si="1"/>
        <v>0</v>
      </c>
      <c r="D14" s="1980">
        <f t="shared" si="1"/>
        <v>9</v>
      </c>
      <c r="E14" s="1980">
        <f t="shared" si="1"/>
        <v>90</v>
      </c>
      <c r="F14" s="1980">
        <f t="shared" si="1"/>
        <v>119</v>
      </c>
      <c r="G14" s="1980">
        <f t="shared" si="1"/>
        <v>209</v>
      </c>
      <c r="H14" s="1980">
        <f t="shared" si="1"/>
        <v>14</v>
      </c>
      <c r="I14" s="1980">
        <f t="shared" si="1"/>
        <v>14</v>
      </c>
      <c r="J14" s="1980">
        <f t="shared" si="1"/>
        <v>28</v>
      </c>
      <c r="K14" s="1980">
        <f t="shared" si="1"/>
        <v>113</v>
      </c>
      <c r="L14" s="1980">
        <f t="shared" si="1"/>
        <v>133</v>
      </c>
      <c r="M14" s="1980">
        <f t="shared" si="1"/>
        <v>246</v>
      </c>
      <c r="N14" s="111" t="s">
        <v>147</v>
      </c>
    </row>
    <row r="15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285" orientation="landscape" useFirstPageNumber="1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32"/>
  <sheetViews>
    <sheetView rightToLeft="1" view="pageBreakPreview" zoomScale="85" zoomScaleNormal="60" zoomScaleSheetLayoutView="85" workbookViewId="0">
      <selection activeCell="P25" sqref="P25"/>
    </sheetView>
  </sheetViews>
  <sheetFormatPr defaultColWidth="10.28515625" defaultRowHeight="12.75" x14ac:dyDescent="0.2"/>
  <cols>
    <col min="1" max="1" width="14.140625" style="59" customWidth="1"/>
    <col min="2" max="2" width="16.5703125" style="59" customWidth="1"/>
    <col min="3" max="3" width="14.140625" style="59" customWidth="1"/>
    <col min="4" max="15" width="6.85546875" style="59" customWidth="1"/>
    <col min="16" max="16" width="19.85546875" style="59" customWidth="1"/>
    <col min="17" max="17" width="19.5703125" style="59" customWidth="1"/>
    <col min="18" max="18" width="19.42578125" style="59" customWidth="1"/>
    <col min="19" max="16384" width="10.28515625" style="59"/>
  </cols>
  <sheetData>
    <row r="1" spans="1:18" ht="20.25" customHeight="1" x14ac:dyDescent="0.2">
      <c r="A1" s="3545" t="s">
        <v>2938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  <c r="O1" s="3545"/>
      <c r="P1" s="3545"/>
      <c r="Q1" s="3545"/>
      <c r="R1" s="3545"/>
    </row>
    <row r="2" spans="1:18" ht="32.25" customHeight="1" x14ac:dyDescent="0.2">
      <c r="A2" s="3102" t="s">
        <v>2939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15.75" customHeight="1" thickBot="1" x14ac:dyDescent="0.3">
      <c r="A3" s="3809" t="s">
        <v>2940</v>
      </c>
      <c r="B3" s="3809"/>
      <c r="C3" s="3810"/>
      <c r="D3" s="3810"/>
      <c r="E3" s="3810"/>
      <c r="F3" s="3810"/>
      <c r="G3" s="3810"/>
      <c r="H3" s="3810"/>
      <c r="I3" s="3810"/>
      <c r="J3" s="3810"/>
      <c r="K3" s="3810"/>
      <c r="L3" s="3810"/>
      <c r="M3" s="3810"/>
      <c r="N3" s="3810"/>
      <c r="O3" s="3810"/>
      <c r="P3" s="3811"/>
      <c r="Q3" s="3103" t="s">
        <v>2941</v>
      </c>
      <c r="R3" s="3103"/>
    </row>
    <row r="4" spans="1:18" ht="1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98</v>
      </c>
    </row>
    <row r="5" spans="1:18" ht="16.5" customHeight="1" x14ac:dyDescent="0.2">
      <c r="A5" s="3067"/>
      <c r="B5" s="3067"/>
      <c r="C5" s="3067"/>
      <c r="D5" s="3543" t="s">
        <v>94</v>
      </c>
      <c r="E5" s="3543"/>
      <c r="F5" s="3543"/>
      <c r="G5" s="3123" t="s">
        <v>95</v>
      </c>
      <c r="H5" s="3123"/>
      <c r="I5" s="312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085"/>
      <c r="R5" s="3085"/>
    </row>
    <row r="6" spans="1:18" ht="15.7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8" ht="13.5" customHeight="1" thickBot="1" x14ac:dyDescent="0.25">
      <c r="A7" s="3549"/>
      <c r="B7" s="3549"/>
      <c r="C7" s="3549"/>
      <c r="D7" s="20" t="s">
        <v>181</v>
      </c>
      <c r="E7" s="20" t="s">
        <v>182</v>
      </c>
      <c r="F7" s="20" t="s">
        <v>183</v>
      </c>
      <c r="G7" s="20" t="s">
        <v>181</v>
      </c>
      <c r="H7" s="20" t="s">
        <v>182</v>
      </c>
      <c r="I7" s="20" t="s">
        <v>183</v>
      </c>
      <c r="J7" s="20" t="s">
        <v>181</v>
      </c>
      <c r="K7" s="20" t="s">
        <v>182</v>
      </c>
      <c r="L7" s="20" t="s">
        <v>183</v>
      </c>
      <c r="M7" s="20" t="s">
        <v>181</v>
      </c>
      <c r="N7" s="20" t="s">
        <v>182</v>
      </c>
      <c r="O7" s="20" t="s">
        <v>183</v>
      </c>
      <c r="P7" s="3088"/>
      <c r="Q7" s="3088"/>
      <c r="R7" s="3088"/>
    </row>
    <row r="8" spans="1:18" ht="15.75" customHeight="1" x14ac:dyDescent="0.2">
      <c r="A8" s="3548" t="s">
        <v>43</v>
      </c>
      <c r="B8" s="101" t="s">
        <v>59</v>
      </c>
      <c r="C8" s="2782"/>
      <c r="D8" s="377">
        <v>0</v>
      </c>
      <c r="E8" s="377">
        <v>0</v>
      </c>
      <c r="F8" s="377">
        <v>0</v>
      </c>
      <c r="G8" s="377">
        <v>6</v>
      </c>
      <c r="H8" s="377">
        <v>10</v>
      </c>
      <c r="I8" s="377">
        <v>16</v>
      </c>
      <c r="J8" s="377">
        <v>0</v>
      </c>
      <c r="K8" s="377">
        <v>0</v>
      </c>
      <c r="L8" s="377">
        <v>0</v>
      </c>
      <c r="M8" s="377">
        <f>SUM(D8,G8,J8)</f>
        <v>6</v>
      </c>
      <c r="N8" s="377">
        <f>SUM(E8,H8,K8)</f>
        <v>10</v>
      </c>
      <c r="O8" s="377">
        <f>SUM(F8,I8,L8)</f>
        <v>16</v>
      </c>
      <c r="P8" s="2743"/>
      <c r="Q8" s="2738" t="s">
        <v>137</v>
      </c>
      <c r="R8" s="3151" t="s">
        <v>125</v>
      </c>
    </row>
    <row r="9" spans="1:18" ht="17.25" customHeight="1" x14ac:dyDescent="0.2">
      <c r="A9" s="3065"/>
      <c r="B9" s="2335" t="s">
        <v>61</v>
      </c>
      <c r="C9" s="2717"/>
      <c r="D9" s="2786">
        <v>0</v>
      </c>
      <c r="E9" s="2786">
        <v>0</v>
      </c>
      <c r="F9" s="2786">
        <v>0</v>
      </c>
      <c r="G9" s="2786">
        <v>5</v>
      </c>
      <c r="H9" s="2786">
        <v>8</v>
      </c>
      <c r="I9" s="2786">
        <v>13</v>
      </c>
      <c r="J9" s="2786">
        <v>0</v>
      </c>
      <c r="K9" s="2786">
        <v>0</v>
      </c>
      <c r="L9" s="2786">
        <v>0</v>
      </c>
      <c r="M9" s="2786">
        <f t="shared" ref="M9:O26" si="0">SUM(D9,G9,J9)</f>
        <v>5</v>
      </c>
      <c r="N9" s="2786">
        <f t="shared" si="0"/>
        <v>8</v>
      </c>
      <c r="O9" s="2786">
        <f t="shared" si="0"/>
        <v>13</v>
      </c>
      <c r="P9" s="2744"/>
      <c r="Q9" s="2713" t="s">
        <v>139</v>
      </c>
      <c r="R9" s="3139"/>
    </row>
    <row r="10" spans="1:18" ht="15.75" customHeight="1" x14ac:dyDescent="0.2">
      <c r="A10" s="3065"/>
      <c r="B10" s="2335" t="s">
        <v>237</v>
      </c>
      <c r="C10" s="2717"/>
      <c r="D10" s="2786">
        <v>0</v>
      </c>
      <c r="E10" s="2786">
        <v>0</v>
      </c>
      <c r="F10" s="2786">
        <v>0</v>
      </c>
      <c r="G10" s="2786">
        <v>4</v>
      </c>
      <c r="H10" s="2786">
        <v>9</v>
      </c>
      <c r="I10" s="2786">
        <v>13</v>
      </c>
      <c r="J10" s="2786">
        <v>0</v>
      </c>
      <c r="K10" s="2786">
        <v>0</v>
      </c>
      <c r="L10" s="2786">
        <v>0</v>
      </c>
      <c r="M10" s="2786">
        <f t="shared" si="0"/>
        <v>4</v>
      </c>
      <c r="N10" s="2786">
        <f t="shared" si="0"/>
        <v>9</v>
      </c>
      <c r="O10" s="2786">
        <f t="shared" si="0"/>
        <v>13</v>
      </c>
      <c r="P10" s="2744"/>
      <c r="Q10" s="2713" t="s">
        <v>2942</v>
      </c>
      <c r="R10" s="3139"/>
    </row>
    <row r="11" spans="1:18" ht="20.25" customHeight="1" x14ac:dyDescent="0.2">
      <c r="A11" s="3065"/>
      <c r="B11" s="2335" t="s">
        <v>66</v>
      </c>
      <c r="C11" s="2717"/>
      <c r="D11" s="2786">
        <v>0</v>
      </c>
      <c r="E11" s="2786">
        <v>0</v>
      </c>
      <c r="F11" s="2786">
        <v>0</v>
      </c>
      <c r="G11" s="2786">
        <v>8</v>
      </c>
      <c r="H11" s="2786">
        <v>5</v>
      </c>
      <c r="I11" s="2786">
        <v>13</v>
      </c>
      <c r="J11" s="2786">
        <v>0</v>
      </c>
      <c r="K11" s="2786">
        <v>0</v>
      </c>
      <c r="L11" s="2786">
        <v>0</v>
      </c>
      <c r="M11" s="2786">
        <f t="shared" si="0"/>
        <v>8</v>
      </c>
      <c r="N11" s="2786">
        <f t="shared" si="0"/>
        <v>5</v>
      </c>
      <c r="O11" s="2786">
        <f t="shared" si="0"/>
        <v>13</v>
      </c>
      <c r="P11" s="2744"/>
      <c r="Q11" s="2713" t="s">
        <v>138</v>
      </c>
      <c r="R11" s="3139"/>
    </row>
    <row r="12" spans="1:18" ht="20.25" customHeight="1" x14ac:dyDescent="0.2">
      <c r="A12" s="3065" t="s">
        <v>92</v>
      </c>
      <c r="B12" s="3065"/>
      <c r="C12" s="3065"/>
      <c r="D12" s="2786">
        <f>SUM(D8:D11)</f>
        <v>0</v>
      </c>
      <c r="E12" s="2786">
        <f t="shared" ref="E12:L12" si="1">SUM(E8:E11)</f>
        <v>0</v>
      </c>
      <c r="F12" s="2786">
        <f t="shared" si="1"/>
        <v>0</v>
      </c>
      <c r="G12" s="2786">
        <f t="shared" si="1"/>
        <v>23</v>
      </c>
      <c r="H12" s="2786">
        <f t="shared" si="1"/>
        <v>32</v>
      </c>
      <c r="I12" s="2786">
        <f t="shared" si="1"/>
        <v>55</v>
      </c>
      <c r="J12" s="2786">
        <f t="shared" si="1"/>
        <v>0</v>
      </c>
      <c r="K12" s="2786">
        <f t="shared" si="1"/>
        <v>0</v>
      </c>
      <c r="L12" s="2786">
        <f t="shared" si="1"/>
        <v>0</v>
      </c>
      <c r="M12" s="2786">
        <f t="shared" si="0"/>
        <v>23</v>
      </c>
      <c r="N12" s="2786">
        <f t="shared" si="0"/>
        <v>32</v>
      </c>
      <c r="O12" s="2786">
        <f t="shared" si="0"/>
        <v>55</v>
      </c>
      <c r="P12" s="3139" t="s">
        <v>130</v>
      </c>
      <c r="Q12" s="3139"/>
      <c r="R12" s="3139"/>
    </row>
    <row r="13" spans="1:18" ht="28.5" customHeight="1" x14ac:dyDescent="0.2">
      <c r="A13" s="2746" t="s">
        <v>38</v>
      </c>
      <c r="B13" s="2335" t="s">
        <v>67</v>
      </c>
      <c r="C13" s="2335" t="s">
        <v>2943</v>
      </c>
      <c r="D13" s="2786">
        <v>0</v>
      </c>
      <c r="E13" s="2786">
        <v>0</v>
      </c>
      <c r="F13" s="2786">
        <v>0</v>
      </c>
      <c r="G13" s="2786">
        <v>2</v>
      </c>
      <c r="H13" s="2786">
        <v>5</v>
      </c>
      <c r="I13" s="2786">
        <v>7</v>
      </c>
      <c r="J13" s="2786">
        <v>0</v>
      </c>
      <c r="K13" s="2786">
        <v>0</v>
      </c>
      <c r="L13" s="2786">
        <v>0</v>
      </c>
      <c r="M13" s="2786">
        <f t="shared" si="0"/>
        <v>2</v>
      </c>
      <c r="N13" s="2786">
        <f t="shared" si="0"/>
        <v>5</v>
      </c>
      <c r="O13" s="2786">
        <f t="shared" si="0"/>
        <v>7</v>
      </c>
      <c r="P13" s="2744" t="s">
        <v>2944</v>
      </c>
      <c r="Q13" s="2744" t="s">
        <v>2945</v>
      </c>
      <c r="R13" s="2744" t="s">
        <v>160</v>
      </c>
    </row>
    <row r="14" spans="1:18" ht="20.25" customHeight="1" x14ac:dyDescent="0.2">
      <c r="A14" s="3076" t="s">
        <v>212</v>
      </c>
      <c r="B14" s="2335" t="s">
        <v>59</v>
      </c>
      <c r="C14" s="2335" t="s">
        <v>59</v>
      </c>
      <c r="D14" s="2786">
        <v>0</v>
      </c>
      <c r="E14" s="2786">
        <v>0</v>
      </c>
      <c r="F14" s="2786">
        <v>0</v>
      </c>
      <c r="G14" s="2786">
        <v>3</v>
      </c>
      <c r="H14" s="2786">
        <v>13</v>
      </c>
      <c r="I14" s="2786">
        <v>16</v>
      </c>
      <c r="J14" s="2786">
        <v>0</v>
      </c>
      <c r="K14" s="2786">
        <v>0</v>
      </c>
      <c r="L14" s="2786">
        <v>0</v>
      </c>
      <c r="M14" s="2786">
        <f t="shared" si="0"/>
        <v>3</v>
      </c>
      <c r="N14" s="2786">
        <f t="shared" si="0"/>
        <v>13</v>
      </c>
      <c r="O14" s="2786">
        <f t="shared" si="0"/>
        <v>16</v>
      </c>
      <c r="P14" s="2744" t="s">
        <v>137</v>
      </c>
      <c r="Q14" s="2744" t="s">
        <v>137</v>
      </c>
      <c r="R14" s="3487" t="s">
        <v>213</v>
      </c>
    </row>
    <row r="15" spans="1:18" ht="20.25" customHeight="1" x14ac:dyDescent="0.2">
      <c r="A15" s="3077"/>
      <c r="B15" s="2746" t="s">
        <v>898</v>
      </c>
      <c r="C15" s="1107" t="s">
        <v>2946</v>
      </c>
      <c r="D15" s="2786">
        <v>0</v>
      </c>
      <c r="E15" s="2786">
        <v>0</v>
      </c>
      <c r="F15" s="2786">
        <v>0</v>
      </c>
      <c r="G15" s="2786">
        <v>8</v>
      </c>
      <c r="H15" s="2786">
        <v>6</v>
      </c>
      <c r="I15" s="2786">
        <v>14</v>
      </c>
      <c r="J15" s="2786">
        <v>0</v>
      </c>
      <c r="K15" s="2786">
        <v>0</v>
      </c>
      <c r="L15" s="2786">
        <v>0</v>
      </c>
      <c r="M15" s="2786">
        <f t="shared" si="0"/>
        <v>8</v>
      </c>
      <c r="N15" s="2786">
        <f t="shared" si="0"/>
        <v>6</v>
      </c>
      <c r="O15" s="2786">
        <f t="shared" si="0"/>
        <v>14</v>
      </c>
      <c r="P15" s="1130" t="s">
        <v>2947</v>
      </c>
      <c r="Q15" s="789" t="s">
        <v>139</v>
      </c>
      <c r="R15" s="3812"/>
    </row>
    <row r="16" spans="1:18" ht="20.25" customHeight="1" x14ac:dyDescent="0.2">
      <c r="A16" s="3077" t="s">
        <v>92</v>
      </c>
      <c r="B16" s="3077"/>
      <c r="C16" s="3077"/>
      <c r="D16" s="2786">
        <f>SUM(D14:D15)</f>
        <v>0</v>
      </c>
      <c r="E16" s="2786">
        <f t="shared" ref="E16:O16" si="2">SUM(E14:E15)</f>
        <v>0</v>
      </c>
      <c r="F16" s="2786">
        <f t="shared" si="2"/>
        <v>0</v>
      </c>
      <c r="G16" s="2786">
        <f t="shared" si="2"/>
        <v>11</v>
      </c>
      <c r="H16" s="2786">
        <f t="shared" si="2"/>
        <v>19</v>
      </c>
      <c r="I16" s="2786">
        <f t="shared" si="2"/>
        <v>30</v>
      </c>
      <c r="J16" s="2786">
        <f t="shared" si="2"/>
        <v>0</v>
      </c>
      <c r="K16" s="2786">
        <f t="shared" si="2"/>
        <v>0</v>
      </c>
      <c r="L16" s="2786">
        <f t="shared" si="2"/>
        <v>0</v>
      </c>
      <c r="M16" s="2786">
        <f t="shared" si="2"/>
        <v>11</v>
      </c>
      <c r="N16" s="2786">
        <f t="shared" si="2"/>
        <v>19</v>
      </c>
      <c r="O16" s="2786">
        <f t="shared" si="2"/>
        <v>30</v>
      </c>
      <c r="P16" s="3488" t="s">
        <v>130</v>
      </c>
      <c r="Q16" s="3488"/>
      <c r="R16" s="3488"/>
    </row>
    <row r="17" spans="1:18" ht="20.25" customHeight="1" x14ac:dyDescent="0.2">
      <c r="A17" s="3076" t="s">
        <v>210</v>
      </c>
      <c r="B17" s="3065" t="s">
        <v>72</v>
      </c>
      <c r="C17" s="25" t="s">
        <v>72</v>
      </c>
      <c r="D17" s="2786">
        <v>0</v>
      </c>
      <c r="E17" s="2786">
        <v>0</v>
      </c>
      <c r="F17" s="2786">
        <v>0</v>
      </c>
      <c r="G17" s="2786">
        <v>2</v>
      </c>
      <c r="H17" s="2786">
        <v>9</v>
      </c>
      <c r="I17" s="2786">
        <v>11</v>
      </c>
      <c r="J17" s="2786">
        <v>0</v>
      </c>
      <c r="K17" s="2786">
        <v>0</v>
      </c>
      <c r="L17" s="2786">
        <v>0</v>
      </c>
      <c r="M17" s="2786">
        <f t="shared" si="0"/>
        <v>2</v>
      </c>
      <c r="N17" s="2786">
        <f t="shared" si="0"/>
        <v>9</v>
      </c>
      <c r="O17" s="2786">
        <f t="shared" si="0"/>
        <v>11</v>
      </c>
      <c r="P17" s="2366" t="s">
        <v>145</v>
      </c>
      <c r="Q17" s="3139" t="s">
        <v>145</v>
      </c>
      <c r="R17" s="3126" t="s">
        <v>211</v>
      </c>
    </row>
    <row r="18" spans="1:18" ht="20.25" customHeight="1" x14ac:dyDescent="0.2">
      <c r="A18" s="2969"/>
      <c r="B18" s="3065"/>
      <c r="C18" s="25" t="s">
        <v>73</v>
      </c>
      <c r="D18" s="2786">
        <v>0</v>
      </c>
      <c r="E18" s="2786">
        <v>0</v>
      </c>
      <c r="F18" s="2786">
        <v>0</v>
      </c>
      <c r="G18" s="2786">
        <v>3</v>
      </c>
      <c r="H18" s="2786">
        <v>8</v>
      </c>
      <c r="I18" s="2786">
        <v>11</v>
      </c>
      <c r="J18" s="2786">
        <v>1</v>
      </c>
      <c r="K18" s="2786">
        <v>5</v>
      </c>
      <c r="L18" s="2786">
        <v>6</v>
      </c>
      <c r="M18" s="2786">
        <f t="shared" si="0"/>
        <v>4</v>
      </c>
      <c r="N18" s="2786">
        <f t="shared" si="0"/>
        <v>13</v>
      </c>
      <c r="O18" s="2786">
        <f t="shared" si="0"/>
        <v>17</v>
      </c>
      <c r="P18" s="2115" t="s">
        <v>159</v>
      </c>
      <c r="Q18" s="3139"/>
      <c r="R18" s="3255"/>
    </row>
    <row r="19" spans="1:18" ht="20.25" customHeight="1" x14ac:dyDescent="0.2">
      <c r="A19" s="2969"/>
      <c r="B19" s="3065" t="s">
        <v>46</v>
      </c>
      <c r="C19" s="3065"/>
      <c r="D19" s="2786">
        <f>SUM(D17:D18)</f>
        <v>0</v>
      </c>
      <c r="E19" s="2786">
        <f t="shared" ref="E19:O19" si="3">SUM(E17:E18)</f>
        <v>0</v>
      </c>
      <c r="F19" s="2786">
        <f t="shared" si="3"/>
        <v>0</v>
      </c>
      <c r="G19" s="2786">
        <f t="shared" si="3"/>
        <v>5</v>
      </c>
      <c r="H19" s="2786">
        <f t="shared" si="3"/>
        <v>17</v>
      </c>
      <c r="I19" s="2786">
        <f t="shared" si="3"/>
        <v>22</v>
      </c>
      <c r="J19" s="2786">
        <f t="shared" si="3"/>
        <v>1</v>
      </c>
      <c r="K19" s="2786">
        <f t="shared" si="3"/>
        <v>5</v>
      </c>
      <c r="L19" s="2786">
        <f t="shared" si="3"/>
        <v>6</v>
      </c>
      <c r="M19" s="2786">
        <f t="shared" si="3"/>
        <v>6</v>
      </c>
      <c r="N19" s="2786">
        <f t="shared" si="3"/>
        <v>22</v>
      </c>
      <c r="O19" s="2786">
        <f t="shared" si="3"/>
        <v>28</v>
      </c>
      <c r="P19" s="3671" t="s">
        <v>133</v>
      </c>
      <c r="Q19" s="3671"/>
      <c r="R19" s="3255"/>
    </row>
    <row r="20" spans="1:18" ht="33" customHeight="1" x14ac:dyDescent="0.2">
      <c r="A20" s="3077"/>
      <c r="B20" s="2746" t="s">
        <v>964</v>
      </c>
      <c r="C20" s="2746" t="s">
        <v>2948</v>
      </c>
      <c r="D20" s="2786">
        <v>0</v>
      </c>
      <c r="E20" s="2786">
        <v>0</v>
      </c>
      <c r="F20" s="2786">
        <v>0</v>
      </c>
      <c r="G20" s="2786">
        <v>7</v>
      </c>
      <c r="H20" s="2786">
        <v>9</v>
      </c>
      <c r="I20" s="2786">
        <v>16</v>
      </c>
      <c r="J20" s="2786">
        <v>0</v>
      </c>
      <c r="K20" s="2786">
        <v>0</v>
      </c>
      <c r="L20" s="2786">
        <v>0</v>
      </c>
      <c r="M20" s="2786">
        <f t="shared" ref="M20:O20" si="4">SUM(D20,G20,J20)</f>
        <v>7</v>
      </c>
      <c r="N20" s="2786">
        <f t="shared" si="4"/>
        <v>9</v>
      </c>
      <c r="O20" s="2786">
        <f t="shared" si="4"/>
        <v>16</v>
      </c>
      <c r="P20" s="2784" t="s">
        <v>2949</v>
      </c>
      <c r="Q20" s="2784" t="s">
        <v>1372</v>
      </c>
      <c r="R20" s="3127"/>
    </row>
    <row r="21" spans="1:18" ht="20.25" customHeight="1" x14ac:dyDescent="0.2">
      <c r="A21" s="3065" t="s">
        <v>92</v>
      </c>
      <c r="B21" s="3065"/>
      <c r="C21" s="3065"/>
      <c r="D21" s="2786">
        <f>SUM(D17:D18)</f>
        <v>0</v>
      </c>
      <c r="E21" s="2786">
        <f t="shared" ref="E21:F21" si="5">SUM(E17:E18)</f>
        <v>0</v>
      </c>
      <c r="F21" s="2786">
        <f t="shared" si="5"/>
        <v>0</v>
      </c>
      <c r="G21" s="2786">
        <f>SUM(G19:G20)</f>
        <v>12</v>
      </c>
      <c r="H21" s="2786">
        <f t="shared" ref="H21:L21" si="6">SUM(H19:H20)</f>
        <v>26</v>
      </c>
      <c r="I21" s="2786">
        <f t="shared" si="6"/>
        <v>38</v>
      </c>
      <c r="J21" s="2786">
        <f t="shared" si="6"/>
        <v>1</v>
      </c>
      <c r="K21" s="2786">
        <f t="shared" si="6"/>
        <v>5</v>
      </c>
      <c r="L21" s="2786">
        <f t="shared" si="6"/>
        <v>6</v>
      </c>
      <c r="M21" s="2786">
        <f t="shared" si="0"/>
        <v>13</v>
      </c>
      <c r="N21" s="2786">
        <f t="shared" si="0"/>
        <v>31</v>
      </c>
      <c r="O21" s="2786">
        <f t="shared" si="0"/>
        <v>44</v>
      </c>
      <c r="P21" s="3139" t="s">
        <v>130</v>
      </c>
      <c r="Q21" s="3139"/>
      <c r="R21" s="3139"/>
    </row>
    <row r="22" spans="1:18" ht="30" customHeight="1" x14ac:dyDescent="0.2">
      <c r="A22" s="3065" t="s">
        <v>36</v>
      </c>
      <c r="B22" s="2746" t="s">
        <v>54</v>
      </c>
      <c r="C22" s="2717"/>
      <c r="D22" s="2786">
        <v>0</v>
      </c>
      <c r="E22" s="2786">
        <v>0</v>
      </c>
      <c r="F22" s="2786">
        <v>0</v>
      </c>
      <c r="G22" s="2786">
        <v>1</v>
      </c>
      <c r="H22" s="2786">
        <v>9</v>
      </c>
      <c r="I22" s="2786">
        <v>10</v>
      </c>
      <c r="J22" s="2786">
        <v>0</v>
      </c>
      <c r="K22" s="2786">
        <v>0</v>
      </c>
      <c r="L22" s="2786">
        <v>0</v>
      </c>
      <c r="M22" s="2786">
        <f t="shared" si="0"/>
        <v>1</v>
      </c>
      <c r="N22" s="2786">
        <f t="shared" si="0"/>
        <v>9</v>
      </c>
      <c r="O22" s="2786">
        <f t="shared" si="0"/>
        <v>10</v>
      </c>
      <c r="P22" s="2744"/>
      <c r="Q22" s="2713" t="s">
        <v>238</v>
      </c>
      <c r="R22" s="3139" t="s">
        <v>123</v>
      </c>
    </row>
    <row r="23" spans="1:18" ht="18.75" customHeight="1" x14ac:dyDescent="0.2">
      <c r="A23" s="3065"/>
      <c r="B23" s="2746" t="s">
        <v>55</v>
      </c>
      <c r="C23" s="2717"/>
      <c r="D23" s="2786">
        <v>0</v>
      </c>
      <c r="E23" s="2786">
        <v>0</v>
      </c>
      <c r="F23" s="2786">
        <v>0</v>
      </c>
      <c r="G23" s="2786">
        <v>6</v>
      </c>
      <c r="H23" s="2786">
        <v>3</v>
      </c>
      <c r="I23" s="2786">
        <v>9</v>
      </c>
      <c r="J23" s="2786">
        <v>3</v>
      </c>
      <c r="K23" s="2786">
        <v>3</v>
      </c>
      <c r="L23" s="2786">
        <v>6</v>
      </c>
      <c r="M23" s="2786">
        <f t="shared" si="0"/>
        <v>9</v>
      </c>
      <c r="N23" s="2786">
        <f t="shared" si="0"/>
        <v>6</v>
      </c>
      <c r="O23" s="2786">
        <f t="shared" si="0"/>
        <v>15</v>
      </c>
      <c r="P23" s="2744"/>
      <c r="Q23" s="2713" t="s">
        <v>239</v>
      </c>
      <c r="R23" s="3139"/>
    </row>
    <row r="24" spans="1:18" ht="15" customHeight="1" x14ac:dyDescent="0.2">
      <c r="A24" s="3065"/>
      <c r="B24" s="2746" t="s">
        <v>2950</v>
      </c>
      <c r="C24" s="2717"/>
      <c r="D24" s="2786">
        <v>0</v>
      </c>
      <c r="E24" s="2786">
        <v>0</v>
      </c>
      <c r="F24" s="2786">
        <v>0</v>
      </c>
      <c r="G24" s="2786">
        <v>3</v>
      </c>
      <c r="H24" s="2786">
        <v>4</v>
      </c>
      <c r="I24" s="2786">
        <v>7</v>
      </c>
      <c r="J24" s="2786">
        <v>0</v>
      </c>
      <c r="K24" s="2786">
        <v>0</v>
      </c>
      <c r="L24" s="2786">
        <v>0</v>
      </c>
      <c r="M24" s="2786">
        <f t="shared" si="0"/>
        <v>3</v>
      </c>
      <c r="N24" s="2786">
        <f t="shared" si="0"/>
        <v>4</v>
      </c>
      <c r="O24" s="2786">
        <f t="shared" si="0"/>
        <v>7</v>
      </c>
      <c r="P24" s="2744"/>
      <c r="Q24" s="2713" t="s">
        <v>240</v>
      </c>
      <c r="R24" s="3139"/>
    </row>
    <row r="25" spans="1:18" ht="17.25" customHeight="1" x14ac:dyDescent="0.2">
      <c r="A25" s="3065" t="s">
        <v>92</v>
      </c>
      <c r="B25" s="3065"/>
      <c r="C25" s="3065"/>
      <c r="D25" s="2786">
        <f>SUM(D22:D24)</f>
        <v>0</v>
      </c>
      <c r="E25" s="2786">
        <f t="shared" ref="E25:O25" si="7">SUM(E22:E24)</f>
        <v>0</v>
      </c>
      <c r="F25" s="2786">
        <f t="shared" si="7"/>
        <v>0</v>
      </c>
      <c r="G25" s="2786">
        <f t="shared" si="7"/>
        <v>10</v>
      </c>
      <c r="H25" s="2786">
        <f t="shared" si="7"/>
        <v>16</v>
      </c>
      <c r="I25" s="2786">
        <f t="shared" si="7"/>
        <v>26</v>
      </c>
      <c r="J25" s="2786">
        <f t="shared" si="7"/>
        <v>3</v>
      </c>
      <c r="K25" s="2786">
        <f t="shared" si="7"/>
        <v>3</v>
      </c>
      <c r="L25" s="2786">
        <f t="shared" si="7"/>
        <v>6</v>
      </c>
      <c r="M25" s="2786">
        <f t="shared" si="7"/>
        <v>13</v>
      </c>
      <c r="N25" s="2786">
        <f t="shared" si="7"/>
        <v>19</v>
      </c>
      <c r="O25" s="2786">
        <f t="shared" si="7"/>
        <v>32</v>
      </c>
      <c r="P25" s="3139" t="s">
        <v>130</v>
      </c>
      <c r="Q25" s="3139"/>
      <c r="R25" s="3139"/>
    </row>
    <row r="26" spans="1:18" ht="17.25" customHeight="1" x14ac:dyDescent="0.2">
      <c r="A26" s="3066" t="s">
        <v>40</v>
      </c>
      <c r="B26" s="1107" t="s">
        <v>85</v>
      </c>
      <c r="C26" s="2335"/>
      <c r="D26" s="2786">
        <v>0</v>
      </c>
      <c r="E26" s="2786">
        <v>0</v>
      </c>
      <c r="F26" s="2786">
        <v>0</v>
      </c>
      <c r="G26" s="2786">
        <v>15</v>
      </c>
      <c r="H26" s="2786">
        <v>8</v>
      </c>
      <c r="I26" s="2786">
        <v>23</v>
      </c>
      <c r="J26" s="2786">
        <v>10</v>
      </c>
      <c r="K26" s="2786">
        <v>6</v>
      </c>
      <c r="L26" s="2786">
        <v>16</v>
      </c>
      <c r="M26" s="2786">
        <f t="shared" si="0"/>
        <v>25</v>
      </c>
      <c r="N26" s="2786">
        <f t="shared" si="0"/>
        <v>14</v>
      </c>
      <c r="O26" s="2786">
        <f t="shared" si="0"/>
        <v>39</v>
      </c>
      <c r="P26" s="2713"/>
      <c r="Q26" s="2713" t="s">
        <v>2951</v>
      </c>
      <c r="R26" s="3126" t="s">
        <v>124</v>
      </c>
    </row>
    <row r="27" spans="1:18" ht="17.25" customHeight="1" x14ac:dyDescent="0.2">
      <c r="A27" s="3067"/>
      <c r="B27" s="1107" t="s">
        <v>203</v>
      </c>
      <c r="C27" s="3813"/>
      <c r="D27" s="2786">
        <v>0</v>
      </c>
      <c r="E27" s="2786">
        <v>0</v>
      </c>
      <c r="F27" s="2786">
        <v>0</v>
      </c>
      <c r="G27" s="2786">
        <v>9</v>
      </c>
      <c r="H27" s="2786">
        <v>7</v>
      </c>
      <c r="I27" s="2786">
        <v>16</v>
      </c>
      <c r="J27" s="2786">
        <v>0</v>
      </c>
      <c r="K27" s="2786">
        <v>0</v>
      </c>
      <c r="L27" s="2786">
        <v>0</v>
      </c>
      <c r="M27" s="2786">
        <f t="shared" ref="M27:O29" si="8">SUM(D27,G27,J27)</f>
        <v>9</v>
      </c>
      <c r="N27" s="2786">
        <f t="shared" si="8"/>
        <v>7</v>
      </c>
      <c r="O27" s="2786">
        <f t="shared" si="8"/>
        <v>16</v>
      </c>
      <c r="P27" s="3813"/>
      <c r="Q27" s="2713" t="s">
        <v>2952</v>
      </c>
      <c r="R27" s="3255"/>
    </row>
    <row r="28" spans="1:18" ht="25.5" customHeight="1" x14ac:dyDescent="0.2">
      <c r="A28" s="3067"/>
      <c r="B28" s="1107" t="s">
        <v>2953</v>
      </c>
      <c r="C28" s="2786"/>
      <c r="D28" s="2786">
        <v>0</v>
      </c>
      <c r="E28" s="2786">
        <v>0</v>
      </c>
      <c r="F28" s="2786">
        <v>0</v>
      </c>
      <c r="G28" s="2786">
        <v>8</v>
      </c>
      <c r="H28" s="2786">
        <v>6</v>
      </c>
      <c r="I28" s="2786">
        <v>14</v>
      </c>
      <c r="J28" s="2786">
        <v>0</v>
      </c>
      <c r="K28" s="2786">
        <v>0</v>
      </c>
      <c r="L28" s="2786">
        <v>0</v>
      </c>
      <c r="M28" s="2786">
        <f t="shared" si="8"/>
        <v>8</v>
      </c>
      <c r="N28" s="2786">
        <f t="shared" si="8"/>
        <v>6</v>
      </c>
      <c r="O28" s="2786">
        <f t="shared" si="8"/>
        <v>14</v>
      </c>
      <c r="P28" s="2744"/>
      <c r="Q28" s="2713" t="s">
        <v>2954</v>
      </c>
      <c r="R28" s="3255"/>
    </row>
    <row r="29" spans="1:18" ht="29.25" customHeight="1" x14ac:dyDescent="0.2">
      <c r="A29" s="3665"/>
      <c r="B29" s="1427" t="s">
        <v>2955</v>
      </c>
      <c r="C29" s="2786"/>
      <c r="D29" s="2786">
        <v>9</v>
      </c>
      <c r="E29" s="2786">
        <v>0</v>
      </c>
      <c r="F29" s="2786">
        <v>9</v>
      </c>
      <c r="G29" s="2786">
        <v>0</v>
      </c>
      <c r="H29" s="2786">
        <v>0</v>
      </c>
      <c r="I29" s="2786">
        <v>0</v>
      </c>
      <c r="J29" s="2786">
        <v>0</v>
      </c>
      <c r="K29" s="2786">
        <v>0</v>
      </c>
      <c r="L29" s="2786">
        <v>0</v>
      </c>
      <c r="M29" s="2786">
        <f t="shared" si="8"/>
        <v>9</v>
      </c>
      <c r="N29" s="2786">
        <f t="shared" si="8"/>
        <v>0</v>
      </c>
      <c r="O29" s="2786">
        <f t="shared" si="8"/>
        <v>9</v>
      </c>
      <c r="P29" s="2744"/>
      <c r="Q29" s="2713" t="s">
        <v>2956</v>
      </c>
      <c r="R29" s="3127"/>
    </row>
    <row r="30" spans="1:18" ht="16.5" customHeight="1" thickBot="1" x14ac:dyDescent="0.25">
      <c r="A30" s="3065" t="s">
        <v>92</v>
      </c>
      <c r="B30" s="3065"/>
      <c r="C30" s="3065"/>
      <c r="D30" s="2786">
        <f>SUM(D26:D29)</f>
        <v>9</v>
      </c>
      <c r="E30" s="2786">
        <f t="shared" ref="E30:O30" si="9">SUM(E26:E29)</f>
        <v>0</v>
      </c>
      <c r="F30" s="2786">
        <f t="shared" si="9"/>
        <v>9</v>
      </c>
      <c r="G30" s="2786">
        <f t="shared" si="9"/>
        <v>32</v>
      </c>
      <c r="H30" s="2786">
        <f t="shared" si="9"/>
        <v>21</v>
      </c>
      <c r="I30" s="2786">
        <f t="shared" si="9"/>
        <v>53</v>
      </c>
      <c r="J30" s="2786">
        <f t="shared" si="9"/>
        <v>10</v>
      </c>
      <c r="K30" s="2786">
        <f t="shared" si="9"/>
        <v>6</v>
      </c>
      <c r="L30" s="2786">
        <f t="shared" si="9"/>
        <v>16</v>
      </c>
      <c r="M30" s="2786">
        <f t="shared" si="9"/>
        <v>51</v>
      </c>
      <c r="N30" s="2786">
        <f t="shared" si="9"/>
        <v>27</v>
      </c>
      <c r="O30" s="2786">
        <f t="shared" si="9"/>
        <v>78</v>
      </c>
      <c r="P30" s="3139" t="s">
        <v>130</v>
      </c>
      <c r="Q30" s="3139"/>
      <c r="R30" s="3139"/>
    </row>
    <row r="31" spans="1:18" ht="16.5" customHeight="1" thickBot="1" x14ac:dyDescent="0.25">
      <c r="A31" s="3814" t="s">
        <v>87</v>
      </c>
      <c r="B31" s="3814"/>
      <c r="C31" s="3814"/>
      <c r="D31" s="1980">
        <f>SUM(D30,D25,D21,D16,D13,D12)</f>
        <v>9</v>
      </c>
      <c r="E31" s="1980">
        <f t="shared" ref="E31:O31" si="10">SUM(E30,E25,E21,E16,E13,E12)</f>
        <v>0</v>
      </c>
      <c r="F31" s="1980">
        <f t="shared" si="10"/>
        <v>9</v>
      </c>
      <c r="G31" s="1980">
        <f t="shared" si="10"/>
        <v>90</v>
      </c>
      <c r="H31" s="1980">
        <f t="shared" si="10"/>
        <v>119</v>
      </c>
      <c r="I31" s="1980">
        <f t="shared" si="10"/>
        <v>209</v>
      </c>
      <c r="J31" s="1980">
        <f t="shared" si="10"/>
        <v>14</v>
      </c>
      <c r="K31" s="1980">
        <f t="shared" si="10"/>
        <v>14</v>
      </c>
      <c r="L31" s="1980">
        <f t="shared" si="10"/>
        <v>28</v>
      </c>
      <c r="M31" s="1980">
        <f t="shared" si="10"/>
        <v>113</v>
      </c>
      <c r="N31" s="1980">
        <f t="shared" si="10"/>
        <v>133</v>
      </c>
      <c r="O31" s="1980">
        <f t="shared" si="10"/>
        <v>246</v>
      </c>
      <c r="P31" s="3115" t="s">
        <v>2957</v>
      </c>
      <c r="Q31" s="3115"/>
      <c r="R31" s="3115"/>
    </row>
    <row r="32" spans="1:18" ht="13.5" thickTop="1" x14ac:dyDescent="0.2"/>
  </sheetData>
  <mergeCells count="44">
    <mergeCell ref="A26:A29"/>
    <mergeCell ref="R26:R29"/>
    <mergeCell ref="A30:C30"/>
    <mergeCell ref="P30:R30"/>
    <mergeCell ref="A31:C31"/>
    <mergeCell ref="P31:R31"/>
    <mergeCell ref="A21:C21"/>
    <mergeCell ref="P21:R21"/>
    <mergeCell ref="A22:A24"/>
    <mergeCell ref="R22:R24"/>
    <mergeCell ref="A25:C25"/>
    <mergeCell ref="P25:R25"/>
    <mergeCell ref="A16:C16"/>
    <mergeCell ref="P16:R16"/>
    <mergeCell ref="A17:A20"/>
    <mergeCell ref="B17:B18"/>
    <mergeCell ref="Q17:Q18"/>
    <mergeCell ref="R17:R20"/>
    <mergeCell ref="B19:C19"/>
    <mergeCell ref="P19:Q19"/>
    <mergeCell ref="A8:A11"/>
    <mergeCell ref="R8:R11"/>
    <mergeCell ref="A12:C12"/>
    <mergeCell ref="P12:R12"/>
    <mergeCell ref="A14:A15"/>
    <mergeCell ref="R14:R15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25" right="0.25" top="1" bottom="1" header="1" footer="1"/>
  <pageSetup paperSize="9" scale="70" firstPageNumber="286" orientation="landscape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R16"/>
  <sheetViews>
    <sheetView rightToLeft="1" view="pageBreakPreview" zoomScale="91" zoomScaleSheetLayoutView="91" workbookViewId="0">
      <selection sqref="A1:R23"/>
    </sheetView>
  </sheetViews>
  <sheetFormatPr defaultRowHeight="12.75" x14ac:dyDescent="0.2"/>
  <cols>
    <col min="1" max="1" width="13.7109375" style="227" customWidth="1"/>
    <col min="2" max="2" width="10.85546875" style="227" customWidth="1"/>
    <col min="3" max="3" width="14.5703125" style="227" customWidth="1"/>
    <col min="4" max="15" width="5.85546875" style="227" customWidth="1"/>
    <col min="16" max="16" width="17.85546875" style="227" customWidth="1"/>
    <col min="17" max="17" width="16.7109375" style="227" customWidth="1"/>
    <col min="18" max="18" width="15.7109375" style="227" customWidth="1"/>
    <col min="19" max="16384" width="9.140625" style="227"/>
  </cols>
  <sheetData>
    <row r="2" spans="1:18" ht="18" x14ac:dyDescent="0.2">
      <c r="A2" s="3039" t="s">
        <v>2303</v>
      </c>
      <c r="B2" s="3039"/>
      <c r="C2" s="3039"/>
      <c r="D2" s="3039"/>
      <c r="E2" s="3039"/>
      <c r="F2" s="3039"/>
      <c r="G2" s="3039"/>
      <c r="H2" s="3039"/>
      <c r="I2" s="3039"/>
      <c r="J2" s="3039"/>
      <c r="K2" s="3039"/>
      <c r="L2" s="3039"/>
      <c r="M2" s="3039"/>
      <c r="N2" s="3039"/>
      <c r="O2" s="3039"/>
      <c r="P2" s="3039"/>
      <c r="Q2" s="3039"/>
      <c r="R2" s="3039"/>
    </row>
    <row r="3" spans="1:18" ht="35.25" customHeight="1" x14ac:dyDescent="0.2">
      <c r="A3" s="2807" t="s">
        <v>2304</v>
      </c>
      <c r="B3" s="2807"/>
      <c r="C3" s="2807"/>
      <c r="D3" s="2807"/>
      <c r="E3" s="2807"/>
      <c r="F3" s="2807"/>
      <c r="G3" s="2807"/>
      <c r="H3" s="2807"/>
      <c r="I3" s="2807"/>
      <c r="J3" s="2807"/>
      <c r="K3" s="2807"/>
      <c r="L3" s="2807"/>
      <c r="M3" s="2807"/>
      <c r="N3" s="2807"/>
      <c r="O3" s="2807"/>
      <c r="P3" s="2807"/>
      <c r="Q3" s="2807"/>
      <c r="R3" s="2807"/>
    </row>
    <row r="4" spans="1:18" ht="18.75" customHeight="1" thickBot="1" x14ac:dyDescent="0.25">
      <c r="A4" s="3041" t="s">
        <v>2313</v>
      </c>
      <c r="B4" s="3041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3042" t="s">
        <v>1802</v>
      </c>
      <c r="Q4" s="3042"/>
      <c r="R4" s="3042"/>
    </row>
    <row r="5" spans="1:18" ht="16.5" customHeight="1" thickTop="1" x14ac:dyDescent="0.2">
      <c r="A5" s="3035" t="s">
        <v>44</v>
      </c>
      <c r="B5" s="2847" t="s">
        <v>86</v>
      </c>
      <c r="C5" s="2847" t="s">
        <v>45</v>
      </c>
      <c r="D5" s="2847" t="s">
        <v>33</v>
      </c>
      <c r="E5" s="2847"/>
      <c r="F5" s="2847"/>
      <c r="G5" s="2847" t="s">
        <v>1</v>
      </c>
      <c r="H5" s="2847"/>
      <c r="I5" s="2847"/>
      <c r="J5" s="2847" t="s">
        <v>2</v>
      </c>
      <c r="K5" s="2847"/>
      <c r="L5" s="2847"/>
      <c r="M5" s="2847" t="s">
        <v>31</v>
      </c>
      <c r="N5" s="2847"/>
      <c r="O5" s="2847"/>
      <c r="P5" s="2909" t="s">
        <v>99</v>
      </c>
      <c r="Q5" s="2909" t="s">
        <v>126</v>
      </c>
      <c r="R5" s="2910" t="s">
        <v>166</v>
      </c>
    </row>
    <row r="6" spans="1:18" ht="15.75" customHeight="1" x14ac:dyDescent="0.2">
      <c r="A6" s="3036"/>
      <c r="B6" s="2817"/>
      <c r="C6" s="2817"/>
      <c r="D6" s="2827" t="s">
        <v>94</v>
      </c>
      <c r="E6" s="2827"/>
      <c r="F6" s="2827"/>
      <c r="G6" s="2827" t="s">
        <v>95</v>
      </c>
      <c r="H6" s="2827"/>
      <c r="I6" s="2827"/>
      <c r="J6" s="2827" t="s">
        <v>96</v>
      </c>
      <c r="K6" s="2827"/>
      <c r="L6" s="2827"/>
      <c r="M6" s="2827" t="s">
        <v>120</v>
      </c>
      <c r="N6" s="2827"/>
      <c r="O6" s="2827"/>
      <c r="P6" s="2883"/>
      <c r="Q6" s="2883"/>
      <c r="R6" s="2911"/>
    </row>
    <row r="7" spans="1:18" ht="16.5" customHeight="1" x14ac:dyDescent="0.2">
      <c r="A7" s="3036"/>
      <c r="B7" s="2817"/>
      <c r="C7" s="2817"/>
      <c r="D7" s="2559" t="s">
        <v>204</v>
      </c>
      <c r="E7" s="2559" t="s">
        <v>2833</v>
      </c>
      <c r="F7" s="2559" t="s">
        <v>26</v>
      </c>
      <c r="G7" s="2559" t="s">
        <v>204</v>
      </c>
      <c r="H7" s="2559" t="s">
        <v>2833</v>
      </c>
      <c r="I7" s="2559" t="s">
        <v>26</v>
      </c>
      <c r="J7" s="2559" t="s">
        <v>204</v>
      </c>
      <c r="K7" s="2559" t="s">
        <v>2833</v>
      </c>
      <c r="L7" s="2559" t="s">
        <v>26</v>
      </c>
      <c r="M7" s="2559" t="s">
        <v>204</v>
      </c>
      <c r="N7" s="2559" t="s">
        <v>2833</v>
      </c>
      <c r="O7" s="2559" t="s">
        <v>26</v>
      </c>
      <c r="P7" s="2883"/>
      <c r="Q7" s="2883"/>
      <c r="R7" s="2911"/>
    </row>
    <row r="8" spans="1:18" ht="38.25" customHeight="1" thickBot="1" x14ac:dyDescent="0.25">
      <c r="A8" s="3037"/>
      <c r="B8" s="2866"/>
      <c r="C8" s="2866"/>
      <c r="D8" s="191" t="s">
        <v>181</v>
      </c>
      <c r="E8" s="191" t="s">
        <v>182</v>
      </c>
      <c r="F8" s="191" t="s">
        <v>183</v>
      </c>
      <c r="G8" s="191" t="s">
        <v>181</v>
      </c>
      <c r="H8" s="191" t="s">
        <v>182</v>
      </c>
      <c r="I8" s="191" t="s">
        <v>183</v>
      </c>
      <c r="J8" s="191" t="s">
        <v>181</v>
      </c>
      <c r="K8" s="191" t="s">
        <v>182</v>
      </c>
      <c r="L8" s="191" t="s">
        <v>183</v>
      </c>
      <c r="M8" s="191" t="s">
        <v>181</v>
      </c>
      <c r="N8" s="191" t="s">
        <v>182</v>
      </c>
      <c r="O8" s="191" t="s">
        <v>183</v>
      </c>
      <c r="P8" s="2884"/>
      <c r="Q8" s="2884"/>
      <c r="R8" s="2912"/>
    </row>
    <row r="9" spans="1:18" ht="34.5" customHeight="1" x14ac:dyDescent="0.2">
      <c r="A9" s="1938" t="s">
        <v>36</v>
      </c>
      <c r="B9" s="1939" t="s">
        <v>1186</v>
      </c>
      <c r="C9" s="1940"/>
      <c r="D9" s="213">
        <v>0</v>
      </c>
      <c r="E9" s="213">
        <v>0</v>
      </c>
      <c r="F9" s="213">
        <v>0</v>
      </c>
      <c r="G9" s="213">
        <v>1</v>
      </c>
      <c r="H9" s="213">
        <v>0</v>
      </c>
      <c r="I9" s="213">
        <v>1</v>
      </c>
      <c r="J9" s="213">
        <v>0</v>
      </c>
      <c r="K9" s="213">
        <v>0</v>
      </c>
      <c r="L9" s="213">
        <v>0</v>
      </c>
      <c r="M9" s="213">
        <f>SUM(D9,G9,J9)</f>
        <v>1</v>
      </c>
      <c r="N9" s="213">
        <f t="shared" ref="N9:O9" si="0">SUM(E9,H9,K9)</f>
        <v>0</v>
      </c>
      <c r="O9" s="213">
        <f t="shared" si="0"/>
        <v>1</v>
      </c>
      <c r="P9" s="1927"/>
      <c r="Q9" s="1727" t="s">
        <v>329</v>
      </c>
      <c r="R9" s="1946" t="s">
        <v>123</v>
      </c>
    </row>
    <row r="10" spans="1:18" ht="48" customHeight="1" x14ac:dyDescent="0.2">
      <c r="A10" s="1941" t="s">
        <v>2305</v>
      </c>
      <c r="B10" s="1942" t="s">
        <v>60</v>
      </c>
      <c r="C10" s="1943" t="s">
        <v>651</v>
      </c>
      <c r="D10" s="213">
        <v>0</v>
      </c>
      <c r="E10" s="213">
        <v>0</v>
      </c>
      <c r="F10" s="213">
        <v>0</v>
      </c>
      <c r="G10" s="213">
        <v>0</v>
      </c>
      <c r="H10" s="213">
        <v>2</v>
      </c>
      <c r="I10" s="213">
        <v>2</v>
      </c>
      <c r="J10" s="213">
        <v>0</v>
      </c>
      <c r="K10" s="213">
        <v>0</v>
      </c>
      <c r="L10" s="213">
        <v>0</v>
      </c>
      <c r="M10" s="213">
        <f t="shared" ref="M10:M14" si="1">SUM(D10,G10,J10)</f>
        <v>0</v>
      </c>
      <c r="N10" s="213">
        <f t="shared" ref="N10:N14" si="2">SUM(E10,H10,K10)</f>
        <v>2</v>
      </c>
      <c r="O10" s="213">
        <f t="shared" ref="O10:O14" si="3">SUM(F10,I10,L10)</f>
        <v>2</v>
      </c>
      <c r="P10" s="1728" t="s">
        <v>897</v>
      </c>
      <c r="Q10" s="1947" t="s">
        <v>138</v>
      </c>
      <c r="R10" s="1948" t="s">
        <v>892</v>
      </c>
    </row>
    <row r="11" spans="1:18" ht="34.5" customHeight="1" x14ac:dyDescent="0.2">
      <c r="A11" s="3052" t="s">
        <v>39</v>
      </c>
      <c r="B11" s="1942" t="s">
        <v>746</v>
      </c>
      <c r="C11" s="1943"/>
      <c r="D11" s="213">
        <v>0</v>
      </c>
      <c r="E11" s="213">
        <v>0</v>
      </c>
      <c r="F11" s="213">
        <v>0</v>
      </c>
      <c r="G11" s="213">
        <v>0</v>
      </c>
      <c r="H11" s="213">
        <v>2</v>
      </c>
      <c r="I11" s="213">
        <v>2</v>
      </c>
      <c r="J11" s="213">
        <v>0</v>
      </c>
      <c r="K11" s="213">
        <v>0</v>
      </c>
      <c r="L11" s="213">
        <v>0</v>
      </c>
      <c r="M11" s="213">
        <f t="shared" si="1"/>
        <v>0</v>
      </c>
      <c r="N11" s="213">
        <f t="shared" si="2"/>
        <v>2</v>
      </c>
      <c r="O11" s="213">
        <f t="shared" si="3"/>
        <v>2</v>
      </c>
      <c r="P11" s="1928"/>
      <c r="Q11" s="97" t="s">
        <v>912</v>
      </c>
      <c r="R11" s="3054" t="s">
        <v>442</v>
      </c>
    </row>
    <row r="12" spans="1:18" ht="34.5" customHeight="1" x14ac:dyDescent="0.2">
      <c r="A12" s="3053"/>
      <c r="B12" s="1942" t="s">
        <v>748</v>
      </c>
      <c r="C12" s="1943"/>
      <c r="D12" s="213">
        <v>0</v>
      </c>
      <c r="E12" s="213">
        <v>0</v>
      </c>
      <c r="F12" s="213">
        <v>0</v>
      </c>
      <c r="G12" s="213">
        <v>1</v>
      </c>
      <c r="H12" s="213">
        <v>0</v>
      </c>
      <c r="I12" s="213">
        <v>1</v>
      </c>
      <c r="J12" s="213">
        <v>0</v>
      </c>
      <c r="K12" s="213">
        <v>0</v>
      </c>
      <c r="L12" s="213">
        <v>0</v>
      </c>
      <c r="M12" s="213">
        <f t="shared" si="1"/>
        <v>1</v>
      </c>
      <c r="N12" s="213">
        <f t="shared" si="2"/>
        <v>0</v>
      </c>
      <c r="O12" s="213">
        <f t="shared" si="3"/>
        <v>1</v>
      </c>
      <c r="P12" s="1928"/>
      <c r="Q12" s="98" t="s">
        <v>913</v>
      </c>
      <c r="R12" s="3055"/>
    </row>
    <row r="13" spans="1:18" ht="34.5" customHeight="1" x14ac:dyDescent="0.2">
      <c r="A13" s="1944" t="s">
        <v>41</v>
      </c>
      <c r="B13" s="1944" t="s">
        <v>72</v>
      </c>
      <c r="C13" s="1944"/>
      <c r="D13" s="2701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1</v>
      </c>
      <c r="L13" s="213">
        <v>1</v>
      </c>
      <c r="M13" s="213">
        <f t="shared" si="1"/>
        <v>0</v>
      </c>
      <c r="N13" s="213">
        <f t="shared" si="2"/>
        <v>1</v>
      </c>
      <c r="O13" s="213">
        <f t="shared" si="3"/>
        <v>1</v>
      </c>
      <c r="P13" s="1944"/>
      <c r="Q13" s="2419" t="s">
        <v>145</v>
      </c>
      <c r="R13" s="1949" t="s">
        <v>144</v>
      </c>
    </row>
    <row r="14" spans="1:18" ht="48" customHeight="1" thickBot="1" x14ac:dyDescent="0.25">
      <c r="A14" s="1945" t="s">
        <v>837</v>
      </c>
      <c r="B14" s="1514" t="s">
        <v>818</v>
      </c>
      <c r="C14" s="1514" t="s">
        <v>2314</v>
      </c>
      <c r="D14" s="196">
        <v>0</v>
      </c>
      <c r="E14" s="196">
        <v>0</v>
      </c>
      <c r="F14" s="196">
        <v>0</v>
      </c>
      <c r="G14" s="196">
        <v>0</v>
      </c>
      <c r="H14" s="196">
        <v>1</v>
      </c>
      <c r="I14" s="196">
        <v>1</v>
      </c>
      <c r="J14" s="196">
        <v>0</v>
      </c>
      <c r="K14" s="196">
        <v>0</v>
      </c>
      <c r="L14" s="196">
        <v>0</v>
      </c>
      <c r="M14" s="213">
        <f t="shared" si="1"/>
        <v>0</v>
      </c>
      <c r="N14" s="213">
        <f t="shared" si="2"/>
        <v>1</v>
      </c>
      <c r="O14" s="213">
        <f t="shared" si="3"/>
        <v>1</v>
      </c>
      <c r="P14" s="97" t="s">
        <v>930</v>
      </c>
      <c r="Q14" s="1944" t="s">
        <v>928</v>
      </c>
      <c r="R14" s="1944" t="s">
        <v>926</v>
      </c>
    </row>
    <row r="15" spans="1:18" ht="30" customHeight="1" thickBot="1" x14ac:dyDescent="0.25">
      <c r="A15" s="2991" t="s">
        <v>42</v>
      </c>
      <c r="B15" s="2991"/>
      <c r="C15" s="2991"/>
      <c r="D15" s="2595">
        <f>SUM(D9:D14)</f>
        <v>0</v>
      </c>
      <c r="E15" s="2595">
        <f t="shared" ref="E15:O15" si="4">SUM(E9:E14)</f>
        <v>0</v>
      </c>
      <c r="F15" s="2595">
        <f t="shared" si="4"/>
        <v>0</v>
      </c>
      <c r="G15" s="2595">
        <f t="shared" si="4"/>
        <v>2</v>
      </c>
      <c r="H15" s="2595">
        <f t="shared" si="4"/>
        <v>5</v>
      </c>
      <c r="I15" s="2595">
        <f t="shared" si="4"/>
        <v>7</v>
      </c>
      <c r="J15" s="2595">
        <f t="shared" si="4"/>
        <v>0</v>
      </c>
      <c r="K15" s="2595">
        <f t="shared" si="4"/>
        <v>1</v>
      </c>
      <c r="L15" s="2595">
        <f t="shared" si="4"/>
        <v>1</v>
      </c>
      <c r="M15" s="2595">
        <f t="shared" si="4"/>
        <v>2</v>
      </c>
      <c r="N15" s="2595">
        <f t="shared" si="4"/>
        <v>6</v>
      </c>
      <c r="O15" s="2595">
        <f t="shared" si="4"/>
        <v>8</v>
      </c>
      <c r="P15" s="2991" t="s">
        <v>466</v>
      </c>
      <c r="Q15" s="2991"/>
      <c r="R15" s="2991"/>
    </row>
    <row r="16" spans="1:18" ht="13.5" thickTop="1" x14ac:dyDescent="0.2"/>
  </sheetData>
  <mergeCells count="22">
    <mergeCell ref="A2:R2"/>
    <mergeCell ref="A3:R3"/>
    <mergeCell ref="A4:B4"/>
    <mergeCell ref="P4:R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A15:C15"/>
    <mergeCell ref="P15:R15"/>
    <mergeCell ref="D6:F6"/>
    <mergeCell ref="G6:I6"/>
    <mergeCell ref="J6:L6"/>
    <mergeCell ref="M6:O6"/>
    <mergeCell ref="A11:A12"/>
    <mergeCell ref="R11:R12"/>
  </mergeCells>
  <printOptions horizontalCentered="1"/>
  <pageMargins left="0.51181102362204722" right="0.51181102362204722" top="1.2598425196850394" bottom="0.98425196850393704" header="1.2598425196850394" footer="0.98425196850393704"/>
  <pageSetup paperSize="9" scale="80" firstPageNumber="66" orientation="landscape" useFirstPageNumber="1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5"/>
  <sheetViews>
    <sheetView rightToLeft="1" view="pageBreakPreview" zoomScale="85" zoomScaleNormal="75" zoomScaleSheetLayoutView="85" workbookViewId="0">
      <selection activeCell="P25" sqref="P25"/>
    </sheetView>
  </sheetViews>
  <sheetFormatPr defaultColWidth="6.7109375" defaultRowHeight="15" customHeight="1" x14ac:dyDescent="0.25"/>
  <cols>
    <col min="1" max="1" width="26.85546875" style="3815" customWidth="1"/>
    <col min="2" max="13" width="9.5703125" style="3815" customWidth="1"/>
    <col min="14" max="14" width="33" style="3815" customWidth="1"/>
    <col min="15" max="16384" width="6.7109375" style="3815"/>
  </cols>
  <sheetData>
    <row r="1" spans="1:14" ht="26.25" customHeight="1" x14ac:dyDescent="0.25">
      <c r="A1" s="3545" t="s">
        <v>2958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4" ht="37.5" customHeight="1" x14ac:dyDescent="0.25">
      <c r="A2" s="3166" t="s">
        <v>2959</v>
      </c>
      <c r="B2" s="3166"/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6"/>
    </row>
    <row r="3" spans="1:14" ht="26.25" customHeight="1" thickBot="1" x14ac:dyDescent="0.3">
      <c r="A3" s="3816" t="s">
        <v>2960</v>
      </c>
      <c r="N3" s="3807" t="s">
        <v>2961</v>
      </c>
    </row>
    <row r="4" spans="1:14" ht="26.25" customHeight="1" thickTop="1" x14ac:dyDescent="0.25">
      <c r="A4" s="2968" t="s">
        <v>44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084" t="s">
        <v>98</v>
      </c>
    </row>
    <row r="5" spans="1:14" ht="35.25" customHeight="1" x14ac:dyDescent="0.25">
      <c r="A5" s="3067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085"/>
    </row>
    <row r="6" spans="1:14" ht="22.5" customHeight="1" x14ac:dyDescent="0.25">
      <c r="A6" s="306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085"/>
    </row>
    <row r="7" spans="1:14" ht="22.5" customHeight="1" thickBot="1" x14ac:dyDescent="0.3">
      <c r="A7" s="3549"/>
      <c r="B7" s="2747" t="s">
        <v>181</v>
      </c>
      <c r="C7" s="2747" t="s">
        <v>182</v>
      </c>
      <c r="D7" s="2747" t="s">
        <v>183</v>
      </c>
      <c r="E7" s="2747" t="s">
        <v>181</v>
      </c>
      <c r="F7" s="2747" t="s">
        <v>182</v>
      </c>
      <c r="G7" s="2747" t="s">
        <v>183</v>
      </c>
      <c r="H7" s="2747" t="s">
        <v>181</v>
      </c>
      <c r="I7" s="2747" t="s">
        <v>182</v>
      </c>
      <c r="J7" s="2747" t="s">
        <v>183</v>
      </c>
      <c r="K7" s="2747" t="s">
        <v>181</v>
      </c>
      <c r="L7" s="2747" t="s">
        <v>182</v>
      </c>
      <c r="M7" s="2747" t="s">
        <v>183</v>
      </c>
      <c r="N7" s="3088"/>
    </row>
    <row r="8" spans="1:14" ht="30" customHeight="1" x14ac:dyDescent="0.25">
      <c r="A8" s="101" t="s">
        <v>43</v>
      </c>
      <c r="B8" s="377">
        <v>0</v>
      </c>
      <c r="C8" s="377">
        <v>0</v>
      </c>
      <c r="D8" s="377">
        <v>0</v>
      </c>
      <c r="E8" s="377">
        <v>70</v>
      </c>
      <c r="F8" s="377">
        <v>55</v>
      </c>
      <c r="G8" s="377">
        <v>125</v>
      </c>
      <c r="H8" s="377">
        <v>0</v>
      </c>
      <c r="I8" s="377">
        <v>0</v>
      </c>
      <c r="J8" s="377">
        <v>0</v>
      </c>
      <c r="K8" s="2733">
        <f t="shared" ref="K8:M13" si="0">SUM(B8,E8,H8)</f>
        <v>70</v>
      </c>
      <c r="L8" s="2733">
        <f t="shared" si="0"/>
        <v>55</v>
      </c>
      <c r="M8" s="2733">
        <f t="shared" si="0"/>
        <v>125</v>
      </c>
      <c r="N8" s="768" t="s">
        <v>125</v>
      </c>
    </row>
    <row r="9" spans="1:14" ht="30" customHeight="1" x14ac:dyDescent="0.25">
      <c r="A9" s="25" t="s">
        <v>38</v>
      </c>
      <c r="B9" s="2786">
        <v>0</v>
      </c>
      <c r="C9" s="2786">
        <v>0</v>
      </c>
      <c r="D9" s="2786">
        <v>0</v>
      </c>
      <c r="E9" s="2786">
        <v>7</v>
      </c>
      <c r="F9" s="2786">
        <v>8</v>
      </c>
      <c r="G9" s="2786">
        <v>15</v>
      </c>
      <c r="H9" s="2786">
        <v>0</v>
      </c>
      <c r="I9" s="2786">
        <v>0</v>
      </c>
      <c r="J9" s="2786">
        <v>0</v>
      </c>
      <c r="K9" s="2786">
        <f t="shared" si="0"/>
        <v>7</v>
      </c>
      <c r="L9" s="2786">
        <f t="shared" si="0"/>
        <v>8</v>
      </c>
      <c r="M9" s="2786">
        <f t="shared" si="0"/>
        <v>15</v>
      </c>
      <c r="N9" s="769" t="s">
        <v>160</v>
      </c>
    </row>
    <row r="10" spans="1:14" ht="30" customHeight="1" x14ac:dyDescent="0.25">
      <c r="A10" s="2335" t="s">
        <v>36</v>
      </c>
      <c r="B10" s="2786">
        <v>0</v>
      </c>
      <c r="C10" s="2786">
        <v>0</v>
      </c>
      <c r="D10" s="2786">
        <v>0</v>
      </c>
      <c r="E10" s="2786">
        <v>24</v>
      </c>
      <c r="F10" s="2786">
        <v>44</v>
      </c>
      <c r="G10" s="2786">
        <v>68</v>
      </c>
      <c r="H10" s="2786">
        <v>5</v>
      </c>
      <c r="I10" s="2786">
        <v>6</v>
      </c>
      <c r="J10" s="2786">
        <v>11</v>
      </c>
      <c r="K10" s="2786">
        <f t="shared" si="0"/>
        <v>29</v>
      </c>
      <c r="L10" s="2786">
        <f t="shared" si="0"/>
        <v>50</v>
      </c>
      <c r="M10" s="2786">
        <f t="shared" si="0"/>
        <v>79</v>
      </c>
      <c r="N10" s="769" t="s">
        <v>123</v>
      </c>
    </row>
    <row r="11" spans="1:14" ht="30" customHeight="1" x14ac:dyDescent="0.25">
      <c r="A11" s="25" t="s">
        <v>212</v>
      </c>
      <c r="B11" s="2786">
        <v>0</v>
      </c>
      <c r="C11" s="2786">
        <v>0</v>
      </c>
      <c r="D11" s="2786">
        <v>0</v>
      </c>
      <c r="E11" s="2786">
        <v>16</v>
      </c>
      <c r="F11" s="2786">
        <v>21</v>
      </c>
      <c r="G11" s="2786">
        <v>37</v>
      </c>
      <c r="H11" s="2786">
        <v>0</v>
      </c>
      <c r="I11" s="2786">
        <v>0</v>
      </c>
      <c r="J11" s="2786">
        <v>0</v>
      </c>
      <c r="K11" s="2786">
        <f t="shared" si="0"/>
        <v>16</v>
      </c>
      <c r="L11" s="2786">
        <f t="shared" si="0"/>
        <v>21</v>
      </c>
      <c r="M11" s="2786">
        <f t="shared" si="0"/>
        <v>37</v>
      </c>
      <c r="N11" s="53" t="s">
        <v>213</v>
      </c>
    </row>
    <row r="12" spans="1:14" ht="30" customHeight="1" x14ac:dyDescent="0.25">
      <c r="A12" s="2335" t="s">
        <v>210</v>
      </c>
      <c r="B12" s="2786">
        <v>0</v>
      </c>
      <c r="C12" s="2786">
        <v>0</v>
      </c>
      <c r="D12" s="2786">
        <v>0</v>
      </c>
      <c r="E12" s="2786">
        <v>39</v>
      </c>
      <c r="F12" s="2786">
        <v>60</v>
      </c>
      <c r="G12" s="2786">
        <v>99</v>
      </c>
      <c r="H12" s="2786">
        <v>5</v>
      </c>
      <c r="I12" s="2786">
        <v>13</v>
      </c>
      <c r="J12" s="2786">
        <v>18</v>
      </c>
      <c r="K12" s="2786">
        <f t="shared" si="0"/>
        <v>44</v>
      </c>
      <c r="L12" s="2786">
        <f t="shared" si="0"/>
        <v>73</v>
      </c>
      <c r="M12" s="2786">
        <f t="shared" si="0"/>
        <v>117</v>
      </c>
      <c r="N12" s="769" t="s">
        <v>211</v>
      </c>
    </row>
    <row r="13" spans="1:14" ht="30" customHeight="1" thickBot="1" x14ac:dyDescent="0.3">
      <c r="A13" s="2706" t="s">
        <v>40</v>
      </c>
      <c r="B13" s="2734">
        <v>9</v>
      </c>
      <c r="C13" s="2734">
        <v>0</v>
      </c>
      <c r="D13" s="2734">
        <v>9</v>
      </c>
      <c r="E13" s="2734">
        <v>69</v>
      </c>
      <c r="F13" s="2734">
        <v>39</v>
      </c>
      <c r="G13" s="2735">
        <v>108</v>
      </c>
      <c r="H13" s="2734">
        <v>38</v>
      </c>
      <c r="I13" s="2734">
        <v>22</v>
      </c>
      <c r="J13" s="2734">
        <v>60</v>
      </c>
      <c r="K13" s="2735">
        <f t="shared" si="0"/>
        <v>116</v>
      </c>
      <c r="L13" s="2735">
        <f t="shared" si="0"/>
        <v>61</v>
      </c>
      <c r="M13" s="2735">
        <f t="shared" si="0"/>
        <v>177</v>
      </c>
      <c r="N13" s="2731" t="s">
        <v>124</v>
      </c>
    </row>
    <row r="14" spans="1:14" ht="30" customHeight="1" thickBot="1" x14ac:dyDescent="0.3">
      <c r="A14" s="2606" t="s">
        <v>42</v>
      </c>
      <c r="B14" s="1980">
        <f>SUM(B8:B13)</f>
        <v>9</v>
      </c>
      <c r="C14" s="1980">
        <f t="shared" ref="C14:M14" si="1">SUM(C8:C13)</f>
        <v>0</v>
      </c>
      <c r="D14" s="1980">
        <f t="shared" si="1"/>
        <v>9</v>
      </c>
      <c r="E14" s="1980">
        <f t="shared" si="1"/>
        <v>225</v>
      </c>
      <c r="F14" s="1980">
        <f t="shared" si="1"/>
        <v>227</v>
      </c>
      <c r="G14" s="1980">
        <f t="shared" si="1"/>
        <v>452</v>
      </c>
      <c r="H14" s="1980">
        <f t="shared" si="1"/>
        <v>48</v>
      </c>
      <c r="I14" s="1980">
        <f t="shared" si="1"/>
        <v>41</v>
      </c>
      <c r="J14" s="1980">
        <f t="shared" si="1"/>
        <v>89</v>
      </c>
      <c r="K14" s="1980">
        <f t="shared" si="1"/>
        <v>282</v>
      </c>
      <c r="L14" s="1980">
        <f t="shared" si="1"/>
        <v>268</v>
      </c>
      <c r="M14" s="1980">
        <f t="shared" si="1"/>
        <v>550</v>
      </c>
      <c r="N14" s="63" t="s">
        <v>147</v>
      </c>
    </row>
    <row r="15" spans="1:14" ht="30" customHeight="1" thickTop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87" orientation="landscape" useFirstPageNumber="1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32"/>
  <sheetViews>
    <sheetView rightToLeft="1" view="pageBreakPreview" zoomScale="80" zoomScaleNormal="60" zoomScaleSheetLayoutView="80" workbookViewId="0">
      <selection activeCell="P25" sqref="P25"/>
    </sheetView>
  </sheetViews>
  <sheetFormatPr defaultColWidth="10.28515625" defaultRowHeight="12.75" x14ac:dyDescent="0.2"/>
  <cols>
    <col min="1" max="1" width="18" style="59" customWidth="1"/>
    <col min="2" max="2" width="14.7109375" style="59" customWidth="1"/>
    <col min="3" max="3" width="13.7109375" style="59" customWidth="1"/>
    <col min="4" max="4" width="6.42578125" style="59" customWidth="1"/>
    <col min="5" max="5" width="7.7109375" style="59" customWidth="1"/>
    <col min="6" max="6" width="7" style="59" customWidth="1"/>
    <col min="7" max="7" width="8.140625" style="59" customWidth="1"/>
    <col min="8" max="8" width="8.28515625" style="59" customWidth="1"/>
    <col min="9" max="10" width="8" style="59" customWidth="1"/>
    <col min="11" max="11" width="7.28515625" style="59" customWidth="1"/>
    <col min="12" max="12" width="7.140625" style="59" customWidth="1"/>
    <col min="13" max="14" width="8.140625" style="59" customWidth="1"/>
    <col min="15" max="15" width="8.28515625" style="59" customWidth="1"/>
    <col min="16" max="16" width="17.140625" style="59" customWidth="1"/>
    <col min="17" max="17" width="18.7109375" style="59" customWidth="1"/>
    <col min="18" max="18" width="18.28515625" style="59" customWidth="1"/>
    <col min="19" max="16384" width="10.28515625" style="59"/>
  </cols>
  <sheetData>
    <row r="1" spans="1:18" ht="28.5" customHeight="1" x14ac:dyDescent="0.2">
      <c r="A1" s="3545" t="s">
        <v>2962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  <c r="O1" s="3545"/>
      <c r="P1" s="3545"/>
      <c r="Q1" s="3545"/>
      <c r="R1" s="3545"/>
    </row>
    <row r="2" spans="1:18" ht="28.5" customHeight="1" x14ac:dyDescent="0.2">
      <c r="A2" s="3102" t="s">
        <v>2963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20.25" customHeight="1" thickBot="1" x14ac:dyDescent="0.3">
      <c r="A3" s="3816" t="s">
        <v>2964</v>
      </c>
      <c r="B3" s="3810"/>
      <c r="C3" s="3810"/>
      <c r="D3" s="3810"/>
      <c r="E3" s="3810"/>
      <c r="F3" s="3810"/>
      <c r="G3" s="3810"/>
      <c r="H3" s="3810"/>
      <c r="I3" s="3810"/>
      <c r="J3" s="3810"/>
      <c r="K3" s="3810"/>
      <c r="L3" s="3810"/>
      <c r="M3" s="3810"/>
      <c r="N3" s="3810"/>
      <c r="O3" s="3810"/>
      <c r="Q3" s="3103" t="s">
        <v>2965</v>
      </c>
      <c r="R3" s="3103"/>
    </row>
    <row r="4" spans="1:18" ht="14.2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98</v>
      </c>
    </row>
    <row r="5" spans="1:18" ht="14.25" customHeight="1" x14ac:dyDescent="0.2">
      <c r="A5" s="3067"/>
      <c r="B5" s="3067"/>
      <c r="C5" s="3067"/>
      <c r="D5" s="3543" t="s">
        <v>94</v>
      </c>
      <c r="E5" s="3543"/>
      <c r="F5" s="3543"/>
      <c r="G5" s="3123" t="s">
        <v>95</v>
      </c>
      <c r="H5" s="3123"/>
      <c r="I5" s="312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085"/>
      <c r="R5" s="3085"/>
    </row>
    <row r="6" spans="1:18" ht="14.2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8" ht="14.25" customHeight="1" thickBot="1" x14ac:dyDescent="0.25">
      <c r="A7" s="3549"/>
      <c r="B7" s="3549"/>
      <c r="C7" s="3549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088"/>
      <c r="Q7" s="3088"/>
      <c r="R7" s="3088"/>
    </row>
    <row r="8" spans="1:18" ht="32.25" customHeight="1" x14ac:dyDescent="0.2">
      <c r="A8" s="3548" t="s">
        <v>43</v>
      </c>
      <c r="B8" s="101" t="s">
        <v>59</v>
      </c>
      <c r="C8" s="3817" t="s">
        <v>2966</v>
      </c>
      <c r="D8" s="377">
        <v>0</v>
      </c>
      <c r="E8" s="377">
        <v>0</v>
      </c>
      <c r="F8" s="377">
        <v>0</v>
      </c>
      <c r="G8" s="377">
        <v>33</v>
      </c>
      <c r="H8" s="377">
        <v>15</v>
      </c>
      <c r="I8" s="377">
        <v>48</v>
      </c>
      <c r="J8" s="377">
        <v>0</v>
      </c>
      <c r="K8" s="377">
        <v>0</v>
      </c>
      <c r="L8" s="377">
        <v>0</v>
      </c>
      <c r="M8" s="377">
        <f>SUM(D8,G8,J8)</f>
        <v>33</v>
      </c>
      <c r="N8" s="377">
        <f t="shared" ref="N8:O25" si="0">SUM(E8,H8,K8)</f>
        <v>15</v>
      </c>
      <c r="O8" s="377">
        <f t="shared" si="0"/>
        <v>48</v>
      </c>
      <c r="P8" s="2743"/>
      <c r="Q8" s="2738" t="s">
        <v>137</v>
      </c>
      <c r="R8" s="3151" t="s">
        <v>125</v>
      </c>
    </row>
    <row r="9" spans="1:18" ht="21.75" customHeight="1" x14ac:dyDescent="0.2">
      <c r="A9" s="3065"/>
      <c r="B9" s="2335" t="s">
        <v>61</v>
      </c>
      <c r="C9" s="2717" t="s">
        <v>235</v>
      </c>
      <c r="D9" s="2786">
        <v>0</v>
      </c>
      <c r="E9" s="2786">
        <v>0</v>
      </c>
      <c r="F9" s="2786">
        <v>0</v>
      </c>
      <c r="G9" s="2786">
        <v>12</v>
      </c>
      <c r="H9" s="2786">
        <v>11</v>
      </c>
      <c r="I9" s="2786">
        <v>23</v>
      </c>
      <c r="J9" s="2786">
        <v>0</v>
      </c>
      <c r="K9" s="2786">
        <v>0</v>
      </c>
      <c r="L9" s="2786">
        <v>0</v>
      </c>
      <c r="M9" s="2786">
        <f t="shared" ref="M9:M25" si="1">SUM(D9,G9,J9)</f>
        <v>12</v>
      </c>
      <c r="N9" s="2786">
        <f t="shared" si="0"/>
        <v>11</v>
      </c>
      <c r="O9" s="2786">
        <f t="shared" si="0"/>
        <v>23</v>
      </c>
      <c r="P9" s="2744"/>
      <c r="Q9" s="2713" t="s">
        <v>139</v>
      </c>
      <c r="R9" s="3139"/>
    </row>
    <row r="10" spans="1:18" ht="48.75" customHeight="1" x14ac:dyDescent="0.2">
      <c r="A10" s="3065"/>
      <c r="B10" s="2746" t="s">
        <v>237</v>
      </c>
      <c r="C10" s="2742" t="s">
        <v>2967</v>
      </c>
      <c r="D10" s="2786">
        <v>0</v>
      </c>
      <c r="E10" s="2786">
        <v>0</v>
      </c>
      <c r="F10" s="2786">
        <v>0</v>
      </c>
      <c r="G10" s="2786">
        <v>9</v>
      </c>
      <c r="H10" s="2786">
        <v>14</v>
      </c>
      <c r="I10" s="2786">
        <v>23</v>
      </c>
      <c r="J10" s="2786">
        <v>0</v>
      </c>
      <c r="K10" s="2786">
        <v>0</v>
      </c>
      <c r="L10" s="2786">
        <v>0</v>
      </c>
      <c r="M10" s="2786">
        <f t="shared" si="1"/>
        <v>9</v>
      </c>
      <c r="N10" s="2786">
        <f t="shared" si="0"/>
        <v>14</v>
      </c>
      <c r="O10" s="2786">
        <f t="shared" si="0"/>
        <v>23</v>
      </c>
      <c r="P10" s="2744"/>
      <c r="Q10" s="2713" t="s">
        <v>241</v>
      </c>
      <c r="R10" s="3139"/>
    </row>
    <row r="11" spans="1:18" ht="15.75" customHeight="1" x14ac:dyDescent="0.2">
      <c r="A11" s="3065"/>
      <c r="B11" s="2717" t="s">
        <v>66</v>
      </c>
      <c r="C11" s="2717"/>
      <c r="D11" s="2786">
        <v>0</v>
      </c>
      <c r="E11" s="2786">
        <v>0</v>
      </c>
      <c r="F11" s="2786">
        <v>0</v>
      </c>
      <c r="G11" s="2786">
        <v>16</v>
      </c>
      <c r="H11" s="2786">
        <v>15</v>
      </c>
      <c r="I11" s="2786">
        <v>31</v>
      </c>
      <c r="J11" s="2786">
        <v>0</v>
      </c>
      <c r="K11" s="2786">
        <v>0</v>
      </c>
      <c r="L11" s="2786">
        <v>0</v>
      </c>
      <c r="M11" s="2786">
        <f t="shared" si="1"/>
        <v>16</v>
      </c>
      <c r="N11" s="2786">
        <f t="shared" si="0"/>
        <v>15</v>
      </c>
      <c r="O11" s="2786">
        <f t="shared" si="0"/>
        <v>31</v>
      </c>
      <c r="P11" s="2744"/>
      <c r="Q11" s="2713" t="s">
        <v>138</v>
      </c>
      <c r="R11" s="3139"/>
    </row>
    <row r="12" spans="1:18" ht="19.5" customHeight="1" x14ac:dyDescent="0.2">
      <c r="A12" s="3065" t="s">
        <v>92</v>
      </c>
      <c r="B12" s="3065"/>
      <c r="C12" s="3065"/>
      <c r="D12" s="2786">
        <f>SUM(D8:D11)</f>
        <v>0</v>
      </c>
      <c r="E12" s="2786">
        <f t="shared" ref="E12:L12" si="2">SUM(E8:E11)</f>
        <v>0</v>
      </c>
      <c r="F12" s="2786">
        <f t="shared" si="2"/>
        <v>0</v>
      </c>
      <c r="G12" s="2786">
        <f t="shared" si="2"/>
        <v>70</v>
      </c>
      <c r="H12" s="2786">
        <f t="shared" si="2"/>
        <v>55</v>
      </c>
      <c r="I12" s="2786">
        <f t="shared" si="2"/>
        <v>125</v>
      </c>
      <c r="J12" s="2786">
        <f t="shared" si="2"/>
        <v>0</v>
      </c>
      <c r="K12" s="2786">
        <f t="shared" si="2"/>
        <v>0</v>
      </c>
      <c r="L12" s="2786">
        <f t="shared" si="2"/>
        <v>0</v>
      </c>
      <c r="M12" s="2786">
        <f t="shared" si="1"/>
        <v>70</v>
      </c>
      <c r="N12" s="2786">
        <f t="shared" si="0"/>
        <v>55</v>
      </c>
      <c r="O12" s="2786">
        <f t="shared" si="0"/>
        <v>125</v>
      </c>
      <c r="P12" s="3139" t="s">
        <v>130</v>
      </c>
      <c r="Q12" s="3139"/>
      <c r="R12" s="3139"/>
    </row>
    <row r="13" spans="1:18" ht="30" customHeight="1" x14ac:dyDescent="0.2">
      <c r="A13" s="2746" t="s">
        <v>38</v>
      </c>
      <c r="B13" s="2335" t="s">
        <v>67</v>
      </c>
      <c r="C13" s="2335" t="s">
        <v>2943</v>
      </c>
      <c r="D13" s="2786">
        <v>0</v>
      </c>
      <c r="E13" s="2786">
        <v>0</v>
      </c>
      <c r="F13" s="2786">
        <v>0</v>
      </c>
      <c r="G13" s="2786">
        <v>7</v>
      </c>
      <c r="H13" s="2786">
        <v>8</v>
      </c>
      <c r="I13" s="2786">
        <v>15</v>
      </c>
      <c r="J13" s="2786">
        <v>0</v>
      </c>
      <c r="K13" s="2786">
        <v>0</v>
      </c>
      <c r="L13" s="2786">
        <v>0</v>
      </c>
      <c r="M13" s="2786">
        <f t="shared" si="1"/>
        <v>7</v>
      </c>
      <c r="N13" s="2786">
        <f t="shared" si="0"/>
        <v>8</v>
      </c>
      <c r="O13" s="2786">
        <f t="shared" si="0"/>
        <v>15</v>
      </c>
      <c r="P13" s="2744" t="s">
        <v>2944</v>
      </c>
      <c r="Q13" s="2744" t="s">
        <v>2945</v>
      </c>
      <c r="R13" s="2744" t="s">
        <v>160</v>
      </c>
    </row>
    <row r="14" spans="1:18" ht="21" customHeight="1" x14ac:dyDescent="0.2">
      <c r="A14" s="3076" t="s">
        <v>212</v>
      </c>
      <c r="B14" s="2712" t="s">
        <v>59</v>
      </c>
      <c r="C14" s="2712" t="s">
        <v>59</v>
      </c>
      <c r="D14" s="2786">
        <v>0</v>
      </c>
      <c r="E14" s="2786">
        <v>0</v>
      </c>
      <c r="F14" s="2786">
        <v>0</v>
      </c>
      <c r="G14" s="2786">
        <v>3</v>
      </c>
      <c r="H14" s="2786">
        <v>13</v>
      </c>
      <c r="I14" s="2786">
        <v>16</v>
      </c>
      <c r="J14" s="2786">
        <v>0</v>
      </c>
      <c r="K14" s="2786">
        <v>0</v>
      </c>
      <c r="L14" s="2786">
        <v>0</v>
      </c>
      <c r="M14" s="2786">
        <f t="shared" si="1"/>
        <v>3</v>
      </c>
      <c r="N14" s="2786">
        <f t="shared" si="0"/>
        <v>13</v>
      </c>
      <c r="O14" s="2786">
        <f t="shared" si="0"/>
        <v>16</v>
      </c>
      <c r="P14" s="2744" t="s">
        <v>137</v>
      </c>
      <c r="Q14" s="2744" t="s">
        <v>137</v>
      </c>
      <c r="R14" s="3487" t="s">
        <v>213</v>
      </c>
    </row>
    <row r="15" spans="1:18" ht="26.25" customHeight="1" x14ac:dyDescent="0.2">
      <c r="A15" s="3077"/>
      <c r="B15" s="2710" t="s">
        <v>898</v>
      </c>
      <c r="C15" s="2712" t="s">
        <v>2946</v>
      </c>
      <c r="D15" s="2786">
        <v>0</v>
      </c>
      <c r="E15" s="2786">
        <v>0</v>
      </c>
      <c r="F15" s="2786">
        <v>0</v>
      </c>
      <c r="G15" s="2786">
        <v>13</v>
      </c>
      <c r="H15" s="2786">
        <v>8</v>
      </c>
      <c r="I15" s="2786">
        <v>21</v>
      </c>
      <c r="J15" s="2786">
        <v>0</v>
      </c>
      <c r="K15" s="2786">
        <v>0</v>
      </c>
      <c r="L15" s="2786">
        <v>0</v>
      </c>
      <c r="M15" s="2786">
        <f t="shared" si="1"/>
        <v>13</v>
      </c>
      <c r="N15" s="2786">
        <f t="shared" si="0"/>
        <v>8</v>
      </c>
      <c r="O15" s="2786">
        <f t="shared" si="0"/>
        <v>21</v>
      </c>
      <c r="P15" s="789" t="s">
        <v>2947</v>
      </c>
      <c r="Q15" s="789" t="s">
        <v>139</v>
      </c>
      <c r="R15" s="3488"/>
    </row>
    <row r="16" spans="1:18" ht="20.25" customHeight="1" x14ac:dyDescent="0.2">
      <c r="A16" s="3065" t="s">
        <v>92</v>
      </c>
      <c r="B16" s="3065"/>
      <c r="C16" s="3065"/>
      <c r="D16" s="2786">
        <f>SUM(D14:D15)</f>
        <v>0</v>
      </c>
      <c r="E16" s="2786">
        <f t="shared" ref="E16:O16" si="3">SUM(E14:E15)</f>
        <v>0</v>
      </c>
      <c r="F16" s="2786">
        <f t="shared" si="3"/>
        <v>0</v>
      </c>
      <c r="G16" s="2786">
        <f t="shared" si="3"/>
        <v>16</v>
      </c>
      <c r="H16" s="2786">
        <f t="shared" si="3"/>
        <v>21</v>
      </c>
      <c r="I16" s="2786">
        <f t="shared" si="3"/>
        <v>37</v>
      </c>
      <c r="J16" s="2786">
        <f t="shared" si="3"/>
        <v>0</v>
      </c>
      <c r="K16" s="2786">
        <f t="shared" si="3"/>
        <v>0</v>
      </c>
      <c r="L16" s="2786">
        <f t="shared" si="3"/>
        <v>0</v>
      </c>
      <c r="M16" s="2786">
        <f t="shared" si="3"/>
        <v>16</v>
      </c>
      <c r="N16" s="2786">
        <f t="shared" si="3"/>
        <v>21</v>
      </c>
      <c r="O16" s="2786">
        <f t="shared" si="3"/>
        <v>37</v>
      </c>
      <c r="P16" s="3139" t="s">
        <v>130</v>
      </c>
      <c r="Q16" s="3139"/>
      <c r="R16" s="3139"/>
    </row>
    <row r="17" spans="1:18" ht="21" customHeight="1" x14ac:dyDescent="0.2">
      <c r="A17" s="3076" t="s">
        <v>210</v>
      </c>
      <c r="B17" s="3066" t="s">
        <v>72</v>
      </c>
      <c r="C17" s="2717" t="s">
        <v>72</v>
      </c>
      <c r="D17" s="2786">
        <v>0</v>
      </c>
      <c r="E17" s="2786">
        <v>0</v>
      </c>
      <c r="F17" s="2786">
        <v>0</v>
      </c>
      <c r="G17" s="2786">
        <v>18</v>
      </c>
      <c r="H17" s="2786">
        <v>20</v>
      </c>
      <c r="I17" s="2786">
        <v>38</v>
      </c>
      <c r="J17" s="2786">
        <v>0</v>
      </c>
      <c r="K17" s="2786">
        <v>0</v>
      </c>
      <c r="L17" s="2786">
        <v>0</v>
      </c>
      <c r="M17" s="2786">
        <f t="shared" si="1"/>
        <v>18</v>
      </c>
      <c r="N17" s="2786">
        <f t="shared" si="0"/>
        <v>20</v>
      </c>
      <c r="O17" s="2786">
        <f t="shared" si="0"/>
        <v>38</v>
      </c>
      <c r="P17" s="1212" t="s">
        <v>145</v>
      </c>
      <c r="Q17" s="3139" t="s">
        <v>145</v>
      </c>
      <c r="R17" s="3126" t="s">
        <v>211</v>
      </c>
    </row>
    <row r="18" spans="1:18" ht="18.75" customHeight="1" x14ac:dyDescent="0.2">
      <c r="A18" s="2969"/>
      <c r="B18" s="3665"/>
      <c r="C18" s="2717" t="s">
        <v>73</v>
      </c>
      <c r="D18" s="2786">
        <v>0</v>
      </c>
      <c r="E18" s="2786">
        <v>0</v>
      </c>
      <c r="F18" s="2786">
        <v>0</v>
      </c>
      <c r="G18" s="2786">
        <v>8</v>
      </c>
      <c r="H18" s="2786">
        <v>25</v>
      </c>
      <c r="I18" s="2786">
        <v>33</v>
      </c>
      <c r="J18" s="2786">
        <v>5</v>
      </c>
      <c r="K18" s="2786">
        <v>13</v>
      </c>
      <c r="L18" s="2786">
        <v>18</v>
      </c>
      <c r="M18" s="2786">
        <f t="shared" si="1"/>
        <v>13</v>
      </c>
      <c r="N18" s="2786">
        <f t="shared" si="0"/>
        <v>38</v>
      </c>
      <c r="O18" s="2786">
        <f t="shared" si="0"/>
        <v>51</v>
      </c>
      <c r="P18" s="2713" t="s">
        <v>159</v>
      </c>
      <c r="Q18" s="3139"/>
      <c r="R18" s="3255"/>
    </row>
    <row r="19" spans="1:18" ht="18.75" customHeight="1" x14ac:dyDescent="0.2">
      <c r="A19" s="2969"/>
      <c r="B19" s="3065" t="s">
        <v>46</v>
      </c>
      <c r="C19" s="3065"/>
      <c r="D19" s="2786">
        <f>SUM(D12:D18)</f>
        <v>0</v>
      </c>
      <c r="E19" s="2786">
        <f>SUM(E12:E18)</f>
        <v>0</v>
      </c>
      <c r="F19" s="2786">
        <v>0</v>
      </c>
      <c r="G19" s="2786">
        <f>SUM(G17:G18)</f>
        <v>26</v>
      </c>
      <c r="H19" s="2786">
        <f t="shared" ref="H19:L19" si="4">SUM(H17:H18)</f>
        <v>45</v>
      </c>
      <c r="I19" s="2786">
        <f t="shared" si="4"/>
        <v>71</v>
      </c>
      <c r="J19" s="2786">
        <f t="shared" si="4"/>
        <v>5</v>
      </c>
      <c r="K19" s="2786">
        <f t="shared" si="4"/>
        <v>13</v>
      </c>
      <c r="L19" s="2786">
        <f t="shared" si="4"/>
        <v>18</v>
      </c>
      <c r="M19" s="2786">
        <f t="shared" si="1"/>
        <v>31</v>
      </c>
      <c r="N19" s="2786">
        <f t="shared" si="0"/>
        <v>58</v>
      </c>
      <c r="O19" s="2786">
        <f t="shared" si="0"/>
        <v>89</v>
      </c>
      <c r="P19" s="3671" t="s">
        <v>133</v>
      </c>
      <c r="Q19" s="3671"/>
      <c r="R19" s="3255"/>
    </row>
    <row r="20" spans="1:18" ht="33" customHeight="1" x14ac:dyDescent="0.2">
      <c r="A20" s="3077"/>
      <c r="B20" s="2746" t="s">
        <v>964</v>
      </c>
      <c r="C20" s="2746" t="s">
        <v>2948</v>
      </c>
      <c r="D20" s="2786">
        <f>SUM(D13:D19)</f>
        <v>0</v>
      </c>
      <c r="E20" s="2786">
        <v>0</v>
      </c>
      <c r="F20" s="2786">
        <v>0</v>
      </c>
      <c r="G20" s="2786">
        <v>13</v>
      </c>
      <c r="H20" s="2786">
        <v>15</v>
      </c>
      <c r="I20" s="2786">
        <v>28</v>
      </c>
      <c r="J20" s="2786">
        <v>0</v>
      </c>
      <c r="K20" s="2786">
        <v>0</v>
      </c>
      <c r="L20" s="2786">
        <v>0</v>
      </c>
      <c r="M20" s="2786">
        <f t="shared" si="1"/>
        <v>13</v>
      </c>
      <c r="N20" s="2786">
        <f t="shared" si="0"/>
        <v>15</v>
      </c>
      <c r="O20" s="2786">
        <f t="shared" si="0"/>
        <v>28</v>
      </c>
      <c r="P20" s="2784" t="s">
        <v>2949</v>
      </c>
      <c r="Q20" s="2784" t="s">
        <v>1372</v>
      </c>
      <c r="R20" s="3127"/>
    </row>
    <row r="21" spans="1:18" ht="21" customHeight="1" x14ac:dyDescent="0.2">
      <c r="A21" s="3065" t="s">
        <v>92</v>
      </c>
      <c r="B21" s="3065"/>
      <c r="C21" s="3065"/>
      <c r="D21" s="2786">
        <f>SUM(D17:D18)</f>
        <v>0</v>
      </c>
      <c r="E21" s="2786">
        <f t="shared" ref="E21:F21" si="5">SUM(E17:E18)</f>
        <v>0</v>
      </c>
      <c r="F21" s="2786">
        <f t="shared" si="5"/>
        <v>0</v>
      </c>
      <c r="G21" s="2786">
        <f>SUM(G19:G20)</f>
        <v>39</v>
      </c>
      <c r="H21" s="2786">
        <f t="shared" ref="H21:L21" si="6">SUM(H19:H20)</f>
        <v>60</v>
      </c>
      <c r="I21" s="2786">
        <f t="shared" si="6"/>
        <v>99</v>
      </c>
      <c r="J21" s="2786">
        <f t="shared" si="6"/>
        <v>5</v>
      </c>
      <c r="K21" s="2786">
        <f t="shared" si="6"/>
        <v>13</v>
      </c>
      <c r="L21" s="2786">
        <f t="shared" si="6"/>
        <v>18</v>
      </c>
      <c r="M21" s="2786">
        <f t="shared" si="1"/>
        <v>44</v>
      </c>
      <c r="N21" s="2786">
        <f t="shared" si="0"/>
        <v>73</v>
      </c>
      <c r="O21" s="2786">
        <f t="shared" si="0"/>
        <v>117</v>
      </c>
      <c r="P21" s="3139" t="s">
        <v>130</v>
      </c>
      <c r="Q21" s="3139"/>
      <c r="R21" s="3139"/>
    </row>
    <row r="22" spans="1:18" ht="36.75" customHeight="1" x14ac:dyDescent="0.2">
      <c r="A22" s="3065" t="s">
        <v>36</v>
      </c>
      <c r="B22" s="2746" t="s">
        <v>54</v>
      </c>
      <c r="C22" s="2717"/>
      <c r="D22" s="2786">
        <v>0</v>
      </c>
      <c r="E22" s="2786">
        <v>0</v>
      </c>
      <c r="F22" s="2786">
        <v>0</v>
      </c>
      <c r="G22" s="2786">
        <v>8</v>
      </c>
      <c r="H22" s="2786">
        <v>24</v>
      </c>
      <c r="I22" s="2786">
        <v>32</v>
      </c>
      <c r="J22" s="2786">
        <v>0</v>
      </c>
      <c r="K22" s="2786">
        <v>0</v>
      </c>
      <c r="L22" s="2786">
        <v>0</v>
      </c>
      <c r="M22" s="2786">
        <f t="shared" si="1"/>
        <v>8</v>
      </c>
      <c r="N22" s="2786">
        <f t="shared" si="0"/>
        <v>24</v>
      </c>
      <c r="O22" s="2786">
        <f t="shared" si="0"/>
        <v>32</v>
      </c>
      <c r="P22" s="2744"/>
      <c r="Q22" s="3818" t="s">
        <v>238</v>
      </c>
      <c r="R22" s="3139" t="s">
        <v>123</v>
      </c>
    </row>
    <row r="23" spans="1:18" ht="20.25" customHeight="1" x14ac:dyDescent="0.2">
      <c r="A23" s="3065"/>
      <c r="B23" s="2746" t="s">
        <v>55</v>
      </c>
      <c r="C23" s="2717"/>
      <c r="D23" s="2786">
        <v>0</v>
      </c>
      <c r="E23" s="2786">
        <v>0</v>
      </c>
      <c r="F23" s="2786">
        <v>0</v>
      </c>
      <c r="G23" s="2786">
        <v>10</v>
      </c>
      <c r="H23" s="2786">
        <v>10</v>
      </c>
      <c r="I23" s="2786">
        <v>20</v>
      </c>
      <c r="J23" s="2786">
        <v>5</v>
      </c>
      <c r="K23" s="2786">
        <v>6</v>
      </c>
      <c r="L23" s="2786">
        <v>11</v>
      </c>
      <c r="M23" s="2786">
        <f t="shared" si="1"/>
        <v>15</v>
      </c>
      <c r="N23" s="2786">
        <f t="shared" si="0"/>
        <v>16</v>
      </c>
      <c r="O23" s="2786">
        <f t="shared" si="0"/>
        <v>31</v>
      </c>
      <c r="P23" s="2744"/>
      <c r="Q23" s="2713" t="s">
        <v>239</v>
      </c>
      <c r="R23" s="3139"/>
    </row>
    <row r="24" spans="1:18" ht="21" customHeight="1" x14ac:dyDescent="0.2">
      <c r="A24" s="3065"/>
      <c r="B24" s="2746" t="s">
        <v>2950</v>
      </c>
      <c r="C24" s="2717"/>
      <c r="D24" s="2786">
        <v>0</v>
      </c>
      <c r="E24" s="2786">
        <v>0</v>
      </c>
      <c r="F24" s="2786">
        <v>0</v>
      </c>
      <c r="G24" s="2786">
        <v>6</v>
      </c>
      <c r="H24" s="2786">
        <v>10</v>
      </c>
      <c r="I24" s="2786">
        <v>16</v>
      </c>
      <c r="J24" s="2786"/>
      <c r="K24" s="2786"/>
      <c r="L24" s="2786">
        <v>0</v>
      </c>
      <c r="M24" s="2786">
        <f t="shared" si="1"/>
        <v>6</v>
      </c>
      <c r="N24" s="2786">
        <f t="shared" si="0"/>
        <v>10</v>
      </c>
      <c r="O24" s="2786">
        <f t="shared" si="0"/>
        <v>16</v>
      </c>
      <c r="P24" s="2744"/>
      <c r="Q24" s="2713" t="s">
        <v>240</v>
      </c>
      <c r="R24" s="3139"/>
    </row>
    <row r="25" spans="1:18" ht="19.5" customHeight="1" x14ac:dyDescent="0.2">
      <c r="A25" s="3065" t="s">
        <v>92</v>
      </c>
      <c r="B25" s="3065"/>
      <c r="C25" s="3065"/>
      <c r="D25" s="2786">
        <f>SUM(D22:D24)</f>
        <v>0</v>
      </c>
      <c r="E25" s="2786">
        <f t="shared" ref="E25:L25" si="7">SUM(E22:E24)</f>
        <v>0</v>
      </c>
      <c r="F25" s="2786">
        <f t="shared" si="7"/>
        <v>0</v>
      </c>
      <c r="G25" s="2786">
        <f t="shared" si="7"/>
        <v>24</v>
      </c>
      <c r="H25" s="2786">
        <f t="shared" si="7"/>
        <v>44</v>
      </c>
      <c r="I25" s="2786">
        <f t="shared" si="7"/>
        <v>68</v>
      </c>
      <c r="J25" s="2786">
        <f t="shared" si="7"/>
        <v>5</v>
      </c>
      <c r="K25" s="2786">
        <f t="shared" si="7"/>
        <v>6</v>
      </c>
      <c r="L25" s="2786">
        <f t="shared" si="7"/>
        <v>11</v>
      </c>
      <c r="M25" s="2786">
        <f t="shared" si="1"/>
        <v>29</v>
      </c>
      <c r="N25" s="2786">
        <f t="shared" si="0"/>
        <v>50</v>
      </c>
      <c r="O25" s="2786">
        <f t="shared" si="0"/>
        <v>79</v>
      </c>
      <c r="P25" s="3139" t="s">
        <v>130</v>
      </c>
      <c r="Q25" s="3139"/>
      <c r="R25" s="3139"/>
    </row>
    <row r="26" spans="1:18" ht="20.25" customHeight="1" x14ac:dyDescent="0.2">
      <c r="A26" s="3066" t="s">
        <v>40</v>
      </c>
      <c r="B26" s="1107" t="s">
        <v>85</v>
      </c>
      <c r="C26" s="2335"/>
      <c r="D26" s="2786">
        <v>0</v>
      </c>
      <c r="E26" s="2786">
        <v>0</v>
      </c>
      <c r="F26" s="2786">
        <v>0</v>
      </c>
      <c r="G26" s="2786">
        <v>35</v>
      </c>
      <c r="H26" s="2786">
        <v>16</v>
      </c>
      <c r="I26" s="2786">
        <f>SUM(G26:H26)</f>
        <v>51</v>
      </c>
      <c r="J26" s="2786">
        <v>38</v>
      </c>
      <c r="K26" s="2786">
        <v>22</v>
      </c>
      <c r="L26" s="2786">
        <f>SUM(J26:K26)</f>
        <v>60</v>
      </c>
      <c r="M26" s="2786">
        <f>SUM(D26,G26,J26)</f>
        <v>73</v>
      </c>
      <c r="N26" s="2786">
        <f t="shared" ref="N26:O29" si="8">SUM(E26,H26,K26)</f>
        <v>38</v>
      </c>
      <c r="O26" s="2786">
        <f t="shared" si="8"/>
        <v>111</v>
      </c>
      <c r="P26" s="2713"/>
      <c r="Q26" s="2713" t="s">
        <v>2951</v>
      </c>
      <c r="R26" s="3126" t="s">
        <v>124</v>
      </c>
    </row>
    <row r="27" spans="1:18" ht="16.5" customHeight="1" x14ac:dyDescent="0.2">
      <c r="A27" s="3067"/>
      <c r="B27" s="1107" t="s">
        <v>203</v>
      </c>
      <c r="C27" s="3813"/>
      <c r="D27" s="2786">
        <v>0</v>
      </c>
      <c r="E27" s="2786">
        <v>0</v>
      </c>
      <c r="F27" s="2786">
        <v>0</v>
      </c>
      <c r="G27" s="2786">
        <v>17</v>
      </c>
      <c r="H27" s="2786">
        <v>14</v>
      </c>
      <c r="I27" s="2786">
        <f t="shared" ref="I27:I29" si="9">SUM(G27:H27)</f>
        <v>31</v>
      </c>
      <c r="J27" s="2786">
        <v>0</v>
      </c>
      <c r="K27" s="2786">
        <v>0</v>
      </c>
      <c r="L27" s="2786">
        <f t="shared" ref="L27:L29" si="10">SUM(J27:K27)</f>
        <v>0</v>
      </c>
      <c r="M27" s="2786">
        <f t="shared" ref="M27:M29" si="11">SUM(D27,G27,J27)</f>
        <v>17</v>
      </c>
      <c r="N27" s="2786">
        <f t="shared" si="8"/>
        <v>14</v>
      </c>
      <c r="O27" s="2786">
        <f t="shared" si="8"/>
        <v>31</v>
      </c>
      <c r="P27" s="3813"/>
      <c r="Q27" s="2713" t="s">
        <v>2952</v>
      </c>
      <c r="R27" s="3255"/>
    </row>
    <row r="28" spans="1:18" ht="26.25" customHeight="1" x14ac:dyDescent="0.2">
      <c r="A28" s="3067"/>
      <c r="B28" s="1107" t="s">
        <v>2953</v>
      </c>
      <c r="C28" s="2786"/>
      <c r="D28" s="2786">
        <v>0</v>
      </c>
      <c r="E28" s="2786">
        <v>0</v>
      </c>
      <c r="F28" s="2786">
        <v>0</v>
      </c>
      <c r="G28" s="2786">
        <v>17</v>
      </c>
      <c r="H28" s="2786">
        <v>9</v>
      </c>
      <c r="I28" s="2786">
        <f t="shared" si="9"/>
        <v>26</v>
      </c>
      <c r="J28" s="2786">
        <v>0</v>
      </c>
      <c r="K28" s="2786">
        <v>0</v>
      </c>
      <c r="L28" s="2786">
        <f t="shared" si="10"/>
        <v>0</v>
      </c>
      <c r="M28" s="2786">
        <f t="shared" si="11"/>
        <v>17</v>
      </c>
      <c r="N28" s="2786">
        <f t="shared" si="8"/>
        <v>9</v>
      </c>
      <c r="O28" s="2786">
        <f t="shared" si="8"/>
        <v>26</v>
      </c>
      <c r="P28" s="2744"/>
      <c r="Q28" s="2713" t="s">
        <v>2954</v>
      </c>
      <c r="R28" s="3255"/>
    </row>
    <row r="29" spans="1:18" ht="29.25" customHeight="1" x14ac:dyDescent="0.2">
      <c r="A29" s="3665"/>
      <c r="B29" s="1107" t="s">
        <v>2955</v>
      </c>
      <c r="C29" s="2786"/>
      <c r="D29" s="2786">
        <v>9</v>
      </c>
      <c r="E29" s="2786">
        <v>0</v>
      </c>
      <c r="F29" s="2786">
        <v>9</v>
      </c>
      <c r="G29" s="2786">
        <v>0</v>
      </c>
      <c r="H29" s="2786">
        <v>0</v>
      </c>
      <c r="I29" s="2786">
        <f t="shared" si="9"/>
        <v>0</v>
      </c>
      <c r="J29" s="2786">
        <v>0</v>
      </c>
      <c r="K29" s="2786">
        <v>0</v>
      </c>
      <c r="L29" s="2786">
        <f t="shared" si="10"/>
        <v>0</v>
      </c>
      <c r="M29" s="2786">
        <f t="shared" si="11"/>
        <v>9</v>
      </c>
      <c r="N29" s="2786">
        <f t="shared" si="8"/>
        <v>0</v>
      </c>
      <c r="O29" s="2786">
        <f t="shared" si="8"/>
        <v>9</v>
      </c>
      <c r="P29" s="2744"/>
      <c r="Q29" s="2713" t="s">
        <v>2956</v>
      </c>
      <c r="R29" s="3127"/>
    </row>
    <row r="30" spans="1:18" ht="20.25" customHeight="1" thickBot="1" x14ac:dyDescent="0.25">
      <c r="A30" s="3065" t="s">
        <v>92</v>
      </c>
      <c r="B30" s="3065"/>
      <c r="C30" s="3065"/>
      <c r="D30" s="2786">
        <f>SUM(D26:D29)</f>
        <v>9</v>
      </c>
      <c r="E30" s="2786">
        <f t="shared" ref="E30:O30" si="12">SUM(E26:E29)</f>
        <v>0</v>
      </c>
      <c r="F30" s="2786">
        <f t="shared" si="12"/>
        <v>9</v>
      </c>
      <c r="G30" s="2786">
        <f t="shared" si="12"/>
        <v>69</v>
      </c>
      <c r="H30" s="2786">
        <f t="shared" si="12"/>
        <v>39</v>
      </c>
      <c r="I30" s="2786">
        <f t="shared" si="12"/>
        <v>108</v>
      </c>
      <c r="J30" s="2786">
        <f t="shared" si="12"/>
        <v>38</v>
      </c>
      <c r="K30" s="2786">
        <f t="shared" si="12"/>
        <v>22</v>
      </c>
      <c r="L30" s="2786">
        <f t="shared" si="12"/>
        <v>60</v>
      </c>
      <c r="M30" s="2786">
        <f t="shared" si="12"/>
        <v>116</v>
      </c>
      <c r="N30" s="2786">
        <f t="shared" si="12"/>
        <v>61</v>
      </c>
      <c r="O30" s="2786">
        <f t="shared" si="12"/>
        <v>177</v>
      </c>
      <c r="P30" s="3139" t="s">
        <v>130</v>
      </c>
      <c r="Q30" s="3139"/>
      <c r="R30" s="3139"/>
    </row>
    <row r="31" spans="1:18" ht="18.75" customHeight="1" thickBot="1" x14ac:dyDescent="0.25">
      <c r="A31" s="3814" t="s">
        <v>87</v>
      </c>
      <c r="B31" s="3814"/>
      <c r="C31" s="3814"/>
      <c r="D31" s="1980">
        <f>SUM(D30,D25,D21,D16,D13,D12)</f>
        <v>9</v>
      </c>
      <c r="E31" s="1980">
        <f t="shared" ref="E31:O31" si="13">SUM(E30,E25,E21,E16,E13,E12)</f>
        <v>0</v>
      </c>
      <c r="F31" s="1980">
        <f t="shared" si="13"/>
        <v>9</v>
      </c>
      <c r="G31" s="1980">
        <f t="shared" si="13"/>
        <v>225</v>
      </c>
      <c r="H31" s="1980">
        <f t="shared" si="13"/>
        <v>227</v>
      </c>
      <c r="I31" s="1980">
        <f t="shared" si="13"/>
        <v>452</v>
      </c>
      <c r="J31" s="1980">
        <f t="shared" si="13"/>
        <v>48</v>
      </c>
      <c r="K31" s="1980">
        <f t="shared" si="13"/>
        <v>41</v>
      </c>
      <c r="L31" s="1980">
        <f t="shared" si="13"/>
        <v>89</v>
      </c>
      <c r="M31" s="1980">
        <f t="shared" si="13"/>
        <v>282</v>
      </c>
      <c r="N31" s="1980">
        <f t="shared" si="13"/>
        <v>268</v>
      </c>
      <c r="O31" s="1980">
        <f t="shared" si="13"/>
        <v>550</v>
      </c>
      <c r="P31" s="3115" t="s">
        <v>2957</v>
      </c>
      <c r="Q31" s="3115"/>
      <c r="R31" s="3115"/>
    </row>
    <row r="32" spans="1:18" ht="13.5" thickTop="1" x14ac:dyDescent="0.2"/>
  </sheetData>
  <mergeCells count="43">
    <mergeCell ref="A26:A29"/>
    <mergeCell ref="R26:R29"/>
    <mergeCell ref="A30:C30"/>
    <mergeCell ref="P30:R30"/>
    <mergeCell ref="A31:C31"/>
    <mergeCell ref="P31:R31"/>
    <mergeCell ref="A21:C21"/>
    <mergeCell ref="P21:R21"/>
    <mergeCell ref="A22:A24"/>
    <mergeCell ref="R22:R24"/>
    <mergeCell ref="A25:C25"/>
    <mergeCell ref="P25:R25"/>
    <mergeCell ref="A16:C16"/>
    <mergeCell ref="P16:R16"/>
    <mergeCell ref="A17:A20"/>
    <mergeCell ref="B17:B18"/>
    <mergeCell ref="Q17:Q18"/>
    <mergeCell ref="R17:R20"/>
    <mergeCell ref="B19:C19"/>
    <mergeCell ref="P19:Q19"/>
    <mergeCell ref="A8:A11"/>
    <mergeCell ref="R8:R11"/>
    <mergeCell ref="A12:C12"/>
    <mergeCell ref="P12:R12"/>
    <mergeCell ref="A14:A15"/>
    <mergeCell ref="R14:R15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288" orientation="landscape" useFirstPageNumber="1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2968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6"/>
  <sheetViews>
    <sheetView rightToLeft="1" view="pageBreakPreview" zoomScale="85" zoomScaleSheetLayoutView="85" workbookViewId="0">
      <selection activeCell="P25" sqref="P25"/>
    </sheetView>
  </sheetViews>
  <sheetFormatPr defaultColWidth="10.28515625" defaultRowHeight="12.75" x14ac:dyDescent="0.2"/>
  <cols>
    <col min="1" max="1" width="26.5703125" style="59" customWidth="1"/>
    <col min="2" max="13" width="9.5703125" style="59" customWidth="1"/>
    <col min="14" max="14" width="36.5703125" style="59" customWidth="1"/>
    <col min="15" max="16384" width="10.28515625" style="59"/>
  </cols>
  <sheetData>
    <row r="1" spans="1:14" ht="19.5" customHeight="1" x14ac:dyDescent="0.2"/>
    <row r="2" spans="1:14" ht="27" customHeight="1" x14ac:dyDescent="0.2">
      <c r="A2" s="3545" t="s">
        <v>2969</v>
      </c>
      <c r="B2" s="3545"/>
      <c r="C2" s="3545"/>
      <c r="D2" s="3545"/>
      <c r="E2" s="3545"/>
      <c r="F2" s="3545"/>
      <c r="G2" s="3545"/>
      <c r="H2" s="3545"/>
      <c r="I2" s="3545"/>
      <c r="J2" s="3545"/>
      <c r="K2" s="3545"/>
      <c r="L2" s="3545"/>
      <c r="M2" s="3545"/>
      <c r="N2" s="3545"/>
    </row>
    <row r="3" spans="1:14" ht="45" customHeight="1" x14ac:dyDescent="0.2">
      <c r="A3" s="3166" t="s">
        <v>2970</v>
      </c>
      <c r="B3" s="3166"/>
      <c r="C3" s="3166"/>
      <c r="D3" s="3166"/>
      <c r="E3" s="3166"/>
      <c r="F3" s="3166"/>
      <c r="G3" s="3166"/>
      <c r="H3" s="3166"/>
      <c r="I3" s="3166"/>
      <c r="J3" s="3166"/>
      <c r="K3" s="3166"/>
      <c r="L3" s="3166"/>
      <c r="M3" s="3166"/>
      <c r="N3" s="3166"/>
    </row>
    <row r="4" spans="1:14" ht="27" customHeight="1" thickBot="1" x14ac:dyDescent="0.25">
      <c r="A4" s="3816" t="s">
        <v>2971</v>
      </c>
      <c r="B4" s="3816"/>
      <c r="C4" s="3816"/>
      <c r="D4" s="3816"/>
      <c r="E4" s="3816"/>
      <c r="F4" s="3816"/>
      <c r="G4" s="3816"/>
      <c r="H4" s="3816"/>
      <c r="I4" s="3816"/>
      <c r="J4" s="3816"/>
      <c r="K4" s="3816"/>
      <c r="L4" s="3816"/>
      <c r="M4" s="3103" t="s">
        <v>2972</v>
      </c>
      <c r="N4" s="3103"/>
    </row>
    <row r="5" spans="1:14" ht="27" customHeight="1" thickTop="1" x14ac:dyDescent="0.2">
      <c r="A5" s="2968" t="s">
        <v>32</v>
      </c>
      <c r="B5" s="2968" t="s">
        <v>33</v>
      </c>
      <c r="C5" s="2968"/>
      <c r="D5" s="2968"/>
      <c r="E5" s="2968" t="s">
        <v>1</v>
      </c>
      <c r="F5" s="2968"/>
      <c r="G5" s="2968"/>
      <c r="H5" s="2968" t="s">
        <v>2</v>
      </c>
      <c r="I5" s="2968"/>
      <c r="J5" s="2968"/>
      <c r="K5" s="3194" t="s">
        <v>31</v>
      </c>
      <c r="L5" s="3194"/>
      <c r="M5" s="3194"/>
      <c r="N5" s="3084" t="s">
        <v>98</v>
      </c>
    </row>
    <row r="6" spans="1:14" s="66" customFormat="1" ht="32.25" customHeight="1" x14ac:dyDescent="0.2">
      <c r="A6" s="3067"/>
      <c r="B6" s="3543" t="s">
        <v>94</v>
      </c>
      <c r="C6" s="3543"/>
      <c r="D6" s="3543"/>
      <c r="E6" s="3123" t="s">
        <v>95</v>
      </c>
      <c r="F6" s="3123"/>
      <c r="G6" s="3123"/>
      <c r="H6" s="3543" t="s">
        <v>96</v>
      </c>
      <c r="I6" s="3543"/>
      <c r="J6" s="3543"/>
      <c r="K6" s="2930" t="s">
        <v>116</v>
      </c>
      <c r="L6" s="2930"/>
      <c r="M6" s="2930"/>
      <c r="N6" s="3085"/>
    </row>
    <row r="7" spans="1:14" ht="25.5" customHeight="1" x14ac:dyDescent="0.2">
      <c r="A7" s="3067"/>
      <c r="B7" s="2559" t="s">
        <v>204</v>
      </c>
      <c r="C7" s="2559" t="s">
        <v>2833</v>
      </c>
      <c r="D7" s="2559" t="s">
        <v>26</v>
      </c>
      <c r="E7" s="2559" t="s">
        <v>204</v>
      </c>
      <c r="F7" s="2559" t="s">
        <v>2833</v>
      </c>
      <c r="G7" s="2559" t="s">
        <v>26</v>
      </c>
      <c r="H7" s="2559" t="s">
        <v>204</v>
      </c>
      <c r="I7" s="2559" t="s">
        <v>2833</v>
      </c>
      <c r="J7" s="2559" t="s">
        <v>26</v>
      </c>
      <c r="K7" s="2559" t="s">
        <v>204</v>
      </c>
      <c r="L7" s="2559" t="s">
        <v>2833</v>
      </c>
      <c r="M7" s="2559" t="s">
        <v>26</v>
      </c>
      <c r="N7" s="3085"/>
    </row>
    <row r="8" spans="1:14" ht="25.5" customHeight="1" thickBot="1" x14ac:dyDescent="0.25">
      <c r="A8" s="3067"/>
      <c r="B8" s="2747" t="s">
        <v>181</v>
      </c>
      <c r="C8" s="2747" t="s">
        <v>182</v>
      </c>
      <c r="D8" s="2747" t="s">
        <v>183</v>
      </c>
      <c r="E8" s="2747" t="s">
        <v>181</v>
      </c>
      <c r="F8" s="2747" t="s">
        <v>182</v>
      </c>
      <c r="G8" s="2747" t="s">
        <v>183</v>
      </c>
      <c r="H8" s="2747" t="s">
        <v>181</v>
      </c>
      <c r="I8" s="2747" t="s">
        <v>182</v>
      </c>
      <c r="J8" s="2747" t="s">
        <v>183</v>
      </c>
      <c r="K8" s="2747" t="s">
        <v>181</v>
      </c>
      <c r="L8" s="2747" t="s">
        <v>182</v>
      </c>
      <c r="M8" s="2747" t="s">
        <v>183</v>
      </c>
      <c r="N8" s="3088"/>
    </row>
    <row r="9" spans="1:14" ht="31.5" customHeight="1" x14ac:dyDescent="0.2">
      <c r="A9" s="2765" t="s">
        <v>35</v>
      </c>
      <c r="B9" s="2733">
        <v>0</v>
      </c>
      <c r="C9" s="2733">
        <v>0</v>
      </c>
      <c r="D9" s="2733">
        <v>0</v>
      </c>
      <c r="E9" s="2733">
        <v>3</v>
      </c>
      <c r="F9" s="2733">
        <v>4</v>
      </c>
      <c r="G9" s="2733">
        <v>7</v>
      </c>
      <c r="H9" s="2733">
        <v>0</v>
      </c>
      <c r="I9" s="2733">
        <v>0</v>
      </c>
      <c r="J9" s="2733">
        <v>0</v>
      </c>
      <c r="K9" s="377">
        <f>SUM(B9,E9,H9)</f>
        <v>3</v>
      </c>
      <c r="L9" s="377">
        <f t="shared" ref="L9:M14" si="0">SUM(C9,F9,I9)</f>
        <v>4</v>
      </c>
      <c r="M9" s="377">
        <f t="shared" si="0"/>
        <v>7</v>
      </c>
      <c r="N9" s="3819" t="s">
        <v>100</v>
      </c>
    </row>
    <row r="10" spans="1:14" ht="31.5" customHeight="1" x14ac:dyDescent="0.2">
      <c r="A10" s="2759" t="s">
        <v>43</v>
      </c>
      <c r="B10" s="2786">
        <v>0</v>
      </c>
      <c r="C10" s="2786">
        <v>0</v>
      </c>
      <c r="D10" s="2786">
        <v>0</v>
      </c>
      <c r="E10" s="2786">
        <v>5</v>
      </c>
      <c r="F10" s="2786">
        <v>14</v>
      </c>
      <c r="G10" s="2786">
        <v>19</v>
      </c>
      <c r="H10" s="2786">
        <v>0</v>
      </c>
      <c r="I10" s="2786">
        <v>0</v>
      </c>
      <c r="J10" s="2786">
        <v>0</v>
      </c>
      <c r="K10" s="2735">
        <f t="shared" ref="K10:K13" si="1">SUM(B10,E10,H10)</f>
        <v>5</v>
      </c>
      <c r="L10" s="2735">
        <f t="shared" si="0"/>
        <v>14</v>
      </c>
      <c r="M10" s="2735">
        <f t="shared" si="0"/>
        <v>19</v>
      </c>
      <c r="N10" s="769" t="s">
        <v>125</v>
      </c>
    </row>
    <row r="11" spans="1:14" ht="31.5" customHeight="1" x14ac:dyDescent="0.2">
      <c r="A11" s="2759" t="s">
        <v>252</v>
      </c>
      <c r="B11" s="2786">
        <v>0</v>
      </c>
      <c r="C11" s="2786">
        <v>0</v>
      </c>
      <c r="D11" s="2786">
        <v>0</v>
      </c>
      <c r="E11" s="2786">
        <v>21</v>
      </c>
      <c r="F11" s="2786">
        <v>39</v>
      </c>
      <c r="G11" s="2786">
        <v>60</v>
      </c>
      <c r="H11" s="2786">
        <v>0</v>
      </c>
      <c r="I11" s="2786">
        <v>0</v>
      </c>
      <c r="J11" s="2786">
        <v>0</v>
      </c>
      <c r="K11" s="2786">
        <f t="shared" si="1"/>
        <v>21</v>
      </c>
      <c r="L11" s="2786">
        <f t="shared" si="0"/>
        <v>39</v>
      </c>
      <c r="M11" s="2786">
        <f t="shared" si="0"/>
        <v>60</v>
      </c>
      <c r="N11" s="769" t="s">
        <v>232</v>
      </c>
    </row>
    <row r="12" spans="1:14" ht="31.5" customHeight="1" x14ac:dyDescent="0.2">
      <c r="A12" s="2759" t="s">
        <v>255</v>
      </c>
      <c r="B12" s="2786">
        <v>0</v>
      </c>
      <c r="C12" s="2786">
        <v>0</v>
      </c>
      <c r="D12" s="2786">
        <v>0</v>
      </c>
      <c r="E12" s="2786">
        <v>12</v>
      </c>
      <c r="F12" s="2786">
        <v>15</v>
      </c>
      <c r="G12" s="2786">
        <v>27</v>
      </c>
      <c r="H12" s="2786">
        <v>0</v>
      </c>
      <c r="I12" s="2786">
        <v>0</v>
      </c>
      <c r="J12" s="2786">
        <v>0</v>
      </c>
      <c r="K12" s="2786">
        <f t="shared" si="1"/>
        <v>12</v>
      </c>
      <c r="L12" s="2786">
        <f t="shared" si="0"/>
        <v>15</v>
      </c>
      <c r="M12" s="2786">
        <f t="shared" si="0"/>
        <v>27</v>
      </c>
      <c r="N12" s="976" t="s">
        <v>254</v>
      </c>
    </row>
    <row r="13" spans="1:14" ht="31.5" customHeight="1" x14ac:dyDescent="0.2">
      <c r="A13" s="2759" t="s">
        <v>201</v>
      </c>
      <c r="B13" s="2786">
        <v>0</v>
      </c>
      <c r="C13" s="2786">
        <v>0</v>
      </c>
      <c r="D13" s="2786">
        <v>0</v>
      </c>
      <c r="E13" s="2786">
        <v>12</v>
      </c>
      <c r="F13" s="2786">
        <v>5</v>
      </c>
      <c r="G13" s="2786">
        <v>17</v>
      </c>
      <c r="H13" s="2786">
        <v>0</v>
      </c>
      <c r="I13" s="2786">
        <v>0</v>
      </c>
      <c r="J13" s="2786">
        <v>0</v>
      </c>
      <c r="K13" s="2786">
        <f t="shared" si="1"/>
        <v>12</v>
      </c>
      <c r="L13" s="2786">
        <f t="shared" si="0"/>
        <v>5</v>
      </c>
      <c r="M13" s="2786">
        <f t="shared" si="0"/>
        <v>17</v>
      </c>
      <c r="N13" s="976" t="s">
        <v>1650</v>
      </c>
    </row>
    <row r="14" spans="1:14" ht="31.5" customHeight="1" thickBot="1" x14ac:dyDescent="0.25">
      <c r="A14" s="3820" t="s">
        <v>40</v>
      </c>
      <c r="B14" s="1128">
        <v>0</v>
      </c>
      <c r="C14" s="1128">
        <v>0</v>
      </c>
      <c r="D14" s="1128">
        <v>0</v>
      </c>
      <c r="E14" s="1128">
        <v>16</v>
      </c>
      <c r="F14" s="1128">
        <v>8</v>
      </c>
      <c r="G14" s="2734">
        <v>24</v>
      </c>
      <c r="H14" s="1128">
        <v>0</v>
      </c>
      <c r="I14" s="1128">
        <v>0</v>
      </c>
      <c r="J14" s="1128">
        <v>0</v>
      </c>
      <c r="K14" s="1128">
        <f>SUM(B14,E14,H14)</f>
        <v>16</v>
      </c>
      <c r="L14" s="1128">
        <f t="shared" si="0"/>
        <v>8</v>
      </c>
      <c r="M14" s="1128">
        <f t="shared" si="0"/>
        <v>24</v>
      </c>
      <c r="N14" s="2732" t="s">
        <v>124</v>
      </c>
    </row>
    <row r="15" spans="1:14" ht="31.5" customHeight="1" thickBot="1" x14ac:dyDescent="0.25">
      <c r="A15" s="67" t="s">
        <v>87</v>
      </c>
      <c r="B15" s="1980">
        <f>SUM(B9:B14)</f>
        <v>0</v>
      </c>
      <c r="C15" s="1980">
        <f t="shared" ref="C15:M15" si="2">SUM(C9:C14)</f>
        <v>0</v>
      </c>
      <c r="D15" s="1980">
        <f t="shared" si="2"/>
        <v>0</v>
      </c>
      <c r="E15" s="1980">
        <f t="shared" si="2"/>
        <v>69</v>
      </c>
      <c r="F15" s="1980">
        <f t="shared" si="2"/>
        <v>85</v>
      </c>
      <c r="G15" s="1980">
        <f t="shared" si="2"/>
        <v>154</v>
      </c>
      <c r="H15" s="1980">
        <f t="shared" si="2"/>
        <v>0</v>
      </c>
      <c r="I15" s="1980">
        <f t="shared" si="2"/>
        <v>0</v>
      </c>
      <c r="J15" s="1980">
        <f t="shared" si="2"/>
        <v>0</v>
      </c>
      <c r="K15" s="1980">
        <f t="shared" si="2"/>
        <v>69</v>
      </c>
      <c r="L15" s="1980">
        <f t="shared" si="2"/>
        <v>85</v>
      </c>
      <c r="M15" s="1980">
        <f t="shared" si="2"/>
        <v>154</v>
      </c>
      <c r="N15" s="63" t="s">
        <v>147</v>
      </c>
    </row>
    <row r="16" spans="1:14" ht="13.5" thickTop="1" x14ac:dyDescent="0.2"/>
  </sheetData>
  <mergeCells count="13">
    <mergeCell ref="E6:G6"/>
    <mergeCell ref="H6:J6"/>
    <mergeCell ref="K6:M6"/>
    <mergeCell ref="A2:N2"/>
    <mergeCell ref="A3:N3"/>
    <mergeCell ref="M4:N4"/>
    <mergeCell ref="A5:A8"/>
    <mergeCell ref="B5:D5"/>
    <mergeCell ref="E5:G5"/>
    <mergeCell ref="H5:J5"/>
    <mergeCell ref="K5:M5"/>
    <mergeCell ref="N5:N8"/>
    <mergeCell ref="B6:D6"/>
  </mergeCells>
  <printOptions horizontalCentered="1"/>
  <pageMargins left="0.643700787" right="0.643700787" top="0.78740157480314998" bottom="0.643700787" header="0.78740157480314998" footer="0.643700787"/>
  <pageSetup paperSize="9" scale="75" firstPageNumber="291" orientation="landscape" useFirstPageNumber="1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3"/>
  <sheetViews>
    <sheetView rightToLeft="1" view="pageBreakPreview" topLeftCell="A7" zoomScale="90" zoomScaleNormal="50" zoomScaleSheetLayoutView="90" workbookViewId="0">
      <selection activeCell="P25" sqref="P25"/>
    </sheetView>
  </sheetViews>
  <sheetFormatPr defaultColWidth="10.28515625" defaultRowHeight="12.75" x14ac:dyDescent="0.2"/>
  <cols>
    <col min="1" max="1" width="14.42578125" style="59" customWidth="1"/>
    <col min="2" max="2" width="11.140625" style="59" customWidth="1"/>
    <col min="3" max="3" width="10.5703125" style="59" customWidth="1"/>
    <col min="4" max="4" width="6.5703125" style="59" customWidth="1"/>
    <col min="5" max="5" width="7.140625" style="59" customWidth="1"/>
    <col min="6" max="6" width="6.7109375" style="59" customWidth="1"/>
    <col min="7" max="7" width="7.42578125" style="59" customWidth="1"/>
    <col min="8" max="8" width="6.85546875" style="59" customWidth="1"/>
    <col min="9" max="10" width="7" style="59" customWidth="1"/>
    <col min="11" max="11" width="7.140625" style="59" customWidth="1"/>
    <col min="12" max="13" width="7" style="59" customWidth="1"/>
    <col min="14" max="14" width="10.140625" style="59" customWidth="1"/>
    <col min="15" max="15" width="7" style="59" customWidth="1"/>
    <col min="16" max="16" width="16.7109375" style="59" customWidth="1"/>
    <col min="17" max="17" width="15.28515625" style="59" customWidth="1"/>
    <col min="18" max="18" width="24.42578125" style="59" customWidth="1"/>
    <col min="19" max="16384" width="10.28515625" style="59"/>
  </cols>
  <sheetData>
    <row r="1" spans="1:18" ht="30.75" customHeight="1" x14ac:dyDescent="0.2">
      <c r="A1" s="3101" t="s">
        <v>2973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  <c r="O1" s="3101"/>
      <c r="P1" s="3101"/>
      <c r="Q1" s="3101"/>
      <c r="R1" s="3101"/>
    </row>
    <row r="2" spans="1:18" ht="39" customHeight="1" x14ac:dyDescent="0.2">
      <c r="A2" s="3102" t="s">
        <v>2974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30.75" customHeight="1" thickBot="1" x14ac:dyDescent="0.3">
      <c r="A3" s="3821" t="s">
        <v>2975</v>
      </c>
      <c r="B3" s="3821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3822"/>
      <c r="Q3" s="3823" t="s">
        <v>2976</v>
      </c>
      <c r="R3" s="3823"/>
    </row>
    <row r="4" spans="1:18" ht="24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98</v>
      </c>
    </row>
    <row r="5" spans="1:18" ht="24" customHeight="1" x14ac:dyDescent="0.2">
      <c r="A5" s="3067"/>
      <c r="B5" s="3067"/>
      <c r="C5" s="3067"/>
      <c r="D5" s="3543" t="s">
        <v>94</v>
      </c>
      <c r="E5" s="3543"/>
      <c r="F5" s="3543"/>
      <c r="G5" s="3123" t="s">
        <v>95</v>
      </c>
      <c r="H5" s="3123"/>
      <c r="I5" s="312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085"/>
      <c r="R5" s="3085"/>
    </row>
    <row r="6" spans="1:18" ht="24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8" ht="24" customHeight="1" thickBot="1" x14ac:dyDescent="0.25">
      <c r="A7" s="3549"/>
      <c r="B7" s="3549"/>
      <c r="C7" s="3549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088"/>
      <c r="Q7" s="3088"/>
      <c r="R7" s="3088"/>
    </row>
    <row r="8" spans="1:18" ht="31.5" customHeight="1" x14ac:dyDescent="0.2">
      <c r="A8" s="2753" t="s">
        <v>35</v>
      </c>
      <c r="B8" s="718" t="s">
        <v>2977</v>
      </c>
      <c r="C8" s="718" t="s">
        <v>259</v>
      </c>
      <c r="D8" s="2720">
        <v>0</v>
      </c>
      <c r="E8" s="2720">
        <v>0</v>
      </c>
      <c r="F8" s="2720">
        <v>0</v>
      </c>
      <c r="G8" s="2720">
        <v>3</v>
      </c>
      <c r="H8" s="2720">
        <v>4</v>
      </c>
      <c r="I8" s="2720">
        <v>7</v>
      </c>
      <c r="J8" s="2720">
        <v>0</v>
      </c>
      <c r="K8" s="2720">
        <v>0</v>
      </c>
      <c r="L8" s="2720">
        <v>0</v>
      </c>
      <c r="M8" s="2720">
        <f>SUM(D8,G8,J8)</f>
        <v>3</v>
      </c>
      <c r="N8" s="2720">
        <f>SUM(E8,H8,K8)</f>
        <v>4</v>
      </c>
      <c r="O8" s="2720">
        <f>SUM(M8:N8)</f>
        <v>7</v>
      </c>
      <c r="P8" s="1125" t="s">
        <v>2978</v>
      </c>
      <c r="Q8" s="3824" t="s">
        <v>2651</v>
      </c>
      <c r="R8" s="2743" t="s">
        <v>100</v>
      </c>
    </row>
    <row r="9" spans="1:18" ht="24" customHeight="1" x14ac:dyDescent="0.2">
      <c r="A9" s="3201" t="s">
        <v>37</v>
      </c>
      <c r="B9" s="712" t="s">
        <v>59</v>
      </c>
      <c r="C9" s="712"/>
      <c r="D9" s="3727">
        <v>0</v>
      </c>
      <c r="E9" s="3727">
        <v>0</v>
      </c>
      <c r="F9" s="3727">
        <v>0</v>
      </c>
      <c r="G9" s="3727">
        <v>2</v>
      </c>
      <c r="H9" s="3727">
        <v>8</v>
      </c>
      <c r="I9" s="3727">
        <v>10</v>
      </c>
      <c r="J9" s="3727">
        <v>0</v>
      </c>
      <c r="K9" s="3727">
        <v>0</v>
      </c>
      <c r="L9" s="3727">
        <v>0</v>
      </c>
      <c r="M9" s="3727">
        <f t="shared" ref="M9:O21" si="0">SUM(D9,G9,J9)</f>
        <v>2</v>
      </c>
      <c r="N9" s="3727">
        <f t="shared" si="0"/>
        <v>8</v>
      </c>
      <c r="O9" s="3727">
        <f t="shared" ref="O9:O20" si="1">SUM(M9:N9)</f>
        <v>10</v>
      </c>
      <c r="P9" s="2115"/>
      <c r="Q9" s="2115" t="s">
        <v>137</v>
      </c>
      <c r="R9" s="3126" t="s">
        <v>125</v>
      </c>
    </row>
    <row r="10" spans="1:18" ht="24" customHeight="1" x14ac:dyDescent="0.2">
      <c r="A10" s="3187"/>
      <c r="B10" s="712" t="s">
        <v>2979</v>
      </c>
      <c r="C10" s="712"/>
      <c r="D10" s="3727">
        <v>0</v>
      </c>
      <c r="E10" s="3727">
        <v>0</v>
      </c>
      <c r="F10" s="3727">
        <v>0</v>
      </c>
      <c r="G10" s="3727">
        <v>3</v>
      </c>
      <c r="H10" s="3727">
        <v>6</v>
      </c>
      <c r="I10" s="3727">
        <v>9</v>
      </c>
      <c r="J10" s="3727">
        <v>0</v>
      </c>
      <c r="K10" s="3727">
        <v>0</v>
      </c>
      <c r="L10" s="3727">
        <v>0</v>
      </c>
      <c r="M10" s="3727">
        <f t="shared" si="0"/>
        <v>3</v>
      </c>
      <c r="N10" s="3727">
        <f t="shared" si="0"/>
        <v>6</v>
      </c>
      <c r="O10" s="3727">
        <f t="shared" si="1"/>
        <v>9</v>
      </c>
      <c r="P10" s="2115"/>
      <c r="Q10" s="2115" t="s">
        <v>2980</v>
      </c>
      <c r="R10" s="3255"/>
    </row>
    <row r="11" spans="1:18" ht="24" customHeight="1" x14ac:dyDescent="0.2">
      <c r="A11" s="3304" t="s">
        <v>92</v>
      </c>
      <c r="B11" s="3304"/>
      <c r="C11" s="3304"/>
      <c r="D11" s="3727">
        <f>SUM(D9:D10)</f>
        <v>0</v>
      </c>
      <c r="E11" s="3727">
        <f t="shared" ref="E11:L11" si="2">SUM(E9:E10)</f>
        <v>0</v>
      </c>
      <c r="F11" s="3727">
        <f t="shared" si="2"/>
        <v>0</v>
      </c>
      <c r="G11" s="3727">
        <f t="shared" si="2"/>
        <v>5</v>
      </c>
      <c r="H11" s="3727">
        <f t="shared" si="2"/>
        <v>14</v>
      </c>
      <c r="I11" s="3727">
        <f t="shared" si="2"/>
        <v>19</v>
      </c>
      <c r="J11" s="3727">
        <f t="shared" si="2"/>
        <v>0</v>
      </c>
      <c r="K11" s="3727">
        <f t="shared" si="2"/>
        <v>0</v>
      </c>
      <c r="L11" s="3727">
        <f t="shared" si="2"/>
        <v>0</v>
      </c>
      <c r="M11" s="3727">
        <f t="shared" si="0"/>
        <v>5</v>
      </c>
      <c r="N11" s="3727">
        <f t="shared" si="0"/>
        <v>14</v>
      </c>
      <c r="O11" s="3727">
        <f t="shared" si="1"/>
        <v>19</v>
      </c>
      <c r="P11" s="3127" t="s">
        <v>130</v>
      </c>
      <c r="Q11" s="3127"/>
      <c r="R11" s="3127"/>
    </row>
    <row r="12" spans="1:18" ht="24" customHeight="1" x14ac:dyDescent="0.2">
      <c r="A12" s="3205" t="s">
        <v>252</v>
      </c>
      <c r="B12" s="3306" t="s">
        <v>72</v>
      </c>
      <c r="C12" s="2766" t="s">
        <v>72</v>
      </c>
      <c r="D12" s="3727">
        <v>0</v>
      </c>
      <c r="E12" s="3727">
        <v>0</v>
      </c>
      <c r="F12" s="3727">
        <v>0</v>
      </c>
      <c r="G12" s="3727">
        <v>3</v>
      </c>
      <c r="H12" s="3727">
        <v>8</v>
      </c>
      <c r="I12" s="3727">
        <v>11</v>
      </c>
      <c r="J12" s="3727">
        <v>0</v>
      </c>
      <c r="K12" s="3727">
        <v>0</v>
      </c>
      <c r="L12" s="3727">
        <v>0</v>
      </c>
      <c r="M12" s="3727">
        <f t="shared" si="0"/>
        <v>3</v>
      </c>
      <c r="N12" s="3727">
        <f t="shared" si="0"/>
        <v>8</v>
      </c>
      <c r="O12" s="3727">
        <f t="shared" si="1"/>
        <v>11</v>
      </c>
      <c r="P12" s="2713" t="s">
        <v>145</v>
      </c>
      <c r="Q12" s="3139" t="s">
        <v>145</v>
      </c>
      <c r="R12" s="3139" t="s">
        <v>232</v>
      </c>
    </row>
    <row r="13" spans="1:18" ht="24" customHeight="1" x14ac:dyDescent="0.2">
      <c r="A13" s="3205"/>
      <c r="B13" s="3306"/>
      <c r="C13" s="2766" t="s">
        <v>73</v>
      </c>
      <c r="D13" s="3727">
        <v>0</v>
      </c>
      <c r="E13" s="3727">
        <v>0</v>
      </c>
      <c r="F13" s="3727">
        <v>0</v>
      </c>
      <c r="G13" s="3727">
        <v>4</v>
      </c>
      <c r="H13" s="3727">
        <v>10</v>
      </c>
      <c r="I13" s="3727">
        <v>14</v>
      </c>
      <c r="J13" s="3727">
        <v>0</v>
      </c>
      <c r="K13" s="3727">
        <v>0</v>
      </c>
      <c r="L13" s="3727">
        <v>0</v>
      </c>
      <c r="M13" s="3727">
        <f t="shared" si="0"/>
        <v>4</v>
      </c>
      <c r="N13" s="3727">
        <f t="shared" si="0"/>
        <v>10</v>
      </c>
      <c r="O13" s="3727">
        <f t="shared" si="1"/>
        <v>14</v>
      </c>
      <c r="P13" s="2713" t="s">
        <v>159</v>
      </c>
      <c r="Q13" s="3139"/>
      <c r="R13" s="3139"/>
    </row>
    <row r="14" spans="1:18" ht="24" customHeight="1" x14ac:dyDescent="0.2">
      <c r="A14" s="3205"/>
      <c r="B14" s="3306" t="s">
        <v>46</v>
      </c>
      <c r="C14" s="3306"/>
      <c r="D14" s="3727">
        <f>SUM(D12:D13)</f>
        <v>0</v>
      </c>
      <c r="E14" s="3727">
        <f t="shared" ref="E14:L14" si="3">SUM(E12:E13)</f>
        <v>0</v>
      </c>
      <c r="F14" s="3727">
        <f t="shared" si="3"/>
        <v>0</v>
      </c>
      <c r="G14" s="3727">
        <f t="shared" si="3"/>
        <v>7</v>
      </c>
      <c r="H14" s="3727">
        <f t="shared" si="3"/>
        <v>18</v>
      </c>
      <c r="I14" s="3727">
        <f t="shared" si="3"/>
        <v>25</v>
      </c>
      <c r="J14" s="3727">
        <f t="shared" si="3"/>
        <v>0</v>
      </c>
      <c r="K14" s="3727">
        <f t="shared" si="3"/>
        <v>0</v>
      </c>
      <c r="L14" s="3727">
        <f t="shared" si="3"/>
        <v>0</v>
      </c>
      <c r="M14" s="3727">
        <f t="shared" si="0"/>
        <v>7</v>
      </c>
      <c r="N14" s="3727">
        <f t="shared" si="0"/>
        <v>18</v>
      </c>
      <c r="O14" s="3727">
        <f t="shared" si="1"/>
        <v>25</v>
      </c>
      <c r="P14" s="3139" t="s">
        <v>251</v>
      </c>
      <c r="Q14" s="3139"/>
      <c r="R14" s="3139"/>
    </row>
    <row r="15" spans="1:18" ht="30" customHeight="1" x14ac:dyDescent="0.2">
      <c r="A15" s="3205"/>
      <c r="B15" s="712" t="s">
        <v>2981</v>
      </c>
      <c r="C15" s="2766"/>
      <c r="D15" s="3727">
        <v>0</v>
      </c>
      <c r="E15" s="3727">
        <v>0</v>
      </c>
      <c r="F15" s="3727">
        <v>0</v>
      </c>
      <c r="G15" s="3727">
        <v>2</v>
      </c>
      <c r="H15" s="3727">
        <v>10</v>
      </c>
      <c r="I15" s="3727">
        <v>12</v>
      </c>
      <c r="J15" s="3727">
        <v>0</v>
      </c>
      <c r="K15" s="3727">
        <v>0</v>
      </c>
      <c r="L15" s="3727">
        <v>0</v>
      </c>
      <c r="M15" s="3727">
        <f t="shared" si="0"/>
        <v>2</v>
      </c>
      <c r="N15" s="3727">
        <f t="shared" si="0"/>
        <v>10</v>
      </c>
      <c r="O15" s="3727">
        <f t="shared" si="1"/>
        <v>12</v>
      </c>
      <c r="P15" s="2744"/>
      <c r="Q15" s="1130" t="s">
        <v>152</v>
      </c>
      <c r="R15" s="3139"/>
    </row>
    <row r="16" spans="1:18" ht="24" customHeight="1" x14ac:dyDescent="0.2">
      <c r="A16" s="3205"/>
      <c r="B16" s="712" t="s">
        <v>75</v>
      </c>
      <c r="C16" s="2766" t="s">
        <v>2982</v>
      </c>
      <c r="D16" s="3727">
        <v>0</v>
      </c>
      <c r="E16" s="3727">
        <v>0</v>
      </c>
      <c r="F16" s="3727">
        <v>0</v>
      </c>
      <c r="G16" s="3727">
        <v>4</v>
      </c>
      <c r="H16" s="3727">
        <v>4</v>
      </c>
      <c r="I16" s="3727">
        <v>8</v>
      </c>
      <c r="J16" s="3727">
        <v>0</v>
      </c>
      <c r="K16" s="3727">
        <v>0</v>
      </c>
      <c r="L16" s="3727">
        <v>0</v>
      </c>
      <c r="M16" s="3727">
        <f t="shared" si="0"/>
        <v>4</v>
      </c>
      <c r="N16" s="3727">
        <f t="shared" si="0"/>
        <v>4</v>
      </c>
      <c r="O16" s="3727">
        <f t="shared" si="1"/>
        <v>8</v>
      </c>
      <c r="P16" s="2115" t="s">
        <v>2011</v>
      </c>
      <c r="Q16" s="2115" t="s">
        <v>148</v>
      </c>
      <c r="R16" s="3139"/>
    </row>
    <row r="17" spans="1:18" ht="24" customHeight="1" x14ac:dyDescent="0.2">
      <c r="A17" s="3205"/>
      <c r="B17" s="712" t="s">
        <v>79</v>
      </c>
      <c r="C17" s="2766" t="s">
        <v>2983</v>
      </c>
      <c r="D17" s="3727">
        <v>0</v>
      </c>
      <c r="E17" s="3727">
        <v>0</v>
      </c>
      <c r="F17" s="3727">
        <v>0</v>
      </c>
      <c r="G17" s="3727">
        <v>8</v>
      </c>
      <c r="H17" s="3727">
        <v>7</v>
      </c>
      <c r="I17" s="3727">
        <v>15</v>
      </c>
      <c r="J17" s="3727">
        <v>0</v>
      </c>
      <c r="K17" s="3727">
        <v>0</v>
      </c>
      <c r="L17" s="3727">
        <v>0</v>
      </c>
      <c r="M17" s="3727">
        <f t="shared" si="0"/>
        <v>8</v>
      </c>
      <c r="N17" s="3727">
        <f t="shared" si="0"/>
        <v>7</v>
      </c>
      <c r="O17" s="3727">
        <f t="shared" si="1"/>
        <v>15</v>
      </c>
      <c r="P17" s="1309" t="s">
        <v>2984</v>
      </c>
      <c r="Q17" s="2115" t="s">
        <v>149</v>
      </c>
      <c r="R17" s="3139"/>
    </row>
    <row r="18" spans="1:18" ht="24" customHeight="1" x14ac:dyDescent="0.2">
      <c r="A18" s="3205" t="s">
        <v>92</v>
      </c>
      <c r="B18" s="3205"/>
      <c r="C18" s="3205"/>
      <c r="D18" s="3727">
        <f>SUM(D14:D17)</f>
        <v>0</v>
      </c>
      <c r="E18" s="3727">
        <f t="shared" ref="E18:O18" si="4">SUM(E14:E17)</f>
        <v>0</v>
      </c>
      <c r="F18" s="3727">
        <f t="shared" si="4"/>
        <v>0</v>
      </c>
      <c r="G18" s="3727">
        <f t="shared" si="4"/>
        <v>21</v>
      </c>
      <c r="H18" s="3727">
        <f t="shared" si="4"/>
        <v>39</v>
      </c>
      <c r="I18" s="3727">
        <f t="shared" si="4"/>
        <v>60</v>
      </c>
      <c r="J18" s="3727">
        <f t="shared" si="4"/>
        <v>0</v>
      </c>
      <c r="K18" s="3727">
        <f t="shared" si="4"/>
        <v>0</v>
      </c>
      <c r="L18" s="3727">
        <f t="shared" si="4"/>
        <v>0</v>
      </c>
      <c r="M18" s="3727">
        <f t="shared" si="4"/>
        <v>21</v>
      </c>
      <c r="N18" s="3727">
        <f t="shared" si="4"/>
        <v>39</v>
      </c>
      <c r="O18" s="3727">
        <f t="shared" si="4"/>
        <v>60</v>
      </c>
      <c r="P18" s="3139" t="s">
        <v>130</v>
      </c>
      <c r="Q18" s="3139"/>
      <c r="R18" s="3139"/>
    </row>
    <row r="19" spans="1:18" ht="28.5" customHeight="1" x14ac:dyDescent="0.2">
      <c r="A19" s="736" t="s">
        <v>255</v>
      </c>
      <c r="B19" s="712" t="s">
        <v>2985</v>
      </c>
      <c r="C19" s="712" t="s">
        <v>284</v>
      </c>
      <c r="D19" s="3727">
        <v>0</v>
      </c>
      <c r="E19" s="3727">
        <v>0</v>
      </c>
      <c r="F19" s="3727">
        <v>0</v>
      </c>
      <c r="G19" s="3727">
        <v>12</v>
      </c>
      <c r="H19" s="3727">
        <v>15</v>
      </c>
      <c r="I19" s="3727">
        <v>27</v>
      </c>
      <c r="J19" s="3727">
        <v>0</v>
      </c>
      <c r="K19" s="3727">
        <v>0</v>
      </c>
      <c r="L19" s="3727">
        <v>0</v>
      </c>
      <c r="M19" s="3727">
        <f t="shared" si="0"/>
        <v>12</v>
      </c>
      <c r="N19" s="3727">
        <f t="shared" si="0"/>
        <v>15</v>
      </c>
      <c r="O19" s="3727">
        <f t="shared" si="1"/>
        <v>27</v>
      </c>
      <c r="P19" s="620" t="s">
        <v>2986</v>
      </c>
      <c r="Q19" s="620" t="s">
        <v>2987</v>
      </c>
      <c r="R19" s="2713" t="s">
        <v>254</v>
      </c>
    </row>
    <row r="20" spans="1:18" ht="30.75" customHeight="1" x14ac:dyDescent="0.2">
      <c r="A20" s="736" t="s">
        <v>201</v>
      </c>
      <c r="B20" s="712"/>
      <c r="C20" s="712"/>
      <c r="D20" s="3727">
        <v>0</v>
      </c>
      <c r="E20" s="3727">
        <v>0</v>
      </c>
      <c r="F20" s="3727">
        <v>0</v>
      </c>
      <c r="G20" s="3727">
        <v>12</v>
      </c>
      <c r="H20" s="3727">
        <v>5</v>
      </c>
      <c r="I20" s="3727">
        <v>17</v>
      </c>
      <c r="J20" s="3727">
        <v>0</v>
      </c>
      <c r="K20" s="3727">
        <v>0</v>
      </c>
      <c r="L20" s="3727">
        <v>0</v>
      </c>
      <c r="M20" s="3727">
        <f t="shared" si="0"/>
        <v>12</v>
      </c>
      <c r="N20" s="3727">
        <f t="shared" si="0"/>
        <v>5</v>
      </c>
      <c r="O20" s="3727">
        <f t="shared" si="1"/>
        <v>17</v>
      </c>
      <c r="P20" s="2744"/>
      <c r="Q20" s="2713"/>
      <c r="R20" s="2779" t="s">
        <v>1650</v>
      </c>
    </row>
    <row r="21" spans="1:18" ht="33.75" customHeight="1" thickBot="1" x14ac:dyDescent="0.25">
      <c r="A21" s="2530" t="s">
        <v>40</v>
      </c>
      <c r="B21" s="2644" t="s">
        <v>85</v>
      </c>
      <c r="C21" s="3825"/>
      <c r="D21" s="3727">
        <v>0</v>
      </c>
      <c r="E21" s="3727">
        <v>0</v>
      </c>
      <c r="F21" s="3727">
        <v>0</v>
      </c>
      <c r="G21" s="2734">
        <v>16</v>
      </c>
      <c r="H21" s="2734">
        <v>8</v>
      </c>
      <c r="I21" s="2734">
        <v>24</v>
      </c>
      <c r="J21" s="3727">
        <v>0</v>
      </c>
      <c r="K21" s="3727">
        <v>0</v>
      </c>
      <c r="L21" s="3727">
        <v>0</v>
      </c>
      <c r="M21" s="2734">
        <f>SUM(D21,G21,J21)</f>
        <v>16</v>
      </c>
      <c r="N21" s="2734">
        <f t="shared" si="0"/>
        <v>8</v>
      </c>
      <c r="O21" s="2734">
        <f t="shared" si="0"/>
        <v>24</v>
      </c>
      <c r="P21" s="3826"/>
      <c r="Q21" s="2749" t="s">
        <v>151</v>
      </c>
      <c r="R21" s="2749" t="s">
        <v>124</v>
      </c>
    </row>
    <row r="22" spans="1:18" ht="32.25" customHeight="1" thickBot="1" x14ac:dyDescent="0.25">
      <c r="A22" s="3557" t="s">
        <v>87</v>
      </c>
      <c r="B22" s="3557"/>
      <c r="C22" s="3557"/>
      <c r="D22" s="1980">
        <f>SUM(D19:D21,D18,D11,D8)</f>
        <v>0</v>
      </c>
      <c r="E22" s="1980">
        <f t="shared" ref="E22:O22" si="5">SUM(E19:E21,E18,E11,E8)</f>
        <v>0</v>
      </c>
      <c r="F22" s="1980">
        <f t="shared" si="5"/>
        <v>0</v>
      </c>
      <c r="G22" s="1980">
        <f t="shared" si="5"/>
        <v>69</v>
      </c>
      <c r="H22" s="1980">
        <f t="shared" si="5"/>
        <v>85</v>
      </c>
      <c r="I22" s="1980">
        <f t="shared" si="5"/>
        <v>154</v>
      </c>
      <c r="J22" s="1980">
        <f t="shared" si="5"/>
        <v>0</v>
      </c>
      <c r="K22" s="1980">
        <f t="shared" si="5"/>
        <v>0</v>
      </c>
      <c r="L22" s="1980">
        <f t="shared" si="5"/>
        <v>0</v>
      </c>
      <c r="M22" s="1980">
        <f t="shared" si="5"/>
        <v>69</v>
      </c>
      <c r="N22" s="1980">
        <f t="shared" si="5"/>
        <v>85</v>
      </c>
      <c r="O22" s="1980">
        <f t="shared" si="5"/>
        <v>154</v>
      </c>
      <c r="P22" s="3750" t="s">
        <v>147</v>
      </c>
      <c r="Q22" s="3750"/>
      <c r="R22" s="3750"/>
    </row>
    <row r="23" spans="1:18" ht="15.75" thickTop="1" x14ac:dyDescent="0.2">
      <c r="A23" s="3827"/>
      <c r="B23" s="3827"/>
      <c r="C23" s="3827"/>
      <c r="D23" s="3827"/>
      <c r="E23" s="3827"/>
      <c r="F23" s="3827"/>
      <c r="G23" s="3827"/>
      <c r="H23" s="3827"/>
      <c r="I23" s="3827"/>
      <c r="J23" s="3827"/>
      <c r="K23" s="3827"/>
      <c r="L23" s="3827"/>
      <c r="M23" s="3827"/>
      <c r="N23" s="3827"/>
      <c r="O23" s="3827"/>
      <c r="P23" s="3827"/>
      <c r="Q23" s="3827"/>
      <c r="R23" s="3827"/>
    </row>
  </sheetData>
  <mergeCells count="32">
    <mergeCell ref="A18:C18"/>
    <mergeCell ref="P18:R18"/>
    <mergeCell ref="A22:C22"/>
    <mergeCell ref="P22:R22"/>
    <mergeCell ref="A9:A10"/>
    <mergeCell ref="R9:R10"/>
    <mergeCell ref="A11:C11"/>
    <mergeCell ref="P11:R11"/>
    <mergeCell ref="A12:A17"/>
    <mergeCell ref="B12:B13"/>
    <mergeCell ref="Q12:Q13"/>
    <mergeCell ref="R12:R17"/>
    <mergeCell ref="B14:C14"/>
    <mergeCell ref="P14:Q14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0" firstPageNumber="292" orientation="landscape" useFirstPageNumber="1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5"/>
  <sheetViews>
    <sheetView rightToLeft="1" view="pageBreakPreview" zoomScale="85" zoomScaleSheetLayoutView="85" workbookViewId="0">
      <selection activeCell="P25" sqref="P25"/>
    </sheetView>
  </sheetViews>
  <sheetFormatPr defaultColWidth="10.28515625" defaultRowHeight="12.75" x14ac:dyDescent="0.2"/>
  <cols>
    <col min="1" max="1" width="24.85546875" style="59" customWidth="1"/>
    <col min="2" max="13" width="10.5703125" style="59" customWidth="1"/>
    <col min="14" max="14" width="26.5703125" style="59" customWidth="1"/>
    <col min="15" max="16384" width="10.28515625" style="59"/>
  </cols>
  <sheetData>
    <row r="1" spans="1:14" ht="27" customHeight="1" x14ac:dyDescent="0.2">
      <c r="A1" s="3545" t="s">
        <v>2988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4" ht="45" customHeight="1" x14ac:dyDescent="0.2">
      <c r="A2" s="3166" t="s">
        <v>2989</v>
      </c>
      <c r="B2" s="3166"/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6"/>
    </row>
    <row r="3" spans="1:14" ht="27" customHeight="1" thickBot="1" x14ac:dyDescent="0.25">
      <c r="A3" s="3816" t="s">
        <v>2990</v>
      </c>
      <c r="B3" s="3816"/>
      <c r="C3" s="3816"/>
      <c r="D3" s="3816"/>
      <c r="E3" s="3816"/>
      <c r="F3" s="3816"/>
      <c r="G3" s="3816"/>
      <c r="H3" s="3816"/>
      <c r="I3" s="3816"/>
      <c r="J3" s="3816"/>
      <c r="K3" s="3816"/>
      <c r="L3" s="3816"/>
      <c r="M3" s="3103" t="s">
        <v>2991</v>
      </c>
      <c r="N3" s="3103"/>
    </row>
    <row r="4" spans="1:14" ht="27" customHeight="1" thickTop="1" x14ac:dyDescent="0.2">
      <c r="A4" s="2968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084" t="s">
        <v>98</v>
      </c>
    </row>
    <row r="5" spans="1:14" s="66" customFormat="1" ht="32.25" customHeight="1" x14ac:dyDescent="0.2">
      <c r="A5" s="3067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085"/>
    </row>
    <row r="6" spans="1:14" ht="25.5" customHeight="1" x14ac:dyDescent="0.2">
      <c r="A6" s="306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085"/>
    </row>
    <row r="7" spans="1:14" ht="25.5" customHeight="1" thickBot="1" x14ac:dyDescent="0.25">
      <c r="A7" s="3067"/>
      <c r="B7" s="2747" t="s">
        <v>181</v>
      </c>
      <c r="C7" s="2747" t="s">
        <v>182</v>
      </c>
      <c r="D7" s="2747" t="s">
        <v>183</v>
      </c>
      <c r="E7" s="2747" t="s">
        <v>181</v>
      </c>
      <c r="F7" s="2747" t="s">
        <v>182</v>
      </c>
      <c r="G7" s="2747" t="s">
        <v>183</v>
      </c>
      <c r="H7" s="2747" t="s">
        <v>181</v>
      </c>
      <c r="I7" s="2747" t="s">
        <v>182</v>
      </c>
      <c r="J7" s="2747" t="s">
        <v>183</v>
      </c>
      <c r="K7" s="2747" t="s">
        <v>181</v>
      </c>
      <c r="L7" s="2747" t="s">
        <v>182</v>
      </c>
      <c r="M7" s="2747" t="s">
        <v>183</v>
      </c>
      <c r="N7" s="3088"/>
    </row>
    <row r="8" spans="1:14" ht="36.75" customHeight="1" x14ac:dyDescent="0.2">
      <c r="A8" s="2765" t="s">
        <v>35</v>
      </c>
      <c r="B8" s="2733">
        <v>0</v>
      </c>
      <c r="C8" s="2733">
        <v>0</v>
      </c>
      <c r="D8" s="2733">
        <v>0</v>
      </c>
      <c r="E8" s="2733">
        <v>8</v>
      </c>
      <c r="F8" s="2733">
        <v>7</v>
      </c>
      <c r="G8" s="2733">
        <v>15</v>
      </c>
      <c r="H8" s="2733">
        <v>0</v>
      </c>
      <c r="I8" s="2733">
        <v>0</v>
      </c>
      <c r="J8" s="2733">
        <v>0</v>
      </c>
      <c r="K8" s="2733">
        <f>SUM(B8,E8,H8)</f>
        <v>8</v>
      </c>
      <c r="L8" s="2733">
        <f t="shared" ref="L8:M13" si="0">SUM(C8,F8,I8)</f>
        <v>7</v>
      </c>
      <c r="M8" s="2733">
        <f t="shared" si="0"/>
        <v>15</v>
      </c>
      <c r="N8" s="3819" t="s">
        <v>100</v>
      </c>
    </row>
    <row r="9" spans="1:14" ht="36.75" customHeight="1" x14ac:dyDescent="0.2">
      <c r="A9" s="2759" t="s">
        <v>43</v>
      </c>
      <c r="B9" s="2786">
        <v>0</v>
      </c>
      <c r="C9" s="2786">
        <v>0</v>
      </c>
      <c r="D9" s="2786">
        <v>0</v>
      </c>
      <c r="E9" s="2786">
        <v>5</v>
      </c>
      <c r="F9" s="2786">
        <v>18</v>
      </c>
      <c r="G9" s="2786">
        <v>23</v>
      </c>
      <c r="H9" s="2786">
        <v>0</v>
      </c>
      <c r="I9" s="2786">
        <v>0</v>
      </c>
      <c r="J9" s="2786">
        <v>0</v>
      </c>
      <c r="K9" s="2786">
        <f t="shared" ref="K9:K12" si="1">SUM(B9,E9,H9)</f>
        <v>5</v>
      </c>
      <c r="L9" s="2786">
        <f t="shared" si="0"/>
        <v>18</v>
      </c>
      <c r="M9" s="2786">
        <f t="shared" si="0"/>
        <v>23</v>
      </c>
      <c r="N9" s="769" t="s">
        <v>125</v>
      </c>
    </row>
    <row r="10" spans="1:14" ht="36.75" customHeight="1" x14ac:dyDescent="0.2">
      <c r="A10" s="2759" t="s">
        <v>252</v>
      </c>
      <c r="B10" s="2786">
        <v>0</v>
      </c>
      <c r="C10" s="2786">
        <v>0</v>
      </c>
      <c r="D10" s="2786">
        <v>0</v>
      </c>
      <c r="E10" s="2786">
        <v>64</v>
      </c>
      <c r="F10" s="2786">
        <v>119</v>
      </c>
      <c r="G10" s="2786">
        <v>183</v>
      </c>
      <c r="H10" s="2786">
        <v>0</v>
      </c>
      <c r="I10" s="2786">
        <v>0</v>
      </c>
      <c r="J10" s="2786">
        <v>0</v>
      </c>
      <c r="K10" s="2786">
        <f t="shared" si="1"/>
        <v>64</v>
      </c>
      <c r="L10" s="2786">
        <f t="shared" si="0"/>
        <v>119</v>
      </c>
      <c r="M10" s="2786">
        <f t="shared" si="0"/>
        <v>183</v>
      </c>
      <c r="N10" s="769" t="s">
        <v>232</v>
      </c>
    </row>
    <row r="11" spans="1:14" ht="36.75" customHeight="1" x14ac:dyDescent="0.2">
      <c r="A11" s="2759" t="s">
        <v>255</v>
      </c>
      <c r="B11" s="2786">
        <v>0</v>
      </c>
      <c r="C11" s="2786">
        <v>0</v>
      </c>
      <c r="D11" s="2786">
        <v>0</v>
      </c>
      <c r="E11" s="2786">
        <v>24</v>
      </c>
      <c r="F11" s="2786">
        <v>34</v>
      </c>
      <c r="G11" s="2786">
        <v>58</v>
      </c>
      <c r="H11" s="2786">
        <v>0</v>
      </c>
      <c r="I11" s="2786">
        <v>0</v>
      </c>
      <c r="J11" s="2786">
        <v>0</v>
      </c>
      <c r="K11" s="2786">
        <f t="shared" si="1"/>
        <v>24</v>
      </c>
      <c r="L11" s="2786">
        <f t="shared" si="0"/>
        <v>34</v>
      </c>
      <c r="M11" s="2786">
        <f t="shared" si="0"/>
        <v>58</v>
      </c>
      <c r="N11" s="976" t="s">
        <v>254</v>
      </c>
    </row>
    <row r="12" spans="1:14" ht="36.75" customHeight="1" x14ac:dyDescent="0.2">
      <c r="A12" s="2759" t="s">
        <v>201</v>
      </c>
      <c r="B12" s="2786">
        <v>0</v>
      </c>
      <c r="C12" s="2786">
        <v>0</v>
      </c>
      <c r="D12" s="2786">
        <v>0</v>
      </c>
      <c r="E12" s="2786">
        <v>20</v>
      </c>
      <c r="F12" s="2786">
        <v>10</v>
      </c>
      <c r="G12" s="2786">
        <v>30</v>
      </c>
      <c r="H12" s="2786">
        <v>0</v>
      </c>
      <c r="I12" s="2786">
        <v>0</v>
      </c>
      <c r="J12" s="2786">
        <v>0</v>
      </c>
      <c r="K12" s="2786">
        <f t="shared" si="1"/>
        <v>20</v>
      </c>
      <c r="L12" s="2786">
        <f t="shared" si="0"/>
        <v>10</v>
      </c>
      <c r="M12" s="2786">
        <f t="shared" si="0"/>
        <v>30</v>
      </c>
      <c r="N12" s="976" t="s">
        <v>1650</v>
      </c>
    </row>
    <row r="13" spans="1:14" ht="36.75" customHeight="1" thickBot="1" x14ac:dyDescent="0.25">
      <c r="A13" s="3820" t="s">
        <v>40</v>
      </c>
      <c r="B13" s="1128">
        <v>0</v>
      </c>
      <c r="C13" s="1128">
        <v>0</v>
      </c>
      <c r="D13" s="1128">
        <v>0</v>
      </c>
      <c r="E13" s="1128">
        <v>21</v>
      </c>
      <c r="F13" s="1128">
        <v>13</v>
      </c>
      <c r="G13" s="2734">
        <v>34</v>
      </c>
      <c r="H13" s="1128">
        <v>0</v>
      </c>
      <c r="I13" s="1128">
        <v>0</v>
      </c>
      <c r="J13" s="1128">
        <v>0</v>
      </c>
      <c r="K13" s="1128">
        <f>SUM(B13,E13,H13)</f>
        <v>21</v>
      </c>
      <c r="L13" s="1128">
        <f t="shared" si="0"/>
        <v>13</v>
      </c>
      <c r="M13" s="1128">
        <f t="shared" si="0"/>
        <v>34</v>
      </c>
      <c r="N13" s="2732" t="s">
        <v>124</v>
      </c>
    </row>
    <row r="14" spans="1:14" ht="36.75" customHeight="1" thickBot="1" x14ac:dyDescent="0.25">
      <c r="A14" s="67" t="s">
        <v>87</v>
      </c>
      <c r="B14" s="1980">
        <f>SUM(B8:B13)</f>
        <v>0</v>
      </c>
      <c r="C14" s="1980">
        <f t="shared" ref="C14:M14" si="2">SUM(C8:C13)</f>
        <v>0</v>
      </c>
      <c r="D14" s="1980">
        <f t="shared" si="2"/>
        <v>0</v>
      </c>
      <c r="E14" s="1980">
        <f t="shared" si="2"/>
        <v>142</v>
      </c>
      <c r="F14" s="1980">
        <f t="shared" si="2"/>
        <v>201</v>
      </c>
      <c r="G14" s="1980">
        <f t="shared" si="2"/>
        <v>343</v>
      </c>
      <c r="H14" s="1980">
        <f t="shared" si="2"/>
        <v>0</v>
      </c>
      <c r="I14" s="1980">
        <f t="shared" si="2"/>
        <v>0</v>
      </c>
      <c r="J14" s="1980">
        <f t="shared" si="2"/>
        <v>0</v>
      </c>
      <c r="K14" s="1980">
        <f t="shared" si="2"/>
        <v>142</v>
      </c>
      <c r="L14" s="1980">
        <f t="shared" si="2"/>
        <v>201</v>
      </c>
      <c r="M14" s="1980">
        <f t="shared" si="2"/>
        <v>343</v>
      </c>
      <c r="N14" s="63" t="s">
        <v>147</v>
      </c>
    </row>
    <row r="15" spans="1:14" ht="13.5" thickTop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293" orientation="landscape" useFirstPageNumber="1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3"/>
  <sheetViews>
    <sheetView rightToLeft="1" view="pageBreakPreview" zoomScale="85" zoomScaleNormal="50" zoomScaleSheetLayoutView="85" workbookViewId="0">
      <selection activeCell="P25" sqref="P25"/>
    </sheetView>
  </sheetViews>
  <sheetFormatPr defaultColWidth="10.28515625" defaultRowHeight="12.75" x14ac:dyDescent="0.2"/>
  <cols>
    <col min="1" max="1" width="12.5703125" style="59" customWidth="1"/>
    <col min="2" max="2" width="13.28515625" style="59" customWidth="1"/>
    <col min="3" max="3" width="11.85546875" style="59" customWidth="1"/>
    <col min="4" max="4" width="6.7109375" style="59" customWidth="1"/>
    <col min="5" max="5" width="8.28515625" style="59" customWidth="1"/>
    <col min="6" max="7" width="6.42578125" style="59" customWidth="1"/>
    <col min="8" max="8" width="9.28515625" style="59" customWidth="1"/>
    <col min="9" max="10" width="7" style="59" customWidth="1"/>
    <col min="11" max="11" width="9.42578125" style="59" customWidth="1"/>
    <col min="12" max="13" width="7" style="59" customWidth="1"/>
    <col min="14" max="14" width="10.140625" style="59" customWidth="1"/>
    <col min="15" max="15" width="7" style="59" customWidth="1"/>
    <col min="16" max="16" width="17.140625" style="59" customWidth="1"/>
    <col min="17" max="17" width="16.5703125" style="59" customWidth="1"/>
    <col min="18" max="18" width="19.42578125" style="59" customWidth="1"/>
    <col min="19" max="16384" width="10.28515625" style="59"/>
  </cols>
  <sheetData>
    <row r="1" spans="1:18" ht="30.75" customHeight="1" x14ac:dyDescent="0.2">
      <c r="A1" s="3101" t="s">
        <v>2992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  <c r="O1" s="3101"/>
      <c r="P1" s="3101"/>
      <c r="Q1" s="3101"/>
      <c r="R1" s="3101"/>
    </row>
    <row r="2" spans="1:18" ht="43.5" customHeight="1" x14ac:dyDescent="0.2">
      <c r="A2" s="3102" t="s">
        <v>2993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30.75" customHeight="1" thickBot="1" x14ac:dyDescent="0.3">
      <c r="A3" s="3821" t="s">
        <v>2994</v>
      </c>
      <c r="B3" s="3821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3822"/>
      <c r="Q3" s="3823" t="s">
        <v>2995</v>
      </c>
      <c r="R3" s="3823"/>
    </row>
    <row r="4" spans="1:18" ht="27.7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98</v>
      </c>
    </row>
    <row r="5" spans="1:18" ht="29.25" customHeight="1" x14ac:dyDescent="0.2">
      <c r="A5" s="3067"/>
      <c r="B5" s="3067"/>
      <c r="C5" s="3067"/>
      <c r="D5" s="3543" t="s">
        <v>94</v>
      </c>
      <c r="E5" s="3543"/>
      <c r="F5" s="3543"/>
      <c r="G5" s="3123" t="s">
        <v>95</v>
      </c>
      <c r="H5" s="3123"/>
      <c r="I5" s="3123"/>
      <c r="J5" s="3543" t="s">
        <v>96</v>
      </c>
      <c r="K5" s="3543"/>
      <c r="L5" s="3543"/>
      <c r="M5" s="2930" t="s">
        <v>116</v>
      </c>
      <c r="N5" s="2930"/>
      <c r="O5" s="2930"/>
      <c r="P5" s="3085"/>
      <c r="Q5" s="3085"/>
      <c r="R5" s="3085"/>
    </row>
    <row r="6" spans="1:18" ht="24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8" ht="25.5" customHeight="1" thickBot="1" x14ac:dyDescent="0.25">
      <c r="A7" s="3549"/>
      <c r="B7" s="3549"/>
      <c r="C7" s="3549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088"/>
      <c r="Q7" s="3088"/>
      <c r="R7" s="3088"/>
    </row>
    <row r="8" spans="1:18" ht="27" customHeight="1" x14ac:dyDescent="0.2">
      <c r="A8" s="82" t="s">
        <v>35</v>
      </c>
      <c r="B8" s="718" t="s">
        <v>2977</v>
      </c>
      <c r="C8" s="718" t="s">
        <v>259</v>
      </c>
      <c r="D8" s="2720">
        <v>0</v>
      </c>
      <c r="E8" s="2720">
        <v>0</v>
      </c>
      <c r="F8" s="2720">
        <v>0</v>
      </c>
      <c r="G8" s="2720">
        <v>8</v>
      </c>
      <c r="H8" s="2720">
        <v>7</v>
      </c>
      <c r="I8" s="2720">
        <v>15</v>
      </c>
      <c r="J8" s="2720">
        <v>0</v>
      </c>
      <c r="K8" s="2720">
        <v>0</v>
      </c>
      <c r="L8" s="2720">
        <v>0</v>
      </c>
      <c r="M8" s="2720">
        <f>SUM(D8,G8,J8)</f>
        <v>8</v>
      </c>
      <c r="N8" s="2720">
        <f>SUM(E8,H8,K8)</f>
        <v>7</v>
      </c>
      <c r="O8" s="2720">
        <f>SUM(M8:N8)</f>
        <v>15</v>
      </c>
      <c r="P8" s="2738" t="s">
        <v>1815</v>
      </c>
      <c r="Q8" s="3828" t="s">
        <v>2651</v>
      </c>
      <c r="R8" s="2738" t="s">
        <v>100</v>
      </c>
    </row>
    <row r="9" spans="1:18" ht="23.25" customHeight="1" x14ac:dyDescent="0.2">
      <c r="A9" s="3201" t="s">
        <v>37</v>
      </c>
      <c r="B9" s="712" t="s">
        <v>59</v>
      </c>
      <c r="C9" s="712"/>
      <c r="D9" s="3727">
        <v>0</v>
      </c>
      <c r="E9" s="3727">
        <v>0</v>
      </c>
      <c r="F9" s="3727">
        <v>0</v>
      </c>
      <c r="G9" s="3727">
        <v>2</v>
      </c>
      <c r="H9" s="3727">
        <v>12</v>
      </c>
      <c r="I9" s="3727">
        <v>14</v>
      </c>
      <c r="J9" s="3727">
        <v>0</v>
      </c>
      <c r="K9" s="3727">
        <v>0</v>
      </c>
      <c r="L9" s="3727">
        <v>0</v>
      </c>
      <c r="M9" s="3727">
        <f t="shared" ref="M9:O21" si="0">SUM(D9,G9,J9)</f>
        <v>2</v>
      </c>
      <c r="N9" s="3727">
        <f t="shared" si="0"/>
        <v>12</v>
      </c>
      <c r="O9" s="3727">
        <f t="shared" ref="O9:O20" si="1">SUM(M9:N9)</f>
        <v>14</v>
      </c>
      <c r="P9" s="2744"/>
      <c r="Q9" s="2713" t="s">
        <v>137</v>
      </c>
      <c r="R9" s="3126" t="s">
        <v>125</v>
      </c>
    </row>
    <row r="10" spans="1:18" ht="27" customHeight="1" x14ac:dyDescent="0.2">
      <c r="A10" s="3212"/>
      <c r="B10" s="712" t="s">
        <v>1426</v>
      </c>
      <c r="C10" s="712"/>
      <c r="D10" s="3727">
        <v>0</v>
      </c>
      <c r="E10" s="3727">
        <v>0</v>
      </c>
      <c r="F10" s="3727">
        <v>0</v>
      </c>
      <c r="G10" s="3727">
        <v>3</v>
      </c>
      <c r="H10" s="3727">
        <v>6</v>
      </c>
      <c r="I10" s="3727">
        <v>9</v>
      </c>
      <c r="J10" s="3727">
        <v>0</v>
      </c>
      <c r="K10" s="3727">
        <v>0</v>
      </c>
      <c r="L10" s="3727">
        <v>0</v>
      </c>
      <c r="M10" s="3727">
        <f t="shared" si="0"/>
        <v>3</v>
      </c>
      <c r="N10" s="3727">
        <f t="shared" si="0"/>
        <v>6</v>
      </c>
      <c r="O10" s="3727">
        <f t="shared" si="1"/>
        <v>9</v>
      </c>
      <c r="P10" s="2744"/>
      <c r="Q10" s="2115" t="s">
        <v>2980</v>
      </c>
      <c r="R10" s="3127"/>
    </row>
    <row r="11" spans="1:18" ht="23.25" customHeight="1" x14ac:dyDescent="0.2">
      <c r="A11" s="3205" t="s">
        <v>92</v>
      </c>
      <c r="B11" s="3205"/>
      <c r="C11" s="3205"/>
      <c r="D11" s="3727">
        <f>SUM(D9:D10)</f>
        <v>0</v>
      </c>
      <c r="E11" s="3727">
        <f t="shared" ref="E11:O11" si="2">SUM(E9:E10)</f>
        <v>0</v>
      </c>
      <c r="F11" s="3727">
        <f t="shared" si="2"/>
        <v>0</v>
      </c>
      <c r="G11" s="3727">
        <f t="shared" si="2"/>
        <v>5</v>
      </c>
      <c r="H11" s="3727">
        <f t="shared" si="2"/>
        <v>18</v>
      </c>
      <c r="I11" s="3727">
        <f t="shared" si="2"/>
        <v>23</v>
      </c>
      <c r="J11" s="3727">
        <f t="shared" si="2"/>
        <v>0</v>
      </c>
      <c r="K11" s="3727">
        <f t="shared" si="2"/>
        <v>0</v>
      </c>
      <c r="L11" s="3727">
        <f t="shared" si="2"/>
        <v>0</v>
      </c>
      <c r="M11" s="3727">
        <f t="shared" si="2"/>
        <v>5</v>
      </c>
      <c r="N11" s="3727">
        <f t="shared" si="2"/>
        <v>18</v>
      </c>
      <c r="O11" s="3727">
        <f t="shared" si="2"/>
        <v>23</v>
      </c>
      <c r="P11" s="3139" t="s">
        <v>130</v>
      </c>
      <c r="Q11" s="3139"/>
      <c r="R11" s="3139"/>
    </row>
    <row r="12" spans="1:18" ht="25.5" customHeight="1" x14ac:dyDescent="0.2">
      <c r="A12" s="3205" t="s">
        <v>252</v>
      </c>
      <c r="B12" s="3306" t="s">
        <v>72</v>
      </c>
      <c r="C12" s="712" t="s">
        <v>72</v>
      </c>
      <c r="D12" s="3727">
        <v>0</v>
      </c>
      <c r="E12" s="3727">
        <v>0</v>
      </c>
      <c r="F12" s="3727">
        <v>0</v>
      </c>
      <c r="G12" s="3727">
        <v>12</v>
      </c>
      <c r="H12" s="3727">
        <v>28</v>
      </c>
      <c r="I12" s="3727">
        <v>40</v>
      </c>
      <c r="J12" s="3727">
        <v>0</v>
      </c>
      <c r="K12" s="3727">
        <v>0</v>
      </c>
      <c r="L12" s="3727">
        <v>0</v>
      </c>
      <c r="M12" s="3727">
        <f t="shared" si="0"/>
        <v>12</v>
      </c>
      <c r="N12" s="3727">
        <f t="shared" si="0"/>
        <v>28</v>
      </c>
      <c r="O12" s="3727">
        <f t="shared" si="1"/>
        <v>40</v>
      </c>
      <c r="P12" s="2713" t="s">
        <v>145</v>
      </c>
      <c r="Q12" s="3139" t="s">
        <v>145</v>
      </c>
      <c r="R12" s="3139" t="s">
        <v>232</v>
      </c>
    </row>
    <row r="13" spans="1:18" ht="25.5" customHeight="1" x14ac:dyDescent="0.2">
      <c r="A13" s="3205"/>
      <c r="B13" s="3306"/>
      <c r="C13" s="712" t="s">
        <v>73</v>
      </c>
      <c r="D13" s="3727">
        <v>0</v>
      </c>
      <c r="E13" s="3727">
        <v>0</v>
      </c>
      <c r="F13" s="3727">
        <v>0</v>
      </c>
      <c r="G13" s="3727">
        <v>11</v>
      </c>
      <c r="H13" s="3727">
        <v>28</v>
      </c>
      <c r="I13" s="3727">
        <v>39</v>
      </c>
      <c r="J13" s="3727">
        <v>0</v>
      </c>
      <c r="K13" s="3727">
        <v>0</v>
      </c>
      <c r="L13" s="3727">
        <v>0</v>
      </c>
      <c r="M13" s="3727">
        <f t="shared" si="0"/>
        <v>11</v>
      </c>
      <c r="N13" s="3727">
        <f t="shared" si="0"/>
        <v>28</v>
      </c>
      <c r="O13" s="3727">
        <f t="shared" si="1"/>
        <v>39</v>
      </c>
      <c r="P13" s="2713" t="s">
        <v>159</v>
      </c>
      <c r="Q13" s="3139"/>
      <c r="R13" s="3139"/>
    </row>
    <row r="14" spans="1:18" ht="25.5" customHeight="1" x14ac:dyDescent="0.2">
      <c r="A14" s="3205"/>
      <c r="B14" s="3306" t="s">
        <v>46</v>
      </c>
      <c r="C14" s="3306"/>
      <c r="D14" s="3727">
        <v>0</v>
      </c>
      <c r="E14" s="3727">
        <v>0</v>
      </c>
      <c r="F14" s="3727">
        <v>0</v>
      </c>
      <c r="G14" s="3727">
        <f>SUM(G12:G13)</f>
        <v>23</v>
      </c>
      <c r="H14" s="3727">
        <f t="shared" ref="H14:I14" si="3">SUM(H12:H13)</f>
        <v>56</v>
      </c>
      <c r="I14" s="3727">
        <f t="shared" si="3"/>
        <v>79</v>
      </c>
      <c r="J14" s="3727">
        <v>0</v>
      </c>
      <c r="K14" s="3727">
        <v>0</v>
      </c>
      <c r="L14" s="3727">
        <v>0</v>
      </c>
      <c r="M14" s="3727">
        <f t="shared" si="0"/>
        <v>23</v>
      </c>
      <c r="N14" s="3727">
        <f t="shared" si="0"/>
        <v>56</v>
      </c>
      <c r="O14" s="3727">
        <f t="shared" si="1"/>
        <v>79</v>
      </c>
      <c r="P14" s="3139" t="s">
        <v>251</v>
      </c>
      <c r="Q14" s="3139"/>
      <c r="R14" s="3139"/>
    </row>
    <row r="15" spans="1:18" ht="28.5" customHeight="1" x14ac:dyDescent="0.2">
      <c r="A15" s="3205"/>
      <c r="B15" s="2766" t="s">
        <v>2981</v>
      </c>
      <c r="C15" s="2766"/>
      <c r="D15" s="3727">
        <v>0</v>
      </c>
      <c r="E15" s="3727">
        <v>0</v>
      </c>
      <c r="F15" s="3727">
        <v>0</v>
      </c>
      <c r="G15" s="3727">
        <v>6</v>
      </c>
      <c r="H15" s="3727">
        <v>24</v>
      </c>
      <c r="I15" s="3727">
        <v>30</v>
      </c>
      <c r="J15" s="3727">
        <v>0</v>
      </c>
      <c r="K15" s="3727">
        <v>0</v>
      </c>
      <c r="L15" s="3727">
        <v>0</v>
      </c>
      <c r="M15" s="3727">
        <f t="shared" si="0"/>
        <v>6</v>
      </c>
      <c r="N15" s="3727">
        <f t="shared" si="0"/>
        <v>24</v>
      </c>
      <c r="O15" s="3727">
        <f t="shared" si="1"/>
        <v>30</v>
      </c>
      <c r="P15" s="1130"/>
      <c r="Q15" s="1130" t="s">
        <v>152</v>
      </c>
      <c r="R15" s="3139"/>
    </row>
    <row r="16" spans="1:18" ht="24" customHeight="1" x14ac:dyDescent="0.2">
      <c r="A16" s="3205"/>
      <c r="B16" s="712" t="s">
        <v>75</v>
      </c>
      <c r="C16" s="2766"/>
      <c r="D16" s="3727">
        <v>0</v>
      </c>
      <c r="E16" s="3727">
        <v>0</v>
      </c>
      <c r="F16" s="3727">
        <v>0</v>
      </c>
      <c r="G16" s="3727">
        <v>13</v>
      </c>
      <c r="H16" s="3727">
        <v>15</v>
      </c>
      <c r="I16" s="3727">
        <v>28</v>
      </c>
      <c r="J16" s="3727">
        <v>0</v>
      </c>
      <c r="K16" s="3727">
        <v>0</v>
      </c>
      <c r="L16" s="3727">
        <v>0</v>
      </c>
      <c r="M16" s="3727">
        <f t="shared" si="0"/>
        <v>13</v>
      </c>
      <c r="N16" s="3727">
        <f t="shared" si="0"/>
        <v>15</v>
      </c>
      <c r="O16" s="3727">
        <f t="shared" si="1"/>
        <v>28</v>
      </c>
      <c r="P16" s="2744"/>
      <c r="Q16" s="2713" t="s">
        <v>148</v>
      </c>
      <c r="R16" s="3139"/>
    </row>
    <row r="17" spans="1:18" ht="24" customHeight="1" x14ac:dyDescent="0.2">
      <c r="A17" s="3205"/>
      <c r="B17" s="712" t="s">
        <v>79</v>
      </c>
      <c r="C17" s="2766"/>
      <c r="D17" s="3727">
        <v>0</v>
      </c>
      <c r="E17" s="3727">
        <v>0</v>
      </c>
      <c r="F17" s="3727">
        <v>0</v>
      </c>
      <c r="G17" s="3727">
        <v>22</v>
      </c>
      <c r="H17" s="3727">
        <v>24</v>
      </c>
      <c r="I17" s="3727">
        <v>46</v>
      </c>
      <c r="J17" s="3727">
        <v>0</v>
      </c>
      <c r="K17" s="3727">
        <v>0</v>
      </c>
      <c r="L17" s="3727">
        <v>0</v>
      </c>
      <c r="M17" s="3727">
        <f t="shared" si="0"/>
        <v>22</v>
      </c>
      <c r="N17" s="3727">
        <f t="shared" si="0"/>
        <v>24</v>
      </c>
      <c r="O17" s="3727">
        <f t="shared" si="1"/>
        <v>46</v>
      </c>
      <c r="P17" s="2744"/>
      <c r="Q17" s="2713" t="s">
        <v>149</v>
      </c>
      <c r="R17" s="3139"/>
    </row>
    <row r="18" spans="1:18" ht="28.5" customHeight="1" x14ac:dyDescent="0.2">
      <c r="A18" s="3205" t="s">
        <v>92</v>
      </c>
      <c r="B18" s="3205"/>
      <c r="C18" s="3205"/>
      <c r="D18" s="3727">
        <v>0</v>
      </c>
      <c r="E18" s="3727">
        <v>0</v>
      </c>
      <c r="F18" s="3727">
        <v>0</v>
      </c>
      <c r="G18" s="3727">
        <f>SUM(G14:G17)</f>
        <v>64</v>
      </c>
      <c r="H18" s="3727">
        <f t="shared" ref="H18:I18" si="4">SUM(H14:H17)</f>
        <v>119</v>
      </c>
      <c r="I18" s="3727">
        <f t="shared" si="4"/>
        <v>183</v>
      </c>
      <c r="J18" s="3727">
        <v>0</v>
      </c>
      <c r="K18" s="3727">
        <v>0</v>
      </c>
      <c r="L18" s="3727">
        <v>0</v>
      </c>
      <c r="M18" s="3727">
        <f t="shared" si="0"/>
        <v>64</v>
      </c>
      <c r="N18" s="3727">
        <f t="shared" si="0"/>
        <v>119</v>
      </c>
      <c r="O18" s="3727">
        <f t="shared" si="1"/>
        <v>183</v>
      </c>
      <c r="P18" s="3139" t="s">
        <v>130</v>
      </c>
      <c r="Q18" s="3139"/>
      <c r="R18" s="3139"/>
    </row>
    <row r="19" spans="1:18" ht="33" customHeight="1" x14ac:dyDescent="0.2">
      <c r="A19" s="736" t="s">
        <v>255</v>
      </c>
      <c r="B19" s="712" t="s">
        <v>284</v>
      </c>
      <c r="C19" s="2766"/>
      <c r="D19" s="3727">
        <v>0</v>
      </c>
      <c r="E19" s="3727">
        <v>0</v>
      </c>
      <c r="F19" s="3727">
        <v>0</v>
      </c>
      <c r="G19" s="3727">
        <v>24</v>
      </c>
      <c r="H19" s="3727">
        <v>34</v>
      </c>
      <c r="I19" s="3727">
        <v>58</v>
      </c>
      <c r="J19" s="3727">
        <v>0</v>
      </c>
      <c r="K19" s="3727">
        <v>0</v>
      </c>
      <c r="L19" s="3727">
        <v>0</v>
      </c>
      <c r="M19" s="3727">
        <f t="shared" si="0"/>
        <v>24</v>
      </c>
      <c r="N19" s="3727">
        <f t="shared" si="0"/>
        <v>34</v>
      </c>
      <c r="O19" s="3727">
        <f t="shared" si="1"/>
        <v>58</v>
      </c>
      <c r="P19" s="2744"/>
      <c r="Q19" s="620" t="s">
        <v>2986</v>
      </c>
      <c r="R19" s="2713" t="s">
        <v>254</v>
      </c>
    </row>
    <row r="20" spans="1:18" ht="39" customHeight="1" x14ac:dyDescent="0.2">
      <c r="A20" s="736" t="s">
        <v>201</v>
      </c>
      <c r="B20" s="712"/>
      <c r="C20" s="2766"/>
      <c r="D20" s="3727">
        <v>0</v>
      </c>
      <c r="E20" s="3727">
        <v>0</v>
      </c>
      <c r="F20" s="3727">
        <v>0</v>
      </c>
      <c r="G20" s="3727">
        <v>20</v>
      </c>
      <c r="H20" s="3727">
        <v>10</v>
      </c>
      <c r="I20" s="3727">
        <v>30</v>
      </c>
      <c r="J20" s="3727">
        <v>0</v>
      </c>
      <c r="K20" s="3727">
        <v>0</v>
      </c>
      <c r="L20" s="3727">
        <v>0</v>
      </c>
      <c r="M20" s="3727">
        <f t="shared" si="0"/>
        <v>20</v>
      </c>
      <c r="N20" s="3727">
        <f t="shared" si="0"/>
        <v>10</v>
      </c>
      <c r="O20" s="3727">
        <f t="shared" si="1"/>
        <v>30</v>
      </c>
      <c r="P20" s="2744"/>
      <c r="Q20" s="2713"/>
      <c r="R20" s="2779" t="s">
        <v>1650</v>
      </c>
    </row>
    <row r="21" spans="1:18" ht="27.75" customHeight="1" thickBot="1" x14ac:dyDescent="0.25">
      <c r="A21" s="2752" t="s">
        <v>40</v>
      </c>
      <c r="B21" s="3825" t="s">
        <v>85</v>
      </c>
      <c r="C21" s="3825"/>
      <c r="D21" s="3727">
        <v>0</v>
      </c>
      <c r="E21" s="3727">
        <v>0</v>
      </c>
      <c r="F21" s="3727">
        <v>0</v>
      </c>
      <c r="G21" s="2734">
        <v>21</v>
      </c>
      <c r="H21" s="2734">
        <v>13</v>
      </c>
      <c r="I21" s="2734">
        <v>34</v>
      </c>
      <c r="J21" s="3727">
        <v>0</v>
      </c>
      <c r="K21" s="3727">
        <v>0</v>
      </c>
      <c r="L21" s="3727">
        <v>0</v>
      </c>
      <c r="M21" s="2734">
        <f>SUM(D21,G21,J21)</f>
        <v>21</v>
      </c>
      <c r="N21" s="2734">
        <f t="shared" si="0"/>
        <v>13</v>
      </c>
      <c r="O21" s="2734">
        <f t="shared" si="0"/>
        <v>34</v>
      </c>
      <c r="P21" s="3826"/>
      <c r="Q21" s="2781" t="s">
        <v>151</v>
      </c>
      <c r="R21" s="2781" t="s">
        <v>124</v>
      </c>
    </row>
    <row r="22" spans="1:18" ht="24" customHeight="1" thickBot="1" x14ac:dyDescent="0.25">
      <c r="A22" s="3557" t="s">
        <v>87</v>
      </c>
      <c r="B22" s="3557"/>
      <c r="C22" s="3557"/>
      <c r="D22" s="1980">
        <f>SUM(D19:D21,D18,D11,D8)</f>
        <v>0</v>
      </c>
      <c r="E22" s="1980">
        <f t="shared" ref="E22:O22" si="5">SUM(E19:E21,E18,E11,E8)</f>
        <v>0</v>
      </c>
      <c r="F22" s="1980">
        <f t="shared" si="5"/>
        <v>0</v>
      </c>
      <c r="G22" s="1980">
        <f t="shared" si="5"/>
        <v>142</v>
      </c>
      <c r="H22" s="1980">
        <f t="shared" si="5"/>
        <v>201</v>
      </c>
      <c r="I22" s="1980">
        <f t="shared" si="5"/>
        <v>343</v>
      </c>
      <c r="J22" s="1980">
        <f t="shared" si="5"/>
        <v>0</v>
      </c>
      <c r="K22" s="1980">
        <f t="shared" si="5"/>
        <v>0</v>
      </c>
      <c r="L22" s="1980">
        <f t="shared" si="5"/>
        <v>0</v>
      </c>
      <c r="M22" s="1980">
        <f t="shared" si="5"/>
        <v>142</v>
      </c>
      <c r="N22" s="1980">
        <f t="shared" si="5"/>
        <v>201</v>
      </c>
      <c r="O22" s="1980">
        <f t="shared" si="5"/>
        <v>343</v>
      </c>
      <c r="P22" s="3115" t="s">
        <v>147</v>
      </c>
      <c r="Q22" s="3115"/>
      <c r="R22" s="3115"/>
    </row>
    <row r="23" spans="1:18" ht="15.75" thickTop="1" x14ac:dyDescent="0.2">
      <c r="A23" s="3827"/>
      <c r="B23" s="3827"/>
      <c r="C23" s="3827"/>
      <c r="D23" s="3827"/>
      <c r="E23" s="3827"/>
      <c r="F23" s="3827"/>
      <c r="G23" s="3827"/>
      <c r="H23" s="3827"/>
      <c r="I23" s="3827"/>
      <c r="J23" s="3827"/>
      <c r="K23" s="3827"/>
      <c r="L23" s="3827"/>
      <c r="M23" s="3827"/>
      <c r="N23" s="3827"/>
      <c r="O23" s="3827"/>
      <c r="P23" s="3827"/>
      <c r="Q23" s="3827"/>
      <c r="R23" s="3827"/>
    </row>
  </sheetData>
  <mergeCells count="32">
    <mergeCell ref="A18:C18"/>
    <mergeCell ref="P18:R18"/>
    <mergeCell ref="A22:C22"/>
    <mergeCell ref="P22:R22"/>
    <mergeCell ref="A9:A10"/>
    <mergeCell ref="R9:R10"/>
    <mergeCell ref="A11:C11"/>
    <mergeCell ref="P11:R11"/>
    <mergeCell ref="A12:A17"/>
    <mergeCell ref="B12:B13"/>
    <mergeCell ref="Q12:Q13"/>
    <mergeCell ref="R12:R17"/>
    <mergeCell ref="B14:C14"/>
    <mergeCell ref="P14:Q14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0" firstPageNumber="294" orientation="landscape" useFirstPageNumber="1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2996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7"/>
  <sheetViews>
    <sheetView rightToLeft="1" view="pageBreakPreview" zoomScale="85" zoomScaleNormal="75" zoomScaleSheetLayoutView="85" workbookViewId="0">
      <selection activeCell="P25" sqref="P25"/>
    </sheetView>
  </sheetViews>
  <sheetFormatPr defaultColWidth="10.28515625" defaultRowHeight="18" x14ac:dyDescent="0.25"/>
  <cols>
    <col min="1" max="1" width="27.42578125" style="69" customWidth="1"/>
    <col min="2" max="13" width="9.7109375" style="69" customWidth="1"/>
    <col min="14" max="14" width="35.5703125" style="59" customWidth="1"/>
    <col min="15" max="16384" width="10.28515625" style="59"/>
  </cols>
  <sheetData>
    <row r="1" spans="1:14" s="64" customFormat="1" ht="24.75" customHeight="1" x14ac:dyDescent="0.25">
      <c r="A1" s="3545" t="s">
        <v>2997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4" s="64" customFormat="1" ht="28.15" customHeight="1" x14ac:dyDescent="0.25">
      <c r="A2" s="3166" t="s">
        <v>2998</v>
      </c>
      <c r="B2" s="3166"/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6"/>
    </row>
    <row r="3" spans="1:14" s="64" customFormat="1" ht="23.25" customHeight="1" thickBot="1" x14ac:dyDescent="0.3">
      <c r="A3" s="29" t="s">
        <v>2999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65" t="s">
        <v>3000</v>
      </c>
    </row>
    <row r="4" spans="1:14" s="64" customFormat="1" ht="23.25" customHeight="1" thickTop="1" x14ac:dyDescent="0.25">
      <c r="A4" s="2968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662" t="s">
        <v>98</v>
      </c>
    </row>
    <row r="5" spans="1:14" s="64" customFormat="1" ht="33" customHeight="1" x14ac:dyDescent="0.25">
      <c r="A5" s="3067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166"/>
    </row>
    <row r="6" spans="1:14" ht="25.5" customHeight="1" x14ac:dyDescent="0.2">
      <c r="A6" s="306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66"/>
    </row>
    <row r="7" spans="1:14" ht="25.5" customHeight="1" thickBot="1" x14ac:dyDescent="0.25">
      <c r="A7" s="3549"/>
      <c r="B7" s="2747" t="s">
        <v>181</v>
      </c>
      <c r="C7" s="2747" t="s">
        <v>182</v>
      </c>
      <c r="D7" s="2747" t="s">
        <v>183</v>
      </c>
      <c r="E7" s="2747" t="s">
        <v>181</v>
      </c>
      <c r="F7" s="2747" t="s">
        <v>182</v>
      </c>
      <c r="G7" s="2747" t="s">
        <v>183</v>
      </c>
      <c r="H7" s="2747" t="s">
        <v>181</v>
      </c>
      <c r="I7" s="2747" t="s">
        <v>182</v>
      </c>
      <c r="J7" s="2747" t="s">
        <v>183</v>
      </c>
      <c r="K7" s="2747" t="s">
        <v>181</v>
      </c>
      <c r="L7" s="2747" t="s">
        <v>182</v>
      </c>
      <c r="M7" s="2747" t="s">
        <v>183</v>
      </c>
      <c r="N7" s="3663"/>
    </row>
    <row r="8" spans="1:14" ht="29.25" customHeight="1" x14ac:dyDescent="0.2">
      <c r="A8" s="101" t="s">
        <v>36</v>
      </c>
      <c r="B8" s="377">
        <v>0</v>
      </c>
      <c r="C8" s="377">
        <v>0</v>
      </c>
      <c r="D8" s="377">
        <v>0</v>
      </c>
      <c r="E8" s="377">
        <v>12</v>
      </c>
      <c r="F8" s="377">
        <v>13</v>
      </c>
      <c r="G8" s="377">
        <v>25</v>
      </c>
      <c r="H8" s="377">
        <v>2</v>
      </c>
      <c r="I8" s="377">
        <v>3</v>
      </c>
      <c r="J8" s="377">
        <v>5</v>
      </c>
      <c r="K8" s="2733">
        <f>SUM(B8,E8,H8)</f>
        <v>14</v>
      </c>
      <c r="L8" s="2733">
        <f t="shared" ref="L8:M13" si="0">SUM(C8,F8,I8)</f>
        <v>16</v>
      </c>
      <c r="M8" s="2733">
        <f t="shared" si="0"/>
        <v>30</v>
      </c>
      <c r="N8" s="768" t="s">
        <v>123</v>
      </c>
    </row>
    <row r="9" spans="1:14" s="66" customFormat="1" ht="29.25" customHeight="1" x14ac:dyDescent="0.2">
      <c r="A9" s="2335" t="s">
        <v>37</v>
      </c>
      <c r="B9" s="2786">
        <v>0</v>
      </c>
      <c r="C9" s="2786">
        <v>0</v>
      </c>
      <c r="D9" s="2786">
        <v>0</v>
      </c>
      <c r="E9" s="2786">
        <v>4</v>
      </c>
      <c r="F9" s="2786">
        <v>7</v>
      </c>
      <c r="G9" s="2786">
        <v>11</v>
      </c>
      <c r="H9" s="2786">
        <v>0</v>
      </c>
      <c r="I9" s="2786">
        <v>0</v>
      </c>
      <c r="J9" s="2786">
        <v>0</v>
      </c>
      <c r="K9" s="2786">
        <f t="shared" ref="K9:K13" si="1">SUM(B9,E9,H9)</f>
        <v>4</v>
      </c>
      <c r="L9" s="2786">
        <f t="shared" si="0"/>
        <v>7</v>
      </c>
      <c r="M9" s="2786">
        <f t="shared" si="0"/>
        <v>11</v>
      </c>
      <c r="N9" s="769" t="s">
        <v>125</v>
      </c>
    </row>
    <row r="10" spans="1:14" s="66" customFormat="1" ht="29.25" customHeight="1" x14ac:dyDescent="0.2">
      <c r="A10" s="2335" t="s">
        <v>249</v>
      </c>
      <c r="B10" s="2786">
        <v>0</v>
      </c>
      <c r="C10" s="2786">
        <v>0</v>
      </c>
      <c r="D10" s="2786">
        <v>0</v>
      </c>
      <c r="E10" s="2786">
        <v>3</v>
      </c>
      <c r="F10" s="2786">
        <v>7</v>
      </c>
      <c r="G10" s="2786">
        <v>10</v>
      </c>
      <c r="H10" s="2786">
        <v>0</v>
      </c>
      <c r="I10" s="2786">
        <v>0</v>
      </c>
      <c r="J10" s="2786">
        <v>0</v>
      </c>
      <c r="K10" s="2786">
        <f t="shared" si="1"/>
        <v>3</v>
      </c>
      <c r="L10" s="2786">
        <f t="shared" si="0"/>
        <v>7</v>
      </c>
      <c r="M10" s="2786">
        <f t="shared" si="0"/>
        <v>10</v>
      </c>
      <c r="N10" s="769" t="s">
        <v>160</v>
      </c>
    </row>
    <row r="11" spans="1:14" s="66" customFormat="1" ht="29.25" customHeight="1" x14ac:dyDescent="0.2">
      <c r="A11" s="2335" t="s">
        <v>242</v>
      </c>
      <c r="B11" s="2786">
        <v>0</v>
      </c>
      <c r="C11" s="2786">
        <v>0</v>
      </c>
      <c r="D11" s="2786">
        <v>0</v>
      </c>
      <c r="E11" s="2786">
        <v>14</v>
      </c>
      <c r="F11" s="2786">
        <v>21</v>
      </c>
      <c r="G11" s="2786">
        <v>35</v>
      </c>
      <c r="H11" s="2786">
        <v>0</v>
      </c>
      <c r="I11" s="2786">
        <v>4</v>
      </c>
      <c r="J11" s="2786">
        <v>4</v>
      </c>
      <c r="K11" s="2786">
        <f t="shared" si="1"/>
        <v>14</v>
      </c>
      <c r="L11" s="2786">
        <f t="shared" si="0"/>
        <v>25</v>
      </c>
      <c r="M11" s="2786">
        <f t="shared" si="0"/>
        <v>39</v>
      </c>
      <c r="N11" s="769" t="s">
        <v>232</v>
      </c>
    </row>
    <row r="12" spans="1:14" s="66" customFormat="1" ht="29.25" customHeight="1" thickBot="1" x14ac:dyDescent="0.25">
      <c r="A12" s="2335" t="s">
        <v>201</v>
      </c>
      <c r="B12" s="1127">
        <v>0</v>
      </c>
      <c r="C12" s="1127">
        <v>0</v>
      </c>
      <c r="D12" s="1127">
        <v>0</v>
      </c>
      <c r="E12" s="1127">
        <v>10</v>
      </c>
      <c r="F12" s="1127">
        <v>10</v>
      </c>
      <c r="G12" s="1127">
        <v>20</v>
      </c>
      <c r="H12" s="1127">
        <v>3</v>
      </c>
      <c r="I12" s="1127">
        <v>1</v>
      </c>
      <c r="J12" s="1127">
        <v>4</v>
      </c>
      <c r="K12" s="1127">
        <f t="shared" si="1"/>
        <v>13</v>
      </c>
      <c r="L12" s="1127">
        <f t="shared" si="0"/>
        <v>11</v>
      </c>
      <c r="M12" s="1127">
        <f t="shared" si="0"/>
        <v>24</v>
      </c>
      <c r="N12" s="976" t="s">
        <v>1650</v>
      </c>
    </row>
    <row r="13" spans="1:14" s="66" customFormat="1" ht="29.25" customHeight="1" thickBot="1" x14ac:dyDescent="0.25">
      <c r="A13" s="67" t="s">
        <v>42</v>
      </c>
      <c r="B13" s="1980">
        <f>SUM(B8:B12)</f>
        <v>0</v>
      </c>
      <c r="C13" s="1980">
        <f t="shared" ref="C13:J13" si="2">SUM(C8:C12)</f>
        <v>0</v>
      </c>
      <c r="D13" s="1980">
        <f t="shared" si="2"/>
        <v>0</v>
      </c>
      <c r="E13" s="1980">
        <f t="shared" si="2"/>
        <v>43</v>
      </c>
      <c r="F13" s="1980">
        <f t="shared" si="2"/>
        <v>58</v>
      </c>
      <c r="G13" s="1980">
        <f t="shared" si="2"/>
        <v>101</v>
      </c>
      <c r="H13" s="1980">
        <f t="shared" si="2"/>
        <v>5</v>
      </c>
      <c r="I13" s="1980">
        <f t="shared" si="2"/>
        <v>8</v>
      </c>
      <c r="J13" s="1980">
        <f t="shared" si="2"/>
        <v>13</v>
      </c>
      <c r="K13" s="1980">
        <f t="shared" si="1"/>
        <v>48</v>
      </c>
      <c r="L13" s="1980">
        <f t="shared" si="0"/>
        <v>66</v>
      </c>
      <c r="M13" s="1980">
        <f t="shared" si="0"/>
        <v>114</v>
      </c>
      <c r="N13" s="63" t="s">
        <v>147</v>
      </c>
    </row>
    <row r="14" spans="1:14" ht="18.75" thickTop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</row>
    <row r="15" spans="1:14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4" x14ac:dyDescent="0.25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1:13" x14ac:dyDescent="0.25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</row>
    <row r="18" spans="1:13" x14ac:dyDescent="0.2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</row>
    <row r="19" spans="1:13" x14ac:dyDescent="0.25">
      <c r="A19" s="29"/>
      <c r="B19" s="68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</row>
    <row r="20" spans="1:13" x14ac:dyDescent="0.2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</row>
    <row r="21" spans="1:13" x14ac:dyDescent="0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1:13" x14ac:dyDescent="0.2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</row>
    <row r="24" spans="1:13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1:13" x14ac:dyDescent="0.2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</row>
    <row r="27" spans="1:13" x14ac:dyDescent="0.25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0" firstPageNumber="297" orientation="landscape" useFirstPageNumber="1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5"/>
  <sheetViews>
    <sheetView rightToLeft="1" view="pageBreakPreview" zoomScale="80" zoomScaleNormal="82" zoomScaleSheetLayoutView="80" workbookViewId="0">
      <selection activeCell="P25" sqref="P25"/>
    </sheetView>
  </sheetViews>
  <sheetFormatPr defaultColWidth="10.28515625" defaultRowHeight="12.75" x14ac:dyDescent="0.2"/>
  <cols>
    <col min="1" max="1" width="14.28515625" style="28" customWidth="1"/>
    <col min="2" max="2" width="16.140625" style="28" customWidth="1"/>
    <col min="3" max="3" width="16.5703125" style="28" customWidth="1"/>
    <col min="4" max="15" width="7.5703125" style="28" customWidth="1"/>
    <col min="16" max="17" width="18" style="59" customWidth="1"/>
    <col min="18" max="18" width="17.85546875" style="59" customWidth="1"/>
    <col min="19" max="16384" width="10.28515625" style="59"/>
  </cols>
  <sheetData>
    <row r="1" spans="1:18" ht="25.5" customHeight="1" x14ac:dyDescent="0.2">
      <c r="A1" s="3101" t="s">
        <v>3001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  <c r="O1" s="3101"/>
      <c r="P1" s="3101"/>
      <c r="Q1" s="3101"/>
      <c r="R1" s="3101"/>
    </row>
    <row r="2" spans="1:18" ht="36.6" customHeight="1" x14ac:dyDescent="0.2">
      <c r="A2" s="3102" t="s">
        <v>3002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18.75" customHeight="1" thickBot="1" x14ac:dyDescent="0.25">
      <c r="A3" s="2977" t="s">
        <v>3003</v>
      </c>
      <c r="B3" s="2977"/>
      <c r="C3" s="2977"/>
      <c r="D3" s="2977"/>
      <c r="E3" s="2977"/>
      <c r="F3" s="2977"/>
      <c r="G3" s="2977"/>
      <c r="H3" s="2977"/>
      <c r="I3" s="2977"/>
      <c r="J3" s="2977"/>
      <c r="K3" s="2977"/>
      <c r="L3" s="2977"/>
      <c r="M3" s="2977"/>
      <c r="N3" s="2977"/>
      <c r="O3" s="2977"/>
      <c r="Q3" s="3664" t="s">
        <v>3004</v>
      </c>
      <c r="R3" s="3664"/>
    </row>
    <row r="4" spans="1:18" ht="25.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98</v>
      </c>
    </row>
    <row r="5" spans="1:18" ht="21.75" customHeight="1" x14ac:dyDescent="0.2">
      <c r="A5" s="3067"/>
      <c r="B5" s="3067"/>
      <c r="C5" s="3067"/>
      <c r="D5" s="3085" t="s">
        <v>94</v>
      </c>
      <c r="E5" s="3085"/>
      <c r="F5" s="3085"/>
      <c r="G5" s="3132" t="s">
        <v>95</v>
      </c>
      <c r="H5" s="3132"/>
      <c r="I5" s="3132"/>
      <c r="J5" s="3085" t="s">
        <v>96</v>
      </c>
      <c r="K5" s="3085"/>
      <c r="L5" s="3085"/>
      <c r="M5" s="2930" t="s">
        <v>116</v>
      </c>
      <c r="N5" s="2930"/>
      <c r="O5" s="2930"/>
      <c r="P5" s="3085"/>
      <c r="Q5" s="3085"/>
      <c r="R5" s="3085"/>
    </row>
    <row r="6" spans="1:18" ht="19.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8" ht="18.75" customHeight="1" thickBot="1" x14ac:dyDescent="0.25">
      <c r="A7" s="3549"/>
      <c r="B7" s="3549"/>
      <c r="C7" s="3549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088"/>
      <c r="Q7" s="3088"/>
      <c r="R7" s="3088"/>
    </row>
    <row r="8" spans="1:18" ht="30" customHeight="1" x14ac:dyDescent="0.2">
      <c r="A8" s="3548" t="s">
        <v>36</v>
      </c>
      <c r="B8" s="3829" t="s">
        <v>3005</v>
      </c>
      <c r="C8" s="101"/>
      <c r="D8" s="2733">
        <v>0</v>
      </c>
      <c r="E8" s="2733">
        <v>0</v>
      </c>
      <c r="F8" s="2733">
        <v>0</v>
      </c>
      <c r="G8" s="2733">
        <v>6</v>
      </c>
      <c r="H8" s="2733">
        <v>10</v>
      </c>
      <c r="I8" s="2733">
        <v>16</v>
      </c>
      <c r="J8" s="2733">
        <v>2</v>
      </c>
      <c r="K8" s="2733">
        <v>3</v>
      </c>
      <c r="L8" s="2733">
        <v>5</v>
      </c>
      <c r="M8" s="2733">
        <f>SUM(D8,G8,J8)</f>
        <v>8</v>
      </c>
      <c r="N8" s="2733">
        <f t="shared" ref="N8:O18" si="0">SUM(E8,H8,K8)</f>
        <v>13</v>
      </c>
      <c r="O8" s="2733">
        <f t="shared" si="0"/>
        <v>21</v>
      </c>
      <c r="P8" s="2738"/>
      <c r="Q8" s="3795" t="s">
        <v>3006</v>
      </c>
      <c r="R8" s="3151" t="s">
        <v>123</v>
      </c>
    </row>
    <row r="9" spans="1:18" ht="26.25" customHeight="1" x14ac:dyDescent="0.2">
      <c r="A9" s="3065"/>
      <c r="B9" s="25" t="s">
        <v>265</v>
      </c>
      <c r="C9" s="2335"/>
      <c r="D9" s="2786">
        <v>0</v>
      </c>
      <c r="E9" s="2786">
        <v>0</v>
      </c>
      <c r="F9" s="2786">
        <v>0</v>
      </c>
      <c r="G9" s="2786">
        <v>6</v>
      </c>
      <c r="H9" s="2786">
        <v>3</v>
      </c>
      <c r="I9" s="2786">
        <v>9</v>
      </c>
      <c r="J9" s="2786">
        <v>0</v>
      </c>
      <c r="K9" s="2786">
        <v>0</v>
      </c>
      <c r="L9" s="2786">
        <v>0</v>
      </c>
      <c r="M9" s="832">
        <f t="shared" ref="M9:O20" si="1">SUM(D9,G9,J9)</f>
        <v>6</v>
      </c>
      <c r="N9" s="832">
        <f t="shared" si="0"/>
        <v>3</v>
      </c>
      <c r="O9" s="832">
        <f t="shared" si="0"/>
        <v>9</v>
      </c>
      <c r="P9" s="2713"/>
      <c r="Q9" s="2713" t="s">
        <v>239</v>
      </c>
      <c r="R9" s="3139"/>
    </row>
    <row r="10" spans="1:18" s="66" customFormat="1" ht="26.25" customHeight="1" x14ac:dyDescent="0.2">
      <c r="A10" s="3065" t="s">
        <v>49</v>
      </c>
      <c r="B10" s="3065"/>
      <c r="C10" s="3065"/>
      <c r="D10" s="2786">
        <v>0</v>
      </c>
      <c r="E10" s="2786">
        <v>0</v>
      </c>
      <c r="F10" s="2786">
        <v>0</v>
      </c>
      <c r="G10" s="2786">
        <f>SUM(G8:G9)</f>
        <v>12</v>
      </c>
      <c r="H10" s="2786">
        <f t="shared" ref="H10:L10" si="2">SUM(H8:H9)</f>
        <v>13</v>
      </c>
      <c r="I10" s="2786">
        <f t="shared" si="2"/>
        <v>25</v>
      </c>
      <c r="J10" s="2786">
        <f t="shared" si="2"/>
        <v>2</v>
      </c>
      <c r="K10" s="2786">
        <f t="shared" si="2"/>
        <v>3</v>
      </c>
      <c r="L10" s="2786">
        <f t="shared" si="2"/>
        <v>5</v>
      </c>
      <c r="M10" s="2786">
        <f t="shared" si="1"/>
        <v>14</v>
      </c>
      <c r="N10" s="2786">
        <f t="shared" si="0"/>
        <v>16</v>
      </c>
      <c r="O10" s="2786">
        <f t="shared" si="0"/>
        <v>30</v>
      </c>
      <c r="P10" s="3139" t="s">
        <v>130</v>
      </c>
      <c r="Q10" s="3139"/>
      <c r="R10" s="3139"/>
    </row>
    <row r="11" spans="1:18" s="66" customFormat="1" ht="26.25" customHeight="1" x14ac:dyDescent="0.2">
      <c r="A11" s="3065" t="s">
        <v>37</v>
      </c>
      <c r="B11" s="3065" t="s">
        <v>59</v>
      </c>
      <c r="C11" s="2759" t="s">
        <v>59</v>
      </c>
      <c r="D11" s="2786">
        <v>0</v>
      </c>
      <c r="E11" s="2786">
        <v>0</v>
      </c>
      <c r="F11" s="2786">
        <v>0</v>
      </c>
      <c r="G11" s="2786">
        <v>3</v>
      </c>
      <c r="H11" s="2786">
        <v>5</v>
      </c>
      <c r="I11" s="2786">
        <v>8</v>
      </c>
      <c r="J11" s="2786">
        <v>0</v>
      </c>
      <c r="K11" s="2786">
        <v>0</v>
      </c>
      <c r="L11" s="2786">
        <v>0</v>
      </c>
      <c r="M11" s="2786">
        <f t="shared" si="1"/>
        <v>3</v>
      </c>
      <c r="N11" s="2786">
        <f t="shared" si="0"/>
        <v>5</v>
      </c>
      <c r="O11" s="2786">
        <f t="shared" si="0"/>
        <v>8</v>
      </c>
      <c r="P11" s="2713" t="s">
        <v>137</v>
      </c>
      <c r="Q11" s="3139" t="s">
        <v>137</v>
      </c>
      <c r="R11" s="3139" t="s">
        <v>125</v>
      </c>
    </row>
    <row r="12" spans="1:18" s="66" customFormat="1" ht="26.25" customHeight="1" x14ac:dyDescent="0.2">
      <c r="A12" s="3065"/>
      <c r="B12" s="3065"/>
      <c r="C12" s="2759" t="s">
        <v>60</v>
      </c>
      <c r="D12" s="2786">
        <v>0</v>
      </c>
      <c r="E12" s="2786">
        <v>0</v>
      </c>
      <c r="F12" s="2786">
        <v>0</v>
      </c>
      <c r="G12" s="2786">
        <v>0</v>
      </c>
      <c r="H12" s="2786">
        <v>2</v>
      </c>
      <c r="I12" s="2786">
        <v>2</v>
      </c>
      <c r="J12" s="2786">
        <v>0</v>
      </c>
      <c r="K12" s="2786">
        <v>0</v>
      </c>
      <c r="L12" s="2786">
        <v>0</v>
      </c>
      <c r="M12" s="2786">
        <f t="shared" si="1"/>
        <v>0</v>
      </c>
      <c r="N12" s="2786">
        <f t="shared" si="0"/>
        <v>2</v>
      </c>
      <c r="O12" s="2786">
        <f t="shared" si="0"/>
        <v>2</v>
      </c>
      <c r="P12" s="2713" t="s">
        <v>138</v>
      </c>
      <c r="Q12" s="3139"/>
      <c r="R12" s="3139"/>
    </row>
    <row r="13" spans="1:18" s="66" customFormat="1" ht="26.25" customHeight="1" x14ac:dyDescent="0.2">
      <c r="A13" s="3065"/>
      <c r="B13" s="3065"/>
      <c r="C13" s="2759" t="s">
        <v>61</v>
      </c>
      <c r="D13" s="2786">
        <v>0</v>
      </c>
      <c r="E13" s="2786">
        <v>0</v>
      </c>
      <c r="F13" s="2786">
        <v>0</v>
      </c>
      <c r="G13" s="2786">
        <v>1</v>
      </c>
      <c r="H13" s="2786">
        <v>0</v>
      </c>
      <c r="I13" s="2786">
        <v>1</v>
      </c>
      <c r="J13" s="2786">
        <v>0</v>
      </c>
      <c r="K13" s="2786">
        <v>0</v>
      </c>
      <c r="L13" s="2786">
        <v>0</v>
      </c>
      <c r="M13" s="2786">
        <f t="shared" si="1"/>
        <v>1</v>
      </c>
      <c r="N13" s="2786">
        <f t="shared" si="0"/>
        <v>0</v>
      </c>
      <c r="O13" s="2786">
        <f t="shared" si="0"/>
        <v>1</v>
      </c>
      <c r="P13" s="2713" t="s">
        <v>139</v>
      </c>
      <c r="Q13" s="3139"/>
      <c r="R13" s="3139"/>
    </row>
    <row r="14" spans="1:18" s="66" customFormat="1" ht="22.5" customHeight="1" x14ac:dyDescent="0.2">
      <c r="A14" s="3065" t="s">
        <v>49</v>
      </c>
      <c r="B14" s="3065"/>
      <c r="C14" s="3065"/>
      <c r="D14" s="2786">
        <f>SUM(D11:D13)</f>
        <v>0</v>
      </c>
      <c r="E14" s="2786">
        <f t="shared" ref="E14:O14" si="3">SUM(E11:E13)</f>
        <v>0</v>
      </c>
      <c r="F14" s="2786">
        <f t="shared" si="3"/>
        <v>0</v>
      </c>
      <c r="G14" s="2786">
        <f t="shared" si="3"/>
        <v>4</v>
      </c>
      <c r="H14" s="2786">
        <f t="shared" si="3"/>
        <v>7</v>
      </c>
      <c r="I14" s="2786">
        <f t="shared" si="3"/>
        <v>11</v>
      </c>
      <c r="J14" s="2786">
        <f t="shared" si="3"/>
        <v>0</v>
      </c>
      <c r="K14" s="2786">
        <f t="shared" si="3"/>
        <v>0</v>
      </c>
      <c r="L14" s="2786">
        <f t="shared" si="3"/>
        <v>0</v>
      </c>
      <c r="M14" s="2786">
        <f t="shared" si="3"/>
        <v>4</v>
      </c>
      <c r="N14" s="2786">
        <f t="shared" si="3"/>
        <v>7</v>
      </c>
      <c r="O14" s="2786">
        <f t="shared" si="3"/>
        <v>11</v>
      </c>
      <c r="P14" s="3139" t="s">
        <v>130</v>
      </c>
      <c r="Q14" s="3139"/>
      <c r="R14" s="3139"/>
    </row>
    <row r="15" spans="1:18" s="66" customFormat="1" ht="34.5" customHeight="1" x14ac:dyDescent="0.2">
      <c r="A15" s="2717" t="s">
        <v>38</v>
      </c>
      <c r="B15" s="2712" t="s">
        <v>3007</v>
      </c>
      <c r="C15" s="2717"/>
      <c r="D15" s="2786">
        <v>0</v>
      </c>
      <c r="E15" s="2786">
        <v>0</v>
      </c>
      <c r="F15" s="2786">
        <v>0</v>
      </c>
      <c r="G15" s="2786">
        <v>3</v>
      </c>
      <c r="H15" s="2786">
        <v>7</v>
      </c>
      <c r="I15" s="2786">
        <v>10</v>
      </c>
      <c r="J15" s="2786">
        <v>0</v>
      </c>
      <c r="K15" s="2786">
        <v>0</v>
      </c>
      <c r="L15" s="2786">
        <v>0</v>
      </c>
      <c r="M15" s="2786">
        <f t="shared" si="1"/>
        <v>3</v>
      </c>
      <c r="N15" s="2786">
        <f t="shared" si="0"/>
        <v>7</v>
      </c>
      <c r="O15" s="2786">
        <f t="shared" si="0"/>
        <v>10</v>
      </c>
      <c r="P15" s="2744"/>
      <c r="Q15" s="2713" t="s">
        <v>3008</v>
      </c>
      <c r="R15" s="2744" t="s">
        <v>160</v>
      </c>
    </row>
    <row r="16" spans="1:18" s="66" customFormat="1" ht="26.25" customHeight="1" x14ac:dyDescent="0.2">
      <c r="A16" s="3065" t="s">
        <v>252</v>
      </c>
      <c r="B16" s="897" t="s">
        <v>72</v>
      </c>
      <c r="C16" s="2335" t="s">
        <v>72</v>
      </c>
      <c r="D16" s="2786">
        <v>0</v>
      </c>
      <c r="E16" s="2786">
        <v>0</v>
      </c>
      <c r="F16" s="2786">
        <v>0</v>
      </c>
      <c r="G16" s="2786">
        <v>4</v>
      </c>
      <c r="H16" s="2786">
        <v>7</v>
      </c>
      <c r="I16" s="2786">
        <v>11</v>
      </c>
      <c r="J16" s="2786">
        <v>0</v>
      </c>
      <c r="K16" s="2786">
        <v>4</v>
      </c>
      <c r="L16" s="2786">
        <v>4</v>
      </c>
      <c r="M16" s="2786">
        <f t="shared" si="1"/>
        <v>4</v>
      </c>
      <c r="N16" s="2786">
        <f t="shared" si="0"/>
        <v>11</v>
      </c>
      <c r="O16" s="2786">
        <f t="shared" si="0"/>
        <v>15</v>
      </c>
      <c r="P16" s="2713" t="s">
        <v>145</v>
      </c>
      <c r="Q16" s="1331" t="s">
        <v>145</v>
      </c>
      <c r="R16" s="3139" t="s">
        <v>232</v>
      </c>
    </row>
    <row r="17" spans="1:18" s="66" customFormat="1" ht="26.25" customHeight="1" x14ac:dyDescent="0.2">
      <c r="A17" s="3065"/>
      <c r="B17" s="2335" t="s">
        <v>75</v>
      </c>
      <c r="C17" s="2335" t="s">
        <v>3009</v>
      </c>
      <c r="D17" s="2786">
        <v>0</v>
      </c>
      <c r="E17" s="2786">
        <v>0</v>
      </c>
      <c r="F17" s="2786">
        <v>0</v>
      </c>
      <c r="G17" s="2786">
        <v>6</v>
      </c>
      <c r="H17" s="2786">
        <v>3</v>
      </c>
      <c r="I17" s="2786">
        <v>9</v>
      </c>
      <c r="J17" s="2786">
        <v>0</v>
      </c>
      <c r="K17" s="2786">
        <v>0</v>
      </c>
      <c r="L17" s="2786">
        <v>0</v>
      </c>
      <c r="M17" s="2786">
        <f t="shared" si="1"/>
        <v>6</v>
      </c>
      <c r="N17" s="2786">
        <f t="shared" si="0"/>
        <v>3</v>
      </c>
      <c r="O17" s="2786">
        <f t="shared" si="0"/>
        <v>9</v>
      </c>
      <c r="P17" s="2713" t="s">
        <v>154</v>
      </c>
      <c r="Q17" s="2713" t="s">
        <v>148</v>
      </c>
      <c r="R17" s="3139"/>
    </row>
    <row r="18" spans="1:18" s="66" customFormat="1" ht="26.25" customHeight="1" x14ac:dyDescent="0.2">
      <c r="A18" s="3065"/>
      <c r="B18" s="2335" t="s">
        <v>79</v>
      </c>
      <c r="C18" s="2335"/>
      <c r="D18" s="2786">
        <v>0</v>
      </c>
      <c r="E18" s="2786">
        <v>0</v>
      </c>
      <c r="F18" s="2786">
        <v>0</v>
      </c>
      <c r="G18" s="2786">
        <v>4</v>
      </c>
      <c r="H18" s="2786">
        <v>11</v>
      </c>
      <c r="I18" s="2786">
        <v>15</v>
      </c>
      <c r="J18" s="2786">
        <v>0</v>
      </c>
      <c r="K18" s="2786">
        <v>0</v>
      </c>
      <c r="L18" s="2786">
        <v>0</v>
      </c>
      <c r="M18" s="2786">
        <f t="shared" si="1"/>
        <v>4</v>
      </c>
      <c r="N18" s="2786">
        <f t="shared" si="0"/>
        <v>11</v>
      </c>
      <c r="O18" s="2786">
        <f t="shared" si="0"/>
        <v>15</v>
      </c>
      <c r="P18" s="2713"/>
      <c r="Q18" s="2713" t="s">
        <v>149</v>
      </c>
      <c r="R18" s="3139"/>
    </row>
    <row r="19" spans="1:18" s="66" customFormat="1" ht="26.25" customHeight="1" x14ac:dyDescent="0.2">
      <c r="A19" s="3065" t="s">
        <v>49</v>
      </c>
      <c r="B19" s="3065"/>
      <c r="C19" s="3065"/>
      <c r="D19" s="2786">
        <f>SUM(D16:D18)</f>
        <v>0</v>
      </c>
      <c r="E19" s="2786">
        <f t="shared" ref="E19:O19" si="4">SUM(E16:E18)</f>
        <v>0</v>
      </c>
      <c r="F19" s="2786">
        <f t="shared" si="4"/>
        <v>0</v>
      </c>
      <c r="G19" s="2786">
        <f t="shared" si="4"/>
        <v>14</v>
      </c>
      <c r="H19" s="2786">
        <f t="shared" si="4"/>
        <v>21</v>
      </c>
      <c r="I19" s="2786">
        <f t="shared" si="4"/>
        <v>35</v>
      </c>
      <c r="J19" s="2786">
        <f t="shared" si="4"/>
        <v>0</v>
      </c>
      <c r="K19" s="2786">
        <f t="shared" si="4"/>
        <v>4</v>
      </c>
      <c r="L19" s="2786">
        <f t="shared" si="4"/>
        <v>4</v>
      </c>
      <c r="M19" s="2786">
        <f t="shared" si="4"/>
        <v>14</v>
      </c>
      <c r="N19" s="2786">
        <f t="shared" si="4"/>
        <v>25</v>
      </c>
      <c r="O19" s="2786">
        <f t="shared" si="4"/>
        <v>39</v>
      </c>
      <c r="P19" s="3139" t="s">
        <v>130</v>
      </c>
      <c r="Q19" s="3139"/>
      <c r="R19" s="3139"/>
    </row>
    <row r="20" spans="1:18" s="66" customFormat="1" ht="48.75" customHeight="1" thickBot="1" x14ac:dyDescent="0.25">
      <c r="A20" s="3830" t="s">
        <v>201</v>
      </c>
      <c r="B20" s="2707"/>
      <c r="C20" s="2707"/>
      <c r="D20" s="2786">
        <v>0</v>
      </c>
      <c r="E20" s="2786">
        <v>0</v>
      </c>
      <c r="F20" s="2786">
        <v>0</v>
      </c>
      <c r="G20" s="1128">
        <v>10</v>
      </c>
      <c r="H20" s="1128">
        <v>10</v>
      </c>
      <c r="I20" s="1128">
        <v>20</v>
      </c>
      <c r="J20" s="1128">
        <v>3</v>
      </c>
      <c r="K20" s="1128">
        <v>1</v>
      </c>
      <c r="L20" s="1128">
        <v>4</v>
      </c>
      <c r="M20" s="1128">
        <f t="shared" si="1"/>
        <v>13</v>
      </c>
      <c r="N20" s="1128">
        <f t="shared" si="1"/>
        <v>11</v>
      </c>
      <c r="O20" s="1128">
        <f t="shared" si="1"/>
        <v>24</v>
      </c>
      <c r="P20" s="2781"/>
      <c r="Q20" s="3831"/>
      <c r="R20" s="3831" t="s">
        <v>1650</v>
      </c>
    </row>
    <row r="21" spans="1:18" s="66" customFormat="1" ht="30.75" customHeight="1" thickBot="1" x14ac:dyDescent="0.25">
      <c r="A21" s="3557" t="s">
        <v>87</v>
      </c>
      <c r="B21" s="3557"/>
      <c r="C21" s="3557"/>
      <c r="D21" s="1980">
        <f>SUM(D19:D20,D15,D14,D10)</f>
        <v>0</v>
      </c>
      <c r="E21" s="1980">
        <f t="shared" ref="E21:O21" si="5">SUM(E19:E20,E15,E14,E10)</f>
        <v>0</v>
      </c>
      <c r="F21" s="1980">
        <f t="shared" si="5"/>
        <v>0</v>
      </c>
      <c r="G21" s="1980">
        <f t="shared" si="5"/>
        <v>43</v>
      </c>
      <c r="H21" s="1980">
        <f t="shared" si="5"/>
        <v>58</v>
      </c>
      <c r="I21" s="1980">
        <f t="shared" si="5"/>
        <v>101</v>
      </c>
      <c r="J21" s="1980">
        <f t="shared" si="5"/>
        <v>5</v>
      </c>
      <c r="K21" s="1980">
        <f t="shared" si="5"/>
        <v>8</v>
      </c>
      <c r="L21" s="1980">
        <f t="shared" si="5"/>
        <v>13</v>
      </c>
      <c r="M21" s="1980">
        <f t="shared" si="5"/>
        <v>48</v>
      </c>
      <c r="N21" s="1980">
        <f t="shared" si="5"/>
        <v>66</v>
      </c>
      <c r="O21" s="1980">
        <f t="shared" si="5"/>
        <v>114</v>
      </c>
      <c r="P21" s="3115" t="s">
        <v>147</v>
      </c>
      <c r="Q21" s="3115"/>
      <c r="R21" s="3115"/>
    </row>
    <row r="22" spans="1:18" ht="13.5" thickTop="1" x14ac:dyDescent="0.2"/>
    <row r="24" spans="1:18" x14ac:dyDescent="0.2">
      <c r="A24" s="70" t="s">
        <v>3010</v>
      </c>
    </row>
    <row r="134" spans="1:11" ht="18" x14ac:dyDescent="0.2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</row>
    <row r="135" spans="1:11" ht="18" x14ac:dyDescent="0.2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</row>
    <row r="136" spans="1:11" ht="18" x14ac:dyDescent="0.2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</row>
    <row r="137" spans="1:11" ht="18" x14ac:dyDescent="0.2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</row>
    <row r="138" spans="1:11" ht="18" x14ac:dyDescent="0.2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</row>
    <row r="139" spans="1:11" ht="18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</row>
    <row r="140" spans="1:11" ht="18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</row>
    <row r="141" spans="1:11" ht="18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</row>
    <row r="142" spans="1:11" ht="18" x14ac:dyDescent="0.2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</row>
    <row r="143" spans="1:11" ht="18" x14ac:dyDescent="0.2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</row>
    <row r="144" spans="1:11" ht="18" x14ac:dyDescent="0.2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</row>
    <row r="145" spans="1:11" ht="18" x14ac:dyDescent="0.2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</row>
    <row r="146" spans="1:11" ht="18" x14ac:dyDescent="0.2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</row>
    <row r="147" spans="1:11" ht="18" x14ac:dyDescent="0.2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</row>
    <row r="148" spans="1:11" ht="18" x14ac:dyDescent="0.2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</row>
    <row r="149" spans="1:11" ht="18" x14ac:dyDescent="0.2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</row>
    <row r="150" spans="1:11" ht="18" x14ac:dyDescent="0.2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</row>
    <row r="151" spans="1:11" ht="18" x14ac:dyDescent="0.2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</row>
    <row r="152" spans="1:11" ht="18" x14ac:dyDescent="0.2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</row>
    <row r="153" spans="1:11" ht="18" x14ac:dyDescent="0.2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</row>
    <row r="154" spans="1:11" ht="18" x14ac:dyDescent="0.2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</row>
    <row r="155" spans="1:11" ht="18" x14ac:dyDescent="0.2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</row>
    <row r="156" spans="1:11" ht="18" x14ac:dyDescent="0.2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</row>
    <row r="157" spans="1:11" ht="18" x14ac:dyDescent="0.2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</row>
    <row r="158" spans="1:11" ht="18" x14ac:dyDescent="0.2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</row>
    <row r="159" spans="1:11" ht="18" x14ac:dyDescent="0.2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</row>
    <row r="160" spans="1:11" ht="18" x14ac:dyDescent="0.2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</row>
    <row r="161" spans="1:11" ht="18" x14ac:dyDescent="0.2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</row>
    <row r="162" spans="1:11" ht="18" x14ac:dyDescent="0.2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</row>
    <row r="163" spans="1:11" ht="18" x14ac:dyDescent="0.2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</row>
    <row r="164" spans="1:11" ht="18" x14ac:dyDescent="0.2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</row>
    <row r="165" spans="1:11" ht="18" x14ac:dyDescent="0.2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</row>
    <row r="166" spans="1:11" ht="18" x14ac:dyDescent="0.2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</row>
    <row r="167" spans="1:11" ht="18" x14ac:dyDescent="0.2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</row>
    <row r="168" spans="1:11" ht="18" x14ac:dyDescent="0.2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</row>
    <row r="169" spans="1:11" ht="18" x14ac:dyDescent="0.2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</row>
    <row r="170" spans="1:11" ht="18" x14ac:dyDescent="0.2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</row>
    <row r="171" spans="1:11" ht="18" x14ac:dyDescent="0.2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</row>
    <row r="172" spans="1:11" ht="18" x14ac:dyDescent="0.2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</row>
    <row r="173" spans="1:11" ht="18" x14ac:dyDescent="0.2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</row>
    <row r="174" spans="1:11" ht="18" x14ac:dyDescent="0.2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</row>
    <row r="175" spans="1:11" ht="18" x14ac:dyDescent="0.2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</row>
    <row r="176" spans="1:11" ht="18" x14ac:dyDescent="0.2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</row>
    <row r="177" spans="1:11" ht="18" x14ac:dyDescent="0.2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</row>
    <row r="178" spans="1:11" ht="18" x14ac:dyDescent="0.2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</row>
    <row r="179" spans="1:11" ht="18" x14ac:dyDescent="0.2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</row>
    <row r="180" spans="1:11" ht="18" x14ac:dyDescent="0.2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</row>
    <row r="181" spans="1:11" ht="18" x14ac:dyDescent="0.2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</row>
    <row r="182" spans="1:11" ht="18" x14ac:dyDescent="0.2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</row>
    <row r="183" spans="1:11" ht="18" x14ac:dyDescent="0.2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</row>
    <row r="184" spans="1:11" ht="18" x14ac:dyDescent="0.2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</row>
    <row r="185" spans="1:11" ht="18" x14ac:dyDescent="0.2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</row>
  </sheetData>
  <mergeCells count="34">
    <mergeCell ref="A21:C21"/>
    <mergeCell ref="P21:R21"/>
    <mergeCell ref="A14:C14"/>
    <mergeCell ref="P14:R14"/>
    <mergeCell ref="A16:A18"/>
    <mergeCell ref="R16:R18"/>
    <mergeCell ref="A19:C19"/>
    <mergeCell ref="P19:R19"/>
    <mergeCell ref="A8:A9"/>
    <mergeCell ref="R8:R9"/>
    <mergeCell ref="A10:C10"/>
    <mergeCell ref="P10:R10"/>
    <mergeCell ref="A11:A13"/>
    <mergeCell ref="B11:B13"/>
    <mergeCell ref="Q11:Q13"/>
    <mergeCell ref="R11:R13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0" firstPageNumber="298" orientation="landscape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9:M39"/>
  <sheetViews>
    <sheetView rightToLeft="1" view="pageBreakPreview" topLeftCell="A10" zoomScaleSheetLayoutView="100" workbookViewId="0">
      <selection activeCell="M40" sqref="M40:M41"/>
    </sheetView>
  </sheetViews>
  <sheetFormatPr defaultRowHeight="12.75" x14ac:dyDescent="0.2"/>
  <sheetData>
    <row r="9" s="807" customFormat="1" x14ac:dyDescent="0.2"/>
    <row r="10" s="807" customFormat="1" x14ac:dyDescent="0.2"/>
    <row r="17" spans="1:13" ht="60" x14ac:dyDescent="0.8">
      <c r="A17" s="2814" t="s">
        <v>1688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  <row r="39" spans="2:2" x14ac:dyDescent="0.2">
      <c r="B39" t="s">
        <v>1825</v>
      </c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6"/>
  <sheetViews>
    <sheetView rightToLeft="1" view="pageBreakPreview" zoomScale="85" zoomScaleNormal="75" zoomScaleSheetLayoutView="85" workbookViewId="0">
      <selection activeCell="P25" sqref="P25"/>
    </sheetView>
  </sheetViews>
  <sheetFormatPr defaultColWidth="10.28515625" defaultRowHeight="18" x14ac:dyDescent="0.25"/>
  <cols>
    <col min="1" max="1" width="23.85546875" style="69" customWidth="1"/>
    <col min="2" max="13" width="9.7109375" style="69" customWidth="1"/>
    <col min="14" max="14" width="36.42578125" style="59" customWidth="1"/>
    <col min="15" max="16384" width="10.28515625" style="59"/>
  </cols>
  <sheetData>
    <row r="1" spans="1:14" s="64" customFormat="1" ht="23.25" customHeight="1" x14ac:dyDescent="0.25">
      <c r="A1" s="3545" t="s">
        <v>3011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4" s="64" customFormat="1" ht="28.15" customHeight="1" x14ac:dyDescent="0.25">
      <c r="A2" s="3166" t="s">
        <v>3012</v>
      </c>
      <c r="B2" s="3166"/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6"/>
    </row>
    <row r="3" spans="1:14" s="64" customFormat="1" ht="23.25" customHeight="1" thickBot="1" x14ac:dyDescent="0.3">
      <c r="A3" s="29" t="s">
        <v>3013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65" t="s">
        <v>3014</v>
      </c>
    </row>
    <row r="4" spans="1:14" s="64" customFormat="1" ht="23.25" customHeight="1" thickTop="1" x14ac:dyDescent="0.25">
      <c r="A4" s="2968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662" t="s">
        <v>98</v>
      </c>
    </row>
    <row r="5" spans="1:14" s="64" customFormat="1" ht="33" customHeight="1" x14ac:dyDescent="0.25">
      <c r="A5" s="3067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166"/>
    </row>
    <row r="6" spans="1:14" ht="25.5" customHeight="1" x14ac:dyDescent="0.2">
      <c r="A6" s="306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66"/>
    </row>
    <row r="7" spans="1:14" ht="25.5" customHeight="1" thickBot="1" x14ac:dyDescent="0.25">
      <c r="A7" s="3549"/>
      <c r="B7" s="2747" t="s">
        <v>181</v>
      </c>
      <c r="C7" s="2747" t="s">
        <v>182</v>
      </c>
      <c r="D7" s="2747" t="s">
        <v>183</v>
      </c>
      <c r="E7" s="2747" t="s">
        <v>181</v>
      </c>
      <c r="F7" s="2747" t="s">
        <v>182</v>
      </c>
      <c r="G7" s="2747" t="s">
        <v>183</v>
      </c>
      <c r="H7" s="2747" t="s">
        <v>181</v>
      </c>
      <c r="I7" s="2747" t="s">
        <v>182</v>
      </c>
      <c r="J7" s="2747" t="s">
        <v>183</v>
      </c>
      <c r="K7" s="2747" t="s">
        <v>181</v>
      </c>
      <c r="L7" s="2747" t="s">
        <v>182</v>
      </c>
      <c r="M7" s="2747" t="s">
        <v>183</v>
      </c>
      <c r="N7" s="3663"/>
    </row>
    <row r="8" spans="1:14" ht="33" customHeight="1" x14ac:dyDescent="0.2">
      <c r="A8" s="101" t="s">
        <v>36</v>
      </c>
      <c r="B8" s="377">
        <v>0</v>
      </c>
      <c r="C8" s="377">
        <v>0</v>
      </c>
      <c r="D8" s="377">
        <v>0</v>
      </c>
      <c r="E8" s="377">
        <v>15</v>
      </c>
      <c r="F8" s="377">
        <v>9</v>
      </c>
      <c r="G8" s="377">
        <v>24</v>
      </c>
      <c r="H8" s="377">
        <v>3</v>
      </c>
      <c r="I8" s="377">
        <v>3</v>
      </c>
      <c r="J8" s="377">
        <v>6</v>
      </c>
      <c r="K8" s="2733">
        <f>SUM(B8,E8,H8)</f>
        <v>18</v>
      </c>
      <c r="L8" s="2733">
        <f t="shared" ref="L8:M13" si="0">SUM(C8,F8,I8)</f>
        <v>12</v>
      </c>
      <c r="M8" s="2733">
        <f t="shared" si="0"/>
        <v>30</v>
      </c>
      <c r="N8" s="768" t="s">
        <v>123</v>
      </c>
    </row>
    <row r="9" spans="1:14" s="66" customFormat="1" ht="34.5" customHeight="1" x14ac:dyDescent="0.2">
      <c r="A9" s="2335" t="s">
        <v>37</v>
      </c>
      <c r="B9" s="2786">
        <v>0</v>
      </c>
      <c r="C9" s="2786">
        <v>0</v>
      </c>
      <c r="D9" s="2786">
        <v>0</v>
      </c>
      <c r="E9" s="2786">
        <v>13</v>
      </c>
      <c r="F9" s="2786">
        <v>41</v>
      </c>
      <c r="G9" s="2786">
        <v>54</v>
      </c>
      <c r="H9" s="2786">
        <v>0</v>
      </c>
      <c r="I9" s="2786">
        <v>0</v>
      </c>
      <c r="J9" s="2786">
        <v>0</v>
      </c>
      <c r="K9" s="2786">
        <f t="shared" ref="K9:K13" si="1">SUM(B9,E9,H9)</f>
        <v>13</v>
      </c>
      <c r="L9" s="2786">
        <f t="shared" si="0"/>
        <v>41</v>
      </c>
      <c r="M9" s="2786">
        <f t="shared" si="0"/>
        <v>54</v>
      </c>
      <c r="N9" s="769" t="s">
        <v>125</v>
      </c>
    </row>
    <row r="10" spans="1:14" s="66" customFormat="1" ht="38.25" customHeight="1" x14ac:dyDescent="0.2">
      <c r="A10" s="2335" t="s">
        <v>249</v>
      </c>
      <c r="B10" s="2786">
        <v>0</v>
      </c>
      <c r="C10" s="2786">
        <v>0</v>
      </c>
      <c r="D10" s="2786">
        <v>0</v>
      </c>
      <c r="E10" s="2786">
        <v>9</v>
      </c>
      <c r="F10" s="2786">
        <v>17</v>
      </c>
      <c r="G10" s="2786">
        <v>26</v>
      </c>
      <c r="H10" s="2786">
        <v>0</v>
      </c>
      <c r="I10" s="2786">
        <v>0</v>
      </c>
      <c r="J10" s="2786">
        <v>0</v>
      </c>
      <c r="K10" s="2786">
        <f t="shared" si="1"/>
        <v>9</v>
      </c>
      <c r="L10" s="2786">
        <f t="shared" si="0"/>
        <v>17</v>
      </c>
      <c r="M10" s="2786">
        <f t="shared" si="0"/>
        <v>26</v>
      </c>
      <c r="N10" s="769" t="s">
        <v>160</v>
      </c>
    </row>
    <row r="11" spans="1:14" s="66" customFormat="1" ht="36" customHeight="1" x14ac:dyDescent="0.2">
      <c r="A11" s="2335" t="s">
        <v>242</v>
      </c>
      <c r="B11" s="2786">
        <v>0</v>
      </c>
      <c r="C11" s="2786">
        <v>0</v>
      </c>
      <c r="D11" s="2786">
        <v>0</v>
      </c>
      <c r="E11" s="2786">
        <v>31</v>
      </c>
      <c r="F11" s="2786">
        <v>54</v>
      </c>
      <c r="G11" s="2786">
        <v>85</v>
      </c>
      <c r="H11" s="2786">
        <v>2</v>
      </c>
      <c r="I11" s="2786">
        <v>6</v>
      </c>
      <c r="J11" s="2786">
        <v>8</v>
      </c>
      <c r="K11" s="2786">
        <f t="shared" si="1"/>
        <v>33</v>
      </c>
      <c r="L11" s="2786">
        <f t="shared" si="0"/>
        <v>60</v>
      </c>
      <c r="M11" s="2786">
        <f t="shared" si="0"/>
        <v>93</v>
      </c>
      <c r="N11" s="769" t="s">
        <v>232</v>
      </c>
    </row>
    <row r="12" spans="1:14" s="66" customFormat="1" ht="34.5" customHeight="1" thickBot="1" x14ac:dyDescent="0.25">
      <c r="A12" s="2335" t="s">
        <v>201</v>
      </c>
      <c r="B12" s="1127">
        <v>0</v>
      </c>
      <c r="C12" s="1127">
        <v>0</v>
      </c>
      <c r="D12" s="1127">
        <v>0</v>
      </c>
      <c r="E12" s="1127">
        <v>23</v>
      </c>
      <c r="F12" s="1127">
        <v>14</v>
      </c>
      <c r="G12" s="1127">
        <v>37</v>
      </c>
      <c r="H12" s="1127">
        <v>5</v>
      </c>
      <c r="I12" s="1127">
        <v>2</v>
      </c>
      <c r="J12" s="1127">
        <v>7</v>
      </c>
      <c r="K12" s="1127">
        <f t="shared" si="1"/>
        <v>28</v>
      </c>
      <c r="L12" s="1127">
        <f t="shared" si="0"/>
        <v>16</v>
      </c>
      <c r="M12" s="1127">
        <f t="shared" si="0"/>
        <v>44</v>
      </c>
      <c r="N12" s="3832" t="s">
        <v>1650</v>
      </c>
    </row>
    <row r="13" spans="1:14" s="66" customFormat="1" ht="34.5" customHeight="1" thickBot="1" x14ac:dyDescent="0.25">
      <c r="A13" s="67" t="s">
        <v>42</v>
      </c>
      <c r="B13" s="1980">
        <f>SUM(B8:B12)</f>
        <v>0</v>
      </c>
      <c r="C13" s="1980">
        <f t="shared" ref="C13:J13" si="2">SUM(C8:C12)</f>
        <v>0</v>
      </c>
      <c r="D13" s="1980">
        <f t="shared" si="2"/>
        <v>0</v>
      </c>
      <c r="E13" s="1980">
        <f t="shared" si="2"/>
        <v>91</v>
      </c>
      <c r="F13" s="1980">
        <f t="shared" si="2"/>
        <v>135</v>
      </c>
      <c r="G13" s="1980">
        <f t="shared" si="2"/>
        <v>226</v>
      </c>
      <c r="H13" s="1980">
        <f t="shared" si="2"/>
        <v>10</v>
      </c>
      <c r="I13" s="1980">
        <f t="shared" si="2"/>
        <v>11</v>
      </c>
      <c r="J13" s="1980">
        <f t="shared" si="2"/>
        <v>21</v>
      </c>
      <c r="K13" s="1980">
        <f t="shared" si="1"/>
        <v>101</v>
      </c>
      <c r="L13" s="1980">
        <f t="shared" si="0"/>
        <v>146</v>
      </c>
      <c r="M13" s="1980">
        <f t="shared" si="0"/>
        <v>247</v>
      </c>
      <c r="N13" s="63" t="s">
        <v>147</v>
      </c>
    </row>
    <row r="14" spans="1:14" ht="18.75" thickTop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</row>
    <row r="15" spans="1:14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4" x14ac:dyDescent="0.25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99" orientation="landscape" useFirstPageNumber="1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6"/>
  <sheetViews>
    <sheetView rightToLeft="1" view="pageBreakPreview" zoomScale="85" zoomScaleNormal="82" zoomScaleSheetLayoutView="85" workbookViewId="0">
      <selection activeCell="P25" sqref="P25"/>
    </sheetView>
  </sheetViews>
  <sheetFormatPr defaultColWidth="10.28515625" defaultRowHeight="12.75" x14ac:dyDescent="0.2"/>
  <cols>
    <col min="1" max="1" width="14.28515625" style="28" customWidth="1"/>
    <col min="2" max="2" width="13.5703125" style="28" customWidth="1"/>
    <col min="3" max="3" width="23.42578125" style="28" customWidth="1"/>
    <col min="4" max="4" width="6.85546875" style="28" customWidth="1"/>
    <col min="5" max="5" width="6.7109375" style="28" customWidth="1"/>
    <col min="6" max="7" width="6.85546875" style="28" customWidth="1"/>
    <col min="8" max="15" width="7.5703125" style="28" customWidth="1"/>
    <col min="16" max="16" width="17.140625" style="59" customWidth="1"/>
    <col min="17" max="17" width="18.5703125" style="59" customWidth="1"/>
    <col min="18" max="18" width="17.5703125" style="59" customWidth="1"/>
    <col min="19" max="16384" width="10.28515625" style="59"/>
  </cols>
  <sheetData>
    <row r="1" spans="1:18" ht="25.5" customHeight="1" x14ac:dyDescent="0.2">
      <c r="A1" s="3101" t="s">
        <v>3015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  <c r="O1" s="3101"/>
      <c r="P1" s="3101"/>
      <c r="Q1" s="3101"/>
      <c r="R1" s="3101"/>
    </row>
    <row r="2" spans="1:18" ht="36.6" customHeight="1" x14ac:dyDescent="0.2">
      <c r="A2" s="3102" t="s">
        <v>3016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22.5" customHeight="1" thickBot="1" x14ac:dyDescent="0.25">
      <c r="A3" s="14" t="s">
        <v>3017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Q3" s="14"/>
      <c r="R3" s="75" t="s">
        <v>3018</v>
      </c>
    </row>
    <row r="4" spans="1:18" ht="22.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084" t="s">
        <v>99</v>
      </c>
      <c r="Q4" s="3084" t="s">
        <v>126</v>
      </c>
      <c r="R4" s="3084" t="s">
        <v>98</v>
      </c>
    </row>
    <row r="5" spans="1:18" ht="22.5" customHeight="1" x14ac:dyDescent="0.2">
      <c r="A5" s="3067"/>
      <c r="B5" s="3067"/>
      <c r="C5" s="3067"/>
      <c r="D5" s="3085" t="s">
        <v>94</v>
      </c>
      <c r="E5" s="3085"/>
      <c r="F5" s="3085"/>
      <c r="G5" s="3132" t="s">
        <v>95</v>
      </c>
      <c r="H5" s="3132"/>
      <c r="I5" s="3132"/>
      <c r="J5" s="3085" t="s">
        <v>96</v>
      </c>
      <c r="K5" s="3085"/>
      <c r="L5" s="3085"/>
      <c r="M5" s="2930" t="s">
        <v>116</v>
      </c>
      <c r="N5" s="2930"/>
      <c r="O5" s="2930"/>
      <c r="P5" s="3085"/>
      <c r="Q5" s="3085"/>
      <c r="R5" s="3085"/>
    </row>
    <row r="6" spans="1:18" ht="17.2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5"/>
    </row>
    <row r="7" spans="1:18" ht="22.5" customHeight="1" thickBot="1" x14ac:dyDescent="0.25">
      <c r="A7" s="3549"/>
      <c r="B7" s="3549"/>
      <c r="C7" s="3549"/>
      <c r="D7" s="2747" t="s">
        <v>181</v>
      </c>
      <c r="E7" s="2747" t="s">
        <v>182</v>
      </c>
      <c r="F7" s="2747" t="s">
        <v>183</v>
      </c>
      <c r="G7" s="2747" t="s">
        <v>181</v>
      </c>
      <c r="H7" s="2747" t="s">
        <v>182</v>
      </c>
      <c r="I7" s="2747" t="s">
        <v>183</v>
      </c>
      <c r="J7" s="2747" t="s">
        <v>181</v>
      </c>
      <c r="K7" s="2747" t="s">
        <v>182</v>
      </c>
      <c r="L7" s="2747" t="s">
        <v>183</v>
      </c>
      <c r="M7" s="2747" t="s">
        <v>181</v>
      </c>
      <c r="N7" s="2747" t="s">
        <v>182</v>
      </c>
      <c r="O7" s="2747" t="s">
        <v>183</v>
      </c>
      <c r="P7" s="3088"/>
      <c r="Q7" s="3088"/>
      <c r="R7" s="3088"/>
    </row>
    <row r="8" spans="1:18" ht="28.5" customHeight="1" x14ac:dyDescent="0.2">
      <c r="A8" s="3548" t="s">
        <v>36</v>
      </c>
      <c r="B8" s="3829" t="s">
        <v>3005</v>
      </c>
      <c r="C8" s="101"/>
      <c r="D8" s="2733">
        <v>0</v>
      </c>
      <c r="E8" s="2733">
        <v>0</v>
      </c>
      <c r="F8" s="2733">
        <v>0</v>
      </c>
      <c r="G8" s="2733">
        <v>6</v>
      </c>
      <c r="H8" s="2733">
        <v>6</v>
      </c>
      <c r="I8" s="2733">
        <v>12</v>
      </c>
      <c r="J8" s="2733">
        <v>3</v>
      </c>
      <c r="K8" s="2733">
        <v>3</v>
      </c>
      <c r="L8" s="2733">
        <v>6</v>
      </c>
      <c r="M8" s="2733">
        <f>SUM(D8,G8,J8)</f>
        <v>9</v>
      </c>
      <c r="N8" s="2733">
        <f t="shared" ref="N8:O19" si="0">SUM(E8,H8,K8)</f>
        <v>9</v>
      </c>
      <c r="O8" s="2733">
        <f t="shared" si="0"/>
        <v>18</v>
      </c>
      <c r="P8" s="2738"/>
      <c r="Q8" s="3795" t="s">
        <v>3006</v>
      </c>
      <c r="R8" s="3151" t="s">
        <v>123</v>
      </c>
    </row>
    <row r="9" spans="1:18" ht="27" customHeight="1" x14ac:dyDescent="0.2">
      <c r="A9" s="3065"/>
      <c r="B9" s="25" t="s">
        <v>265</v>
      </c>
      <c r="C9" s="2335"/>
      <c r="D9" s="2786">
        <v>0</v>
      </c>
      <c r="E9" s="2786">
        <v>0</v>
      </c>
      <c r="F9" s="2786">
        <v>0</v>
      </c>
      <c r="G9" s="2786">
        <v>9</v>
      </c>
      <c r="H9" s="2786">
        <v>3</v>
      </c>
      <c r="I9" s="2786">
        <v>12</v>
      </c>
      <c r="J9" s="2786">
        <v>0</v>
      </c>
      <c r="K9" s="2786">
        <v>0</v>
      </c>
      <c r="L9" s="2786">
        <v>0</v>
      </c>
      <c r="M9" s="832">
        <f t="shared" ref="M9:O21" si="1">SUM(D9,G9,J9)</f>
        <v>9</v>
      </c>
      <c r="N9" s="832">
        <f t="shared" si="0"/>
        <v>3</v>
      </c>
      <c r="O9" s="832">
        <f t="shared" si="0"/>
        <v>12</v>
      </c>
      <c r="P9" s="2713"/>
      <c r="Q9" s="2713" t="s">
        <v>239</v>
      </c>
      <c r="R9" s="3139"/>
    </row>
    <row r="10" spans="1:18" s="66" customFormat="1" ht="22.5" customHeight="1" x14ac:dyDescent="0.2">
      <c r="A10" s="3065" t="s">
        <v>49</v>
      </c>
      <c r="B10" s="3065"/>
      <c r="C10" s="3065"/>
      <c r="D10" s="2786">
        <v>0</v>
      </c>
      <c r="E10" s="2786">
        <v>0</v>
      </c>
      <c r="F10" s="2786">
        <v>0</v>
      </c>
      <c r="G10" s="2786">
        <v>15</v>
      </c>
      <c r="H10" s="2786">
        <v>9</v>
      </c>
      <c r="I10" s="2786">
        <v>24</v>
      </c>
      <c r="J10" s="2786">
        <v>3</v>
      </c>
      <c r="K10" s="2786">
        <v>3</v>
      </c>
      <c r="L10" s="2786">
        <v>6</v>
      </c>
      <c r="M10" s="2786">
        <f t="shared" si="1"/>
        <v>18</v>
      </c>
      <c r="N10" s="2786">
        <f t="shared" si="0"/>
        <v>12</v>
      </c>
      <c r="O10" s="2786">
        <f t="shared" si="0"/>
        <v>30</v>
      </c>
      <c r="P10" s="3139" t="s">
        <v>130</v>
      </c>
      <c r="Q10" s="3139"/>
      <c r="R10" s="3139"/>
    </row>
    <row r="11" spans="1:18" s="66" customFormat="1" ht="31.5" customHeight="1" x14ac:dyDescent="0.2">
      <c r="A11" s="3065" t="s">
        <v>37</v>
      </c>
      <c r="B11" s="3065" t="s">
        <v>59</v>
      </c>
      <c r="C11" s="2759" t="s">
        <v>59</v>
      </c>
      <c r="D11" s="2786">
        <v>0</v>
      </c>
      <c r="E11" s="2786">
        <v>0</v>
      </c>
      <c r="F11" s="2786">
        <v>0</v>
      </c>
      <c r="G11" s="2786">
        <v>6</v>
      </c>
      <c r="H11" s="2786">
        <v>22</v>
      </c>
      <c r="I11" s="2786">
        <v>28</v>
      </c>
      <c r="J11" s="2786">
        <v>0</v>
      </c>
      <c r="K11" s="2786">
        <v>0</v>
      </c>
      <c r="L11" s="2786">
        <v>0</v>
      </c>
      <c r="M11" s="2786">
        <f t="shared" si="1"/>
        <v>6</v>
      </c>
      <c r="N11" s="2786">
        <f t="shared" si="0"/>
        <v>22</v>
      </c>
      <c r="O11" s="2786">
        <f t="shared" si="0"/>
        <v>28</v>
      </c>
      <c r="P11" s="2713" t="s">
        <v>137</v>
      </c>
      <c r="Q11" s="3139" t="s">
        <v>137</v>
      </c>
      <c r="R11" s="3139" t="s">
        <v>125</v>
      </c>
    </row>
    <row r="12" spans="1:18" s="66" customFormat="1" ht="36" customHeight="1" x14ac:dyDescent="0.2">
      <c r="A12" s="3065"/>
      <c r="B12" s="3065"/>
      <c r="C12" s="2759" t="s">
        <v>60</v>
      </c>
      <c r="D12" s="2786">
        <v>0</v>
      </c>
      <c r="E12" s="2786">
        <v>0</v>
      </c>
      <c r="F12" s="2786">
        <v>0</v>
      </c>
      <c r="G12" s="2786">
        <v>4</v>
      </c>
      <c r="H12" s="2786">
        <v>12</v>
      </c>
      <c r="I12" s="2786">
        <v>16</v>
      </c>
      <c r="J12" s="2786">
        <v>0</v>
      </c>
      <c r="K12" s="2786">
        <v>0</v>
      </c>
      <c r="L12" s="2786">
        <v>0</v>
      </c>
      <c r="M12" s="2786">
        <f t="shared" si="1"/>
        <v>4</v>
      </c>
      <c r="N12" s="2786">
        <f t="shared" si="0"/>
        <v>12</v>
      </c>
      <c r="O12" s="2786">
        <f t="shared" si="0"/>
        <v>16</v>
      </c>
      <c r="P12" s="2713" t="s">
        <v>138</v>
      </c>
      <c r="Q12" s="3139"/>
      <c r="R12" s="3139"/>
    </row>
    <row r="13" spans="1:18" s="66" customFormat="1" ht="23.25" customHeight="1" x14ac:dyDescent="0.2">
      <c r="A13" s="3065"/>
      <c r="B13" s="3065"/>
      <c r="C13" s="2759" t="s">
        <v>61</v>
      </c>
      <c r="D13" s="2786">
        <v>0</v>
      </c>
      <c r="E13" s="2786">
        <v>0</v>
      </c>
      <c r="F13" s="2786">
        <v>0</v>
      </c>
      <c r="G13" s="2786">
        <v>3</v>
      </c>
      <c r="H13" s="2786">
        <v>7</v>
      </c>
      <c r="I13" s="2786">
        <v>10</v>
      </c>
      <c r="J13" s="2786">
        <v>0</v>
      </c>
      <c r="K13" s="2786">
        <v>0</v>
      </c>
      <c r="L13" s="2786">
        <v>0</v>
      </c>
      <c r="M13" s="2786">
        <f t="shared" si="1"/>
        <v>3</v>
      </c>
      <c r="N13" s="2786">
        <f t="shared" si="0"/>
        <v>7</v>
      </c>
      <c r="O13" s="2786">
        <f t="shared" si="0"/>
        <v>10</v>
      </c>
      <c r="P13" s="2713" t="s">
        <v>139</v>
      </c>
      <c r="Q13" s="3139"/>
      <c r="R13" s="3139"/>
    </row>
    <row r="14" spans="1:18" s="66" customFormat="1" ht="22.5" customHeight="1" x14ac:dyDescent="0.2">
      <c r="A14" s="3065" t="s">
        <v>49</v>
      </c>
      <c r="B14" s="3065"/>
      <c r="C14" s="3065"/>
      <c r="D14" s="2786">
        <v>0</v>
      </c>
      <c r="E14" s="2786">
        <v>0</v>
      </c>
      <c r="F14" s="2786">
        <v>0</v>
      </c>
      <c r="G14" s="2786">
        <v>13</v>
      </c>
      <c r="H14" s="2786">
        <v>41</v>
      </c>
      <c r="I14" s="2786">
        <v>54</v>
      </c>
      <c r="J14" s="2786">
        <v>0</v>
      </c>
      <c r="K14" s="2786">
        <v>0</v>
      </c>
      <c r="L14" s="2786">
        <v>0</v>
      </c>
      <c r="M14" s="2786">
        <f t="shared" si="1"/>
        <v>13</v>
      </c>
      <c r="N14" s="2786">
        <f t="shared" si="0"/>
        <v>41</v>
      </c>
      <c r="O14" s="2786">
        <f t="shared" si="0"/>
        <v>54</v>
      </c>
      <c r="P14" s="3139" t="s">
        <v>130</v>
      </c>
      <c r="Q14" s="3139"/>
      <c r="R14" s="3139"/>
    </row>
    <row r="15" spans="1:18" s="66" customFormat="1" ht="37.5" customHeight="1" x14ac:dyDescent="0.2">
      <c r="A15" s="2717" t="s">
        <v>38</v>
      </c>
      <c r="B15" s="2746" t="s">
        <v>3007</v>
      </c>
      <c r="C15" s="2717"/>
      <c r="D15" s="2786">
        <v>0</v>
      </c>
      <c r="E15" s="2786">
        <v>0</v>
      </c>
      <c r="F15" s="2786">
        <v>0</v>
      </c>
      <c r="G15" s="2786">
        <v>9</v>
      </c>
      <c r="H15" s="2786">
        <v>17</v>
      </c>
      <c r="I15" s="2786">
        <v>26</v>
      </c>
      <c r="J15" s="2786">
        <v>0</v>
      </c>
      <c r="K15" s="2786">
        <v>0</v>
      </c>
      <c r="L15" s="2786">
        <v>0</v>
      </c>
      <c r="M15" s="2786">
        <f t="shared" si="1"/>
        <v>9</v>
      </c>
      <c r="N15" s="2786">
        <f t="shared" si="0"/>
        <v>17</v>
      </c>
      <c r="O15" s="2786">
        <f t="shared" si="0"/>
        <v>26</v>
      </c>
      <c r="P15" s="2744"/>
      <c r="Q15" s="2744" t="s">
        <v>3008</v>
      </c>
      <c r="R15" s="2744" t="s">
        <v>160</v>
      </c>
    </row>
    <row r="16" spans="1:18" s="66" customFormat="1" ht="26.25" customHeight="1" x14ac:dyDescent="0.2">
      <c r="A16" s="3065" t="s">
        <v>252</v>
      </c>
      <c r="B16" s="2335" t="s">
        <v>72</v>
      </c>
      <c r="C16" s="25" t="s">
        <v>72</v>
      </c>
      <c r="D16" s="2786">
        <v>0</v>
      </c>
      <c r="E16" s="2786">
        <v>0</v>
      </c>
      <c r="F16" s="2786">
        <v>0</v>
      </c>
      <c r="G16" s="2786">
        <v>17</v>
      </c>
      <c r="H16" s="2786">
        <v>27</v>
      </c>
      <c r="I16" s="2786">
        <v>44</v>
      </c>
      <c r="J16" s="2786">
        <v>2</v>
      </c>
      <c r="K16" s="2786">
        <v>6</v>
      </c>
      <c r="L16" s="2786">
        <v>8</v>
      </c>
      <c r="M16" s="2786">
        <f t="shared" si="1"/>
        <v>19</v>
      </c>
      <c r="N16" s="2786">
        <f t="shared" si="0"/>
        <v>33</v>
      </c>
      <c r="O16" s="2786">
        <f t="shared" si="0"/>
        <v>52</v>
      </c>
      <c r="P16" s="2713" t="s">
        <v>145</v>
      </c>
      <c r="Q16" s="2713" t="s">
        <v>145</v>
      </c>
      <c r="R16" s="3139" t="s">
        <v>232</v>
      </c>
    </row>
    <row r="17" spans="1:18" s="66" customFormat="1" ht="26.25" customHeight="1" x14ac:dyDescent="0.2">
      <c r="A17" s="3065"/>
      <c r="B17" s="2335" t="s">
        <v>75</v>
      </c>
      <c r="C17" s="2335" t="s">
        <v>3019</v>
      </c>
      <c r="D17" s="2786">
        <v>0</v>
      </c>
      <c r="E17" s="2786">
        <v>0</v>
      </c>
      <c r="F17" s="2786">
        <v>0</v>
      </c>
      <c r="G17" s="2786">
        <v>7</v>
      </c>
      <c r="H17" s="2786">
        <v>17</v>
      </c>
      <c r="I17" s="2786">
        <v>24</v>
      </c>
      <c r="J17" s="2786">
        <v>0</v>
      </c>
      <c r="K17" s="2786">
        <v>0</v>
      </c>
      <c r="L17" s="2786">
        <v>0</v>
      </c>
      <c r="M17" s="2786">
        <f t="shared" si="1"/>
        <v>7</v>
      </c>
      <c r="N17" s="2786">
        <f t="shared" si="0"/>
        <v>17</v>
      </c>
      <c r="O17" s="2786">
        <f t="shared" si="0"/>
        <v>24</v>
      </c>
      <c r="P17" s="2713" t="s">
        <v>154</v>
      </c>
      <c r="Q17" s="2713" t="s">
        <v>148</v>
      </c>
      <c r="R17" s="3139"/>
    </row>
    <row r="18" spans="1:18" s="66" customFormat="1" ht="26.25" customHeight="1" x14ac:dyDescent="0.2">
      <c r="A18" s="3065"/>
      <c r="B18" s="2335" t="s">
        <v>79</v>
      </c>
      <c r="C18" s="2335"/>
      <c r="D18" s="2786">
        <v>0</v>
      </c>
      <c r="E18" s="2786">
        <v>0</v>
      </c>
      <c r="F18" s="2786">
        <v>0</v>
      </c>
      <c r="G18" s="2786">
        <v>7</v>
      </c>
      <c r="H18" s="2786">
        <v>10</v>
      </c>
      <c r="I18" s="2786">
        <v>17</v>
      </c>
      <c r="J18" s="2786">
        <v>0</v>
      </c>
      <c r="K18" s="2786">
        <v>0</v>
      </c>
      <c r="L18" s="2786">
        <v>0</v>
      </c>
      <c r="M18" s="2786">
        <f t="shared" si="1"/>
        <v>7</v>
      </c>
      <c r="N18" s="2786">
        <f t="shared" si="0"/>
        <v>10</v>
      </c>
      <c r="O18" s="2786">
        <f t="shared" si="0"/>
        <v>17</v>
      </c>
      <c r="P18" s="2744"/>
      <c r="Q18" s="2713" t="s">
        <v>149</v>
      </c>
      <c r="R18" s="3139"/>
    </row>
    <row r="19" spans="1:18" s="66" customFormat="1" ht="26.25" customHeight="1" x14ac:dyDescent="0.2">
      <c r="A19" s="3065" t="s">
        <v>49</v>
      </c>
      <c r="B19" s="3065"/>
      <c r="C19" s="3065"/>
      <c r="D19" s="2786">
        <v>0</v>
      </c>
      <c r="E19" s="2786">
        <v>0</v>
      </c>
      <c r="F19" s="2786">
        <v>0</v>
      </c>
      <c r="G19" s="2786">
        <v>31</v>
      </c>
      <c r="H19" s="2786">
        <v>54</v>
      </c>
      <c r="I19" s="2786">
        <v>85</v>
      </c>
      <c r="J19" s="2786">
        <v>2</v>
      </c>
      <c r="K19" s="2786">
        <v>6</v>
      </c>
      <c r="L19" s="2786">
        <v>8</v>
      </c>
      <c r="M19" s="2786">
        <f t="shared" si="1"/>
        <v>33</v>
      </c>
      <c r="N19" s="2786">
        <f t="shared" si="0"/>
        <v>60</v>
      </c>
      <c r="O19" s="2786">
        <f t="shared" si="0"/>
        <v>93</v>
      </c>
      <c r="P19" s="3139" t="s">
        <v>130</v>
      </c>
      <c r="Q19" s="3139"/>
      <c r="R19" s="3139"/>
    </row>
    <row r="20" spans="1:18" s="66" customFormat="1" ht="45.75" customHeight="1" thickBot="1" x14ac:dyDescent="0.25">
      <c r="A20" s="2748" t="s">
        <v>201</v>
      </c>
      <c r="B20" s="36" t="s">
        <v>214</v>
      </c>
      <c r="C20" s="36"/>
      <c r="D20" s="2786">
        <v>0</v>
      </c>
      <c r="E20" s="2786">
        <v>0</v>
      </c>
      <c r="F20" s="2786">
        <v>0</v>
      </c>
      <c r="G20" s="1128">
        <v>23</v>
      </c>
      <c r="H20" s="1128">
        <v>14</v>
      </c>
      <c r="I20" s="1128">
        <v>37</v>
      </c>
      <c r="J20" s="1128">
        <v>5</v>
      </c>
      <c r="K20" s="1128">
        <v>2</v>
      </c>
      <c r="L20" s="1128">
        <v>7</v>
      </c>
      <c r="M20" s="1128">
        <f t="shared" si="1"/>
        <v>28</v>
      </c>
      <c r="N20" s="1128">
        <f t="shared" si="1"/>
        <v>16</v>
      </c>
      <c r="O20" s="1128">
        <f t="shared" si="1"/>
        <v>44</v>
      </c>
      <c r="P20" s="2781"/>
      <c r="Q20" s="3831" t="s">
        <v>215</v>
      </c>
      <c r="R20" s="3831" t="s">
        <v>1650</v>
      </c>
    </row>
    <row r="21" spans="1:18" s="66" customFormat="1" ht="26.25" customHeight="1" thickBot="1" x14ac:dyDescent="0.25">
      <c r="A21" s="3557" t="s">
        <v>87</v>
      </c>
      <c r="B21" s="3557"/>
      <c r="C21" s="3557"/>
      <c r="D21" s="1980">
        <f t="shared" ref="D21:L21" si="2">SUM(D10,D14,D15,D19,D20)</f>
        <v>0</v>
      </c>
      <c r="E21" s="1980">
        <f t="shared" si="2"/>
        <v>0</v>
      </c>
      <c r="F21" s="1980">
        <f t="shared" si="2"/>
        <v>0</v>
      </c>
      <c r="G21" s="1980">
        <f t="shared" si="2"/>
        <v>91</v>
      </c>
      <c r="H21" s="1980">
        <f t="shared" si="2"/>
        <v>135</v>
      </c>
      <c r="I21" s="1980">
        <f t="shared" si="2"/>
        <v>226</v>
      </c>
      <c r="J21" s="1980">
        <f t="shared" si="2"/>
        <v>10</v>
      </c>
      <c r="K21" s="1980">
        <f t="shared" si="2"/>
        <v>11</v>
      </c>
      <c r="L21" s="1980">
        <f t="shared" si="2"/>
        <v>21</v>
      </c>
      <c r="M21" s="1980">
        <f t="shared" si="1"/>
        <v>101</v>
      </c>
      <c r="N21" s="1980">
        <f t="shared" si="1"/>
        <v>146</v>
      </c>
      <c r="O21" s="1980">
        <f t="shared" si="1"/>
        <v>247</v>
      </c>
      <c r="P21" s="3115" t="s">
        <v>147</v>
      </c>
      <c r="Q21" s="3115"/>
      <c r="R21" s="3115"/>
    </row>
    <row r="22" spans="1:18" s="66" customFormat="1" ht="32.25" customHeight="1" thickTop="1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</row>
    <row r="25" spans="1:18" x14ac:dyDescent="0.2">
      <c r="A25" s="70"/>
    </row>
    <row r="135" spans="1:18" s="28" customFormat="1" ht="18" x14ac:dyDescent="0.2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P135" s="59"/>
      <c r="Q135" s="59"/>
      <c r="R135" s="59"/>
    </row>
    <row r="136" spans="1:18" s="28" customFormat="1" ht="18" x14ac:dyDescent="0.2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P136" s="59"/>
      <c r="Q136" s="59"/>
      <c r="R136" s="59"/>
    </row>
    <row r="137" spans="1:18" s="28" customFormat="1" ht="18" x14ac:dyDescent="0.2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P137" s="59"/>
      <c r="Q137" s="59"/>
      <c r="R137" s="59"/>
    </row>
    <row r="138" spans="1:18" s="28" customFormat="1" ht="18" x14ac:dyDescent="0.2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P138" s="59"/>
      <c r="Q138" s="59"/>
      <c r="R138" s="59"/>
    </row>
    <row r="139" spans="1:18" s="28" customFormat="1" ht="18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P139" s="59"/>
      <c r="Q139" s="59"/>
      <c r="R139" s="59"/>
    </row>
    <row r="140" spans="1:18" s="28" customFormat="1" ht="18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P140" s="59"/>
      <c r="Q140" s="59"/>
      <c r="R140" s="59"/>
    </row>
    <row r="141" spans="1:18" s="28" customFormat="1" ht="18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P141" s="59"/>
      <c r="Q141" s="59"/>
      <c r="R141" s="59"/>
    </row>
    <row r="142" spans="1:18" s="28" customFormat="1" ht="18" x14ac:dyDescent="0.2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P142" s="59"/>
      <c r="Q142" s="59"/>
      <c r="R142" s="59"/>
    </row>
    <row r="143" spans="1:18" s="28" customFormat="1" ht="18" x14ac:dyDescent="0.2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P143" s="59"/>
      <c r="Q143" s="59"/>
      <c r="R143" s="59"/>
    </row>
    <row r="144" spans="1:18" s="28" customFormat="1" ht="18" x14ac:dyDescent="0.2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P144" s="59"/>
      <c r="Q144" s="59"/>
      <c r="R144" s="59"/>
    </row>
    <row r="145" spans="1:18" s="28" customFormat="1" ht="18" x14ac:dyDescent="0.2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P145" s="59"/>
      <c r="Q145" s="59"/>
      <c r="R145" s="59"/>
    </row>
    <row r="146" spans="1:18" s="28" customFormat="1" ht="18" x14ac:dyDescent="0.2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P146" s="59"/>
      <c r="Q146" s="59"/>
      <c r="R146" s="59"/>
    </row>
    <row r="147" spans="1:18" s="28" customFormat="1" ht="18" x14ac:dyDescent="0.2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P147" s="59"/>
      <c r="Q147" s="59"/>
      <c r="R147" s="59"/>
    </row>
    <row r="148" spans="1:18" s="28" customFormat="1" ht="18" x14ac:dyDescent="0.2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P148" s="59"/>
      <c r="Q148" s="59"/>
      <c r="R148" s="59"/>
    </row>
    <row r="149" spans="1:18" s="28" customFormat="1" ht="18" x14ac:dyDescent="0.2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P149" s="59"/>
      <c r="Q149" s="59"/>
      <c r="R149" s="59"/>
    </row>
    <row r="150" spans="1:18" s="28" customFormat="1" ht="18" x14ac:dyDescent="0.2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P150" s="59"/>
      <c r="Q150" s="59"/>
      <c r="R150" s="59"/>
    </row>
    <row r="151" spans="1:18" s="28" customFormat="1" ht="18" x14ac:dyDescent="0.2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P151" s="59"/>
      <c r="Q151" s="59"/>
      <c r="R151" s="59"/>
    </row>
    <row r="152" spans="1:18" s="28" customFormat="1" ht="18" x14ac:dyDescent="0.2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P152" s="59"/>
      <c r="Q152" s="59"/>
      <c r="R152" s="59"/>
    </row>
    <row r="153" spans="1:18" s="28" customFormat="1" ht="18" x14ac:dyDescent="0.2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P153" s="59"/>
      <c r="Q153" s="59"/>
      <c r="R153" s="59"/>
    </row>
    <row r="154" spans="1:18" s="28" customFormat="1" ht="18" x14ac:dyDescent="0.2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P154" s="59"/>
      <c r="Q154" s="59"/>
      <c r="R154" s="59"/>
    </row>
    <row r="155" spans="1:18" s="28" customFormat="1" ht="18" x14ac:dyDescent="0.2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P155" s="59"/>
      <c r="Q155" s="59"/>
      <c r="R155" s="59"/>
    </row>
    <row r="156" spans="1:18" s="28" customFormat="1" ht="18" x14ac:dyDescent="0.2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P156" s="59"/>
      <c r="Q156" s="59"/>
      <c r="R156" s="59"/>
    </row>
    <row r="157" spans="1:18" s="28" customFormat="1" ht="18" x14ac:dyDescent="0.2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P157" s="59"/>
      <c r="Q157" s="59"/>
      <c r="R157" s="59"/>
    </row>
    <row r="158" spans="1:18" s="28" customFormat="1" ht="18" x14ac:dyDescent="0.2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P158" s="59"/>
      <c r="Q158" s="59"/>
      <c r="R158" s="59"/>
    </row>
    <row r="159" spans="1:18" s="28" customFormat="1" ht="18" x14ac:dyDescent="0.2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P159" s="59"/>
      <c r="Q159" s="59"/>
      <c r="R159" s="59"/>
    </row>
    <row r="160" spans="1:18" s="28" customFormat="1" ht="18" x14ac:dyDescent="0.2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P160" s="59"/>
      <c r="Q160" s="59"/>
      <c r="R160" s="59"/>
    </row>
    <row r="161" spans="1:18" s="28" customFormat="1" ht="18" x14ac:dyDescent="0.2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P161" s="59"/>
      <c r="Q161" s="59"/>
      <c r="R161" s="59"/>
    </row>
    <row r="162" spans="1:18" s="28" customFormat="1" ht="18" x14ac:dyDescent="0.2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P162" s="59"/>
      <c r="Q162" s="59"/>
      <c r="R162" s="59"/>
    </row>
    <row r="163" spans="1:18" s="28" customFormat="1" ht="18" x14ac:dyDescent="0.2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P163" s="59"/>
      <c r="Q163" s="59"/>
      <c r="R163" s="59"/>
    </row>
    <row r="164" spans="1:18" s="28" customFormat="1" ht="18" x14ac:dyDescent="0.2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P164" s="59"/>
      <c r="Q164" s="59"/>
      <c r="R164" s="59"/>
    </row>
    <row r="165" spans="1:18" s="28" customFormat="1" ht="18" x14ac:dyDescent="0.2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P165" s="59"/>
      <c r="Q165" s="59"/>
      <c r="R165" s="59"/>
    </row>
    <row r="166" spans="1:18" s="28" customFormat="1" ht="18" x14ac:dyDescent="0.2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P166" s="59"/>
      <c r="Q166" s="59"/>
      <c r="R166" s="59"/>
    </row>
    <row r="167" spans="1:18" s="28" customFormat="1" ht="18" x14ac:dyDescent="0.2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P167" s="59"/>
      <c r="Q167" s="59"/>
      <c r="R167" s="59"/>
    </row>
    <row r="168" spans="1:18" s="28" customFormat="1" ht="18" x14ac:dyDescent="0.2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P168" s="59"/>
      <c r="Q168" s="59"/>
      <c r="R168" s="59"/>
    </row>
    <row r="169" spans="1:18" s="28" customFormat="1" ht="18" x14ac:dyDescent="0.2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P169" s="59"/>
      <c r="Q169" s="59"/>
      <c r="R169" s="59"/>
    </row>
    <row r="170" spans="1:18" s="28" customFormat="1" ht="18" x14ac:dyDescent="0.2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P170" s="59"/>
      <c r="Q170" s="59"/>
      <c r="R170" s="59"/>
    </row>
    <row r="171" spans="1:18" s="28" customFormat="1" ht="18" x14ac:dyDescent="0.2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P171" s="59"/>
      <c r="Q171" s="59"/>
      <c r="R171" s="59"/>
    </row>
    <row r="172" spans="1:18" s="28" customFormat="1" ht="18" x14ac:dyDescent="0.2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P172" s="59"/>
      <c r="Q172" s="59"/>
      <c r="R172" s="59"/>
    </row>
    <row r="173" spans="1:18" s="28" customFormat="1" ht="18" x14ac:dyDescent="0.2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P173" s="59"/>
      <c r="Q173" s="59"/>
      <c r="R173" s="59"/>
    </row>
    <row r="174" spans="1:18" s="28" customFormat="1" ht="18" x14ac:dyDescent="0.2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P174" s="59"/>
      <c r="Q174" s="59"/>
      <c r="R174" s="59"/>
    </row>
    <row r="175" spans="1:18" s="28" customFormat="1" ht="18" x14ac:dyDescent="0.2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P175" s="59"/>
      <c r="Q175" s="59"/>
      <c r="R175" s="59"/>
    </row>
    <row r="176" spans="1:18" s="28" customFormat="1" ht="18" x14ac:dyDescent="0.2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P176" s="59"/>
      <c r="Q176" s="59"/>
      <c r="R176" s="59"/>
    </row>
    <row r="177" spans="1:18" s="28" customFormat="1" ht="18" x14ac:dyDescent="0.2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P177" s="59"/>
      <c r="Q177" s="59"/>
      <c r="R177" s="59"/>
    </row>
    <row r="178" spans="1:18" s="28" customFormat="1" ht="18" x14ac:dyDescent="0.2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P178" s="59"/>
      <c r="Q178" s="59"/>
      <c r="R178" s="59"/>
    </row>
    <row r="179" spans="1:18" s="28" customFormat="1" ht="18" x14ac:dyDescent="0.2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P179" s="59"/>
      <c r="Q179" s="59"/>
      <c r="R179" s="59"/>
    </row>
    <row r="180" spans="1:18" s="28" customFormat="1" ht="18" x14ac:dyDescent="0.2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P180" s="59"/>
      <c r="Q180" s="59"/>
      <c r="R180" s="59"/>
    </row>
    <row r="181" spans="1:18" s="28" customFormat="1" ht="18" x14ac:dyDescent="0.2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P181" s="59"/>
      <c r="Q181" s="59"/>
      <c r="R181" s="59"/>
    </row>
    <row r="182" spans="1:18" s="28" customFormat="1" ht="18" x14ac:dyDescent="0.2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P182" s="59"/>
      <c r="Q182" s="59"/>
      <c r="R182" s="59"/>
    </row>
    <row r="183" spans="1:18" s="28" customFormat="1" ht="18" x14ac:dyDescent="0.2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P183" s="59"/>
      <c r="Q183" s="59"/>
      <c r="R183" s="59"/>
    </row>
    <row r="184" spans="1:18" s="28" customFormat="1" ht="18" x14ac:dyDescent="0.2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P184" s="59"/>
      <c r="Q184" s="59"/>
      <c r="R184" s="59"/>
    </row>
    <row r="185" spans="1:18" s="28" customFormat="1" ht="18" x14ac:dyDescent="0.2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P185" s="59"/>
      <c r="Q185" s="59"/>
      <c r="R185" s="59"/>
    </row>
    <row r="186" spans="1:18" s="28" customFormat="1" ht="18" x14ac:dyDescent="0.2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P186" s="59"/>
      <c r="Q186" s="59"/>
      <c r="R186" s="59"/>
    </row>
  </sheetData>
  <mergeCells count="32">
    <mergeCell ref="A21:C21"/>
    <mergeCell ref="P21:R21"/>
    <mergeCell ref="A14:C14"/>
    <mergeCell ref="P14:R14"/>
    <mergeCell ref="A16:A18"/>
    <mergeCell ref="R16:R18"/>
    <mergeCell ref="A19:C19"/>
    <mergeCell ref="P19:R19"/>
    <mergeCell ref="A8:A9"/>
    <mergeCell ref="R8:R9"/>
    <mergeCell ref="A10:C10"/>
    <mergeCell ref="P10:R10"/>
    <mergeCell ref="A11:A13"/>
    <mergeCell ref="B11:B13"/>
    <mergeCell ref="Q11:Q13"/>
    <mergeCell ref="R11:R13"/>
    <mergeCell ref="Q4:Q7"/>
    <mergeCell ref="R4:R7"/>
    <mergeCell ref="D5:F5"/>
    <mergeCell ref="G5:I5"/>
    <mergeCell ref="J5:L5"/>
    <mergeCell ref="M5:O5"/>
    <mergeCell ref="A1:R1"/>
    <mergeCell ref="A2:R2"/>
    <mergeCell ref="A4:A7"/>
    <mergeCell ref="B4:B7"/>
    <mergeCell ref="C4:C7"/>
    <mergeCell ref="D4:F4"/>
    <mergeCell ref="G4:I4"/>
    <mergeCell ref="J4:L4"/>
    <mergeCell ref="M4:O4"/>
    <mergeCell ref="P4:P7"/>
  </mergeCells>
  <printOptions horizontalCentered="1"/>
  <pageMargins left="0.643700787" right="0.643700787" top="0.78740157480314998" bottom="0.643700787" header="0.78740157480314998" footer="0.643700787"/>
  <pageSetup paperSize="9" scale="70" firstPageNumber="300" orientation="landscape" useFirstPageNumber="1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3020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0.8"/>
  <pageSetup paperSize="9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31"/>
  <sheetViews>
    <sheetView rightToLeft="1" view="pageBreakPreview" zoomScale="85" zoomScaleNormal="75" zoomScaleSheetLayoutView="85" workbookViewId="0">
      <selection activeCell="P25" sqref="P25"/>
    </sheetView>
  </sheetViews>
  <sheetFormatPr defaultColWidth="10.28515625" defaultRowHeight="18" x14ac:dyDescent="0.25"/>
  <cols>
    <col min="1" max="1" width="24" style="83" customWidth="1"/>
    <col min="2" max="10" width="10" style="83" customWidth="1"/>
    <col min="11" max="13" width="10" style="3842" customWidth="1"/>
    <col min="14" max="14" width="21.85546875" style="83" customWidth="1"/>
    <col min="15" max="16384" width="10.28515625" style="83"/>
  </cols>
  <sheetData>
    <row r="1" spans="1:15" ht="29.25" customHeight="1" x14ac:dyDescent="0.25">
      <c r="A1" s="3039" t="s">
        <v>3021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5" ht="48" customHeight="1" x14ac:dyDescent="0.25">
      <c r="A2" s="2798" t="s">
        <v>3022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  <c r="O2" s="84"/>
    </row>
    <row r="3" spans="1:15" ht="29.25" customHeight="1" thickBot="1" x14ac:dyDescent="0.3">
      <c r="A3" s="2801" t="s">
        <v>3023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75" t="s">
        <v>3024</v>
      </c>
      <c r="O3" s="84"/>
    </row>
    <row r="4" spans="1:15" ht="29.25" customHeight="1" thickTop="1" x14ac:dyDescent="0.25">
      <c r="A4" s="3194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3194" t="s">
        <v>31</v>
      </c>
      <c r="L4" s="3194"/>
      <c r="M4" s="3194"/>
      <c r="N4" s="3194" t="s">
        <v>98</v>
      </c>
      <c r="O4" s="84"/>
    </row>
    <row r="5" spans="1:15" s="84" customFormat="1" ht="27.75" customHeight="1" x14ac:dyDescent="0.25">
      <c r="A5" s="3224"/>
      <c r="B5" s="3833" t="s">
        <v>94</v>
      </c>
      <c r="C5" s="3833"/>
      <c r="D5" s="3833"/>
      <c r="E5" s="3834" t="s">
        <v>95</v>
      </c>
      <c r="F5" s="3834"/>
      <c r="G5" s="3834"/>
      <c r="H5" s="3833" t="s">
        <v>96</v>
      </c>
      <c r="I5" s="3833"/>
      <c r="J5" s="3833"/>
      <c r="K5" s="2930" t="s">
        <v>116</v>
      </c>
      <c r="L5" s="2930"/>
      <c r="M5" s="2930"/>
      <c r="N5" s="3224"/>
    </row>
    <row r="6" spans="1:15" ht="27" customHeight="1" x14ac:dyDescent="0.25">
      <c r="A6" s="3224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224"/>
    </row>
    <row r="7" spans="1:15" ht="27" customHeight="1" thickBot="1" x14ac:dyDescent="0.3">
      <c r="A7" s="3225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225"/>
    </row>
    <row r="8" spans="1:15" s="86" customFormat="1" ht="50.25" customHeight="1" x14ac:dyDescent="0.25">
      <c r="A8" s="3835" t="s">
        <v>3025</v>
      </c>
      <c r="B8" s="3836">
        <v>0</v>
      </c>
      <c r="C8" s="3836">
        <v>0</v>
      </c>
      <c r="D8" s="3836">
        <v>0</v>
      </c>
      <c r="E8" s="3836">
        <v>23</v>
      </c>
      <c r="F8" s="3836">
        <v>14</v>
      </c>
      <c r="G8" s="3836">
        <v>37</v>
      </c>
      <c r="H8" s="3836">
        <v>0</v>
      </c>
      <c r="I8" s="3836">
        <v>0</v>
      </c>
      <c r="J8" s="3836">
        <v>0</v>
      </c>
      <c r="K8" s="3836">
        <f t="shared" ref="K8:M9" si="0">SUM(H8,E8,B8)</f>
        <v>23</v>
      </c>
      <c r="L8" s="3836">
        <f t="shared" si="0"/>
        <v>14</v>
      </c>
      <c r="M8" s="3836">
        <f t="shared" si="0"/>
        <v>37</v>
      </c>
      <c r="N8" s="85" t="s">
        <v>3026</v>
      </c>
    </row>
    <row r="9" spans="1:15" s="86" customFormat="1" ht="50.25" customHeight="1" x14ac:dyDescent="0.25">
      <c r="A9" s="3837" t="s">
        <v>3027</v>
      </c>
      <c r="B9" s="2776">
        <v>0</v>
      </c>
      <c r="C9" s="2776">
        <v>0</v>
      </c>
      <c r="D9" s="2776">
        <v>0</v>
      </c>
      <c r="E9" s="2776">
        <v>3</v>
      </c>
      <c r="F9" s="2776">
        <v>10</v>
      </c>
      <c r="G9" s="2776">
        <v>13</v>
      </c>
      <c r="H9" s="2776">
        <v>0</v>
      </c>
      <c r="I9" s="2776">
        <v>0</v>
      </c>
      <c r="J9" s="2776">
        <v>0</v>
      </c>
      <c r="K9" s="2776">
        <f t="shared" si="0"/>
        <v>3</v>
      </c>
      <c r="L9" s="2776">
        <f t="shared" si="0"/>
        <v>10</v>
      </c>
      <c r="M9" s="2776">
        <f t="shared" si="0"/>
        <v>13</v>
      </c>
      <c r="N9" s="3838" t="s">
        <v>3028</v>
      </c>
    </row>
    <row r="10" spans="1:15" s="86" customFormat="1" ht="38.25" customHeight="1" thickBot="1" x14ac:dyDescent="0.3">
      <c r="A10" s="3839" t="s">
        <v>3029</v>
      </c>
      <c r="B10" s="3840">
        <v>0</v>
      </c>
      <c r="C10" s="3840">
        <v>0</v>
      </c>
      <c r="D10" s="3840">
        <v>0</v>
      </c>
      <c r="E10" s="3840">
        <v>9</v>
      </c>
      <c r="F10" s="3840">
        <v>6</v>
      </c>
      <c r="G10" s="3840">
        <v>15</v>
      </c>
      <c r="H10" s="3840">
        <v>0</v>
      </c>
      <c r="I10" s="3840">
        <v>0</v>
      </c>
      <c r="J10" s="3840">
        <v>0</v>
      </c>
      <c r="K10" s="3840">
        <f>SUM(B10,E10,H10)</f>
        <v>9</v>
      </c>
      <c r="L10" s="3840">
        <f>SUM(C10,F10,I10)</f>
        <v>6</v>
      </c>
      <c r="M10" s="3840">
        <f>SUM(K10:L10)</f>
        <v>15</v>
      </c>
      <c r="N10" s="3841" t="s">
        <v>3030</v>
      </c>
    </row>
    <row r="11" spans="1:15" ht="39.75" customHeight="1" thickBot="1" x14ac:dyDescent="0.3">
      <c r="A11" s="2769" t="s">
        <v>87</v>
      </c>
      <c r="B11" s="2768">
        <f>SUM(B8:B10)</f>
        <v>0</v>
      </c>
      <c r="C11" s="2768">
        <f t="shared" ref="C11:J11" si="1">SUM(C8:C10)</f>
        <v>0</v>
      </c>
      <c r="D11" s="2768">
        <f t="shared" si="1"/>
        <v>0</v>
      </c>
      <c r="E11" s="2768">
        <f t="shared" si="1"/>
        <v>35</v>
      </c>
      <c r="F11" s="2768">
        <f t="shared" si="1"/>
        <v>30</v>
      </c>
      <c r="G11" s="2768">
        <f t="shared" si="1"/>
        <v>65</v>
      </c>
      <c r="H11" s="2768">
        <f t="shared" si="1"/>
        <v>0</v>
      </c>
      <c r="I11" s="2768">
        <f t="shared" si="1"/>
        <v>0</v>
      </c>
      <c r="J11" s="2768">
        <f t="shared" si="1"/>
        <v>0</v>
      </c>
      <c r="K11" s="2768">
        <f>SUM(K8:K10)</f>
        <v>35</v>
      </c>
      <c r="L11" s="2768">
        <f t="shared" ref="L11:M11" si="2">SUM(L8:L10)</f>
        <v>30</v>
      </c>
      <c r="M11" s="2768">
        <f t="shared" si="2"/>
        <v>65</v>
      </c>
      <c r="N11" s="2783" t="s">
        <v>147</v>
      </c>
    </row>
    <row r="12" spans="1:15" ht="18.75" thickTop="1" x14ac:dyDescent="0.25"/>
    <row r="13" spans="1:15" x14ac:dyDescent="0.25">
      <c r="K13" s="3843"/>
      <c r="L13" s="3843"/>
      <c r="M13" s="3843"/>
    </row>
    <row r="14" spans="1:15" x14ac:dyDescent="0.25">
      <c r="K14" s="3843"/>
      <c r="L14" s="3843"/>
      <c r="M14" s="3843"/>
    </row>
    <row r="15" spans="1:15" x14ac:dyDescent="0.25">
      <c r="K15" s="3843"/>
      <c r="L15" s="3843"/>
      <c r="M15" s="3843"/>
    </row>
    <row r="16" spans="1:15" x14ac:dyDescent="0.25">
      <c r="K16" s="3843"/>
      <c r="L16" s="3843"/>
      <c r="M16" s="3843"/>
    </row>
    <row r="17" spans="11:13" x14ac:dyDescent="0.25">
      <c r="K17" s="3843"/>
      <c r="L17" s="3843"/>
      <c r="M17" s="3843"/>
    </row>
    <row r="18" spans="11:13" x14ac:dyDescent="0.25">
      <c r="K18" s="3843"/>
      <c r="L18" s="3843"/>
      <c r="M18" s="3843"/>
    </row>
    <row r="19" spans="11:13" x14ac:dyDescent="0.25">
      <c r="K19" s="3843"/>
      <c r="L19" s="3843"/>
      <c r="M19" s="3843"/>
    </row>
    <row r="20" spans="11:13" x14ac:dyDescent="0.25">
      <c r="K20" s="3843"/>
      <c r="L20" s="3843"/>
      <c r="M20" s="3843"/>
    </row>
    <row r="21" spans="11:13" x14ac:dyDescent="0.25">
      <c r="K21" s="3843"/>
      <c r="L21" s="3843"/>
      <c r="M21" s="3843"/>
    </row>
    <row r="22" spans="11:13" x14ac:dyDescent="0.25">
      <c r="K22" s="3843"/>
      <c r="L22" s="3843"/>
      <c r="M22" s="3843"/>
    </row>
    <row r="23" spans="11:13" x14ac:dyDescent="0.25">
      <c r="K23" s="3843"/>
      <c r="L23" s="3843"/>
      <c r="M23" s="3843"/>
    </row>
    <row r="24" spans="11:13" x14ac:dyDescent="0.25">
      <c r="K24" s="3843"/>
      <c r="L24" s="3843"/>
      <c r="M24" s="3843"/>
    </row>
    <row r="25" spans="11:13" x14ac:dyDescent="0.25">
      <c r="K25" s="3843"/>
      <c r="L25" s="3843"/>
      <c r="M25" s="3843"/>
    </row>
    <row r="26" spans="11:13" x14ac:dyDescent="0.25">
      <c r="K26" s="3843"/>
      <c r="L26" s="3843"/>
      <c r="M26" s="3843"/>
    </row>
    <row r="27" spans="11:13" x14ac:dyDescent="0.25">
      <c r="K27" s="3843"/>
      <c r="L27" s="3843"/>
      <c r="M27" s="3843"/>
    </row>
    <row r="28" spans="11:13" x14ac:dyDescent="0.25">
      <c r="K28" s="3843"/>
      <c r="L28" s="3843"/>
      <c r="M28" s="3843"/>
    </row>
    <row r="29" spans="11:13" x14ac:dyDescent="0.25">
      <c r="K29" s="3843"/>
      <c r="L29" s="3843"/>
      <c r="M29" s="3843"/>
    </row>
    <row r="30" spans="11:13" x14ac:dyDescent="0.25">
      <c r="K30" s="3843"/>
      <c r="L30" s="3843"/>
      <c r="M30" s="3843"/>
    </row>
    <row r="31" spans="11:13" x14ac:dyDescent="0.25">
      <c r="K31" s="3843"/>
      <c r="L31" s="3843"/>
      <c r="M31" s="3843"/>
    </row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80" firstPageNumber="303" orientation="landscape" useFirstPageNumber="1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12.28515625" style="2780" customWidth="1"/>
    <col min="2" max="2" width="14.140625" style="2780" customWidth="1"/>
    <col min="3" max="3" width="12.85546875" style="2780" bestFit="1" customWidth="1"/>
    <col min="4" max="4" width="6.42578125" style="2780" customWidth="1"/>
    <col min="5" max="5" width="7.42578125" style="2780" customWidth="1"/>
    <col min="6" max="6" width="7" style="2780" customWidth="1"/>
    <col min="7" max="7" width="7.140625" style="2780" customWidth="1"/>
    <col min="8" max="8" width="6.85546875" style="2780" customWidth="1"/>
    <col min="9" max="10" width="7.7109375" style="2780" customWidth="1"/>
    <col min="11" max="11" width="8.42578125" style="2780" bestFit="1" customWidth="1"/>
    <col min="12" max="13" width="7.7109375" style="2780" customWidth="1"/>
    <col min="14" max="14" width="7.28515625" style="2780" customWidth="1"/>
    <col min="15" max="15" width="6.7109375" style="2780" customWidth="1"/>
    <col min="16" max="17" width="18.42578125" style="2780" customWidth="1"/>
    <col min="18" max="18" width="15.28515625" style="2780" customWidth="1"/>
    <col min="19" max="16384" width="9.140625" style="2780"/>
  </cols>
  <sheetData>
    <row r="1" spans="1:18" ht="23.25" customHeight="1" x14ac:dyDescent="0.2">
      <c r="A1" s="3039" t="s">
        <v>3031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18" ht="41.25" customHeight="1" x14ac:dyDescent="0.2">
      <c r="A2" s="2868" t="s">
        <v>3032</v>
      </c>
      <c r="B2" s="2868"/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2868"/>
      <c r="O2" s="2868"/>
      <c r="P2" s="2868"/>
      <c r="Q2" s="2868"/>
      <c r="R2" s="2868"/>
    </row>
    <row r="3" spans="1:18" ht="30" customHeight="1" thickBot="1" x14ac:dyDescent="0.25">
      <c r="A3" s="87" t="s">
        <v>3033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1"/>
      <c r="Q3" s="2790" t="s">
        <v>3034</v>
      </c>
      <c r="R3" s="2790"/>
    </row>
    <row r="4" spans="1:18" ht="23.2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295" t="s">
        <v>99</v>
      </c>
      <c r="Q4" s="3295" t="s">
        <v>126</v>
      </c>
      <c r="R4" s="3295" t="s">
        <v>253</v>
      </c>
    </row>
    <row r="5" spans="1:18" ht="23.25" customHeight="1" x14ac:dyDescent="0.2">
      <c r="A5" s="3067"/>
      <c r="B5" s="3067"/>
      <c r="C5" s="3067"/>
      <c r="D5" s="3833" t="s">
        <v>94</v>
      </c>
      <c r="E5" s="3833"/>
      <c r="F5" s="3833"/>
      <c r="G5" s="3834" t="s">
        <v>95</v>
      </c>
      <c r="H5" s="3834"/>
      <c r="I5" s="3834"/>
      <c r="J5" s="3833" t="s">
        <v>96</v>
      </c>
      <c r="K5" s="3833"/>
      <c r="L5" s="3833"/>
      <c r="M5" s="2930" t="s">
        <v>116</v>
      </c>
      <c r="N5" s="2930"/>
      <c r="O5" s="2930"/>
      <c r="P5" s="3199"/>
      <c r="Q5" s="3199"/>
      <c r="R5" s="3199"/>
    </row>
    <row r="6" spans="1:18" ht="23.2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199"/>
      <c r="Q6" s="3199"/>
      <c r="R6" s="3199"/>
    </row>
    <row r="7" spans="1:18" ht="23.25" customHeight="1" thickBot="1" x14ac:dyDescent="0.25">
      <c r="A7" s="3549"/>
      <c r="B7" s="3549"/>
      <c r="C7" s="354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296"/>
      <c r="Q7" s="3296"/>
      <c r="R7" s="3296"/>
    </row>
    <row r="8" spans="1:18" ht="46.5" customHeight="1" x14ac:dyDescent="0.2">
      <c r="A8" s="3211" t="s">
        <v>3025</v>
      </c>
      <c r="B8" s="1143" t="s">
        <v>3035</v>
      </c>
      <c r="C8" s="1143" t="s">
        <v>3035</v>
      </c>
      <c r="D8" s="3836">
        <v>0</v>
      </c>
      <c r="E8" s="3836">
        <v>0</v>
      </c>
      <c r="F8" s="3836">
        <v>0</v>
      </c>
      <c r="G8" s="3836">
        <v>7</v>
      </c>
      <c r="H8" s="3836">
        <v>5</v>
      </c>
      <c r="I8" s="3836">
        <v>12</v>
      </c>
      <c r="J8" s="3836">
        <v>0</v>
      </c>
      <c r="K8" s="3836">
        <v>0</v>
      </c>
      <c r="L8" s="3836">
        <v>0</v>
      </c>
      <c r="M8" s="3836">
        <f t="shared" ref="M8:O10" si="0">SUM(J8,G8,D8)</f>
        <v>7</v>
      </c>
      <c r="N8" s="3836">
        <f t="shared" si="0"/>
        <v>5</v>
      </c>
      <c r="O8" s="3836">
        <f t="shared" si="0"/>
        <v>12</v>
      </c>
      <c r="P8" s="1134" t="s">
        <v>3036</v>
      </c>
      <c r="Q8" s="1134" t="s">
        <v>3037</v>
      </c>
      <c r="R8" s="2934" t="s">
        <v>3026</v>
      </c>
    </row>
    <row r="9" spans="1:18" ht="38.25" customHeight="1" x14ac:dyDescent="0.2">
      <c r="A9" s="3187"/>
      <c r="B9" s="736" t="s">
        <v>3038</v>
      </c>
      <c r="C9" s="1144" t="s">
        <v>3038</v>
      </c>
      <c r="D9" s="2770">
        <v>0</v>
      </c>
      <c r="E9" s="2770">
        <v>0</v>
      </c>
      <c r="F9" s="2770">
        <v>0</v>
      </c>
      <c r="G9" s="2770">
        <v>9</v>
      </c>
      <c r="H9" s="2770">
        <v>8</v>
      </c>
      <c r="I9" s="2770">
        <v>17</v>
      </c>
      <c r="J9" s="2770">
        <v>0</v>
      </c>
      <c r="K9" s="2770">
        <v>0</v>
      </c>
      <c r="L9" s="2770">
        <v>0</v>
      </c>
      <c r="M9" s="2770">
        <f t="shared" si="0"/>
        <v>9</v>
      </c>
      <c r="N9" s="2770">
        <f t="shared" si="0"/>
        <v>8</v>
      </c>
      <c r="O9" s="2770">
        <f t="shared" si="0"/>
        <v>17</v>
      </c>
      <c r="P9" s="2779" t="s">
        <v>3039</v>
      </c>
      <c r="Q9" s="2779" t="s">
        <v>3039</v>
      </c>
      <c r="R9" s="2901"/>
    </row>
    <row r="10" spans="1:18" ht="36.75" customHeight="1" x14ac:dyDescent="0.2">
      <c r="A10" s="3212"/>
      <c r="B10" s="1144" t="s">
        <v>3040</v>
      </c>
      <c r="C10" s="1144" t="s">
        <v>3040</v>
      </c>
      <c r="D10" s="2770">
        <v>0</v>
      </c>
      <c r="E10" s="2770">
        <v>0</v>
      </c>
      <c r="F10" s="2770">
        <v>0</v>
      </c>
      <c r="G10" s="2770">
        <v>7</v>
      </c>
      <c r="H10" s="2770">
        <v>1</v>
      </c>
      <c r="I10" s="2770">
        <v>8</v>
      </c>
      <c r="J10" s="2770">
        <v>0</v>
      </c>
      <c r="K10" s="2770">
        <v>0</v>
      </c>
      <c r="L10" s="2770">
        <v>0</v>
      </c>
      <c r="M10" s="2770">
        <f t="shared" si="0"/>
        <v>7</v>
      </c>
      <c r="N10" s="2770">
        <f t="shared" si="0"/>
        <v>1</v>
      </c>
      <c r="O10" s="2770">
        <f t="shared" si="0"/>
        <v>8</v>
      </c>
      <c r="P10" s="1158" t="s">
        <v>3041</v>
      </c>
      <c r="Q10" s="1158" t="s">
        <v>3041</v>
      </c>
      <c r="R10" s="2898"/>
    </row>
    <row r="11" spans="1:18" ht="27" customHeight="1" x14ac:dyDescent="0.2">
      <c r="A11" s="3844" t="s">
        <v>92</v>
      </c>
      <c r="B11" s="3844"/>
      <c r="C11" s="3844"/>
      <c r="D11" s="2770">
        <f>SUM(D8:D10)</f>
        <v>0</v>
      </c>
      <c r="E11" s="2770">
        <f t="shared" ref="E11:O11" si="1">SUM(E8:E10)</f>
        <v>0</v>
      </c>
      <c r="F11" s="2770">
        <f t="shared" si="1"/>
        <v>0</v>
      </c>
      <c r="G11" s="2770">
        <f t="shared" si="1"/>
        <v>23</v>
      </c>
      <c r="H11" s="2770">
        <f t="shared" si="1"/>
        <v>14</v>
      </c>
      <c r="I11" s="2770">
        <f t="shared" si="1"/>
        <v>37</v>
      </c>
      <c r="J11" s="2770">
        <f t="shared" si="1"/>
        <v>0</v>
      </c>
      <c r="K11" s="2770">
        <f t="shared" si="1"/>
        <v>0</v>
      </c>
      <c r="L11" s="2770">
        <f t="shared" si="1"/>
        <v>0</v>
      </c>
      <c r="M11" s="2770">
        <f t="shared" si="1"/>
        <v>23</v>
      </c>
      <c r="N11" s="2770">
        <f t="shared" si="1"/>
        <v>14</v>
      </c>
      <c r="O11" s="2770">
        <f t="shared" si="1"/>
        <v>37</v>
      </c>
      <c r="P11" s="2899" t="s">
        <v>130</v>
      </c>
      <c r="Q11" s="2899"/>
      <c r="R11" s="2899"/>
    </row>
    <row r="12" spans="1:18" ht="49.5" customHeight="1" x14ac:dyDescent="0.2">
      <c r="A12" s="3845" t="s">
        <v>3027</v>
      </c>
      <c r="B12" s="3845" t="s">
        <v>3042</v>
      </c>
      <c r="C12" s="3845" t="s">
        <v>3042</v>
      </c>
      <c r="D12" s="2770">
        <v>0</v>
      </c>
      <c r="E12" s="2770">
        <v>0</v>
      </c>
      <c r="F12" s="2770">
        <v>0</v>
      </c>
      <c r="G12" s="2770">
        <v>3</v>
      </c>
      <c r="H12" s="2770">
        <v>10</v>
      </c>
      <c r="I12" s="2770">
        <v>13</v>
      </c>
      <c r="J12" s="2770">
        <v>0</v>
      </c>
      <c r="K12" s="2770">
        <v>0</v>
      </c>
      <c r="L12" s="2770">
        <v>0</v>
      </c>
      <c r="M12" s="2770">
        <f>SUM(D12,G12,J12)</f>
        <v>3</v>
      </c>
      <c r="N12" s="2770">
        <f t="shared" ref="N12:O12" si="2">SUM(E12,H12,K12)</f>
        <v>10</v>
      </c>
      <c r="O12" s="2770">
        <f t="shared" si="2"/>
        <v>13</v>
      </c>
      <c r="P12" s="3846" t="s">
        <v>3043</v>
      </c>
      <c r="Q12" s="3846" t="s">
        <v>3043</v>
      </c>
      <c r="R12" s="3846" t="s">
        <v>3028</v>
      </c>
    </row>
    <row r="13" spans="1:18" ht="38.25" customHeight="1" thickBot="1" x14ac:dyDescent="0.25">
      <c r="A13" s="3820" t="s">
        <v>3029</v>
      </c>
      <c r="B13" s="2530" t="s">
        <v>3044</v>
      </c>
      <c r="C13" s="3820" t="s">
        <v>257</v>
      </c>
      <c r="D13" s="2776">
        <v>0</v>
      </c>
      <c r="E13" s="2776">
        <v>0</v>
      </c>
      <c r="F13" s="2776">
        <v>0</v>
      </c>
      <c r="G13" s="2776">
        <v>9</v>
      </c>
      <c r="H13" s="2776">
        <v>6</v>
      </c>
      <c r="I13" s="2776">
        <v>15</v>
      </c>
      <c r="J13" s="2776">
        <v>0</v>
      </c>
      <c r="K13" s="2776">
        <v>0</v>
      </c>
      <c r="L13" s="2776">
        <v>0</v>
      </c>
      <c r="M13" s="2770">
        <f t="shared" ref="M13:O13" si="3">SUM(J13,G13,D13)</f>
        <v>9</v>
      </c>
      <c r="N13" s="2770">
        <f t="shared" si="3"/>
        <v>6</v>
      </c>
      <c r="O13" s="2770">
        <f t="shared" si="3"/>
        <v>15</v>
      </c>
      <c r="P13" s="3847" t="s">
        <v>3045</v>
      </c>
      <c r="Q13" s="2778" t="s">
        <v>3046</v>
      </c>
      <c r="R13" s="2778" t="s">
        <v>3030</v>
      </c>
    </row>
    <row r="14" spans="1:18" ht="35.25" customHeight="1" thickBot="1" x14ac:dyDescent="0.25">
      <c r="A14" s="3346" t="s">
        <v>87</v>
      </c>
      <c r="B14" s="3346"/>
      <c r="C14" s="3346"/>
      <c r="D14" s="1443">
        <f>SUM(D12:D13,D11)</f>
        <v>0</v>
      </c>
      <c r="E14" s="1443">
        <f t="shared" ref="E14:O14" si="4">SUM(E12:E13,E11)</f>
        <v>0</v>
      </c>
      <c r="F14" s="1443">
        <f t="shared" si="4"/>
        <v>0</v>
      </c>
      <c r="G14" s="1443">
        <f t="shared" si="4"/>
        <v>35</v>
      </c>
      <c r="H14" s="1443">
        <f t="shared" si="4"/>
        <v>30</v>
      </c>
      <c r="I14" s="1443">
        <f t="shared" si="4"/>
        <v>65</v>
      </c>
      <c r="J14" s="1443">
        <f t="shared" si="4"/>
        <v>0</v>
      </c>
      <c r="K14" s="1443">
        <f t="shared" si="4"/>
        <v>0</v>
      </c>
      <c r="L14" s="1443">
        <f t="shared" si="4"/>
        <v>0</v>
      </c>
      <c r="M14" s="1443">
        <f t="shared" si="4"/>
        <v>35</v>
      </c>
      <c r="N14" s="1443">
        <f t="shared" si="4"/>
        <v>30</v>
      </c>
      <c r="O14" s="1443">
        <f t="shared" si="4"/>
        <v>65</v>
      </c>
      <c r="P14" s="3587" t="s">
        <v>147</v>
      </c>
      <c r="Q14" s="3587"/>
      <c r="R14" s="3587"/>
    </row>
    <row r="15" spans="1:18" ht="28.5" customHeight="1" thickTop="1" x14ac:dyDescent="0.2">
      <c r="R15" s="3848"/>
    </row>
    <row r="16" spans="1:18" ht="28.5" customHeight="1" x14ac:dyDescent="0.2">
      <c r="Q16" s="3846"/>
    </row>
    <row r="17" ht="28.5" customHeight="1" x14ac:dyDescent="0.2"/>
    <row r="18" ht="28.5" customHeight="1" x14ac:dyDescent="0.2"/>
  </sheetData>
  <mergeCells count="23">
    <mergeCell ref="A8:A10"/>
    <mergeCell ref="R8:R10"/>
    <mergeCell ref="A11:C11"/>
    <mergeCell ref="P11:R11"/>
    <mergeCell ref="A14:C14"/>
    <mergeCell ref="P14:R1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304" orientation="landscape" useFirstPageNumber="1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2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30.85546875" style="2780" customWidth="1"/>
    <col min="2" max="7" width="8" style="2780" customWidth="1"/>
    <col min="8" max="8" width="7.28515625" style="2780" customWidth="1"/>
    <col min="9" max="9" width="8.28515625" style="2780" customWidth="1"/>
    <col min="10" max="10" width="8.140625" style="2780" customWidth="1"/>
    <col min="11" max="11" width="8.42578125" style="2780" customWidth="1"/>
    <col min="12" max="12" width="6.85546875" style="2780" customWidth="1"/>
    <col min="13" max="13" width="7.140625" style="2780" customWidth="1"/>
    <col min="14" max="14" width="31.28515625" style="2780" customWidth="1"/>
    <col min="15" max="16384" width="9.140625" style="2780"/>
  </cols>
  <sheetData>
    <row r="1" spans="1:14" ht="38.25" customHeight="1" x14ac:dyDescent="0.2">
      <c r="A1" s="3039" t="s">
        <v>3047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38.25" customHeight="1" x14ac:dyDescent="0.2">
      <c r="A2" s="2798" t="s">
        <v>3048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31.5" customHeight="1" thickBot="1" x14ac:dyDescent="0.25">
      <c r="A3" s="2801" t="s">
        <v>3049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75" t="s">
        <v>3050</v>
      </c>
    </row>
    <row r="4" spans="1:14" ht="28.5" customHeight="1" thickTop="1" x14ac:dyDescent="0.2">
      <c r="A4" s="3194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3194" t="s">
        <v>31</v>
      </c>
      <c r="L4" s="3194"/>
      <c r="M4" s="3194"/>
      <c r="N4" s="3194" t="s">
        <v>98</v>
      </c>
    </row>
    <row r="5" spans="1:14" ht="28.5" customHeight="1" x14ac:dyDescent="0.2">
      <c r="A5" s="3224"/>
      <c r="B5" s="3833" t="s">
        <v>94</v>
      </c>
      <c r="C5" s="3833"/>
      <c r="D5" s="3833"/>
      <c r="E5" s="3834" t="s">
        <v>95</v>
      </c>
      <c r="F5" s="3834"/>
      <c r="G5" s="3834"/>
      <c r="H5" s="3833" t="s">
        <v>96</v>
      </c>
      <c r="I5" s="3833"/>
      <c r="J5" s="3833"/>
      <c r="K5" s="2930" t="s">
        <v>116</v>
      </c>
      <c r="L5" s="2930"/>
      <c r="M5" s="2930"/>
      <c r="N5" s="3224"/>
    </row>
    <row r="6" spans="1:14" ht="24.75" customHeight="1" x14ac:dyDescent="0.2">
      <c r="A6" s="3224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224"/>
    </row>
    <row r="7" spans="1:14" ht="31.5" customHeight="1" thickBot="1" x14ac:dyDescent="0.25">
      <c r="A7" s="3224"/>
      <c r="B7" s="88" t="s">
        <v>181</v>
      </c>
      <c r="C7" s="88" t="s">
        <v>182</v>
      </c>
      <c r="D7" s="88" t="s">
        <v>183</v>
      </c>
      <c r="E7" s="88" t="s">
        <v>181</v>
      </c>
      <c r="F7" s="88" t="s">
        <v>182</v>
      </c>
      <c r="G7" s="88" t="s">
        <v>183</v>
      </c>
      <c r="H7" s="88" t="s">
        <v>181</v>
      </c>
      <c r="I7" s="88" t="s">
        <v>182</v>
      </c>
      <c r="J7" s="88" t="s">
        <v>183</v>
      </c>
      <c r="K7" s="88" t="s">
        <v>181</v>
      </c>
      <c r="L7" s="88" t="s">
        <v>182</v>
      </c>
      <c r="M7" s="88" t="s">
        <v>183</v>
      </c>
      <c r="N7" s="3224"/>
    </row>
    <row r="8" spans="1:14" ht="54.75" customHeight="1" x14ac:dyDescent="0.2">
      <c r="A8" s="3849" t="s">
        <v>3025</v>
      </c>
      <c r="B8" s="3850">
        <v>0</v>
      </c>
      <c r="C8" s="3850">
        <v>0</v>
      </c>
      <c r="D8" s="3850">
        <v>0</v>
      </c>
      <c r="E8" s="3850">
        <v>49</v>
      </c>
      <c r="F8" s="3850">
        <v>27</v>
      </c>
      <c r="G8" s="3850">
        <v>76</v>
      </c>
      <c r="H8" s="3850">
        <v>0</v>
      </c>
      <c r="I8" s="3850">
        <v>0</v>
      </c>
      <c r="J8" s="3850">
        <v>0</v>
      </c>
      <c r="K8" s="3850">
        <f t="shared" ref="K8:L10" si="0">SUM(B8,E8,H8)</f>
        <v>49</v>
      </c>
      <c r="L8" s="3850">
        <f t="shared" si="0"/>
        <v>27</v>
      </c>
      <c r="M8" s="3850">
        <f>SUM(K8:L8)</f>
        <v>76</v>
      </c>
      <c r="N8" s="99" t="s">
        <v>3026</v>
      </c>
    </row>
    <row r="9" spans="1:14" ht="54.75" customHeight="1" x14ac:dyDescent="0.2">
      <c r="A9" s="692" t="s">
        <v>3027</v>
      </c>
      <c r="B9" s="3851">
        <v>0</v>
      </c>
      <c r="C9" s="3851">
        <v>0</v>
      </c>
      <c r="D9" s="3851">
        <v>0</v>
      </c>
      <c r="E9" s="3851">
        <v>3</v>
      </c>
      <c r="F9" s="3851">
        <v>10</v>
      </c>
      <c r="G9" s="3851">
        <v>13</v>
      </c>
      <c r="H9" s="3851">
        <v>0</v>
      </c>
      <c r="I9" s="3851">
        <v>0</v>
      </c>
      <c r="J9" s="3851">
        <v>0</v>
      </c>
      <c r="K9" s="3851">
        <f t="shared" si="0"/>
        <v>3</v>
      </c>
      <c r="L9" s="3851">
        <f t="shared" si="0"/>
        <v>10</v>
      </c>
      <c r="M9" s="3851">
        <f>SUM(K9:L9)</f>
        <v>13</v>
      </c>
      <c r="N9" s="3852" t="s">
        <v>3028</v>
      </c>
    </row>
    <row r="10" spans="1:14" ht="40.5" customHeight="1" thickBot="1" x14ac:dyDescent="0.25">
      <c r="A10" s="2263" t="s">
        <v>3029</v>
      </c>
      <c r="B10" s="80">
        <v>0</v>
      </c>
      <c r="C10" s="80">
        <v>0</v>
      </c>
      <c r="D10" s="80">
        <v>0</v>
      </c>
      <c r="E10" s="80">
        <v>17</v>
      </c>
      <c r="F10" s="80">
        <v>15</v>
      </c>
      <c r="G10" s="80">
        <v>32</v>
      </c>
      <c r="H10" s="80">
        <v>0</v>
      </c>
      <c r="I10" s="80">
        <v>0</v>
      </c>
      <c r="J10" s="80">
        <v>0</v>
      </c>
      <c r="K10" s="80">
        <f t="shared" si="0"/>
        <v>17</v>
      </c>
      <c r="L10" s="80">
        <f t="shared" si="0"/>
        <v>15</v>
      </c>
      <c r="M10" s="80">
        <f>SUM(K10:L10)</f>
        <v>32</v>
      </c>
      <c r="N10" s="91" t="s">
        <v>3030</v>
      </c>
    </row>
    <row r="11" spans="1:14" ht="36" customHeight="1" thickBot="1" x14ac:dyDescent="0.25">
      <c r="A11" s="89" t="s">
        <v>87</v>
      </c>
      <c r="B11" s="3853">
        <f>SUM(B8:B10)</f>
        <v>0</v>
      </c>
      <c r="C11" s="3853">
        <f t="shared" ref="C11:M11" si="1">SUM(C8:C10)</f>
        <v>0</v>
      </c>
      <c r="D11" s="3853">
        <f t="shared" si="1"/>
        <v>0</v>
      </c>
      <c r="E11" s="3853">
        <f t="shared" si="1"/>
        <v>69</v>
      </c>
      <c r="F11" s="3853">
        <f t="shared" si="1"/>
        <v>52</v>
      </c>
      <c r="G11" s="3853">
        <f t="shared" si="1"/>
        <v>121</v>
      </c>
      <c r="H11" s="3853">
        <f t="shared" si="1"/>
        <v>0</v>
      </c>
      <c r="I11" s="3853">
        <f t="shared" si="1"/>
        <v>0</v>
      </c>
      <c r="J11" s="3853">
        <f t="shared" si="1"/>
        <v>0</v>
      </c>
      <c r="K11" s="3853">
        <f t="shared" si="1"/>
        <v>69</v>
      </c>
      <c r="L11" s="3853">
        <f t="shared" si="1"/>
        <v>52</v>
      </c>
      <c r="M11" s="3853">
        <f t="shared" si="1"/>
        <v>121</v>
      </c>
      <c r="N11" s="113" t="s">
        <v>147</v>
      </c>
    </row>
    <row r="12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05" orientation="landscape" useFirstPageNumber="1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5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17" style="2780" customWidth="1"/>
    <col min="2" max="2" width="13.28515625" style="2780" customWidth="1"/>
    <col min="3" max="3" width="13.7109375" style="2780" customWidth="1"/>
    <col min="4" max="4" width="6.28515625" style="2780" customWidth="1"/>
    <col min="5" max="5" width="6.85546875" style="2780" customWidth="1"/>
    <col min="6" max="6" width="5.85546875" style="2780" customWidth="1"/>
    <col min="7" max="7" width="6.28515625" style="2780" customWidth="1"/>
    <col min="8" max="8" width="7.5703125" style="2780" customWidth="1"/>
    <col min="9" max="9" width="6.5703125" style="2780" customWidth="1"/>
    <col min="10" max="10" width="6" style="2780" customWidth="1"/>
    <col min="11" max="11" width="6.42578125" style="2780" customWidth="1"/>
    <col min="12" max="12" width="6.28515625" style="2780" customWidth="1"/>
    <col min="13" max="13" width="7.28515625" style="2780" customWidth="1"/>
    <col min="14" max="14" width="7.42578125" style="2780" customWidth="1"/>
    <col min="15" max="15" width="6.85546875" style="2780" customWidth="1"/>
    <col min="16" max="16" width="17.42578125" style="2780" customWidth="1"/>
    <col min="17" max="17" width="16.140625" style="2780" customWidth="1"/>
    <col min="18" max="18" width="18.28515625" style="2780" customWidth="1"/>
    <col min="19" max="16384" width="9.140625" style="2780"/>
  </cols>
  <sheetData>
    <row r="1" spans="1:18" ht="30.75" customHeight="1" x14ac:dyDescent="0.2">
      <c r="A1" s="3039" t="s">
        <v>3051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18" ht="41.25" customHeight="1" x14ac:dyDescent="0.2">
      <c r="A2" s="2868" t="s">
        <v>3052</v>
      </c>
      <c r="B2" s="2868"/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2868"/>
      <c r="O2" s="2868"/>
      <c r="P2" s="2868"/>
      <c r="Q2" s="2868"/>
      <c r="R2" s="2868"/>
    </row>
    <row r="3" spans="1:18" ht="30.75" customHeight="1" thickBot="1" x14ac:dyDescent="0.25">
      <c r="A3" s="2987" t="s">
        <v>3053</v>
      </c>
      <c r="B3" s="29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1"/>
      <c r="Q3" s="2790" t="s">
        <v>3054</v>
      </c>
      <c r="R3" s="2790"/>
    </row>
    <row r="4" spans="1:18" ht="26.2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221" t="s">
        <v>99</v>
      </c>
      <c r="Q4" s="3221" t="s">
        <v>126</v>
      </c>
      <c r="R4" s="3221" t="s">
        <v>253</v>
      </c>
    </row>
    <row r="5" spans="1:18" ht="26.25" customHeight="1" x14ac:dyDescent="0.2">
      <c r="A5" s="3067"/>
      <c r="B5" s="3067"/>
      <c r="C5" s="3067"/>
      <c r="D5" s="3833" t="s">
        <v>94</v>
      </c>
      <c r="E5" s="3833"/>
      <c r="F5" s="3833"/>
      <c r="G5" s="3834" t="s">
        <v>95</v>
      </c>
      <c r="H5" s="3834"/>
      <c r="I5" s="3834"/>
      <c r="J5" s="3833" t="s">
        <v>96</v>
      </c>
      <c r="K5" s="3833"/>
      <c r="L5" s="3833"/>
      <c r="M5" s="2930" t="s">
        <v>116</v>
      </c>
      <c r="N5" s="2930"/>
      <c r="O5" s="2930"/>
      <c r="P5" s="3222"/>
      <c r="Q5" s="3222"/>
      <c r="R5" s="3222"/>
    </row>
    <row r="6" spans="1:18" ht="26.2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22"/>
    </row>
    <row r="7" spans="1:18" ht="26.25" customHeight="1" thickBot="1" x14ac:dyDescent="0.25">
      <c r="A7" s="3067"/>
      <c r="B7" s="3067"/>
      <c r="C7" s="3067"/>
      <c r="D7" s="88" t="s">
        <v>181</v>
      </c>
      <c r="E7" s="88" t="s">
        <v>182</v>
      </c>
      <c r="F7" s="88" t="s">
        <v>183</v>
      </c>
      <c r="G7" s="88" t="s">
        <v>181</v>
      </c>
      <c r="H7" s="88" t="s">
        <v>182</v>
      </c>
      <c r="I7" s="88" t="s">
        <v>183</v>
      </c>
      <c r="J7" s="88" t="s">
        <v>181</v>
      </c>
      <c r="K7" s="88" t="s">
        <v>182</v>
      </c>
      <c r="L7" s="88" t="s">
        <v>183</v>
      </c>
      <c r="M7" s="88" t="s">
        <v>181</v>
      </c>
      <c r="N7" s="88" t="s">
        <v>182</v>
      </c>
      <c r="O7" s="88" t="s">
        <v>183</v>
      </c>
      <c r="P7" s="3222"/>
      <c r="Q7" s="3222"/>
      <c r="R7" s="3222"/>
    </row>
    <row r="8" spans="1:18" ht="47.25" customHeight="1" x14ac:dyDescent="0.2">
      <c r="A8" s="3211" t="s">
        <v>3025</v>
      </c>
      <c r="B8" s="82" t="s">
        <v>3035</v>
      </c>
      <c r="C8" s="82" t="s">
        <v>3035</v>
      </c>
      <c r="D8" s="3854">
        <v>0</v>
      </c>
      <c r="E8" s="3854">
        <v>0</v>
      </c>
      <c r="F8" s="3854">
        <v>0</v>
      </c>
      <c r="G8" s="3854">
        <v>17</v>
      </c>
      <c r="H8" s="3854">
        <v>12</v>
      </c>
      <c r="I8" s="3854">
        <v>29</v>
      </c>
      <c r="J8" s="3854">
        <v>0</v>
      </c>
      <c r="K8" s="3854">
        <v>0</v>
      </c>
      <c r="L8" s="3854">
        <v>0</v>
      </c>
      <c r="M8" s="3854">
        <f>SUM(D8,G8,J8)</f>
        <v>17</v>
      </c>
      <c r="N8" s="3854">
        <f>SUM(E8,H8,K8)</f>
        <v>12</v>
      </c>
      <c r="O8" s="3854">
        <f>SUM(M8:N8)</f>
        <v>29</v>
      </c>
      <c r="P8" s="1134" t="s">
        <v>3036</v>
      </c>
      <c r="Q8" s="1134" t="s">
        <v>3037</v>
      </c>
      <c r="R8" s="3198" t="s">
        <v>3026</v>
      </c>
    </row>
    <row r="9" spans="1:18" ht="54" customHeight="1" x14ac:dyDescent="0.2">
      <c r="A9" s="3187"/>
      <c r="B9" s="736" t="s">
        <v>3038</v>
      </c>
      <c r="C9" s="1144" t="s">
        <v>3038</v>
      </c>
      <c r="D9" s="2773">
        <v>0</v>
      </c>
      <c r="E9" s="2773">
        <v>0</v>
      </c>
      <c r="F9" s="2773">
        <v>0</v>
      </c>
      <c r="G9" s="2773">
        <v>25</v>
      </c>
      <c r="H9" s="2773">
        <v>14</v>
      </c>
      <c r="I9" s="2773">
        <v>39</v>
      </c>
      <c r="J9" s="2773">
        <v>0</v>
      </c>
      <c r="K9" s="2773">
        <v>0</v>
      </c>
      <c r="L9" s="2773">
        <v>0</v>
      </c>
      <c r="M9" s="2773">
        <f t="shared" ref="M9:O11" si="0">SUM(J9,G9,D9)</f>
        <v>25</v>
      </c>
      <c r="N9" s="2773">
        <f t="shared" si="0"/>
        <v>14</v>
      </c>
      <c r="O9" s="2773">
        <f t="shared" si="0"/>
        <v>39</v>
      </c>
      <c r="P9" s="2779" t="s">
        <v>3039</v>
      </c>
      <c r="Q9" s="2779" t="s">
        <v>3039</v>
      </c>
      <c r="R9" s="3199"/>
    </row>
    <row r="10" spans="1:18" ht="54" customHeight="1" x14ac:dyDescent="0.2">
      <c r="A10" s="3212"/>
      <c r="B10" s="736" t="s">
        <v>3040</v>
      </c>
      <c r="C10" s="1144" t="s">
        <v>3040</v>
      </c>
      <c r="D10" s="2773">
        <v>0</v>
      </c>
      <c r="E10" s="2773">
        <v>0</v>
      </c>
      <c r="F10" s="2773">
        <v>0</v>
      </c>
      <c r="G10" s="2773">
        <v>7</v>
      </c>
      <c r="H10" s="2773">
        <v>1</v>
      </c>
      <c r="I10" s="2773">
        <v>8</v>
      </c>
      <c r="J10" s="2773">
        <v>0</v>
      </c>
      <c r="K10" s="2773">
        <v>0</v>
      </c>
      <c r="L10" s="2773">
        <v>0</v>
      </c>
      <c r="M10" s="2773">
        <f t="shared" si="0"/>
        <v>7</v>
      </c>
      <c r="N10" s="2773">
        <f t="shared" si="0"/>
        <v>1</v>
      </c>
      <c r="O10" s="2773">
        <f t="shared" si="0"/>
        <v>8</v>
      </c>
      <c r="P10" s="1158" t="s">
        <v>3041</v>
      </c>
      <c r="Q10" s="1158" t="s">
        <v>3041</v>
      </c>
      <c r="R10" s="3200"/>
    </row>
    <row r="11" spans="1:18" ht="32.25" customHeight="1" x14ac:dyDescent="0.2">
      <c r="A11" s="3205" t="s">
        <v>92</v>
      </c>
      <c r="B11" s="3205"/>
      <c r="C11" s="3205"/>
      <c r="D11" s="2770">
        <v>0</v>
      </c>
      <c r="E11" s="2773">
        <v>0</v>
      </c>
      <c r="F11" s="2773">
        <v>0</v>
      </c>
      <c r="G11" s="2773">
        <v>49</v>
      </c>
      <c r="H11" s="2773">
        <v>27</v>
      </c>
      <c r="I11" s="2773">
        <v>76</v>
      </c>
      <c r="J11" s="2773">
        <v>0</v>
      </c>
      <c r="K11" s="2773">
        <v>0</v>
      </c>
      <c r="L11" s="2773">
        <v>0</v>
      </c>
      <c r="M11" s="2773">
        <f t="shared" si="0"/>
        <v>49</v>
      </c>
      <c r="N11" s="2773">
        <f t="shared" si="0"/>
        <v>27</v>
      </c>
      <c r="O11" s="2773">
        <f t="shared" si="0"/>
        <v>76</v>
      </c>
      <c r="P11" s="2899" t="s">
        <v>130</v>
      </c>
      <c r="Q11" s="2899"/>
      <c r="R11" s="2899"/>
    </row>
    <row r="12" spans="1:18" ht="37.5" customHeight="1" x14ac:dyDescent="0.2">
      <c r="A12" s="2755" t="s">
        <v>3027</v>
      </c>
      <c r="B12" s="2755" t="s">
        <v>3042</v>
      </c>
      <c r="C12" s="2755" t="s">
        <v>3042</v>
      </c>
      <c r="D12" s="2773">
        <v>0</v>
      </c>
      <c r="E12" s="2773">
        <v>0</v>
      </c>
      <c r="F12" s="2773">
        <v>0</v>
      </c>
      <c r="G12" s="2773">
        <v>3</v>
      </c>
      <c r="H12" s="2773">
        <v>10</v>
      </c>
      <c r="I12" s="2773">
        <v>13</v>
      </c>
      <c r="J12" s="2773">
        <v>0</v>
      </c>
      <c r="K12" s="2773">
        <v>0</v>
      </c>
      <c r="L12" s="2773">
        <v>0</v>
      </c>
      <c r="M12" s="2773">
        <f>SUM(D12,G12,J12)</f>
        <v>3</v>
      </c>
      <c r="N12" s="2773">
        <f t="shared" ref="N12:O12" si="1">SUM(E12,H12,K12)</f>
        <v>10</v>
      </c>
      <c r="O12" s="2773">
        <f t="shared" si="1"/>
        <v>13</v>
      </c>
      <c r="P12" s="3846" t="s">
        <v>3043</v>
      </c>
      <c r="Q12" s="3846" t="s">
        <v>3043</v>
      </c>
      <c r="R12" s="3846" t="s">
        <v>3028</v>
      </c>
    </row>
    <row r="13" spans="1:18" ht="52.5" customHeight="1" thickBot="1" x14ac:dyDescent="0.25">
      <c r="A13" s="2530" t="s">
        <v>3029</v>
      </c>
      <c r="B13" s="2530" t="s">
        <v>3044</v>
      </c>
      <c r="C13" s="3820" t="s">
        <v>257</v>
      </c>
      <c r="D13" s="2776">
        <v>0</v>
      </c>
      <c r="E13" s="2776">
        <v>0</v>
      </c>
      <c r="F13" s="2776">
        <v>0</v>
      </c>
      <c r="G13" s="2774">
        <v>17</v>
      </c>
      <c r="H13" s="2774">
        <v>15</v>
      </c>
      <c r="I13" s="2774">
        <v>32</v>
      </c>
      <c r="J13" s="2776">
        <v>0</v>
      </c>
      <c r="K13" s="2776">
        <v>0</v>
      </c>
      <c r="L13" s="2776">
        <v>0</v>
      </c>
      <c r="M13" s="2774">
        <f>SUM(J13,G13,D13)</f>
        <v>17</v>
      </c>
      <c r="N13" s="2774">
        <f>SUM(K13,H13,E13)</f>
        <v>15</v>
      </c>
      <c r="O13" s="2774">
        <f>SUM(M13:N13)</f>
        <v>32</v>
      </c>
      <c r="P13" s="3855" t="s">
        <v>3045</v>
      </c>
      <c r="Q13" s="2550" t="s">
        <v>3046</v>
      </c>
      <c r="R13" s="2550" t="s">
        <v>3030</v>
      </c>
    </row>
    <row r="14" spans="1:18" ht="52.5" customHeight="1" thickBot="1" x14ac:dyDescent="0.25">
      <c r="A14" s="3346" t="s">
        <v>87</v>
      </c>
      <c r="B14" s="3346"/>
      <c r="C14" s="3346"/>
      <c r="D14" s="1443">
        <f>SUM(D11:D13)</f>
        <v>0</v>
      </c>
      <c r="E14" s="1443">
        <f t="shared" ref="E14:N14" si="2">SUM(E11:E13)</f>
        <v>0</v>
      </c>
      <c r="F14" s="1443">
        <f t="shared" si="2"/>
        <v>0</v>
      </c>
      <c r="G14" s="1443">
        <f t="shared" si="2"/>
        <v>69</v>
      </c>
      <c r="H14" s="1443">
        <f t="shared" si="2"/>
        <v>52</v>
      </c>
      <c r="I14" s="1443">
        <f t="shared" si="2"/>
        <v>121</v>
      </c>
      <c r="J14" s="1443">
        <f t="shared" si="2"/>
        <v>0</v>
      </c>
      <c r="K14" s="1443">
        <f t="shared" si="2"/>
        <v>0</v>
      </c>
      <c r="L14" s="1443">
        <f t="shared" si="2"/>
        <v>0</v>
      </c>
      <c r="M14" s="1443">
        <f t="shared" si="2"/>
        <v>69</v>
      </c>
      <c r="N14" s="1443">
        <f t="shared" si="2"/>
        <v>52</v>
      </c>
      <c r="O14" s="1443">
        <f>SUM(O11:O13)</f>
        <v>121</v>
      </c>
      <c r="P14" s="3518" t="s">
        <v>147</v>
      </c>
      <c r="Q14" s="3518"/>
      <c r="R14" s="3518"/>
    </row>
    <row r="15" spans="1:18" ht="13.5" thickTop="1" x14ac:dyDescent="0.2"/>
  </sheetData>
  <mergeCells count="24">
    <mergeCell ref="A8:A10"/>
    <mergeCell ref="R8:R10"/>
    <mergeCell ref="A11:C11"/>
    <mergeCell ref="P11:R11"/>
    <mergeCell ref="A14:C14"/>
    <mergeCell ref="P14:R14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0" firstPageNumber="306" orientation="landscape" useFirstPageNumber="1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3055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4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33.7109375" style="2780" bestFit="1" customWidth="1"/>
    <col min="2" max="2" width="7.28515625" style="2780" customWidth="1"/>
    <col min="3" max="3" width="8.28515625" style="2780" customWidth="1"/>
    <col min="4" max="4" width="7.28515625" style="2780" customWidth="1"/>
    <col min="5" max="5" width="7.5703125" style="2780" customWidth="1"/>
    <col min="6" max="6" width="7.28515625" style="2780" customWidth="1"/>
    <col min="7" max="7" width="7.85546875" style="2780" customWidth="1"/>
    <col min="8" max="8" width="7.42578125" style="2780" customWidth="1"/>
    <col min="9" max="9" width="8.140625" style="2780" customWidth="1"/>
    <col min="10" max="10" width="7.42578125" style="2780" customWidth="1"/>
    <col min="11" max="11" width="7.5703125" style="2780" customWidth="1"/>
    <col min="12" max="12" width="7" style="2780" customWidth="1"/>
    <col min="13" max="13" width="8" style="2780" customWidth="1"/>
    <col min="14" max="14" width="31.28515625" style="2780" customWidth="1"/>
    <col min="15" max="16384" width="9.140625" style="2780"/>
  </cols>
  <sheetData>
    <row r="1" spans="1:14" ht="24.75" customHeight="1" x14ac:dyDescent="0.2">
      <c r="A1" s="3039" t="s">
        <v>3056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45" customHeight="1" x14ac:dyDescent="0.2">
      <c r="A2" s="2798" t="s">
        <v>3057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24.75" customHeight="1" thickBot="1" x14ac:dyDescent="0.25">
      <c r="A3" s="2801" t="s">
        <v>3058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75" t="s">
        <v>3059</v>
      </c>
    </row>
    <row r="4" spans="1:14" ht="24.75" customHeight="1" thickTop="1" x14ac:dyDescent="0.2">
      <c r="A4" s="3194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3194" t="s">
        <v>31</v>
      </c>
      <c r="L4" s="3194"/>
      <c r="M4" s="3194"/>
      <c r="N4" s="3194" t="s">
        <v>98</v>
      </c>
    </row>
    <row r="5" spans="1:14" ht="24.75" customHeight="1" x14ac:dyDescent="0.2">
      <c r="A5" s="3224"/>
      <c r="B5" s="3833" t="s">
        <v>94</v>
      </c>
      <c r="C5" s="3833"/>
      <c r="D5" s="3833"/>
      <c r="E5" s="3834" t="s">
        <v>95</v>
      </c>
      <c r="F5" s="3834"/>
      <c r="G5" s="3834"/>
      <c r="H5" s="3833" t="s">
        <v>96</v>
      </c>
      <c r="I5" s="3833"/>
      <c r="J5" s="3833"/>
      <c r="K5" s="2930" t="s">
        <v>116</v>
      </c>
      <c r="L5" s="2930"/>
      <c r="M5" s="2930"/>
      <c r="N5" s="3224"/>
    </row>
    <row r="6" spans="1:14" ht="24.75" customHeight="1" x14ac:dyDescent="0.2">
      <c r="A6" s="3224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224"/>
    </row>
    <row r="7" spans="1:14" ht="24.75" customHeight="1" thickBot="1" x14ac:dyDescent="0.25">
      <c r="A7" s="3225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225"/>
    </row>
    <row r="8" spans="1:14" ht="53.25" customHeight="1" x14ac:dyDescent="0.2">
      <c r="A8" s="2765" t="s">
        <v>3060</v>
      </c>
      <c r="B8" s="3836">
        <v>0</v>
      </c>
      <c r="C8" s="3836">
        <v>0</v>
      </c>
      <c r="D8" s="3836">
        <v>0</v>
      </c>
      <c r="E8" s="3836">
        <v>44</v>
      </c>
      <c r="F8" s="3836">
        <v>14</v>
      </c>
      <c r="G8" s="3836">
        <v>58</v>
      </c>
      <c r="H8" s="3836">
        <v>2</v>
      </c>
      <c r="I8" s="3836">
        <v>1</v>
      </c>
      <c r="J8" s="3836">
        <v>3</v>
      </c>
      <c r="K8" s="3836">
        <f>SUM(B8,E8,H8)</f>
        <v>46</v>
      </c>
      <c r="L8" s="3836">
        <f>SUM(C8,F8,I8)</f>
        <v>15</v>
      </c>
      <c r="M8" s="3836">
        <f>SUM(K8:L8)</f>
        <v>61</v>
      </c>
      <c r="N8" s="99" t="s">
        <v>3061</v>
      </c>
    </row>
    <row r="9" spans="1:14" ht="41.25" customHeight="1" x14ac:dyDescent="0.2">
      <c r="A9" s="2759" t="s">
        <v>3062</v>
      </c>
      <c r="B9" s="2770">
        <v>0</v>
      </c>
      <c r="C9" s="2770">
        <v>0</v>
      </c>
      <c r="D9" s="2770">
        <v>0</v>
      </c>
      <c r="E9" s="2770">
        <v>24</v>
      </c>
      <c r="F9" s="2770">
        <v>50</v>
      </c>
      <c r="G9" s="2770">
        <v>74</v>
      </c>
      <c r="H9" s="2770">
        <v>4</v>
      </c>
      <c r="I9" s="2770">
        <v>7</v>
      </c>
      <c r="J9" s="2770">
        <v>11</v>
      </c>
      <c r="K9" s="2770">
        <f t="shared" ref="K9:L12" si="0">SUM(B9,E9,H9)</f>
        <v>28</v>
      </c>
      <c r="L9" s="2770">
        <f t="shared" si="0"/>
        <v>57</v>
      </c>
      <c r="M9" s="2770">
        <f t="shared" ref="M9:M12" si="1">SUM(K9:L9)</f>
        <v>85</v>
      </c>
      <c r="N9" s="92" t="s">
        <v>3063</v>
      </c>
    </row>
    <row r="10" spans="1:14" ht="43.5" customHeight="1" x14ac:dyDescent="0.2">
      <c r="A10" s="2759" t="s">
        <v>3064</v>
      </c>
      <c r="B10" s="2770">
        <v>0</v>
      </c>
      <c r="C10" s="2770">
        <v>0</v>
      </c>
      <c r="D10" s="2770">
        <v>0</v>
      </c>
      <c r="E10" s="2770">
        <v>33</v>
      </c>
      <c r="F10" s="2770">
        <v>22</v>
      </c>
      <c r="G10" s="2770">
        <v>55</v>
      </c>
      <c r="H10" s="2770">
        <v>0</v>
      </c>
      <c r="I10" s="2770">
        <v>0</v>
      </c>
      <c r="J10" s="2770">
        <v>0</v>
      </c>
      <c r="K10" s="2770">
        <f t="shared" si="0"/>
        <v>33</v>
      </c>
      <c r="L10" s="2770">
        <f t="shared" si="0"/>
        <v>22</v>
      </c>
      <c r="M10" s="2770">
        <f t="shared" si="1"/>
        <v>55</v>
      </c>
      <c r="N10" s="976" t="s">
        <v>3065</v>
      </c>
    </row>
    <row r="11" spans="1:14" ht="40.5" customHeight="1" x14ac:dyDescent="0.2">
      <c r="A11" s="2759" t="s">
        <v>3066</v>
      </c>
      <c r="B11" s="2770">
        <v>0</v>
      </c>
      <c r="C11" s="2770">
        <v>0</v>
      </c>
      <c r="D11" s="2770">
        <v>0</v>
      </c>
      <c r="E11" s="2770">
        <v>18</v>
      </c>
      <c r="F11" s="2770">
        <v>25</v>
      </c>
      <c r="G11" s="2770">
        <v>43</v>
      </c>
      <c r="H11" s="2770">
        <v>3</v>
      </c>
      <c r="I11" s="2770">
        <v>0</v>
      </c>
      <c r="J11" s="2770">
        <v>3</v>
      </c>
      <c r="K11" s="2770">
        <f t="shared" si="0"/>
        <v>21</v>
      </c>
      <c r="L11" s="2770">
        <f t="shared" si="0"/>
        <v>25</v>
      </c>
      <c r="M11" s="2774">
        <f t="shared" si="1"/>
        <v>46</v>
      </c>
      <c r="N11" s="92" t="s">
        <v>3067</v>
      </c>
    </row>
    <row r="12" spans="1:14" ht="40.5" customHeight="1" thickBot="1" x14ac:dyDescent="0.25">
      <c r="A12" s="2760" t="s">
        <v>3068</v>
      </c>
      <c r="B12" s="2774">
        <v>0</v>
      </c>
      <c r="C12" s="2774">
        <v>0</v>
      </c>
      <c r="D12" s="2774">
        <v>0</v>
      </c>
      <c r="E12" s="2774">
        <v>4</v>
      </c>
      <c r="F12" s="2774">
        <v>18</v>
      </c>
      <c r="G12" s="2774">
        <v>22</v>
      </c>
      <c r="H12" s="2774">
        <v>0</v>
      </c>
      <c r="I12" s="2774">
        <v>0</v>
      </c>
      <c r="J12" s="2774">
        <v>0</v>
      </c>
      <c r="K12" s="2774">
        <f t="shared" si="0"/>
        <v>4</v>
      </c>
      <c r="L12" s="2774">
        <f t="shared" si="0"/>
        <v>18</v>
      </c>
      <c r="M12" s="3856">
        <f t="shared" si="1"/>
        <v>22</v>
      </c>
      <c r="N12" s="2461" t="s">
        <v>3069</v>
      </c>
    </row>
    <row r="13" spans="1:14" ht="42" customHeight="1" thickBot="1" x14ac:dyDescent="0.25">
      <c r="A13" s="89" t="s">
        <v>3070</v>
      </c>
      <c r="B13" s="2769">
        <f>SUM(B8:B12)</f>
        <v>0</v>
      </c>
      <c r="C13" s="2769">
        <v>0</v>
      </c>
      <c r="D13" s="1443">
        <f t="shared" ref="D13:M13" si="2">SUM(D8:D12)</f>
        <v>0</v>
      </c>
      <c r="E13" s="1443">
        <f t="shared" si="2"/>
        <v>123</v>
      </c>
      <c r="F13" s="1443">
        <f t="shared" si="2"/>
        <v>129</v>
      </c>
      <c r="G13" s="1443">
        <f t="shared" si="2"/>
        <v>252</v>
      </c>
      <c r="H13" s="1443">
        <f t="shared" si="2"/>
        <v>9</v>
      </c>
      <c r="I13" s="1443">
        <f t="shared" si="2"/>
        <v>8</v>
      </c>
      <c r="J13" s="1443">
        <f t="shared" si="2"/>
        <v>17</v>
      </c>
      <c r="K13" s="1443">
        <f t="shared" si="2"/>
        <v>132</v>
      </c>
      <c r="L13" s="1443">
        <f t="shared" si="2"/>
        <v>137</v>
      </c>
      <c r="M13" s="1443">
        <f t="shared" si="2"/>
        <v>269</v>
      </c>
      <c r="N13" s="113" t="s">
        <v>3071</v>
      </c>
    </row>
    <row r="14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09" orientation="landscape" useFirstPageNumber="1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43"/>
  <sheetViews>
    <sheetView rightToLeft="1" view="pageBreakPreview" topLeftCell="A34" zoomScale="85" zoomScaleSheetLayoutView="85" workbookViewId="0">
      <selection activeCell="P25" sqref="P25"/>
    </sheetView>
  </sheetViews>
  <sheetFormatPr defaultRowHeight="12.75" x14ac:dyDescent="0.2"/>
  <cols>
    <col min="1" max="1" width="15" style="2780" customWidth="1"/>
    <col min="2" max="2" width="20.85546875" style="2780" customWidth="1"/>
    <col min="3" max="3" width="18.140625" style="2780" customWidth="1"/>
    <col min="4" max="4" width="5.7109375" style="2780" customWidth="1"/>
    <col min="5" max="5" width="7" style="2780" customWidth="1"/>
    <col min="6" max="6" width="5.5703125" style="2780" customWidth="1"/>
    <col min="7" max="7" width="6.28515625" style="2780" customWidth="1"/>
    <col min="8" max="8" width="8.28515625" style="2780" customWidth="1"/>
    <col min="9" max="10" width="7.140625" style="2780" customWidth="1"/>
    <col min="11" max="11" width="7.7109375" style="2780" customWidth="1"/>
    <col min="12" max="12" width="6.85546875" style="2780" customWidth="1"/>
    <col min="13" max="13" width="6" style="2780" bestFit="1" customWidth="1"/>
    <col min="14" max="14" width="7.7109375" style="2780" customWidth="1"/>
    <col min="15" max="15" width="6.85546875" style="2780" customWidth="1"/>
    <col min="16" max="16" width="15.7109375" style="2780" customWidth="1"/>
    <col min="17" max="17" width="19" style="2780" customWidth="1"/>
    <col min="18" max="18" width="14.140625" style="2780" customWidth="1"/>
    <col min="19" max="16384" width="9.140625" style="2780"/>
  </cols>
  <sheetData>
    <row r="1" spans="1:18" ht="29.25" customHeight="1" x14ac:dyDescent="0.2">
      <c r="A1" s="3039" t="s">
        <v>3072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18" ht="36.75" customHeight="1" x14ac:dyDescent="0.2">
      <c r="A2" s="2868" t="s">
        <v>3073</v>
      </c>
      <c r="B2" s="2868"/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2868"/>
      <c r="O2" s="2868"/>
      <c r="P2" s="2868"/>
      <c r="Q2" s="2868"/>
      <c r="R2" s="2868"/>
    </row>
    <row r="3" spans="1:18" ht="29.25" customHeight="1" thickBot="1" x14ac:dyDescent="0.25">
      <c r="A3" s="87" t="s">
        <v>3074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1"/>
      <c r="Q3" s="2790" t="s">
        <v>3075</v>
      </c>
      <c r="R3" s="2790"/>
    </row>
    <row r="4" spans="1:18" ht="28.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857" t="s">
        <v>99</v>
      </c>
      <c r="Q4" s="3295" t="s">
        <v>126</v>
      </c>
      <c r="R4" s="3295" t="s">
        <v>253</v>
      </c>
    </row>
    <row r="5" spans="1:18" ht="26.25" customHeight="1" x14ac:dyDescent="0.2">
      <c r="A5" s="3067"/>
      <c r="B5" s="3067"/>
      <c r="C5" s="3067"/>
      <c r="D5" s="3833" t="s">
        <v>94</v>
      </c>
      <c r="E5" s="3833"/>
      <c r="F5" s="3833"/>
      <c r="G5" s="3834" t="s">
        <v>95</v>
      </c>
      <c r="H5" s="3834"/>
      <c r="I5" s="3834"/>
      <c r="J5" s="3833" t="s">
        <v>96</v>
      </c>
      <c r="K5" s="3833"/>
      <c r="L5" s="3833"/>
      <c r="M5" s="2930" t="s">
        <v>116</v>
      </c>
      <c r="N5" s="2930"/>
      <c r="O5" s="2930"/>
      <c r="P5" s="3858"/>
      <c r="Q5" s="3199"/>
      <c r="R5" s="3199"/>
    </row>
    <row r="6" spans="1:18" ht="24.7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858"/>
      <c r="Q6" s="3199"/>
      <c r="R6" s="3199"/>
    </row>
    <row r="7" spans="1:18" ht="24.75" customHeight="1" thickBot="1" x14ac:dyDescent="0.25">
      <c r="A7" s="3549"/>
      <c r="B7" s="3549"/>
      <c r="C7" s="354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859"/>
      <c r="Q7" s="3296"/>
      <c r="R7" s="3296"/>
    </row>
    <row r="8" spans="1:18" ht="50.25" customHeight="1" x14ac:dyDescent="0.2">
      <c r="A8" s="3860" t="s">
        <v>3060</v>
      </c>
      <c r="B8" s="1144" t="s">
        <v>3076</v>
      </c>
      <c r="C8" s="1144" t="s">
        <v>3076</v>
      </c>
      <c r="D8" s="2770">
        <v>0</v>
      </c>
      <c r="E8" s="2770">
        <v>0</v>
      </c>
      <c r="F8" s="2770">
        <v>0</v>
      </c>
      <c r="G8" s="2770">
        <v>4</v>
      </c>
      <c r="H8" s="2770">
        <v>3</v>
      </c>
      <c r="I8" s="2770">
        <v>7</v>
      </c>
      <c r="J8" s="2770">
        <v>0</v>
      </c>
      <c r="K8" s="2770">
        <v>0</v>
      </c>
      <c r="L8" s="2770">
        <v>0</v>
      </c>
      <c r="M8" s="2770">
        <f>SUM(D8,G8,J8)</f>
        <v>4</v>
      </c>
      <c r="N8" s="2770">
        <f>SUM(E8,H8,K8)</f>
        <v>3</v>
      </c>
      <c r="O8" s="2770">
        <f>SUM(M8:N8)</f>
        <v>7</v>
      </c>
      <c r="P8" s="1110" t="s">
        <v>3077</v>
      </c>
      <c r="Q8" s="1110" t="s">
        <v>3077</v>
      </c>
      <c r="R8" s="2934" t="s">
        <v>3061</v>
      </c>
    </row>
    <row r="9" spans="1:18" ht="56.25" customHeight="1" x14ac:dyDescent="0.2">
      <c r="A9" s="3861"/>
      <c r="B9" s="3201" t="s">
        <v>53</v>
      </c>
      <c r="C9" s="1144" t="s">
        <v>3078</v>
      </c>
      <c r="D9" s="2770">
        <v>0</v>
      </c>
      <c r="E9" s="2770">
        <v>0</v>
      </c>
      <c r="F9" s="2770">
        <v>0</v>
      </c>
      <c r="G9" s="2770">
        <v>7</v>
      </c>
      <c r="H9" s="2770">
        <v>4</v>
      </c>
      <c r="I9" s="2770">
        <v>11</v>
      </c>
      <c r="J9" s="2770">
        <v>0</v>
      </c>
      <c r="K9" s="2770">
        <v>0</v>
      </c>
      <c r="L9" s="2770">
        <v>0</v>
      </c>
      <c r="M9" s="2770">
        <f t="shared" ref="M9:N10" si="0">SUM(D9,G9,J9)</f>
        <v>7</v>
      </c>
      <c r="N9" s="2770">
        <f t="shared" si="0"/>
        <v>4</v>
      </c>
      <c r="O9" s="2770">
        <f t="shared" ref="O9:O10" si="1">SUM(M9:N9)</f>
        <v>11</v>
      </c>
      <c r="P9" s="2779" t="s">
        <v>3079</v>
      </c>
      <c r="Q9" s="3206" t="s">
        <v>1638</v>
      </c>
      <c r="R9" s="2901"/>
    </row>
    <row r="10" spans="1:18" ht="36" customHeight="1" x14ac:dyDescent="0.2">
      <c r="A10" s="3861"/>
      <c r="B10" s="3212"/>
      <c r="C10" s="1144" t="s">
        <v>3080</v>
      </c>
      <c r="D10" s="2770">
        <v>0</v>
      </c>
      <c r="E10" s="2770">
        <v>0</v>
      </c>
      <c r="F10" s="2770">
        <v>0</v>
      </c>
      <c r="G10" s="2770">
        <v>5</v>
      </c>
      <c r="H10" s="2770">
        <v>1</v>
      </c>
      <c r="I10" s="2770">
        <v>6</v>
      </c>
      <c r="J10" s="2770">
        <v>0</v>
      </c>
      <c r="K10" s="2770">
        <v>0</v>
      </c>
      <c r="L10" s="2770">
        <v>0</v>
      </c>
      <c r="M10" s="2770">
        <f t="shared" si="0"/>
        <v>5</v>
      </c>
      <c r="N10" s="2770">
        <f t="shared" si="0"/>
        <v>1</v>
      </c>
      <c r="O10" s="2770">
        <f t="shared" si="1"/>
        <v>6</v>
      </c>
      <c r="P10" s="2779" t="s">
        <v>3081</v>
      </c>
      <c r="Q10" s="3206"/>
      <c r="R10" s="2901"/>
    </row>
    <row r="11" spans="1:18" ht="29.25" customHeight="1" x14ac:dyDescent="0.2">
      <c r="A11" s="3861"/>
      <c r="B11" s="3065" t="s">
        <v>46</v>
      </c>
      <c r="C11" s="3065"/>
      <c r="D11" s="2770">
        <f>SUM(D9:D10)</f>
        <v>0</v>
      </c>
      <c r="E11" s="2770">
        <f t="shared" ref="E11:O11" si="2">SUM(E9:E10)</f>
        <v>0</v>
      </c>
      <c r="F11" s="2770">
        <f t="shared" si="2"/>
        <v>0</v>
      </c>
      <c r="G11" s="2770">
        <f t="shared" si="2"/>
        <v>12</v>
      </c>
      <c r="H11" s="2770">
        <f t="shared" si="2"/>
        <v>5</v>
      </c>
      <c r="I11" s="2770">
        <f t="shared" si="2"/>
        <v>17</v>
      </c>
      <c r="J11" s="2770">
        <f t="shared" si="2"/>
        <v>0</v>
      </c>
      <c r="K11" s="2770">
        <f t="shared" si="2"/>
        <v>0</v>
      </c>
      <c r="L11" s="2770">
        <f t="shared" si="2"/>
        <v>0</v>
      </c>
      <c r="M11" s="2770">
        <f t="shared" si="2"/>
        <v>12</v>
      </c>
      <c r="N11" s="2770">
        <f t="shared" si="2"/>
        <v>5</v>
      </c>
      <c r="O11" s="2770">
        <f t="shared" si="2"/>
        <v>17</v>
      </c>
      <c r="P11" s="3139" t="s">
        <v>251</v>
      </c>
      <c r="Q11" s="3139"/>
      <c r="R11" s="2901"/>
    </row>
    <row r="12" spans="1:18" ht="53.25" customHeight="1" x14ac:dyDescent="0.2">
      <c r="A12" s="3861"/>
      <c r="B12" s="3862" t="s">
        <v>3082</v>
      </c>
      <c r="C12" s="692" t="s">
        <v>3083</v>
      </c>
      <c r="D12" s="2770">
        <v>0</v>
      </c>
      <c r="E12" s="2770">
        <v>0</v>
      </c>
      <c r="F12" s="2770">
        <v>0</v>
      </c>
      <c r="G12" s="2770">
        <v>23</v>
      </c>
      <c r="H12" s="2770">
        <v>1</v>
      </c>
      <c r="I12" s="2770">
        <v>24</v>
      </c>
      <c r="J12" s="2770">
        <v>2</v>
      </c>
      <c r="K12" s="2770">
        <v>1</v>
      </c>
      <c r="L12" s="2770">
        <v>3</v>
      </c>
      <c r="M12" s="2770">
        <f t="shared" ref="M12:O36" si="3">SUM(J12,G12,D12)</f>
        <v>25</v>
      </c>
      <c r="N12" s="2770">
        <f t="shared" si="3"/>
        <v>2</v>
      </c>
      <c r="O12" s="2770">
        <f t="shared" si="3"/>
        <v>27</v>
      </c>
      <c r="P12" s="2779" t="s">
        <v>3084</v>
      </c>
      <c r="Q12" s="3863" t="s">
        <v>3084</v>
      </c>
      <c r="R12" s="2901"/>
    </row>
    <row r="13" spans="1:18" ht="28.5" customHeight="1" x14ac:dyDescent="0.2">
      <c r="A13" s="3864"/>
      <c r="B13" s="3862" t="s">
        <v>3085</v>
      </c>
      <c r="C13" s="692" t="s">
        <v>3086</v>
      </c>
      <c r="D13" s="2770">
        <v>0</v>
      </c>
      <c r="E13" s="2770">
        <v>0</v>
      </c>
      <c r="F13" s="2770">
        <v>0</v>
      </c>
      <c r="G13" s="2770">
        <v>5</v>
      </c>
      <c r="H13" s="2770">
        <v>5</v>
      </c>
      <c r="I13" s="2770">
        <v>10</v>
      </c>
      <c r="J13" s="2770">
        <v>0</v>
      </c>
      <c r="K13" s="2770">
        <v>0</v>
      </c>
      <c r="L13" s="2770">
        <v>0</v>
      </c>
      <c r="M13" s="2770">
        <f t="shared" si="3"/>
        <v>5</v>
      </c>
      <c r="N13" s="2770">
        <f t="shared" si="3"/>
        <v>5</v>
      </c>
      <c r="O13" s="2770">
        <f t="shared" si="3"/>
        <v>10</v>
      </c>
      <c r="P13" s="2771" t="s">
        <v>3087</v>
      </c>
      <c r="Q13" s="2771" t="s">
        <v>3088</v>
      </c>
      <c r="R13" s="2898"/>
    </row>
    <row r="14" spans="1:18" ht="30.75" customHeight="1" x14ac:dyDescent="0.2">
      <c r="A14" s="3247" t="s">
        <v>92</v>
      </c>
      <c r="B14" s="3247"/>
      <c r="C14" s="3247"/>
      <c r="D14" s="2770">
        <f>SUM(D12:D13,D11,D8)</f>
        <v>0</v>
      </c>
      <c r="E14" s="2770">
        <f t="shared" ref="E14:O14" si="4">SUM(E12:E13,E11,E8)</f>
        <v>0</v>
      </c>
      <c r="F14" s="2770">
        <f t="shared" si="4"/>
        <v>0</v>
      </c>
      <c r="G14" s="2770">
        <f t="shared" si="4"/>
        <v>44</v>
      </c>
      <c r="H14" s="2770">
        <f t="shared" si="4"/>
        <v>14</v>
      </c>
      <c r="I14" s="2770">
        <f t="shared" si="4"/>
        <v>58</v>
      </c>
      <c r="J14" s="2770">
        <f t="shared" si="4"/>
        <v>2</v>
      </c>
      <c r="K14" s="2770">
        <f t="shared" si="4"/>
        <v>1</v>
      </c>
      <c r="L14" s="2770">
        <f t="shared" si="4"/>
        <v>3</v>
      </c>
      <c r="M14" s="2770">
        <f t="shared" si="4"/>
        <v>46</v>
      </c>
      <c r="N14" s="2770">
        <f t="shared" si="4"/>
        <v>15</v>
      </c>
      <c r="O14" s="2770">
        <f t="shared" si="4"/>
        <v>61</v>
      </c>
      <c r="P14" s="2899" t="s">
        <v>130</v>
      </c>
      <c r="Q14" s="2899"/>
      <c r="R14" s="2899"/>
    </row>
    <row r="15" spans="1:18" ht="48" customHeight="1" x14ac:dyDescent="0.2">
      <c r="A15" s="3201" t="s">
        <v>3062</v>
      </c>
      <c r="B15" s="2759" t="s">
        <v>3089</v>
      </c>
      <c r="C15" s="2759" t="s">
        <v>3089</v>
      </c>
      <c r="D15" s="2770">
        <v>0</v>
      </c>
      <c r="E15" s="2770">
        <v>0</v>
      </c>
      <c r="F15" s="2770">
        <v>0</v>
      </c>
      <c r="G15" s="2770">
        <v>9</v>
      </c>
      <c r="H15" s="2770">
        <v>11</v>
      </c>
      <c r="I15" s="2770">
        <v>20</v>
      </c>
      <c r="J15" s="2770">
        <v>0</v>
      </c>
      <c r="K15" s="2770">
        <v>0</v>
      </c>
      <c r="L15" s="2770">
        <v>0</v>
      </c>
      <c r="M15" s="2770">
        <f>SUM(D15,G15,J15)</f>
        <v>9</v>
      </c>
      <c r="N15" s="2770">
        <f t="shared" ref="N15:O18" si="5">SUM(E15,H15,K15)</f>
        <v>11</v>
      </c>
      <c r="O15" s="2770">
        <f t="shared" si="5"/>
        <v>20</v>
      </c>
      <c r="P15" s="2779" t="s">
        <v>3090</v>
      </c>
      <c r="Q15" s="2779" t="s">
        <v>3090</v>
      </c>
      <c r="R15" s="2900" t="s">
        <v>3063</v>
      </c>
    </row>
    <row r="16" spans="1:18" ht="36.75" customHeight="1" x14ac:dyDescent="0.2">
      <c r="A16" s="3187"/>
      <c r="B16" s="2759" t="s">
        <v>264</v>
      </c>
      <c r="C16" s="2759" t="s">
        <v>264</v>
      </c>
      <c r="D16" s="2770">
        <v>0</v>
      </c>
      <c r="E16" s="2770">
        <v>0</v>
      </c>
      <c r="F16" s="2770">
        <v>0</v>
      </c>
      <c r="G16" s="2770">
        <v>7</v>
      </c>
      <c r="H16" s="2770">
        <v>11</v>
      </c>
      <c r="I16" s="2770">
        <v>18</v>
      </c>
      <c r="J16" s="2770">
        <v>4</v>
      </c>
      <c r="K16" s="2770">
        <v>7</v>
      </c>
      <c r="L16" s="2770">
        <v>11</v>
      </c>
      <c r="M16" s="2770">
        <f t="shared" ref="M16:M18" si="6">SUM(D16,G16,J16)</f>
        <v>11</v>
      </c>
      <c r="N16" s="2770">
        <f t="shared" si="5"/>
        <v>18</v>
      </c>
      <c r="O16" s="2770">
        <f t="shared" si="5"/>
        <v>29</v>
      </c>
      <c r="P16" s="2779" t="s">
        <v>3091</v>
      </c>
      <c r="Q16" s="2779" t="s">
        <v>3091</v>
      </c>
      <c r="R16" s="2901"/>
    </row>
    <row r="17" spans="1:18" ht="30.75" customHeight="1" x14ac:dyDescent="0.2">
      <c r="A17" s="3187"/>
      <c r="B17" s="2760" t="s">
        <v>50</v>
      </c>
      <c r="C17" s="2760" t="s">
        <v>50</v>
      </c>
      <c r="D17" s="2774">
        <v>0</v>
      </c>
      <c r="E17" s="2774">
        <v>0</v>
      </c>
      <c r="F17" s="2774">
        <v>0</v>
      </c>
      <c r="G17" s="2774">
        <v>2</v>
      </c>
      <c r="H17" s="2774">
        <v>14</v>
      </c>
      <c r="I17" s="2774">
        <v>16</v>
      </c>
      <c r="J17" s="2770">
        <v>0</v>
      </c>
      <c r="K17" s="2770">
        <v>0</v>
      </c>
      <c r="L17" s="2770">
        <v>0</v>
      </c>
      <c r="M17" s="2770">
        <f t="shared" si="6"/>
        <v>2</v>
      </c>
      <c r="N17" s="2770">
        <f t="shared" si="5"/>
        <v>14</v>
      </c>
      <c r="O17" s="2770">
        <f t="shared" si="5"/>
        <v>16</v>
      </c>
      <c r="P17" s="2778" t="s">
        <v>131</v>
      </c>
      <c r="Q17" s="2778" t="s">
        <v>131</v>
      </c>
      <c r="R17" s="2901"/>
    </row>
    <row r="18" spans="1:18" ht="30.75" customHeight="1" x14ac:dyDescent="0.2">
      <c r="A18" s="3187"/>
      <c r="B18" s="2760" t="s">
        <v>3092</v>
      </c>
      <c r="C18" s="753" t="s">
        <v>3093</v>
      </c>
      <c r="D18" s="2774">
        <v>0</v>
      </c>
      <c r="E18" s="2774">
        <v>0</v>
      </c>
      <c r="F18" s="2774">
        <v>0</v>
      </c>
      <c r="G18" s="2774">
        <v>6</v>
      </c>
      <c r="H18" s="2774">
        <v>14</v>
      </c>
      <c r="I18" s="2774">
        <v>20</v>
      </c>
      <c r="J18" s="2774">
        <v>0</v>
      </c>
      <c r="K18" s="2774">
        <v>0</v>
      </c>
      <c r="L18" s="2774">
        <v>0</v>
      </c>
      <c r="M18" s="2774">
        <f t="shared" si="6"/>
        <v>6</v>
      </c>
      <c r="N18" s="2774">
        <f t="shared" si="5"/>
        <v>14</v>
      </c>
      <c r="O18" s="2774">
        <f t="shared" si="5"/>
        <v>20</v>
      </c>
      <c r="P18" s="3865" t="s">
        <v>3094</v>
      </c>
      <c r="Q18" s="3865" t="s">
        <v>3095</v>
      </c>
      <c r="R18" s="2901"/>
    </row>
    <row r="19" spans="1:18" ht="33" customHeight="1" thickBot="1" x14ac:dyDescent="0.25">
      <c r="A19" s="3244" t="s">
        <v>92</v>
      </c>
      <c r="B19" s="3244"/>
      <c r="C19" s="3244"/>
      <c r="D19" s="3856">
        <v>0</v>
      </c>
      <c r="E19" s="3856">
        <v>0</v>
      </c>
      <c r="F19" s="3856">
        <v>0</v>
      </c>
      <c r="G19" s="3856">
        <f>SUM(G15:G18)</f>
        <v>24</v>
      </c>
      <c r="H19" s="3856">
        <f t="shared" ref="H19:L19" si="7">SUM(H15:H18)</f>
        <v>50</v>
      </c>
      <c r="I19" s="3856">
        <f t="shared" si="7"/>
        <v>74</v>
      </c>
      <c r="J19" s="3856">
        <f t="shared" si="7"/>
        <v>4</v>
      </c>
      <c r="K19" s="3856">
        <f t="shared" si="7"/>
        <v>7</v>
      </c>
      <c r="L19" s="3856">
        <f t="shared" si="7"/>
        <v>11</v>
      </c>
      <c r="M19" s="3856">
        <f t="shared" si="3"/>
        <v>28</v>
      </c>
      <c r="N19" s="3856">
        <f t="shared" si="3"/>
        <v>57</v>
      </c>
      <c r="O19" s="3856">
        <f t="shared" si="3"/>
        <v>85</v>
      </c>
      <c r="P19" s="2914" t="s">
        <v>130</v>
      </c>
      <c r="Q19" s="2914"/>
      <c r="R19" s="2914"/>
    </row>
    <row r="20" spans="1:18" ht="21" customHeight="1" x14ac:dyDescent="0.2">
      <c r="A20" s="2751"/>
      <c r="B20" s="2751"/>
      <c r="C20" s="2751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3866"/>
      <c r="Q20" s="3866"/>
      <c r="R20" s="3866"/>
    </row>
    <row r="21" spans="1:18" ht="21" customHeight="1" x14ac:dyDescent="0.2">
      <c r="A21" s="2751"/>
      <c r="B21" s="2751"/>
      <c r="C21" s="2751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3866"/>
      <c r="Q21" s="3866"/>
      <c r="R21" s="3866"/>
    </row>
    <row r="22" spans="1:18" ht="21" customHeight="1" x14ac:dyDescent="0.2">
      <c r="A22" s="2751"/>
      <c r="B22" s="2751"/>
      <c r="C22" s="2751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3866"/>
      <c r="Q22" s="3866"/>
      <c r="R22" s="3866"/>
    </row>
    <row r="23" spans="1:18" ht="21" customHeight="1" x14ac:dyDescent="0.2">
      <c r="A23" s="2751"/>
      <c r="B23" s="2751"/>
      <c r="C23" s="2751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3866"/>
      <c r="Q23" s="3866"/>
      <c r="R23" s="3866"/>
    </row>
    <row r="24" spans="1:18" ht="21" customHeight="1" x14ac:dyDescent="0.2">
      <c r="A24" s="2751"/>
      <c r="B24" s="2751"/>
      <c r="C24" s="2751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3866"/>
      <c r="Q24" s="3866"/>
      <c r="R24" s="3866"/>
    </row>
    <row r="25" spans="1:18" ht="27.75" customHeight="1" thickBot="1" x14ac:dyDescent="0.25">
      <c r="A25" s="3691" t="s">
        <v>3096</v>
      </c>
      <c r="B25" s="3691"/>
      <c r="C25" s="78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3168" t="s">
        <v>3097</v>
      </c>
      <c r="Q25" s="3168"/>
      <c r="R25" s="3168"/>
    </row>
    <row r="26" spans="1:18" ht="27.75" customHeight="1" thickTop="1" x14ac:dyDescent="0.2">
      <c r="A26" s="2968" t="s">
        <v>44</v>
      </c>
      <c r="B26" s="2968" t="s">
        <v>86</v>
      </c>
      <c r="C26" s="2968" t="s">
        <v>45</v>
      </c>
      <c r="D26" s="2968" t="s">
        <v>33</v>
      </c>
      <c r="E26" s="2968"/>
      <c r="F26" s="2968"/>
      <c r="G26" s="2968" t="s">
        <v>1</v>
      </c>
      <c r="H26" s="2968"/>
      <c r="I26" s="2968"/>
      <c r="J26" s="2968" t="s">
        <v>2</v>
      </c>
      <c r="K26" s="2968"/>
      <c r="L26" s="2968"/>
      <c r="M26" s="3194" t="s">
        <v>31</v>
      </c>
      <c r="N26" s="3194"/>
      <c r="O26" s="3194"/>
      <c r="P26" s="3857" t="s">
        <v>99</v>
      </c>
      <c r="Q26" s="3295" t="s">
        <v>126</v>
      </c>
      <c r="R26" s="3295" t="s">
        <v>253</v>
      </c>
    </row>
    <row r="27" spans="1:18" ht="22.5" customHeight="1" x14ac:dyDescent="0.2">
      <c r="A27" s="3067"/>
      <c r="B27" s="3067"/>
      <c r="C27" s="3067"/>
      <c r="D27" s="3833" t="s">
        <v>94</v>
      </c>
      <c r="E27" s="3833"/>
      <c r="F27" s="3833"/>
      <c r="G27" s="3834" t="s">
        <v>95</v>
      </c>
      <c r="H27" s="3834"/>
      <c r="I27" s="3834"/>
      <c r="J27" s="3833" t="s">
        <v>96</v>
      </c>
      <c r="K27" s="3833"/>
      <c r="L27" s="3833"/>
      <c r="M27" s="2930" t="s">
        <v>116</v>
      </c>
      <c r="N27" s="2930"/>
      <c r="O27" s="2930"/>
      <c r="P27" s="3858"/>
      <c r="Q27" s="3199"/>
      <c r="R27" s="3199"/>
    </row>
    <row r="28" spans="1:18" ht="21" customHeight="1" x14ac:dyDescent="0.2">
      <c r="A28" s="3067"/>
      <c r="B28" s="3067"/>
      <c r="C28" s="3067"/>
      <c r="D28" s="2559" t="s">
        <v>204</v>
      </c>
      <c r="E28" s="2559" t="s">
        <v>2833</v>
      </c>
      <c r="F28" s="2559" t="s">
        <v>26</v>
      </c>
      <c r="G28" s="2559" t="s">
        <v>204</v>
      </c>
      <c r="H28" s="2559" t="s">
        <v>2833</v>
      </c>
      <c r="I28" s="2559" t="s">
        <v>26</v>
      </c>
      <c r="J28" s="2559" t="s">
        <v>204</v>
      </c>
      <c r="K28" s="2559" t="s">
        <v>2833</v>
      </c>
      <c r="L28" s="2559" t="s">
        <v>26</v>
      </c>
      <c r="M28" s="2559" t="s">
        <v>204</v>
      </c>
      <c r="N28" s="2559" t="s">
        <v>2833</v>
      </c>
      <c r="O28" s="2559" t="s">
        <v>26</v>
      </c>
      <c r="P28" s="3858"/>
      <c r="Q28" s="3199"/>
      <c r="R28" s="3199"/>
    </row>
    <row r="29" spans="1:18" ht="30" customHeight="1" thickBot="1" x14ac:dyDescent="0.25">
      <c r="A29" s="3549"/>
      <c r="B29" s="3549"/>
      <c r="C29" s="3549"/>
      <c r="D29" s="79" t="s">
        <v>181</v>
      </c>
      <c r="E29" s="79" t="s">
        <v>182</v>
      </c>
      <c r="F29" s="79" t="s">
        <v>183</v>
      </c>
      <c r="G29" s="79" t="s">
        <v>181</v>
      </c>
      <c r="H29" s="79" t="s">
        <v>182</v>
      </c>
      <c r="I29" s="79" t="s">
        <v>183</v>
      </c>
      <c r="J29" s="79" t="s">
        <v>181</v>
      </c>
      <c r="K29" s="79" t="s">
        <v>182</v>
      </c>
      <c r="L29" s="79" t="s">
        <v>183</v>
      </c>
      <c r="M29" s="79" t="s">
        <v>181</v>
      </c>
      <c r="N29" s="79" t="s">
        <v>182</v>
      </c>
      <c r="O29" s="79" t="s">
        <v>183</v>
      </c>
      <c r="P29" s="3859"/>
      <c r="Q29" s="3296"/>
      <c r="R29" s="3296"/>
    </row>
    <row r="30" spans="1:18" ht="43.5" customHeight="1" x14ac:dyDescent="0.2">
      <c r="A30" s="3230" t="s">
        <v>3064</v>
      </c>
      <c r="B30" s="82" t="s">
        <v>3098</v>
      </c>
      <c r="C30" s="82" t="s">
        <v>3099</v>
      </c>
      <c r="D30" s="2770">
        <v>0</v>
      </c>
      <c r="E30" s="2770">
        <v>0</v>
      </c>
      <c r="F30" s="2770">
        <v>0</v>
      </c>
      <c r="G30" s="2770">
        <v>13</v>
      </c>
      <c r="H30" s="2770">
        <v>4</v>
      </c>
      <c r="I30" s="2770">
        <v>17</v>
      </c>
      <c r="J30" s="2770">
        <v>0</v>
      </c>
      <c r="K30" s="2770">
        <v>0</v>
      </c>
      <c r="L30" s="2770">
        <v>0</v>
      </c>
      <c r="M30" s="2770">
        <f t="shared" ref="M30:O33" si="8">SUM(J30,G30,D30)</f>
        <v>13</v>
      </c>
      <c r="N30" s="2770">
        <f t="shared" si="8"/>
        <v>4</v>
      </c>
      <c r="O30" s="2770">
        <f t="shared" si="8"/>
        <v>17</v>
      </c>
      <c r="P30" s="1237" t="s">
        <v>256</v>
      </c>
      <c r="Q30" s="1237" t="s">
        <v>256</v>
      </c>
      <c r="R30" s="2905" t="s">
        <v>3065</v>
      </c>
    </row>
    <row r="31" spans="1:18" ht="44.25" customHeight="1" x14ac:dyDescent="0.2">
      <c r="A31" s="3205"/>
      <c r="B31" s="736" t="s">
        <v>3038</v>
      </c>
      <c r="C31" s="736" t="s">
        <v>3038</v>
      </c>
      <c r="D31" s="2774">
        <v>0</v>
      </c>
      <c r="E31" s="2774">
        <v>0</v>
      </c>
      <c r="F31" s="2774">
        <v>0</v>
      </c>
      <c r="G31" s="2774">
        <v>10</v>
      </c>
      <c r="H31" s="2774">
        <v>13</v>
      </c>
      <c r="I31" s="2774">
        <v>23</v>
      </c>
      <c r="J31" s="2774">
        <v>0</v>
      </c>
      <c r="K31" s="2774">
        <v>0</v>
      </c>
      <c r="L31" s="2774">
        <v>0</v>
      </c>
      <c r="M31" s="2774">
        <f t="shared" si="8"/>
        <v>10</v>
      </c>
      <c r="N31" s="2774">
        <f t="shared" si="8"/>
        <v>13</v>
      </c>
      <c r="O31" s="2774">
        <f t="shared" si="8"/>
        <v>23</v>
      </c>
      <c r="P31" s="2779" t="s">
        <v>3039</v>
      </c>
      <c r="Q31" s="2779" t="s">
        <v>3039</v>
      </c>
      <c r="R31" s="2899"/>
    </row>
    <row r="32" spans="1:18" ht="36.75" customHeight="1" x14ac:dyDescent="0.2">
      <c r="A32" s="3205"/>
      <c r="B32" s="736" t="s">
        <v>3100</v>
      </c>
      <c r="C32" s="736" t="s">
        <v>3100</v>
      </c>
      <c r="D32" s="2774">
        <v>0</v>
      </c>
      <c r="E32" s="2774">
        <v>0</v>
      </c>
      <c r="F32" s="2774">
        <v>0</v>
      </c>
      <c r="G32" s="2774">
        <v>10</v>
      </c>
      <c r="H32" s="2774">
        <v>5</v>
      </c>
      <c r="I32" s="2774">
        <v>15</v>
      </c>
      <c r="J32" s="2774">
        <v>0</v>
      </c>
      <c r="K32" s="2774">
        <v>0</v>
      </c>
      <c r="L32" s="2774">
        <v>0</v>
      </c>
      <c r="M32" s="2774">
        <f t="shared" si="8"/>
        <v>10</v>
      </c>
      <c r="N32" s="2774">
        <f t="shared" si="8"/>
        <v>5</v>
      </c>
      <c r="O32" s="2774">
        <f t="shared" si="8"/>
        <v>15</v>
      </c>
      <c r="P32" s="2779" t="s">
        <v>3101</v>
      </c>
      <c r="Q32" s="2779" t="s">
        <v>3101</v>
      </c>
      <c r="R32" s="2899"/>
    </row>
    <row r="33" spans="1:18" ht="26.25" customHeight="1" x14ac:dyDescent="0.2">
      <c r="A33" s="3247" t="s">
        <v>92</v>
      </c>
      <c r="B33" s="3247"/>
      <c r="C33" s="3247"/>
      <c r="D33" s="2770">
        <f>SUM(D30:D32)</f>
        <v>0</v>
      </c>
      <c r="E33" s="2770">
        <f t="shared" ref="E33:L33" si="9">SUM(E30:E32)</f>
        <v>0</v>
      </c>
      <c r="F33" s="2770">
        <f t="shared" si="9"/>
        <v>0</v>
      </c>
      <c r="G33" s="2770">
        <f t="shared" si="9"/>
        <v>33</v>
      </c>
      <c r="H33" s="2770">
        <f t="shared" si="9"/>
        <v>22</v>
      </c>
      <c r="I33" s="2770">
        <f t="shared" si="9"/>
        <v>55</v>
      </c>
      <c r="J33" s="2770">
        <f t="shared" si="9"/>
        <v>0</v>
      </c>
      <c r="K33" s="2770">
        <f t="shared" si="9"/>
        <v>0</v>
      </c>
      <c r="L33" s="2770">
        <f t="shared" si="9"/>
        <v>0</v>
      </c>
      <c r="M33" s="2770">
        <f t="shared" si="8"/>
        <v>33</v>
      </c>
      <c r="N33" s="2770">
        <f t="shared" si="8"/>
        <v>22</v>
      </c>
      <c r="O33" s="2770">
        <f t="shared" si="8"/>
        <v>55</v>
      </c>
      <c r="P33" s="2899" t="s">
        <v>130</v>
      </c>
      <c r="Q33" s="2899"/>
      <c r="R33" s="2899"/>
    </row>
    <row r="34" spans="1:18" ht="36" customHeight="1" x14ac:dyDescent="0.2">
      <c r="A34" s="3205" t="s">
        <v>3066</v>
      </c>
      <c r="B34" s="736" t="s">
        <v>3102</v>
      </c>
      <c r="C34" s="736" t="s">
        <v>3102</v>
      </c>
      <c r="D34" s="2770">
        <v>0</v>
      </c>
      <c r="E34" s="2770">
        <v>0</v>
      </c>
      <c r="F34" s="2770">
        <v>0</v>
      </c>
      <c r="G34" s="2773">
        <v>5</v>
      </c>
      <c r="H34" s="2773">
        <v>4</v>
      </c>
      <c r="I34" s="2773">
        <v>9</v>
      </c>
      <c r="J34" s="2770">
        <v>3</v>
      </c>
      <c r="K34" s="2770">
        <v>0</v>
      </c>
      <c r="L34" s="2770">
        <v>3</v>
      </c>
      <c r="M34" s="2773">
        <f t="shared" si="3"/>
        <v>8</v>
      </c>
      <c r="N34" s="2773">
        <f t="shared" si="3"/>
        <v>4</v>
      </c>
      <c r="O34" s="2773">
        <f t="shared" si="3"/>
        <v>12</v>
      </c>
      <c r="P34" s="2779" t="s">
        <v>3103</v>
      </c>
      <c r="Q34" s="2779" t="s">
        <v>3103</v>
      </c>
      <c r="R34" s="2899" t="s">
        <v>3067</v>
      </c>
    </row>
    <row r="35" spans="1:18" ht="46.5" customHeight="1" x14ac:dyDescent="0.2">
      <c r="A35" s="3205"/>
      <c r="B35" s="736" t="s">
        <v>3104</v>
      </c>
      <c r="C35" s="736" t="s">
        <v>3104</v>
      </c>
      <c r="D35" s="2770">
        <v>0</v>
      </c>
      <c r="E35" s="2770">
        <v>0</v>
      </c>
      <c r="F35" s="2770">
        <v>0</v>
      </c>
      <c r="G35" s="2770">
        <v>3</v>
      </c>
      <c r="H35" s="2770">
        <v>9</v>
      </c>
      <c r="I35" s="2770">
        <v>12</v>
      </c>
      <c r="J35" s="2770">
        <v>0</v>
      </c>
      <c r="K35" s="2770">
        <v>0</v>
      </c>
      <c r="L35" s="2770">
        <v>0</v>
      </c>
      <c r="M35" s="2770">
        <f t="shared" si="3"/>
        <v>3</v>
      </c>
      <c r="N35" s="2770">
        <f t="shared" si="3"/>
        <v>9</v>
      </c>
      <c r="O35" s="2770">
        <f t="shared" si="3"/>
        <v>12</v>
      </c>
      <c r="P35" s="2779" t="s">
        <v>3105</v>
      </c>
      <c r="Q35" s="2779" t="s">
        <v>3105</v>
      </c>
      <c r="R35" s="2899"/>
    </row>
    <row r="36" spans="1:18" ht="42" customHeight="1" x14ac:dyDescent="0.2">
      <c r="A36" s="3205"/>
      <c r="B36" s="736" t="s">
        <v>3106</v>
      </c>
      <c r="C36" s="736" t="s">
        <v>3106</v>
      </c>
      <c r="D36" s="2770">
        <v>0</v>
      </c>
      <c r="E36" s="2770">
        <v>0</v>
      </c>
      <c r="F36" s="2770">
        <v>0</v>
      </c>
      <c r="G36" s="2770">
        <v>4</v>
      </c>
      <c r="H36" s="2770">
        <v>6</v>
      </c>
      <c r="I36" s="2770">
        <v>10</v>
      </c>
      <c r="J36" s="2770">
        <v>0</v>
      </c>
      <c r="K36" s="2770">
        <v>0</v>
      </c>
      <c r="L36" s="2770">
        <v>0</v>
      </c>
      <c r="M36" s="2770">
        <f t="shared" si="3"/>
        <v>4</v>
      </c>
      <c r="N36" s="2770">
        <f t="shared" si="3"/>
        <v>6</v>
      </c>
      <c r="O36" s="2770">
        <f t="shared" si="3"/>
        <v>10</v>
      </c>
      <c r="P36" s="1158" t="s">
        <v>3107</v>
      </c>
      <c r="Q36" s="1158" t="s">
        <v>3107</v>
      </c>
      <c r="R36" s="2899"/>
    </row>
    <row r="37" spans="1:18" ht="46.5" customHeight="1" x14ac:dyDescent="0.2">
      <c r="A37" s="3205"/>
      <c r="B37" s="736" t="s">
        <v>3108</v>
      </c>
      <c r="C37" s="736" t="s">
        <v>3108</v>
      </c>
      <c r="D37" s="2770">
        <v>0</v>
      </c>
      <c r="E37" s="2770">
        <v>0</v>
      </c>
      <c r="F37" s="2770">
        <v>0</v>
      </c>
      <c r="G37" s="2770">
        <v>6</v>
      </c>
      <c r="H37" s="2770">
        <v>6</v>
      </c>
      <c r="I37" s="2770">
        <v>12</v>
      </c>
      <c r="J37" s="2770">
        <v>0</v>
      </c>
      <c r="K37" s="2770">
        <v>0</v>
      </c>
      <c r="L37" s="2770">
        <v>0</v>
      </c>
      <c r="M37" s="2770">
        <f t="shared" ref="M37:O40" si="10">SUM(J37,G37,D37)</f>
        <v>6</v>
      </c>
      <c r="N37" s="2770">
        <f t="shared" si="10"/>
        <v>6</v>
      </c>
      <c r="O37" s="2770">
        <f t="shared" si="10"/>
        <v>12</v>
      </c>
      <c r="P37" s="2779" t="s">
        <v>3109</v>
      </c>
      <c r="Q37" s="2779" t="s">
        <v>3109</v>
      </c>
      <c r="R37" s="2899"/>
    </row>
    <row r="38" spans="1:18" ht="27" customHeight="1" x14ac:dyDescent="0.2">
      <c r="A38" s="3247" t="s">
        <v>92</v>
      </c>
      <c r="B38" s="3247"/>
      <c r="C38" s="3247"/>
      <c r="D38" s="2770">
        <f>SUM(D34:D37)</f>
        <v>0</v>
      </c>
      <c r="E38" s="2770">
        <f t="shared" ref="E38:O38" si="11">SUM(E34:E37)</f>
        <v>0</v>
      </c>
      <c r="F38" s="2770">
        <f t="shared" si="11"/>
        <v>0</v>
      </c>
      <c r="G38" s="2770">
        <f t="shared" si="11"/>
        <v>18</v>
      </c>
      <c r="H38" s="2770">
        <f t="shared" si="11"/>
        <v>25</v>
      </c>
      <c r="I38" s="2770">
        <f t="shared" si="11"/>
        <v>43</v>
      </c>
      <c r="J38" s="2770">
        <f t="shared" si="11"/>
        <v>3</v>
      </c>
      <c r="K38" s="2770">
        <f t="shared" si="11"/>
        <v>0</v>
      </c>
      <c r="L38" s="2770">
        <f t="shared" si="11"/>
        <v>3</v>
      </c>
      <c r="M38" s="2770">
        <f t="shared" si="11"/>
        <v>21</v>
      </c>
      <c r="N38" s="2770">
        <f t="shared" si="11"/>
        <v>25</v>
      </c>
      <c r="O38" s="2770">
        <f t="shared" si="11"/>
        <v>46</v>
      </c>
      <c r="P38" s="2899" t="s">
        <v>130</v>
      </c>
      <c r="Q38" s="2899"/>
      <c r="R38" s="2899"/>
    </row>
    <row r="39" spans="1:18" ht="38.25" customHeight="1" x14ac:dyDescent="0.2">
      <c r="A39" s="3253" t="s">
        <v>3068</v>
      </c>
      <c r="B39" s="2770" t="s">
        <v>3110</v>
      </c>
      <c r="C39" s="2770"/>
      <c r="D39" s="2770">
        <v>0</v>
      </c>
      <c r="E39" s="2770">
        <v>0</v>
      </c>
      <c r="F39" s="2770">
        <v>0</v>
      </c>
      <c r="G39" s="2770">
        <v>4</v>
      </c>
      <c r="H39" s="2770">
        <v>9</v>
      </c>
      <c r="I39" s="2770">
        <v>13</v>
      </c>
      <c r="J39" s="2770">
        <v>0</v>
      </c>
      <c r="K39" s="2770">
        <v>0</v>
      </c>
      <c r="L39" s="2770">
        <v>0</v>
      </c>
      <c r="M39" s="2770">
        <f t="shared" si="10"/>
        <v>4</v>
      </c>
      <c r="N39" s="2770">
        <f t="shared" si="10"/>
        <v>9</v>
      </c>
      <c r="O39" s="2770">
        <f t="shared" si="10"/>
        <v>13</v>
      </c>
      <c r="P39" s="2770"/>
      <c r="Q39" s="3867" t="s">
        <v>3111</v>
      </c>
      <c r="R39" s="2821" t="s">
        <v>3069</v>
      </c>
    </row>
    <row r="40" spans="1:18" ht="38.25" customHeight="1" x14ac:dyDescent="0.2">
      <c r="A40" s="3246"/>
      <c r="B40" s="2770" t="s">
        <v>3112</v>
      </c>
      <c r="C40" s="2770"/>
      <c r="D40" s="2770">
        <v>0</v>
      </c>
      <c r="E40" s="2770">
        <v>0</v>
      </c>
      <c r="F40" s="2770">
        <v>0</v>
      </c>
      <c r="G40" s="2770">
        <v>0</v>
      </c>
      <c r="H40" s="2770">
        <v>9</v>
      </c>
      <c r="I40" s="2770">
        <v>9</v>
      </c>
      <c r="J40" s="2770">
        <v>0</v>
      </c>
      <c r="K40" s="2770">
        <v>0</v>
      </c>
      <c r="L40" s="2770">
        <v>0</v>
      </c>
      <c r="M40" s="2770">
        <f t="shared" si="10"/>
        <v>0</v>
      </c>
      <c r="N40" s="2770">
        <f t="shared" si="10"/>
        <v>9</v>
      </c>
      <c r="O40" s="2770">
        <f t="shared" si="10"/>
        <v>9</v>
      </c>
      <c r="P40" s="2770"/>
      <c r="Q40" s="1158" t="s">
        <v>3113</v>
      </c>
      <c r="R40" s="2824"/>
    </row>
    <row r="41" spans="1:18" ht="23.25" customHeight="1" thickBot="1" x14ac:dyDescent="0.25">
      <c r="A41" s="3253" t="s">
        <v>92</v>
      </c>
      <c r="B41" s="3253"/>
      <c r="C41" s="3253"/>
      <c r="D41" s="2776">
        <f>SUM(D39:D40)</f>
        <v>0</v>
      </c>
      <c r="E41" s="2776">
        <f t="shared" ref="E41:O41" si="12">SUM(E39:E40)</f>
        <v>0</v>
      </c>
      <c r="F41" s="2776">
        <f t="shared" si="12"/>
        <v>0</v>
      </c>
      <c r="G41" s="2776">
        <f t="shared" si="12"/>
        <v>4</v>
      </c>
      <c r="H41" s="2776">
        <f t="shared" si="12"/>
        <v>18</v>
      </c>
      <c r="I41" s="2776">
        <f t="shared" si="12"/>
        <v>22</v>
      </c>
      <c r="J41" s="2776">
        <f t="shared" si="12"/>
        <v>0</v>
      </c>
      <c r="K41" s="2776">
        <f t="shared" si="12"/>
        <v>0</v>
      </c>
      <c r="L41" s="2776">
        <f t="shared" si="12"/>
        <v>0</v>
      </c>
      <c r="M41" s="2776">
        <f t="shared" si="12"/>
        <v>4</v>
      </c>
      <c r="N41" s="2776">
        <f t="shared" si="12"/>
        <v>18</v>
      </c>
      <c r="O41" s="2776">
        <f t="shared" si="12"/>
        <v>22</v>
      </c>
      <c r="P41" s="3868" t="s">
        <v>130</v>
      </c>
      <c r="Q41" s="3868"/>
      <c r="R41" s="3868"/>
    </row>
    <row r="42" spans="1:18" ht="27.75" customHeight="1" thickBot="1" x14ac:dyDescent="0.25">
      <c r="A42" s="3237" t="s">
        <v>3114</v>
      </c>
      <c r="B42" s="3237"/>
      <c r="C42" s="3237"/>
      <c r="D42" s="1443">
        <f>SUM(D41,D38,D33,D19,D14)</f>
        <v>0</v>
      </c>
      <c r="E42" s="1443">
        <f t="shared" ref="E42:O42" si="13">SUM(E41,E38,E33,E19,E14)</f>
        <v>0</v>
      </c>
      <c r="F42" s="1443">
        <f t="shared" si="13"/>
        <v>0</v>
      </c>
      <c r="G42" s="1443">
        <f t="shared" si="13"/>
        <v>123</v>
      </c>
      <c r="H42" s="1443">
        <f t="shared" si="13"/>
        <v>129</v>
      </c>
      <c r="I42" s="1443">
        <f t="shared" si="13"/>
        <v>252</v>
      </c>
      <c r="J42" s="1443">
        <f t="shared" si="13"/>
        <v>9</v>
      </c>
      <c r="K42" s="1443">
        <f t="shared" si="13"/>
        <v>8</v>
      </c>
      <c r="L42" s="1443">
        <f t="shared" si="13"/>
        <v>17</v>
      </c>
      <c r="M42" s="1443">
        <f t="shared" si="13"/>
        <v>132</v>
      </c>
      <c r="N42" s="1443">
        <f t="shared" si="13"/>
        <v>137</v>
      </c>
      <c r="O42" s="1443">
        <f t="shared" si="13"/>
        <v>269</v>
      </c>
      <c r="P42" s="3587" t="s">
        <v>3071</v>
      </c>
      <c r="Q42" s="3587"/>
      <c r="R42" s="3587"/>
    </row>
    <row r="43" spans="1:18" ht="13.5" thickTop="1" x14ac:dyDescent="0.2"/>
  </sheetData>
  <mergeCells count="59">
    <mergeCell ref="A42:C42"/>
    <mergeCell ref="P42:R42"/>
    <mergeCell ref="A38:C38"/>
    <mergeCell ref="P38:R38"/>
    <mergeCell ref="A39:A40"/>
    <mergeCell ref="R39:R40"/>
    <mergeCell ref="A41:C41"/>
    <mergeCell ref="P41:R41"/>
    <mergeCell ref="A30:A32"/>
    <mergeCell ref="R30:R32"/>
    <mergeCell ref="A33:C33"/>
    <mergeCell ref="P33:R33"/>
    <mergeCell ref="A34:A37"/>
    <mergeCell ref="R34:R37"/>
    <mergeCell ref="Q26:Q29"/>
    <mergeCell ref="R26:R29"/>
    <mergeCell ref="D27:F27"/>
    <mergeCell ref="G27:I27"/>
    <mergeCell ref="J27:L27"/>
    <mergeCell ref="M27:O27"/>
    <mergeCell ref="A25:B25"/>
    <mergeCell ref="P25:R25"/>
    <mergeCell ref="A26:A29"/>
    <mergeCell ref="B26:B29"/>
    <mergeCell ref="C26:C29"/>
    <mergeCell ref="D26:F26"/>
    <mergeCell ref="G26:I26"/>
    <mergeCell ref="J26:L26"/>
    <mergeCell ref="M26:O26"/>
    <mergeCell ref="P26:P29"/>
    <mergeCell ref="A14:C14"/>
    <mergeCell ref="P14:R14"/>
    <mergeCell ref="A15:A18"/>
    <mergeCell ref="R15:R18"/>
    <mergeCell ref="A19:C19"/>
    <mergeCell ref="P19:R19"/>
    <mergeCell ref="A8:A13"/>
    <mergeCell ref="R8:R13"/>
    <mergeCell ref="B9:B10"/>
    <mergeCell ref="Q9:Q10"/>
    <mergeCell ref="B11:C11"/>
    <mergeCell ref="P11:Q11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310" orientation="landscape" useFirstPageNumber="1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48"/>
  <sheetViews>
    <sheetView rightToLeft="1" view="pageBreakPreview" zoomScale="88" zoomScaleNormal="75" zoomScaleSheetLayoutView="88" workbookViewId="0">
      <selection activeCell="F27" sqref="F27"/>
    </sheetView>
  </sheetViews>
  <sheetFormatPr defaultColWidth="10.28515625" defaultRowHeight="18" x14ac:dyDescent="0.25"/>
  <cols>
    <col min="1" max="1" width="26.42578125" style="293" customWidth="1"/>
    <col min="2" max="10" width="7.85546875" style="293" customWidth="1"/>
    <col min="11" max="13" width="7.85546875" style="297" customWidth="1"/>
    <col min="14" max="14" width="11" style="275" customWidth="1"/>
    <col min="15" max="15" width="15.7109375" style="275" customWidth="1"/>
    <col min="16" max="16384" width="10.28515625" style="293"/>
  </cols>
  <sheetData>
    <row r="1" spans="1:15" ht="27" customHeight="1" x14ac:dyDescent="0.25">
      <c r="A1" s="3060" t="s">
        <v>2306</v>
      </c>
      <c r="B1" s="3060"/>
      <c r="C1" s="3060"/>
      <c r="D1" s="3060"/>
      <c r="E1" s="3060"/>
      <c r="F1" s="3060"/>
      <c r="G1" s="3060"/>
      <c r="H1" s="3060"/>
      <c r="I1" s="3060"/>
      <c r="J1" s="3060"/>
      <c r="K1" s="3060"/>
      <c r="L1" s="3060"/>
      <c r="M1" s="3060"/>
      <c r="N1" s="3060"/>
      <c r="O1" s="3060"/>
    </row>
    <row r="2" spans="1:15" ht="33" customHeight="1" x14ac:dyDescent="0.25">
      <c r="A2" s="3061" t="s">
        <v>2307</v>
      </c>
      <c r="B2" s="3061"/>
      <c r="C2" s="3061"/>
      <c r="D2" s="3061"/>
      <c r="E2" s="3061"/>
      <c r="F2" s="3061"/>
      <c r="G2" s="3061"/>
      <c r="H2" s="3061"/>
      <c r="I2" s="3061"/>
      <c r="J2" s="3061"/>
      <c r="K2" s="3061"/>
      <c r="L2" s="3061"/>
      <c r="M2" s="3061"/>
      <c r="N2" s="3061"/>
      <c r="O2" s="3061"/>
    </row>
    <row r="3" spans="1:15" s="33" customFormat="1" ht="27" customHeight="1" thickBot="1" x14ac:dyDescent="0.3">
      <c r="A3" s="14" t="s">
        <v>2316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3062" t="s">
        <v>940</v>
      </c>
      <c r="O3" s="3062"/>
    </row>
    <row r="4" spans="1:15" s="33" customFormat="1" ht="27" customHeight="1" thickTop="1" x14ac:dyDescent="0.25">
      <c r="A4" s="2976" t="s">
        <v>32</v>
      </c>
      <c r="B4" s="2972" t="s">
        <v>33</v>
      </c>
      <c r="C4" s="2972"/>
      <c r="D4" s="2972"/>
      <c r="E4" s="2972" t="s">
        <v>1</v>
      </c>
      <c r="F4" s="2972"/>
      <c r="G4" s="2972"/>
      <c r="H4" s="2972" t="s">
        <v>2</v>
      </c>
      <c r="I4" s="2972"/>
      <c r="J4" s="2972"/>
      <c r="K4" s="2847" t="s">
        <v>31</v>
      </c>
      <c r="L4" s="2847"/>
      <c r="M4" s="2847"/>
      <c r="N4" s="2973" t="s">
        <v>98</v>
      </c>
      <c r="O4" s="2973"/>
    </row>
    <row r="5" spans="1:15" s="33" customFormat="1" ht="20.25" customHeight="1" x14ac:dyDescent="0.25">
      <c r="A5" s="2977"/>
      <c r="B5" s="2969" t="s">
        <v>94</v>
      </c>
      <c r="C5" s="2969"/>
      <c r="D5" s="2969"/>
      <c r="E5" s="2969" t="s">
        <v>95</v>
      </c>
      <c r="F5" s="2969"/>
      <c r="G5" s="2969"/>
      <c r="H5" s="2969" t="s">
        <v>96</v>
      </c>
      <c r="I5" s="2969"/>
      <c r="J5" s="2969"/>
      <c r="K5" s="2827" t="s">
        <v>116</v>
      </c>
      <c r="L5" s="2827"/>
      <c r="M5" s="2827"/>
      <c r="N5" s="2974"/>
      <c r="O5" s="2974"/>
    </row>
    <row r="6" spans="1:15" ht="20.25" customHeight="1" x14ac:dyDescent="0.25">
      <c r="A6" s="297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2974"/>
      <c r="O6" s="2974"/>
    </row>
    <row r="7" spans="1:15" ht="24.75" customHeight="1" thickBot="1" x14ac:dyDescent="0.3">
      <c r="A7" s="2978"/>
      <c r="B7" s="294" t="s">
        <v>181</v>
      </c>
      <c r="C7" s="294" t="s">
        <v>182</v>
      </c>
      <c r="D7" s="294" t="s">
        <v>183</v>
      </c>
      <c r="E7" s="294" t="s">
        <v>181</v>
      </c>
      <c r="F7" s="294" t="s">
        <v>182</v>
      </c>
      <c r="G7" s="294" t="s">
        <v>183</v>
      </c>
      <c r="H7" s="294" t="s">
        <v>181</v>
      </c>
      <c r="I7" s="294" t="s">
        <v>182</v>
      </c>
      <c r="J7" s="294" t="s">
        <v>183</v>
      </c>
      <c r="K7" s="294" t="s">
        <v>181</v>
      </c>
      <c r="L7" s="294" t="s">
        <v>182</v>
      </c>
      <c r="M7" s="294" t="s">
        <v>183</v>
      </c>
      <c r="N7" s="2975"/>
      <c r="O7" s="2975"/>
    </row>
    <row r="8" spans="1:15" ht="23.25" customHeight="1" x14ac:dyDescent="0.25">
      <c r="A8" s="295" t="s">
        <v>34</v>
      </c>
      <c r="B8" s="2605">
        <v>1</v>
      </c>
      <c r="C8" s="2605">
        <v>2</v>
      </c>
      <c r="D8" s="2605">
        <v>3</v>
      </c>
      <c r="E8" s="2605">
        <v>8</v>
      </c>
      <c r="F8" s="2605">
        <v>27</v>
      </c>
      <c r="G8" s="2605">
        <v>35</v>
      </c>
      <c r="H8" s="2605">
        <v>3</v>
      </c>
      <c r="I8" s="2605">
        <v>10</v>
      </c>
      <c r="J8" s="2605">
        <v>13</v>
      </c>
      <c r="K8" s="2605">
        <f t="shared" ref="K8:M20" si="0">SUM(H8,E8,B8)</f>
        <v>12</v>
      </c>
      <c r="L8" s="2605">
        <f t="shared" si="0"/>
        <v>39</v>
      </c>
      <c r="M8" s="2605">
        <f t="shared" si="0"/>
        <v>51</v>
      </c>
      <c r="N8" s="3059" t="s">
        <v>932</v>
      </c>
      <c r="O8" s="3059"/>
    </row>
    <row r="9" spans="1:15" ht="23.25" customHeight="1" x14ac:dyDescent="0.25">
      <c r="A9" s="169" t="s">
        <v>933</v>
      </c>
      <c r="B9" s="74">
        <v>0</v>
      </c>
      <c r="C9" s="74">
        <v>0</v>
      </c>
      <c r="D9" s="74">
        <v>0</v>
      </c>
      <c r="E9" s="74">
        <v>7</v>
      </c>
      <c r="F9" s="74">
        <v>7</v>
      </c>
      <c r="G9" s="74">
        <v>14</v>
      </c>
      <c r="H9" s="74">
        <v>0</v>
      </c>
      <c r="I9" s="74">
        <v>0</v>
      </c>
      <c r="J9" s="74">
        <v>0</v>
      </c>
      <c r="K9" s="74">
        <f t="shared" si="0"/>
        <v>7</v>
      </c>
      <c r="L9" s="74">
        <f t="shared" si="0"/>
        <v>7</v>
      </c>
      <c r="M9" s="74">
        <f t="shared" si="0"/>
        <v>14</v>
      </c>
      <c r="N9" s="3056" t="s">
        <v>428</v>
      </c>
      <c r="O9" s="3056"/>
    </row>
    <row r="10" spans="1:15" ht="23.25" customHeight="1" x14ac:dyDescent="0.25">
      <c r="A10" s="169" t="s">
        <v>429</v>
      </c>
      <c r="B10" s="74">
        <v>13</v>
      </c>
      <c r="C10" s="74">
        <v>12</v>
      </c>
      <c r="D10" s="74">
        <v>25</v>
      </c>
      <c r="E10" s="74">
        <v>24</v>
      </c>
      <c r="F10" s="74">
        <v>28</v>
      </c>
      <c r="G10" s="74">
        <v>52</v>
      </c>
      <c r="H10" s="74">
        <v>5</v>
      </c>
      <c r="I10" s="74">
        <v>6</v>
      </c>
      <c r="J10" s="74">
        <v>11</v>
      </c>
      <c r="K10" s="74">
        <f t="shared" si="0"/>
        <v>42</v>
      </c>
      <c r="L10" s="74">
        <f t="shared" si="0"/>
        <v>46</v>
      </c>
      <c r="M10" s="74">
        <f t="shared" si="0"/>
        <v>88</v>
      </c>
      <c r="N10" s="3056" t="s">
        <v>430</v>
      </c>
      <c r="O10" s="3056"/>
    </row>
    <row r="11" spans="1:15" ht="23.25" customHeight="1" x14ac:dyDescent="0.25">
      <c r="A11" s="169" t="s">
        <v>51</v>
      </c>
      <c r="B11" s="74">
        <v>0</v>
      </c>
      <c r="C11" s="74">
        <v>2</v>
      </c>
      <c r="D11" s="74">
        <v>2</v>
      </c>
      <c r="E11" s="74">
        <v>57</v>
      </c>
      <c r="F11" s="74">
        <v>54</v>
      </c>
      <c r="G11" s="74">
        <v>111</v>
      </c>
      <c r="H11" s="74">
        <v>13</v>
      </c>
      <c r="I11" s="74">
        <v>2</v>
      </c>
      <c r="J11" s="74">
        <v>15</v>
      </c>
      <c r="K11" s="74">
        <f t="shared" si="0"/>
        <v>70</v>
      </c>
      <c r="L11" s="74">
        <f t="shared" si="0"/>
        <v>58</v>
      </c>
      <c r="M11" s="74">
        <f t="shared" si="0"/>
        <v>128</v>
      </c>
      <c r="N11" s="3056" t="s">
        <v>100</v>
      </c>
      <c r="O11" s="3056"/>
    </row>
    <row r="12" spans="1:15" ht="23.25" customHeight="1" x14ac:dyDescent="0.25">
      <c r="A12" s="169" t="s">
        <v>37</v>
      </c>
      <c r="B12" s="74">
        <v>0</v>
      </c>
      <c r="C12" s="74">
        <v>0</v>
      </c>
      <c r="D12" s="74">
        <v>0</v>
      </c>
      <c r="E12" s="74">
        <v>44</v>
      </c>
      <c r="F12" s="74">
        <v>82</v>
      </c>
      <c r="G12" s="74">
        <v>126</v>
      </c>
      <c r="H12" s="74">
        <v>44</v>
      </c>
      <c r="I12" s="74">
        <v>52</v>
      </c>
      <c r="J12" s="74">
        <v>96</v>
      </c>
      <c r="K12" s="74">
        <f t="shared" si="0"/>
        <v>88</v>
      </c>
      <c r="L12" s="74">
        <f t="shared" si="0"/>
        <v>134</v>
      </c>
      <c r="M12" s="74">
        <f t="shared" si="0"/>
        <v>222</v>
      </c>
      <c r="N12" s="3056" t="s">
        <v>125</v>
      </c>
      <c r="O12" s="3056"/>
    </row>
    <row r="13" spans="1:15" ht="36.75" customHeight="1" x14ac:dyDescent="0.25">
      <c r="A13" s="169" t="s">
        <v>38</v>
      </c>
      <c r="B13" s="74">
        <v>20</v>
      </c>
      <c r="C13" s="74">
        <v>23</v>
      </c>
      <c r="D13" s="74">
        <v>43</v>
      </c>
      <c r="E13" s="74">
        <v>43</v>
      </c>
      <c r="F13" s="74">
        <v>40</v>
      </c>
      <c r="G13" s="74">
        <v>83</v>
      </c>
      <c r="H13" s="74">
        <v>25</v>
      </c>
      <c r="I13" s="74">
        <v>3</v>
      </c>
      <c r="J13" s="74">
        <v>28</v>
      </c>
      <c r="K13" s="74">
        <f t="shared" si="0"/>
        <v>88</v>
      </c>
      <c r="L13" s="74">
        <f t="shared" si="0"/>
        <v>66</v>
      </c>
      <c r="M13" s="74">
        <f t="shared" si="0"/>
        <v>154</v>
      </c>
      <c r="N13" s="3056" t="s">
        <v>160</v>
      </c>
      <c r="O13" s="3056"/>
    </row>
    <row r="14" spans="1:15" ht="27.75" customHeight="1" x14ac:dyDescent="0.25">
      <c r="A14" s="169" t="s">
        <v>934</v>
      </c>
      <c r="B14" s="74">
        <v>0</v>
      </c>
      <c r="C14" s="74">
        <v>0</v>
      </c>
      <c r="D14" s="74">
        <v>0</v>
      </c>
      <c r="E14" s="74">
        <v>9</v>
      </c>
      <c r="F14" s="74">
        <v>7</v>
      </c>
      <c r="G14" s="74">
        <v>16</v>
      </c>
      <c r="H14" s="74">
        <v>0</v>
      </c>
      <c r="I14" s="74">
        <v>0</v>
      </c>
      <c r="J14" s="74">
        <v>0</v>
      </c>
      <c r="K14" s="74">
        <f t="shared" si="0"/>
        <v>9</v>
      </c>
      <c r="L14" s="74">
        <f t="shared" si="0"/>
        <v>7</v>
      </c>
      <c r="M14" s="74">
        <f t="shared" si="0"/>
        <v>16</v>
      </c>
      <c r="N14" s="3056" t="s">
        <v>935</v>
      </c>
      <c r="O14" s="3056"/>
    </row>
    <row r="15" spans="1:15" ht="23.25" customHeight="1" x14ac:dyDescent="0.25">
      <c r="A15" s="169" t="s">
        <v>242</v>
      </c>
      <c r="B15" s="74">
        <v>0</v>
      </c>
      <c r="C15" s="74">
        <v>0</v>
      </c>
      <c r="D15" s="74">
        <v>0</v>
      </c>
      <c r="E15" s="74">
        <v>78</v>
      </c>
      <c r="F15" s="74">
        <v>95</v>
      </c>
      <c r="G15" s="74">
        <v>173</v>
      </c>
      <c r="H15" s="74">
        <v>32</v>
      </c>
      <c r="I15" s="74">
        <v>26</v>
      </c>
      <c r="J15" s="74">
        <v>58</v>
      </c>
      <c r="K15" s="74">
        <f t="shared" si="0"/>
        <v>110</v>
      </c>
      <c r="L15" s="74">
        <f t="shared" si="0"/>
        <v>121</v>
      </c>
      <c r="M15" s="74">
        <f t="shared" si="0"/>
        <v>231</v>
      </c>
      <c r="N15" s="3056" t="s">
        <v>232</v>
      </c>
      <c r="O15" s="3056"/>
    </row>
    <row r="16" spans="1:15" ht="28.5" customHeight="1" x14ac:dyDescent="0.25">
      <c r="A16" s="169" t="s">
        <v>936</v>
      </c>
      <c r="B16" s="74">
        <v>0</v>
      </c>
      <c r="C16" s="74">
        <v>0</v>
      </c>
      <c r="D16" s="74">
        <v>0</v>
      </c>
      <c r="E16" s="74">
        <v>52</v>
      </c>
      <c r="F16" s="74">
        <v>65</v>
      </c>
      <c r="G16" s="74">
        <v>117</v>
      </c>
      <c r="H16" s="74">
        <v>6</v>
      </c>
      <c r="I16" s="74">
        <v>6</v>
      </c>
      <c r="J16" s="74">
        <v>12</v>
      </c>
      <c r="K16" s="74">
        <f t="shared" si="0"/>
        <v>58</v>
      </c>
      <c r="L16" s="74">
        <f t="shared" si="0"/>
        <v>71</v>
      </c>
      <c r="M16" s="74">
        <f t="shared" si="0"/>
        <v>129</v>
      </c>
      <c r="N16" s="3056" t="s">
        <v>937</v>
      </c>
      <c r="O16" s="3056"/>
    </row>
    <row r="17" spans="1:15" ht="23.25" customHeight="1" x14ac:dyDescent="0.25">
      <c r="A17" s="169" t="s">
        <v>39</v>
      </c>
      <c r="B17" s="74">
        <v>0</v>
      </c>
      <c r="C17" s="74">
        <v>0</v>
      </c>
      <c r="D17" s="74">
        <v>0</v>
      </c>
      <c r="E17" s="74">
        <v>49</v>
      </c>
      <c r="F17" s="74">
        <v>76</v>
      </c>
      <c r="G17" s="74">
        <v>125</v>
      </c>
      <c r="H17" s="74">
        <v>16</v>
      </c>
      <c r="I17" s="74">
        <v>27</v>
      </c>
      <c r="J17" s="74">
        <v>43</v>
      </c>
      <c r="K17" s="74">
        <f t="shared" si="0"/>
        <v>65</v>
      </c>
      <c r="L17" s="74">
        <f t="shared" si="0"/>
        <v>103</v>
      </c>
      <c r="M17" s="74">
        <f t="shared" si="0"/>
        <v>168</v>
      </c>
      <c r="N17" s="3056" t="s">
        <v>442</v>
      </c>
      <c r="O17" s="3056"/>
    </row>
    <row r="18" spans="1:15" ht="23.25" customHeight="1" x14ac:dyDescent="0.25">
      <c r="A18" s="169" t="s">
        <v>938</v>
      </c>
      <c r="B18" s="74">
        <v>0</v>
      </c>
      <c r="C18" s="74">
        <v>0</v>
      </c>
      <c r="D18" s="74">
        <v>0</v>
      </c>
      <c r="E18" s="74">
        <v>16</v>
      </c>
      <c r="F18" s="74">
        <v>12</v>
      </c>
      <c r="G18" s="74">
        <v>28</v>
      </c>
      <c r="H18" s="74">
        <v>8</v>
      </c>
      <c r="I18" s="74">
        <v>4</v>
      </c>
      <c r="J18" s="74">
        <v>12</v>
      </c>
      <c r="K18" s="74">
        <f t="shared" si="0"/>
        <v>24</v>
      </c>
      <c r="L18" s="74">
        <f t="shared" si="0"/>
        <v>16</v>
      </c>
      <c r="M18" s="74">
        <f t="shared" si="0"/>
        <v>40</v>
      </c>
      <c r="N18" s="3056" t="s">
        <v>124</v>
      </c>
      <c r="O18" s="3056"/>
    </row>
    <row r="19" spans="1:15" ht="23.25" customHeight="1" x14ac:dyDescent="0.25">
      <c r="A19" s="169" t="s">
        <v>449</v>
      </c>
      <c r="B19" s="74">
        <v>0</v>
      </c>
      <c r="C19" s="74">
        <v>0</v>
      </c>
      <c r="D19" s="74">
        <v>0</v>
      </c>
      <c r="E19" s="74">
        <v>9</v>
      </c>
      <c r="F19" s="74">
        <v>9</v>
      </c>
      <c r="G19" s="74">
        <v>18</v>
      </c>
      <c r="H19" s="74">
        <v>6</v>
      </c>
      <c r="I19" s="74">
        <v>4</v>
      </c>
      <c r="J19" s="74">
        <v>10</v>
      </c>
      <c r="K19" s="74">
        <f t="shared" si="0"/>
        <v>15</v>
      </c>
      <c r="L19" s="74">
        <f t="shared" si="0"/>
        <v>13</v>
      </c>
      <c r="M19" s="74">
        <f t="shared" si="0"/>
        <v>28</v>
      </c>
      <c r="N19" s="3056" t="s">
        <v>939</v>
      </c>
      <c r="O19" s="3056"/>
    </row>
    <row r="20" spans="1:15" ht="36" customHeight="1" thickBot="1" x14ac:dyDescent="0.3">
      <c r="A20" s="296" t="s">
        <v>201</v>
      </c>
      <c r="B20" s="76">
        <v>0</v>
      </c>
      <c r="C20" s="76">
        <v>0</v>
      </c>
      <c r="D20" s="76">
        <v>0</v>
      </c>
      <c r="E20" s="76">
        <v>23</v>
      </c>
      <c r="F20" s="76">
        <v>4</v>
      </c>
      <c r="G20" s="76">
        <v>27</v>
      </c>
      <c r="H20" s="76">
        <v>17</v>
      </c>
      <c r="I20" s="76">
        <v>5</v>
      </c>
      <c r="J20" s="76">
        <v>22</v>
      </c>
      <c r="K20" s="76">
        <f t="shared" si="0"/>
        <v>40</v>
      </c>
      <c r="L20" s="76">
        <f t="shared" si="0"/>
        <v>9</v>
      </c>
      <c r="M20" s="76">
        <f t="shared" si="0"/>
        <v>49</v>
      </c>
      <c r="N20" s="3057" t="s">
        <v>2645</v>
      </c>
      <c r="O20" s="3057"/>
    </row>
    <row r="21" spans="1:15" ht="25.5" customHeight="1" thickBot="1" x14ac:dyDescent="0.3">
      <c r="A21" s="67" t="s">
        <v>87</v>
      </c>
      <c r="B21" s="2606">
        <f t="shared" ref="B21:M21" si="1">SUM(B8:B20)</f>
        <v>34</v>
      </c>
      <c r="C21" s="2606">
        <f t="shared" si="1"/>
        <v>39</v>
      </c>
      <c r="D21" s="2606">
        <f t="shared" si="1"/>
        <v>73</v>
      </c>
      <c r="E21" s="2606">
        <f t="shared" si="1"/>
        <v>419</v>
      </c>
      <c r="F21" s="2606">
        <f t="shared" si="1"/>
        <v>506</v>
      </c>
      <c r="G21" s="2606">
        <f t="shared" si="1"/>
        <v>925</v>
      </c>
      <c r="H21" s="2606">
        <f t="shared" si="1"/>
        <v>175</v>
      </c>
      <c r="I21" s="2606">
        <f t="shared" si="1"/>
        <v>145</v>
      </c>
      <c r="J21" s="2606">
        <f t="shared" si="1"/>
        <v>320</v>
      </c>
      <c r="K21" s="2606">
        <f t="shared" si="1"/>
        <v>628</v>
      </c>
      <c r="L21" s="2606">
        <f t="shared" si="1"/>
        <v>690</v>
      </c>
      <c r="M21" s="2606">
        <f t="shared" si="1"/>
        <v>1318</v>
      </c>
      <c r="N21" s="3058" t="s">
        <v>147</v>
      </c>
      <c r="O21" s="3058"/>
    </row>
    <row r="22" spans="1:15" ht="25.5" customHeight="1" thickTop="1" x14ac:dyDescent="0.25"/>
    <row r="23" spans="1:15" ht="25.5" customHeight="1" x14ac:dyDescent="0.25"/>
    <row r="24" spans="1:15" ht="25.5" customHeight="1" x14ac:dyDescent="0.25"/>
    <row r="48" ht="12.75" customHeight="1" x14ac:dyDescent="0.25"/>
  </sheetData>
  <mergeCells count="27">
    <mergeCell ref="A1:O1"/>
    <mergeCell ref="A2:O2"/>
    <mergeCell ref="N3:O3"/>
    <mergeCell ref="A4:A7"/>
    <mergeCell ref="B4:D4"/>
    <mergeCell ref="E4:G4"/>
    <mergeCell ref="H4:J4"/>
    <mergeCell ref="K4:M4"/>
    <mergeCell ref="N4:O7"/>
    <mergeCell ref="B5:D5"/>
    <mergeCell ref="N16:O16"/>
    <mergeCell ref="E5:G5"/>
    <mergeCell ref="H5:J5"/>
    <mergeCell ref="K5:M5"/>
    <mergeCell ref="N8:O8"/>
    <mergeCell ref="N9:O9"/>
    <mergeCell ref="N10:O10"/>
    <mergeCell ref="N11:O11"/>
    <mergeCell ref="N12:O12"/>
    <mergeCell ref="N13:O13"/>
    <mergeCell ref="N14:O14"/>
    <mergeCell ref="N15:O15"/>
    <mergeCell ref="N17:O17"/>
    <mergeCell ref="N18:O18"/>
    <mergeCell ref="N19:O19"/>
    <mergeCell ref="N20:O20"/>
    <mergeCell ref="N21:O21"/>
  </mergeCells>
  <printOptions horizontalCentered="1"/>
  <pageMargins left="0.70866141732283472" right="0.70866141732283472" top="1.2598425196850394" bottom="0.74803149606299213" header="1.299212598425197" footer="0.55118110236220474"/>
  <pageSetup paperSize="9" scale="80" firstPageNumber="69" orientation="landscape" useFirstPageNumber="1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4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35.5703125" style="2780" customWidth="1"/>
    <col min="2" max="3" width="8.7109375" style="2780" customWidth="1"/>
    <col min="4" max="4" width="7.5703125" style="2780" customWidth="1"/>
    <col min="5" max="5" width="7.42578125" style="2780" customWidth="1"/>
    <col min="6" max="6" width="7.5703125" style="2780" customWidth="1"/>
    <col min="7" max="7" width="7.85546875" style="2780" customWidth="1"/>
    <col min="8" max="8" width="7.5703125" style="2780" customWidth="1"/>
    <col min="9" max="9" width="8" style="2780" customWidth="1"/>
    <col min="10" max="11" width="8.140625" style="2780" customWidth="1"/>
    <col min="12" max="12" width="8.7109375" style="2780" customWidth="1"/>
    <col min="13" max="13" width="8" style="2780" customWidth="1"/>
    <col min="14" max="14" width="34" style="2780" customWidth="1"/>
    <col min="15" max="16384" width="9.140625" style="2780"/>
  </cols>
  <sheetData>
    <row r="1" spans="1:14" ht="36" customHeight="1" x14ac:dyDescent="0.2">
      <c r="A1" s="3039" t="s">
        <v>3115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54" customHeight="1" x14ac:dyDescent="0.2">
      <c r="A2" s="2798" t="s">
        <v>3116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34.5" customHeight="1" thickBot="1" x14ac:dyDescent="0.25">
      <c r="A3" s="2801" t="s">
        <v>3117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75" t="s">
        <v>3118</v>
      </c>
    </row>
    <row r="4" spans="1:14" ht="24.75" customHeight="1" thickTop="1" x14ac:dyDescent="0.2">
      <c r="A4" s="3194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3194" t="s">
        <v>31</v>
      </c>
      <c r="L4" s="3194"/>
      <c r="M4" s="3194"/>
      <c r="N4" s="3194" t="s">
        <v>98</v>
      </c>
    </row>
    <row r="5" spans="1:14" ht="24.75" customHeight="1" x14ac:dyDescent="0.2">
      <c r="A5" s="3224"/>
      <c r="B5" s="3833" t="s">
        <v>94</v>
      </c>
      <c r="C5" s="3833"/>
      <c r="D5" s="3833"/>
      <c r="E5" s="3834" t="s">
        <v>95</v>
      </c>
      <c r="F5" s="3834"/>
      <c r="G5" s="3834"/>
      <c r="H5" s="3833" t="s">
        <v>96</v>
      </c>
      <c r="I5" s="3833"/>
      <c r="J5" s="3833"/>
      <c r="K5" s="2930" t="s">
        <v>116</v>
      </c>
      <c r="L5" s="2930"/>
      <c r="M5" s="2930"/>
      <c r="N5" s="3224"/>
    </row>
    <row r="6" spans="1:14" ht="24.75" customHeight="1" x14ac:dyDescent="0.2">
      <c r="A6" s="3224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224"/>
    </row>
    <row r="7" spans="1:14" ht="24.75" customHeight="1" thickBot="1" x14ac:dyDescent="0.25">
      <c r="A7" s="3225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225"/>
    </row>
    <row r="8" spans="1:14" ht="34.5" customHeight="1" x14ac:dyDescent="0.2">
      <c r="A8" s="2765" t="s">
        <v>3060</v>
      </c>
      <c r="B8" s="3836">
        <v>0</v>
      </c>
      <c r="C8" s="3836">
        <v>0</v>
      </c>
      <c r="D8" s="3836">
        <v>0</v>
      </c>
      <c r="E8" s="3836">
        <v>44</v>
      </c>
      <c r="F8" s="3836">
        <v>14</v>
      </c>
      <c r="G8" s="3836">
        <v>58</v>
      </c>
      <c r="H8" s="3836">
        <v>2</v>
      </c>
      <c r="I8" s="3836">
        <v>1</v>
      </c>
      <c r="J8" s="3836">
        <v>3</v>
      </c>
      <c r="K8" s="2772">
        <f>SUM(B8,E8,H8)</f>
        <v>46</v>
      </c>
      <c r="L8" s="2772">
        <f>SUM(C8,F8,I8)</f>
        <v>15</v>
      </c>
      <c r="M8" s="2772">
        <f>SUM(K8:L8)</f>
        <v>61</v>
      </c>
      <c r="N8" s="3869" t="s">
        <v>3061</v>
      </c>
    </row>
    <row r="9" spans="1:14" ht="34.5" customHeight="1" x14ac:dyDescent="0.2">
      <c r="A9" s="2759" t="s">
        <v>3062</v>
      </c>
      <c r="B9" s="2770">
        <v>0</v>
      </c>
      <c r="C9" s="2770">
        <v>0</v>
      </c>
      <c r="D9" s="2770">
        <v>0</v>
      </c>
      <c r="E9" s="2770">
        <v>49</v>
      </c>
      <c r="F9" s="2770">
        <v>99</v>
      </c>
      <c r="G9" s="2770">
        <v>148</v>
      </c>
      <c r="H9" s="2770">
        <v>10</v>
      </c>
      <c r="I9" s="2770">
        <v>13</v>
      </c>
      <c r="J9" s="2770">
        <v>23</v>
      </c>
      <c r="K9" s="2770">
        <f t="shared" ref="K9:L12" si="0">SUM(B9,E9,H9)</f>
        <v>59</v>
      </c>
      <c r="L9" s="2770">
        <f t="shared" si="0"/>
        <v>112</v>
      </c>
      <c r="M9" s="2770">
        <f t="shared" ref="M9:M12" si="1">SUM(K9:L9)</f>
        <v>171</v>
      </c>
      <c r="N9" s="3870" t="s">
        <v>3063</v>
      </c>
    </row>
    <row r="10" spans="1:14" ht="34.5" customHeight="1" x14ac:dyDescent="0.2">
      <c r="A10" s="2759" t="s">
        <v>3064</v>
      </c>
      <c r="B10" s="2770">
        <v>0</v>
      </c>
      <c r="C10" s="2770">
        <v>0</v>
      </c>
      <c r="D10" s="2770">
        <v>0</v>
      </c>
      <c r="E10" s="2770">
        <v>55</v>
      </c>
      <c r="F10" s="2770">
        <v>40</v>
      </c>
      <c r="G10" s="2770">
        <v>95</v>
      </c>
      <c r="H10" s="2770">
        <v>0</v>
      </c>
      <c r="I10" s="2770">
        <v>0</v>
      </c>
      <c r="J10" s="2770">
        <v>0</v>
      </c>
      <c r="K10" s="2770">
        <f t="shared" si="0"/>
        <v>55</v>
      </c>
      <c r="L10" s="2770">
        <f t="shared" si="0"/>
        <v>40</v>
      </c>
      <c r="M10" s="2770">
        <f t="shared" si="1"/>
        <v>95</v>
      </c>
      <c r="N10" s="97" t="s">
        <v>3065</v>
      </c>
    </row>
    <row r="11" spans="1:14" ht="34.5" customHeight="1" x14ac:dyDescent="0.2">
      <c r="A11" s="2759" t="s">
        <v>3066</v>
      </c>
      <c r="B11" s="2770">
        <v>0</v>
      </c>
      <c r="C11" s="2770">
        <v>0</v>
      </c>
      <c r="D11" s="2770">
        <v>0</v>
      </c>
      <c r="E11" s="2770">
        <v>56</v>
      </c>
      <c r="F11" s="2770">
        <v>74</v>
      </c>
      <c r="G11" s="2770">
        <v>130</v>
      </c>
      <c r="H11" s="2770">
        <v>3</v>
      </c>
      <c r="I11" s="2770">
        <v>0</v>
      </c>
      <c r="J11" s="2770">
        <v>3</v>
      </c>
      <c r="K11" s="2770">
        <f t="shared" si="0"/>
        <v>59</v>
      </c>
      <c r="L11" s="2770">
        <f t="shared" si="0"/>
        <v>74</v>
      </c>
      <c r="M11" s="2770">
        <f t="shared" si="1"/>
        <v>133</v>
      </c>
      <c r="N11" s="3870" t="s">
        <v>3067</v>
      </c>
    </row>
    <row r="12" spans="1:14" ht="34.5" customHeight="1" thickBot="1" x14ac:dyDescent="0.25">
      <c r="A12" s="2760" t="s">
        <v>3068</v>
      </c>
      <c r="B12" s="2774">
        <v>0</v>
      </c>
      <c r="C12" s="2774">
        <v>0</v>
      </c>
      <c r="D12" s="2774">
        <v>0</v>
      </c>
      <c r="E12" s="2774">
        <v>4</v>
      </c>
      <c r="F12" s="2774">
        <v>20</v>
      </c>
      <c r="G12" s="2774">
        <v>24</v>
      </c>
      <c r="H12" s="2774">
        <v>0</v>
      </c>
      <c r="I12" s="2774">
        <v>0</v>
      </c>
      <c r="J12" s="2774">
        <v>0</v>
      </c>
      <c r="K12" s="2776">
        <f t="shared" si="0"/>
        <v>4</v>
      </c>
      <c r="L12" s="2776">
        <f t="shared" si="0"/>
        <v>20</v>
      </c>
      <c r="M12" s="2776">
        <f t="shared" si="1"/>
        <v>24</v>
      </c>
      <c r="N12" s="3870" t="s">
        <v>3069</v>
      </c>
    </row>
    <row r="13" spans="1:14" ht="31.5" customHeight="1" thickBot="1" x14ac:dyDescent="0.25">
      <c r="A13" s="2769" t="s">
        <v>3070</v>
      </c>
      <c r="B13" s="2769">
        <f>SUM(B8:B12)</f>
        <v>0</v>
      </c>
      <c r="C13" s="2769">
        <f t="shared" ref="C13:M13" si="2">SUM(C8:C12)</f>
        <v>0</v>
      </c>
      <c r="D13" s="2769">
        <f t="shared" si="2"/>
        <v>0</v>
      </c>
      <c r="E13" s="2769">
        <f t="shared" si="2"/>
        <v>208</v>
      </c>
      <c r="F13" s="2769">
        <f t="shared" si="2"/>
        <v>247</v>
      </c>
      <c r="G13" s="2769">
        <f t="shared" si="2"/>
        <v>455</v>
      </c>
      <c r="H13" s="2769">
        <f t="shared" si="2"/>
        <v>15</v>
      </c>
      <c r="I13" s="2769">
        <f t="shared" si="2"/>
        <v>14</v>
      </c>
      <c r="J13" s="2769">
        <f t="shared" si="2"/>
        <v>29</v>
      </c>
      <c r="K13" s="2769">
        <f t="shared" si="2"/>
        <v>223</v>
      </c>
      <c r="L13" s="2769">
        <f t="shared" si="2"/>
        <v>261</v>
      </c>
      <c r="M13" s="2769">
        <f t="shared" si="2"/>
        <v>484</v>
      </c>
      <c r="N13" s="3871" t="s">
        <v>3071</v>
      </c>
    </row>
    <row r="14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12" orientation="landscape" useFirstPageNumber="1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39"/>
  <sheetViews>
    <sheetView rightToLeft="1" view="pageBreakPreview" topLeftCell="A31" zoomScale="80" zoomScaleSheetLayoutView="80" workbookViewId="0">
      <selection activeCell="P25" sqref="P25"/>
    </sheetView>
  </sheetViews>
  <sheetFormatPr defaultRowHeight="12.75" x14ac:dyDescent="0.2"/>
  <cols>
    <col min="1" max="1" width="12.7109375" style="2780" customWidth="1"/>
    <col min="2" max="2" width="14.5703125" style="2780" customWidth="1"/>
    <col min="3" max="3" width="15.7109375" style="2780" customWidth="1"/>
    <col min="4" max="4" width="7.140625" style="2780" customWidth="1"/>
    <col min="5" max="5" width="8" style="2780" customWidth="1"/>
    <col min="6" max="7" width="6.85546875" style="2780" customWidth="1"/>
    <col min="8" max="8" width="7.42578125" style="2780" customWidth="1"/>
    <col min="9" max="9" width="6.85546875" style="2780" bestFit="1" customWidth="1"/>
    <col min="10" max="10" width="7" style="2780" customWidth="1"/>
    <col min="11" max="11" width="7.85546875" style="2780" customWidth="1"/>
    <col min="12" max="12" width="6.140625" style="2780" customWidth="1"/>
    <col min="13" max="13" width="6.42578125" style="2780" customWidth="1"/>
    <col min="14" max="14" width="8" style="2780" customWidth="1"/>
    <col min="15" max="15" width="7.140625" style="2780" customWidth="1"/>
    <col min="16" max="16" width="17.5703125" style="2780" customWidth="1"/>
    <col min="17" max="18" width="16.7109375" style="2780" customWidth="1"/>
    <col min="19" max="16384" width="9.140625" style="2780"/>
  </cols>
  <sheetData>
    <row r="1" spans="1:20" ht="27" customHeight="1" x14ac:dyDescent="0.2">
      <c r="A1" s="3039" t="s">
        <v>3119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20" ht="36.75" customHeight="1" x14ac:dyDescent="0.2">
      <c r="A2" s="2868" t="s">
        <v>3120</v>
      </c>
      <c r="B2" s="2868"/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2868"/>
      <c r="O2" s="2868"/>
      <c r="P2" s="2868"/>
      <c r="Q2" s="2868"/>
      <c r="R2" s="2868"/>
    </row>
    <row r="3" spans="1:20" ht="27" customHeight="1" thickBot="1" x14ac:dyDescent="0.25">
      <c r="A3" s="87" t="s">
        <v>3121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1"/>
      <c r="Q3" s="2790" t="s">
        <v>3122</v>
      </c>
      <c r="R3" s="2790"/>
    </row>
    <row r="4" spans="1:20" ht="24.7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857" t="s">
        <v>99</v>
      </c>
      <c r="Q4" s="3295" t="s">
        <v>126</v>
      </c>
      <c r="R4" s="3295" t="s">
        <v>253</v>
      </c>
    </row>
    <row r="5" spans="1:20" ht="24.75" customHeight="1" x14ac:dyDescent="0.2">
      <c r="A5" s="3067"/>
      <c r="B5" s="3067"/>
      <c r="C5" s="3067"/>
      <c r="D5" s="3833" t="s">
        <v>94</v>
      </c>
      <c r="E5" s="3833"/>
      <c r="F5" s="3833"/>
      <c r="G5" s="3834" t="s">
        <v>95</v>
      </c>
      <c r="H5" s="3834"/>
      <c r="I5" s="3834"/>
      <c r="J5" s="3833" t="s">
        <v>96</v>
      </c>
      <c r="K5" s="3833"/>
      <c r="L5" s="3833"/>
      <c r="M5" s="2930" t="s">
        <v>116</v>
      </c>
      <c r="N5" s="2930"/>
      <c r="O5" s="2930"/>
      <c r="P5" s="3858"/>
      <c r="Q5" s="3199"/>
      <c r="R5" s="3199"/>
    </row>
    <row r="6" spans="1:20" ht="24.7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858"/>
      <c r="Q6" s="3199"/>
      <c r="R6" s="3199"/>
    </row>
    <row r="7" spans="1:20" ht="23.25" customHeight="1" thickBot="1" x14ac:dyDescent="0.25">
      <c r="A7" s="3549"/>
      <c r="B7" s="3549"/>
      <c r="C7" s="354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859"/>
      <c r="Q7" s="3296"/>
      <c r="R7" s="3296"/>
    </row>
    <row r="8" spans="1:20" ht="47.25" customHeight="1" x14ac:dyDescent="0.2">
      <c r="A8" s="3211" t="s">
        <v>3060</v>
      </c>
      <c r="B8" s="1144" t="s">
        <v>3076</v>
      </c>
      <c r="C8" s="1144" t="s">
        <v>3076</v>
      </c>
      <c r="D8" s="3872">
        <v>0</v>
      </c>
      <c r="E8" s="3872">
        <v>0</v>
      </c>
      <c r="F8" s="3872">
        <v>0</v>
      </c>
      <c r="G8" s="3872">
        <v>4</v>
      </c>
      <c r="H8" s="3872">
        <v>3</v>
      </c>
      <c r="I8" s="3872">
        <v>7</v>
      </c>
      <c r="J8" s="3872">
        <v>0</v>
      </c>
      <c r="K8" s="3872">
        <v>0</v>
      </c>
      <c r="L8" s="3872">
        <v>0</v>
      </c>
      <c r="M8" s="3850">
        <f>SUM(D8,G8,J8)</f>
        <v>4</v>
      </c>
      <c r="N8" s="3850">
        <f>SUM(E8,H8,K8)</f>
        <v>3</v>
      </c>
      <c r="O8" s="3850">
        <f>SUM(M8:N8)</f>
        <v>7</v>
      </c>
      <c r="P8" s="1110" t="s">
        <v>3077</v>
      </c>
      <c r="Q8" s="1110" t="s">
        <v>3077</v>
      </c>
      <c r="R8" s="2934" t="s">
        <v>3123</v>
      </c>
    </row>
    <row r="9" spans="1:20" ht="57.75" customHeight="1" x14ac:dyDescent="0.2">
      <c r="A9" s="3187"/>
      <c r="B9" s="3201" t="s">
        <v>53</v>
      </c>
      <c r="C9" s="1144" t="s">
        <v>3078</v>
      </c>
      <c r="D9" s="3851">
        <v>0</v>
      </c>
      <c r="E9" s="3851">
        <v>0</v>
      </c>
      <c r="F9" s="3851">
        <v>0</v>
      </c>
      <c r="G9" s="3851">
        <v>7</v>
      </c>
      <c r="H9" s="3851">
        <v>4</v>
      </c>
      <c r="I9" s="3851">
        <v>11</v>
      </c>
      <c r="J9" s="3851">
        <v>0</v>
      </c>
      <c r="K9" s="3851">
        <v>0</v>
      </c>
      <c r="L9" s="3851">
        <v>0</v>
      </c>
      <c r="M9" s="3851">
        <f t="shared" ref="M9:N18" si="0">SUM(D9,G9,J9)</f>
        <v>7</v>
      </c>
      <c r="N9" s="3851">
        <f t="shared" si="0"/>
        <v>4</v>
      </c>
      <c r="O9" s="3851">
        <f t="shared" ref="O9:O18" si="1">SUM(M9:N9)</f>
        <v>11</v>
      </c>
      <c r="P9" s="2779" t="s">
        <v>3079</v>
      </c>
      <c r="Q9" s="3206" t="s">
        <v>1638</v>
      </c>
      <c r="R9" s="2901"/>
    </row>
    <row r="10" spans="1:20" ht="32.25" customHeight="1" x14ac:dyDescent="0.2">
      <c r="A10" s="3187"/>
      <c r="B10" s="3212"/>
      <c r="C10" s="1144" t="s">
        <v>3080</v>
      </c>
      <c r="D10" s="3851">
        <v>0</v>
      </c>
      <c r="E10" s="3851">
        <v>0</v>
      </c>
      <c r="F10" s="3851">
        <v>0</v>
      </c>
      <c r="G10" s="3851">
        <v>5</v>
      </c>
      <c r="H10" s="3851">
        <v>1</v>
      </c>
      <c r="I10" s="3851">
        <v>6</v>
      </c>
      <c r="J10" s="3851">
        <v>0</v>
      </c>
      <c r="K10" s="3851">
        <v>0</v>
      </c>
      <c r="L10" s="3851">
        <v>0</v>
      </c>
      <c r="M10" s="3851">
        <f t="shared" si="0"/>
        <v>5</v>
      </c>
      <c r="N10" s="3851">
        <f t="shared" si="0"/>
        <v>1</v>
      </c>
      <c r="O10" s="3851">
        <f t="shared" si="1"/>
        <v>6</v>
      </c>
      <c r="P10" s="2779" t="s">
        <v>3081</v>
      </c>
      <c r="Q10" s="3206"/>
      <c r="R10" s="2901"/>
    </row>
    <row r="11" spans="1:20" ht="28.5" customHeight="1" x14ac:dyDescent="0.2">
      <c r="A11" s="3187"/>
      <c r="B11" s="3065" t="s">
        <v>46</v>
      </c>
      <c r="C11" s="3065"/>
      <c r="D11" s="3851">
        <v>0</v>
      </c>
      <c r="E11" s="3851">
        <v>0</v>
      </c>
      <c r="F11" s="3851">
        <v>0</v>
      </c>
      <c r="G11" s="3851">
        <f>SUM(G9:G10)</f>
        <v>12</v>
      </c>
      <c r="H11" s="3851">
        <f t="shared" ref="H11:I11" si="2">SUM(H9:H10)</f>
        <v>5</v>
      </c>
      <c r="I11" s="3851">
        <f t="shared" si="2"/>
        <v>17</v>
      </c>
      <c r="J11" s="3851">
        <v>0</v>
      </c>
      <c r="K11" s="3851">
        <v>0</v>
      </c>
      <c r="L11" s="3851">
        <v>0</v>
      </c>
      <c r="M11" s="3851">
        <f t="shared" si="0"/>
        <v>12</v>
      </c>
      <c r="N11" s="3851">
        <f t="shared" si="0"/>
        <v>5</v>
      </c>
      <c r="O11" s="3851">
        <f t="shared" si="1"/>
        <v>17</v>
      </c>
      <c r="P11" s="3139" t="s">
        <v>251</v>
      </c>
      <c r="Q11" s="3139"/>
      <c r="R11" s="2901"/>
    </row>
    <row r="12" spans="1:20" ht="57.75" customHeight="1" x14ac:dyDescent="0.2">
      <c r="A12" s="3187"/>
      <c r="B12" s="1280" t="s">
        <v>3082</v>
      </c>
      <c r="C12" s="692" t="s">
        <v>3083</v>
      </c>
      <c r="D12" s="3851">
        <v>0</v>
      </c>
      <c r="E12" s="3851">
        <v>0</v>
      </c>
      <c r="F12" s="3851">
        <v>0</v>
      </c>
      <c r="G12" s="3851">
        <v>23</v>
      </c>
      <c r="H12" s="3851">
        <v>1</v>
      </c>
      <c r="I12" s="3851">
        <v>24</v>
      </c>
      <c r="J12" s="3851">
        <v>2</v>
      </c>
      <c r="K12" s="3851">
        <v>1</v>
      </c>
      <c r="L12" s="3851">
        <v>3</v>
      </c>
      <c r="M12" s="3851">
        <f t="shared" si="0"/>
        <v>25</v>
      </c>
      <c r="N12" s="3851">
        <f t="shared" si="0"/>
        <v>2</v>
      </c>
      <c r="O12" s="3851">
        <f t="shared" si="1"/>
        <v>27</v>
      </c>
      <c r="P12" s="2779" t="s">
        <v>3084</v>
      </c>
      <c r="Q12" s="3863" t="s">
        <v>3084</v>
      </c>
      <c r="R12" s="2901"/>
    </row>
    <row r="13" spans="1:20" ht="35.25" customHeight="1" x14ac:dyDescent="0.2">
      <c r="A13" s="3212"/>
      <c r="B13" s="2759" t="s">
        <v>3124</v>
      </c>
      <c r="C13" s="2759" t="s">
        <v>3124</v>
      </c>
      <c r="D13" s="3851">
        <v>0</v>
      </c>
      <c r="E13" s="3851">
        <v>0</v>
      </c>
      <c r="F13" s="3851">
        <v>0</v>
      </c>
      <c r="G13" s="3851">
        <v>5</v>
      </c>
      <c r="H13" s="3851">
        <v>5</v>
      </c>
      <c r="I13" s="3851">
        <v>10</v>
      </c>
      <c r="J13" s="3851">
        <v>0</v>
      </c>
      <c r="K13" s="3851">
        <v>0</v>
      </c>
      <c r="L13" s="3851">
        <v>0</v>
      </c>
      <c r="M13" s="3851">
        <f t="shared" si="0"/>
        <v>5</v>
      </c>
      <c r="N13" s="3851">
        <f t="shared" si="0"/>
        <v>5</v>
      </c>
      <c r="O13" s="3851">
        <f t="shared" si="1"/>
        <v>10</v>
      </c>
      <c r="P13" s="2779" t="s">
        <v>3125</v>
      </c>
      <c r="Q13" s="2779" t="s">
        <v>3125</v>
      </c>
      <c r="R13" s="2898"/>
      <c r="T13" s="3873"/>
    </row>
    <row r="14" spans="1:20" ht="29.25" customHeight="1" x14ac:dyDescent="0.2">
      <c r="A14" s="3247" t="s">
        <v>92</v>
      </c>
      <c r="B14" s="3247"/>
      <c r="C14" s="3247"/>
      <c r="D14" s="3851">
        <f>SUM(D8:D13)</f>
        <v>0</v>
      </c>
      <c r="E14" s="3851">
        <f t="shared" ref="E14:F14" si="3">SUM(E8:E13)</f>
        <v>0</v>
      </c>
      <c r="F14" s="3851">
        <f t="shared" si="3"/>
        <v>0</v>
      </c>
      <c r="G14" s="3851">
        <f>SUM(G11:G13,G8)</f>
        <v>44</v>
      </c>
      <c r="H14" s="3851">
        <f t="shared" ref="H14:L14" si="4">SUM(H11:H13,H8)</f>
        <v>14</v>
      </c>
      <c r="I14" s="3851">
        <f t="shared" si="4"/>
        <v>58</v>
      </c>
      <c r="J14" s="3851">
        <f t="shared" si="4"/>
        <v>2</v>
      </c>
      <c r="K14" s="3851">
        <f t="shared" si="4"/>
        <v>1</v>
      </c>
      <c r="L14" s="3851">
        <f t="shared" si="4"/>
        <v>3</v>
      </c>
      <c r="M14" s="3851">
        <f t="shared" si="0"/>
        <v>46</v>
      </c>
      <c r="N14" s="3851">
        <f t="shared" si="0"/>
        <v>15</v>
      </c>
      <c r="O14" s="3851">
        <f t="shared" si="1"/>
        <v>61</v>
      </c>
      <c r="P14" s="2899" t="s">
        <v>130</v>
      </c>
      <c r="Q14" s="2899"/>
      <c r="R14" s="2899"/>
      <c r="T14" s="6"/>
    </row>
    <row r="15" spans="1:20" ht="47.25" customHeight="1" x14ac:dyDescent="0.2">
      <c r="A15" s="3205" t="s">
        <v>3062</v>
      </c>
      <c r="B15" s="1214" t="s">
        <v>3089</v>
      </c>
      <c r="C15" s="736" t="s">
        <v>3089</v>
      </c>
      <c r="D15" s="3851">
        <v>0</v>
      </c>
      <c r="E15" s="3851">
        <v>0</v>
      </c>
      <c r="F15" s="3851">
        <v>0</v>
      </c>
      <c r="G15" s="3851">
        <v>24</v>
      </c>
      <c r="H15" s="3851">
        <v>16</v>
      </c>
      <c r="I15" s="3851">
        <v>40</v>
      </c>
      <c r="J15" s="3851">
        <v>0</v>
      </c>
      <c r="K15" s="3851">
        <v>0</v>
      </c>
      <c r="L15" s="3851">
        <v>0</v>
      </c>
      <c r="M15" s="3851">
        <f t="shared" si="0"/>
        <v>24</v>
      </c>
      <c r="N15" s="3851">
        <f t="shared" si="0"/>
        <v>16</v>
      </c>
      <c r="O15" s="3851">
        <f t="shared" si="1"/>
        <v>40</v>
      </c>
      <c r="P15" s="2779" t="s">
        <v>3090</v>
      </c>
      <c r="Q15" s="2779" t="s">
        <v>3090</v>
      </c>
      <c r="R15" s="2899" t="s">
        <v>3063</v>
      </c>
    </row>
    <row r="16" spans="1:20" ht="40.5" customHeight="1" x14ac:dyDescent="0.2">
      <c r="A16" s="3205"/>
      <c r="B16" s="736" t="s">
        <v>264</v>
      </c>
      <c r="C16" s="736" t="s">
        <v>264</v>
      </c>
      <c r="D16" s="3851">
        <v>0</v>
      </c>
      <c r="E16" s="3851">
        <v>0</v>
      </c>
      <c r="F16" s="3851">
        <v>0</v>
      </c>
      <c r="G16" s="3851">
        <v>13</v>
      </c>
      <c r="H16" s="3851">
        <v>31</v>
      </c>
      <c r="I16" s="3851">
        <v>44</v>
      </c>
      <c r="J16" s="3851">
        <v>10</v>
      </c>
      <c r="K16" s="3851">
        <v>13</v>
      </c>
      <c r="L16" s="3851">
        <v>23</v>
      </c>
      <c r="M16" s="3851">
        <f t="shared" si="0"/>
        <v>23</v>
      </c>
      <c r="N16" s="3851">
        <f t="shared" si="0"/>
        <v>44</v>
      </c>
      <c r="O16" s="3851">
        <f t="shared" si="1"/>
        <v>67</v>
      </c>
      <c r="P16" s="2779" t="s">
        <v>3091</v>
      </c>
      <c r="Q16" s="2779" t="s">
        <v>3091</v>
      </c>
      <c r="R16" s="2899"/>
    </row>
    <row r="17" spans="1:18" ht="36" customHeight="1" x14ac:dyDescent="0.2">
      <c r="A17" s="3201"/>
      <c r="B17" s="2757" t="s">
        <v>50</v>
      </c>
      <c r="C17" s="2757" t="s">
        <v>50</v>
      </c>
      <c r="D17" s="3">
        <v>0</v>
      </c>
      <c r="E17" s="3">
        <v>0</v>
      </c>
      <c r="F17" s="3">
        <v>0</v>
      </c>
      <c r="G17" s="3">
        <v>4</v>
      </c>
      <c r="H17" s="3">
        <v>36</v>
      </c>
      <c r="I17" s="3">
        <v>40</v>
      </c>
      <c r="J17" s="3851">
        <v>0</v>
      </c>
      <c r="K17" s="3851">
        <v>0</v>
      </c>
      <c r="L17" s="3">
        <v>0</v>
      </c>
      <c r="M17" s="3">
        <f t="shared" si="0"/>
        <v>4</v>
      </c>
      <c r="N17" s="3">
        <f t="shared" si="0"/>
        <v>36</v>
      </c>
      <c r="O17" s="3">
        <f t="shared" si="1"/>
        <v>40</v>
      </c>
      <c r="P17" s="2541" t="s">
        <v>3126</v>
      </c>
      <c r="Q17" s="2541" t="s">
        <v>3126</v>
      </c>
      <c r="R17" s="2900"/>
    </row>
    <row r="18" spans="1:18" ht="44.25" customHeight="1" x14ac:dyDescent="0.2">
      <c r="A18" s="736" t="s">
        <v>3127</v>
      </c>
      <c r="B18" s="2754" t="s">
        <v>3127</v>
      </c>
      <c r="C18" s="2756"/>
      <c r="D18" s="3851">
        <v>0</v>
      </c>
      <c r="E18" s="3851">
        <v>0</v>
      </c>
      <c r="F18" s="3851">
        <v>0</v>
      </c>
      <c r="G18" s="3851">
        <v>8</v>
      </c>
      <c r="H18" s="3851">
        <v>16</v>
      </c>
      <c r="I18" s="3851">
        <v>24</v>
      </c>
      <c r="J18" s="3851">
        <v>0</v>
      </c>
      <c r="K18" s="3851">
        <v>0</v>
      </c>
      <c r="L18" s="3851">
        <v>0</v>
      </c>
      <c r="M18" s="3851">
        <f t="shared" si="0"/>
        <v>8</v>
      </c>
      <c r="N18" s="3851">
        <f t="shared" si="0"/>
        <v>16</v>
      </c>
      <c r="O18" s="3851">
        <f t="shared" si="1"/>
        <v>24</v>
      </c>
      <c r="P18" s="1158"/>
      <c r="Q18" s="1158" t="s">
        <v>3128</v>
      </c>
      <c r="R18" s="1158" t="s">
        <v>3128</v>
      </c>
    </row>
    <row r="19" spans="1:18" ht="27" customHeight="1" thickBot="1" x14ac:dyDescent="0.25">
      <c r="A19" s="3244" t="s">
        <v>92</v>
      </c>
      <c r="B19" s="3244"/>
      <c r="C19" s="3244"/>
      <c r="D19" s="3874">
        <f>SUM(D15:D18)</f>
        <v>0</v>
      </c>
      <c r="E19" s="3874">
        <f t="shared" ref="E19:O19" si="5">SUM(E15:E18)</f>
        <v>0</v>
      </c>
      <c r="F19" s="3874">
        <f t="shared" si="5"/>
        <v>0</v>
      </c>
      <c r="G19" s="3874">
        <f t="shared" si="5"/>
        <v>49</v>
      </c>
      <c r="H19" s="3874">
        <f t="shared" si="5"/>
        <v>99</v>
      </c>
      <c r="I19" s="3874">
        <f t="shared" si="5"/>
        <v>148</v>
      </c>
      <c r="J19" s="3874">
        <f t="shared" si="5"/>
        <v>10</v>
      </c>
      <c r="K19" s="3874">
        <f t="shared" si="5"/>
        <v>13</v>
      </c>
      <c r="L19" s="3874">
        <f t="shared" si="5"/>
        <v>23</v>
      </c>
      <c r="M19" s="3874">
        <f t="shared" si="5"/>
        <v>59</v>
      </c>
      <c r="N19" s="3874">
        <f t="shared" si="5"/>
        <v>112</v>
      </c>
      <c r="O19" s="3874">
        <f t="shared" si="5"/>
        <v>171</v>
      </c>
      <c r="P19" s="2914" t="s">
        <v>130</v>
      </c>
      <c r="Q19" s="2914"/>
      <c r="R19" s="2914"/>
    </row>
    <row r="20" spans="1:18" ht="27" customHeight="1" x14ac:dyDescent="0.2">
      <c r="A20" s="2751"/>
      <c r="B20" s="2751"/>
      <c r="C20" s="2751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2703"/>
      <c r="Q20" s="2703"/>
      <c r="R20" s="2703"/>
    </row>
    <row r="21" spans="1:18" ht="27" customHeight="1" thickBot="1" x14ac:dyDescent="0.25">
      <c r="A21" s="3691" t="s">
        <v>3129</v>
      </c>
      <c r="B21" s="3691"/>
      <c r="C21" s="78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3168" t="s">
        <v>3130</v>
      </c>
      <c r="Q21" s="3168"/>
      <c r="R21" s="3168"/>
    </row>
    <row r="22" spans="1:18" ht="27" customHeight="1" thickTop="1" x14ac:dyDescent="0.2">
      <c r="A22" s="2968" t="s">
        <v>44</v>
      </c>
      <c r="B22" s="2968" t="s">
        <v>86</v>
      </c>
      <c r="C22" s="2968" t="s">
        <v>45</v>
      </c>
      <c r="D22" s="2968" t="s">
        <v>33</v>
      </c>
      <c r="E22" s="2968"/>
      <c r="F22" s="2968"/>
      <c r="G22" s="2968" t="s">
        <v>1</v>
      </c>
      <c r="H22" s="2968"/>
      <c r="I22" s="2968"/>
      <c r="J22" s="2968" t="s">
        <v>2</v>
      </c>
      <c r="K22" s="2968"/>
      <c r="L22" s="2968"/>
      <c r="M22" s="3194" t="s">
        <v>31</v>
      </c>
      <c r="N22" s="3194"/>
      <c r="O22" s="3194"/>
      <c r="P22" s="3857" t="s">
        <v>99</v>
      </c>
      <c r="Q22" s="3295" t="s">
        <v>126</v>
      </c>
      <c r="R22" s="3295" t="s">
        <v>253</v>
      </c>
    </row>
    <row r="23" spans="1:18" ht="27" customHeight="1" x14ac:dyDescent="0.2">
      <c r="A23" s="3067"/>
      <c r="B23" s="3067"/>
      <c r="C23" s="3067"/>
      <c r="D23" s="3833" t="s">
        <v>94</v>
      </c>
      <c r="E23" s="3833"/>
      <c r="F23" s="3833"/>
      <c r="G23" s="3834" t="s">
        <v>95</v>
      </c>
      <c r="H23" s="3834"/>
      <c r="I23" s="3834"/>
      <c r="J23" s="3833" t="s">
        <v>96</v>
      </c>
      <c r="K23" s="3833"/>
      <c r="L23" s="3833"/>
      <c r="M23" s="2930" t="s">
        <v>116</v>
      </c>
      <c r="N23" s="2930"/>
      <c r="O23" s="2930"/>
      <c r="P23" s="3858"/>
      <c r="Q23" s="3199"/>
      <c r="R23" s="3199"/>
    </row>
    <row r="24" spans="1:18" ht="27" customHeight="1" x14ac:dyDescent="0.2">
      <c r="A24" s="3067"/>
      <c r="B24" s="3067"/>
      <c r="C24" s="3067"/>
      <c r="D24" s="2559" t="s">
        <v>204</v>
      </c>
      <c r="E24" s="2559" t="s">
        <v>2833</v>
      </c>
      <c r="F24" s="2559" t="s">
        <v>26</v>
      </c>
      <c r="G24" s="2559" t="s">
        <v>204</v>
      </c>
      <c r="H24" s="2559" t="s">
        <v>2833</v>
      </c>
      <c r="I24" s="2559" t="s">
        <v>26</v>
      </c>
      <c r="J24" s="2559" t="s">
        <v>204</v>
      </c>
      <c r="K24" s="2559" t="s">
        <v>2833</v>
      </c>
      <c r="L24" s="2559" t="s">
        <v>26</v>
      </c>
      <c r="M24" s="2559" t="s">
        <v>204</v>
      </c>
      <c r="N24" s="2559" t="s">
        <v>2833</v>
      </c>
      <c r="O24" s="2559" t="s">
        <v>26</v>
      </c>
      <c r="P24" s="3858"/>
      <c r="Q24" s="3199"/>
      <c r="R24" s="3199"/>
    </row>
    <row r="25" spans="1:18" ht="27" customHeight="1" thickBot="1" x14ac:dyDescent="0.25">
      <c r="A25" s="3549"/>
      <c r="B25" s="3549"/>
      <c r="C25" s="3549"/>
      <c r="D25" s="79" t="s">
        <v>181</v>
      </c>
      <c r="E25" s="79" t="s">
        <v>182</v>
      </c>
      <c r="F25" s="79" t="s">
        <v>183</v>
      </c>
      <c r="G25" s="79" t="s">
        <v>181</v>
      </c>
      <c r="H25" s="79" t="s">
        <v>182</v>
      </c>
      <c r="I25" s="79" t="s">
        <v>183</v>
      </c>
      <c r="J25" s="79" t="s">
        <v>181</v>
      </c>
      <c r="K25" s="79" t="s">
        <v>182</v>
      </c>
      <c r="L25" s="79" t="s">
        <v>183</v>
      </c>
      <c r="M25" s="79" t="s">
        <v>181</v>
      </c>
      <c r="N25" s="79" t="s">
        <v>182</v>
      </c>
      <c r="O25" s="79" t="s">
        <v>183</v>
      </c>
      <c r="P25" s="3859"/>
      <c r="Q25" s="3296"/>
      <c r="R25" s="3296"/>
    </row>
    <row r="26" spans="1:18" ht="45" customHeight="1" x14ac:dyDescent="0.2">
      <c r="A26" s="3230" t="s">
        <v>3064</v>
      </c>
      <c r="B26" s="3875" t="s">
        <v>3098</v>
      </c>
      <c r="C26" s="82" t="s">
        <v>3099</v>
      </c>
      <c r="D26" s="2770">
        <v>0</v>
      </c>
      <c r="E26" s="2770">
        <v>0</v>
      </c>
      <c r="F26" s="2770">
        <v>0</v>
      </c>
      <c r="G26" s="2770">
        <v>22</v>
      </c>
      <c r="H26" s="2770">
        <v>7</v>
      </c>
      <c r="I26" s="2770">
        <v>29</v>
      </c>
      <c r="J26" s="2770">
        <v>0</v>
      </c>
      <c r="K26" s="2770">
        <v>0</v>
      </c>
      <c r="L26" s="2770">
        <v>0</v>
      </c>
      <c r="M26" s="2770">
        <f>SUM(D26,G26,J26)</f>
        <v>22</v>
      </c>
      <c r="N26" s="2770">
        <f>SUM(E26,H26,K26)</f>
        <v>7</v>
      </c>
      <c r="O26" s="2770">
        <f>SUM(M26,N26)</f>
        <v>29</v>
      </c>
      <c r="P26" s="1237" t="s">
        <v>256</v>
      </c>
      <c r="Q26" s="1237" t="s">
        <v>256</v>
      </c>
      <c r="R26" s="2905" t="s">
        <v>3065</v>
      </c>
    </row>
    <row r="27" spans="1:18" ht="45.75" customHeight="1" x14ac:dyDescent="0.2">
      <c r="A27" s="3205"/>
      <c r="B27" s="1214" t="s">
        <v>3038</v>
      </c>
      <c r="C27" s="736" t="s">
        <v>3038</v>
      </c>
      <c r="D27" s="2774">
        <v>0</v>
      </c>
      <c r="E27" s="2774">
        <v>0</v>
      </c>
      <c r="F27" s="2774">
        <v>0</v>
      </c>
      <c r="G27" s="2774">
        <v>16</v>
      </c>
      <c r="H27" s="2774">
        <v>21</v>
      </c>
      <c r="I27" s="2774">
        <v>37</v>
      </c>
      <c r="J27" s="2774">
        <v>0</v>
      </c>
      <c r="K27" s="2774">
        <v>0</v>
      </c>
      <c r="L27" s="2774">
        <v>0</v>
      </c>
      <c r="M27" s="2770">
        <f t="shared" ref="M27:N36" si="6">SUM(D27,G27,J27)</f>
        <v>16</v>
      </c>
      <c r="N27" s="2770">
        <f t="shared" si="6"/>
        <v>21</v>
      </c>
      <c r="O27" s="2770">
        <f t="shared" ref="O27:O36" si="7">SUM(M27,N27)</f>
        <v>37</v>
      </c>
      <c r="P27" s="2779" t="s">
        <v>3039</v>
      </c>
      <c r="Q27" s="2779" t="s">
        <v>3039</v>
      </c>
      <c r="R27" s="2899"/>
    </row>
    <row r="28" spans="1:18" ht="38.25" customHeight="1" x14ac:dyDescent="0.2">
      <c r="A28" s="3205"/>
      <c r="B28" s="736" t="s">
        <v>3100</v>
      </c>
      <c r="C28" s="736" t="s">
        <v>3100</v>
      </c>
      <c r="D28" s="2774">
        <v>0</v>
      </c>
      <c r="E28" s="2774">
        <v>0</v>
      </c>
      <c r="F28" s="2774">
        <v>0</v>
      </c>
      <c r="G28" s="2774">
        <v>17</v>
      </c>
      <c r="H28" s="2774">
        <v>12</v>
      </c>
      <c r="I28" s="2774">
        <v>29</v>
      </c>
      <c r="J28" s="2774">
        <v>0</v>
      </c>
      <c r="K28" s="2774">
        <v>0</v>
      </c>
      <c r="L28" s="2774">
        <v>0</v>
      </c>
      <c r="M28" s="2770">
        <f t="shared" si="6"/>
        <v>17</v>
      </c>
      <c r="N28" s="2770">
        <f t="shared" si="6"/>
        <v>12</v>
      </c>
      <c r="O28" s="2770">
        <f t="shared" si="7"/>
        <v>29</v>
      </c>
      <c r="P28" s="2779" t="s">
        <v>3101</v>
      </c>
      <c r="Q28" s="2779" t="s">
        <v>3101</v>
      </c>
      <c r="R28" s="2899"/>
    </row>
    <row r="29" spans="1:18" ht="25.5" customHeight="1" x14ac:dyDescent="0.2">
      <c r="A29" s="3247" t="s">
        <v>92</v>
      </c>
      <c r="B29" s="3247"/>
      <c r="C29" s="3247"/>
      <c r="D29" s="2774">
        <f>SUM(D26:D28)</f>
        <v>0</v>
      </c>
      <c r="E29" s="2774">
        <f t="shared" ref="E29:L29" si="8">SUM(E26:E28)</f>
        <v>0</v>
      </c>
      <c r="F29" s="2770">
        <f t="shared" si="8"/>
        <v>0</v>
      </c>
      <c r="G29" s="2770">
        <f t="shared" si="8"/>
        <v>55</v>
      </c>
      <c r="H29" s="2770">
        <f t="shared" si="8"/>
        <v>40</v>
      </c>
      <c r="I29" s="2770">
        <f t="shared" si="8"/>
        <v>95</v>
      </c>
      <c r="J29" s="2770">
        <f t="shared" si="8"/>
        <v>0</v>
      </c>
      <c r="K29" s="2770">
        <f t="shared" si="8"/>
        <v>0</v>
      </c>
      <c r="L29" s="2770">
        <f t="shared" si="8"/>
        <v>0</v>
      </c>
      <c r="M29" s="2770">
        <f t="shared" si="6"/>
        <v>55</v>
      </c>
      <c r="N29" s="2770">
        <f t="shared" si="6"/>
        <v>40</v>
      </c>
      <c r="O29" s="2770">
        <f t="shared" si="7"/>
        <v>95</v>
      </c>
      <c r="P29" s="2854" t="s">
        <v>130</v>
      </c>
      <c r="Q29" s="2854"/>
      <c r="R29" s="2854"/>
    </row>
    <row r="30" spans="1:18" ht="39" customHeight="1" x14ac:dyDescent="0.2">
      <c r="A30" s="3205" t="s">
        <v>3066</v>
      </c>
      <c r="B30" s="1214" t="s">
        <v>3102</v>
      </c>
      <c r="C30" s="736" t="s">
        <v>3102</v>
      </c>
      <c r="D30" s="2774">
        <v>0</v>
      </c>
      <c r="E30" s="2774">
        <v>0</v>
      </c>
      <c r="F30" s="2770">
        <v>0</v>
      </c>
      <c r="G30" s="2770">
        <v>14</v>
      </c>
      <c r="H30" s="2770">
        <v>15</v>
      </c>
      <c r="I30" s="2770">
        <v>29</v>
      </c>
      <c r="J30" s="2770">
        <v>3</v>
      </c>
      <c r="K30" s="2770"/>
      <c r="L30" s="2770">
        <v>3</v>
      </c>
      <c r="M30" s="2770">
        <f t="shared" si="6"/>
        <v>17</v>
      </c>
      <c r="N30" s="2770">
        <f t="shared" si="6"/>
        <v>15</v>
      </c>
      <c r="O30" s="2770">
        <f t="shared" si="7"/>
        <v>32</v>
      </c>
      <c r="P30" s="2779" t="s">
        <v>3103</v>
      </c>
      <c r="Q30" s="2779" t="s">
        <v>3103</v>
      </c>
      <c r="R30" s="2899" t="s">
        <v>3067</v>
      </c>
    </row>
    <row r="31" spans="1:18" ht="47.25" customHeight="1" x14ac:dyDescent="0.2">
      <c r="A31" s="3205"/>
      <c r="B31" s="1214" t="s">
        <v>3104</v>
      </c>
      <c r="C31" s="736" t="s">
        <v>3104</v>
      </c>
      <c r="D31" s="2774">
        <v>0</v>
      </c>
      <c r="E31" s="2774">
        <v>0</v>
      </c>
      <c r="F31" s="2774">
        <v>0</v>
      </c>
      <c r="G31" s="2770">
        <v>12</v>
      </c>
      <c r="H31" s="2770">
        <v>20</v>
      </c>
      <c r="I31" s="2770">
        <v>32</v>
      </c>
      <c r="J31" s="2774">
        <v>0</v>
      </c>
      <c r="K31" s="2774">
        <v>0</v>
      </c>
      <c r="L31" s="2774">
        <v>0</v>
      </c>
      <c r="M31" s="2770">
        <f t="shared" si="6"/>
        <v>12</v>
      </c>
      <c r="N31" s="2770">
        <f t="shared" si="6"/>
        <v>20</v>
      </c>
      <c r="O31" s="2770">
        <f t="shared" si="7"/>
        <v>32</v>
      </c>
      <c r="P31" s="2779" t="s">
        <v>3105</v>
      </c>
      <c r="Q31" s="2779" t="s">
        <v>3105</v>
      </c>
      <c r="R31" s="2899"/>
    </row>
    <row r="32" spans="1:18" ht="39" customHeight="1" x14ac:dyDescent="0.2">
      <c r="A32" s="3205"/>
      <c r="B32" s="736" t="s">
        <v>3106</v>
      </c>
      <c r="C32" s="736" t="s">
        <v>3106</v>
      </c>
      <c r="D32" s="2774">
        <v>0</v>
      </c>
      <c r="E32" s="2774">
        <v>0</v>
      </c>
      <c r="F32" s="2774">
        <v>0</v>
      </c>
      <c r="G32" s="2770">
        <v>14</v>
      </c>
      <c r="H32" s="2770">
        <v>18</v>
      </c>
      <c r="I32" s="2770">
        <v>32</v>
      </c>
      <c r="J32" s="2774">
        <v>0</v>
      </c>
      <c r="K32" s="2774">
        <v>0</v>
      </c>
      <c r="L32" s="2774">
        <v>0</v>
      </c>
      <c r="M32" s="2770">
        <f t="shared" si="6"/>
        <v>14</v>
      </c>
      <c r="N32" s="2770">
        <f t="shared" si="6"/>
        <v>18</v>
      </c>
      <c r="O32" s="2770">
        <f t="shared" si="7"/>
        <v>32</v>
      </c>
      <c r="P32" s="1158" t="s">
        <v>3107</v>
      </c>
      <c r="Q32" s="1158" t="s">
        <v>3107</v>
      </c>
      <c r="R32" s="2899"/>
    </row>
    <row r="33" spans="1:18" ht="39" customHeight="1" x14ac:dyDescent="0.2">
      <c r="A33" s="3205"/>
      <c r="B33" s="1214" t="s">
        <v>3108</v>
      </c>
      <c r="C33" s="736" t="s">
        <v>3108</v>
      </c>
      <c r="D33" s="2774">
        <v>0</v>
      </c>
      <c r="E33" s="2774">
        <v>0</v>
      </c>
      <c r="F33" s="2774">
        <v>0</v>
      </c>
      <c r="G33" s="2770">
        <v>16</v>
      </c>
      <c r="H33" s="2770">
        <v>21</v>
      </c>
      <c r="I33" s="2770">
        <v>37</v>
      </c>
      <c r="J33" s="2774">
        <v>0</v>
      </c>
      <c r="K33" s="2774">
        <v>0</v>
      </c>
      <c r="L33" s="2774">
        <v>0</v>
      </c>
      <c r="M33" s="2770">
        <f t="shared" si="6"/>
        <v>16</v>
      </c>
      <c r="N33" s="2770">
        <f t="shared" si="6"/>
        <v>21</v>
      </c>
      <c r="O33" s="2770">
        <f t="shared" si="7"/>
        <v>37</v>
      </c>
      <c r="P33" s="2779" t="s">
        <v>3109</v>
      </c>
      <c r="Q33" s="2779" t="s">
        <v>3109</v>
      </c>
      <c r="R33" s="2899"/>
    </row>
    <row r="34" spans="1:18" ht="31.5" customHeight="1" x14ac:dyDescent="0.2">
      <c r="A34" s="3247" t="s">
        <v>92</v>
      </c>
      <c r="B34" s="3247"/>
      <c r="C34" s="3247"/>
      <c r="D34" s="2774">
        <f>SUM(D30:D33)</f>
        <v>0</v>
      </c>
      <c r="E34" s="2774">
        <f t="shared" ref="E34:O34" si="9">SUM(E30:E33)</f>
        <v>0</v>
      </c>
      <c r="F34" s="2774">
        <f t="shared" si="9"/>
        <v>0</v>
      </c>
      <c r="G34" s="2774">
        <f t="shared" si="9"/>
        <v>56</v>
      </c>
      <c r="H34" s="2774">
        <f t="shared" si="9"/>
        <v>74</v>
      </c>
      <c r="I34" s="2774">
        <f t="shared" si="9"/>
        <v>130</v>
      </c>
      <c r="J34" s="2774">
        <f t="shared" si="9"/>
        <v>3</v>
      </c>
      <c r="K34" s="2774">
        <f t="shared" si="9"/>
        <v>0</v>
      </c>
      <c r="L34" s="2774">
        <f t="shared" si="9"/>
        <v>3</v>
      </c>
      <c r="M34" s="2774">
        <f t="shared" si="9"/>
        <v>59</v>
      </c>
      <c r="N34" s="2774">
        <f t="shared" si="9"/>
        <v>74</v>
      </c>
      <c r="O34" s="2774">
        <f t="shared" si="9"/>
        <v>133</v>
      </c>
      <c r="P34" s="2899" t="s">
        <v>130</v>
      </c>
      <c r="Q34" s="2899"/>
      <c r="R34" s="2899"/>
    </row>
    <row r="35" spans="1:18" ht="39" customHeight="1" x14ac:dyDescent="0.2">
      <c r="A35" s="3201" t="s">
        <v>3068</v>
      </c>
      <c r="B35" s="736" t="s">
        <v>3110</v>
      </c>
      <c r="C35" s="736"/>
      <c r="D35" s="2774">
        <v>0</v>
      </c>
      <c r="E35" s="2774">
        <v>0</v>
      </c>
      <c r="F35" s="2774">
        <v>0</v>
      </c>
      <c r="G35" s="2770">
        <v>4</v>
      </c>
      <c r="H35" s="2770">
        <v>11</v>
      </c>
      <c r="I35" s="2770">
        <v>15</v>
      </c>
      <c r="J35" s="2774">
        <v>0</v>
      </c>
      <c r="K35" s="2774">
        <v>0</v>
      </c>
      <c r="L35" s="2774">
        <v>0</v>
      </c>
      <c r="M35" s="2770">
        <f t="shared" si="6"/>
        <v>4</v>
      </c>
      <c r="N35" s="2770">
        <f t="shared" si="6"/>
        <v>11</v>
      </c>
      <c r="O35" s="2770">
        <f t="shared" si="7"/>
        <v>15</v>
      </c>
      <c r="P35" s="1158"/>
      <c r="Q35" s="1158" t="s">
        <v>3111</v>
      </c>
      <c r="R35" s="2821" t="s">
        <v>3069</v>
      </c>
    </row>
    <row r="36" spans="1:18" ht="39" customHeight="1" x14ac:dyDescent="0.2">
      <c r="A36" s="3187"/>
      <c r="B36" s="736" t="s">
        <v>3131</v>
      </c>
      <c r="C36" s="736"/>
      <c r="D36" s="2774">
        <v>0</v>
      </c>
      <c r="E36" s="2774">
        <v>0</v>
      </c>
      <c r="F36" s="2774">
        <v>0</v>
      </c>
      <c r="G36" s="2770">
        <v>0</v>
      </c>
      <c r="H36" s="2770">
        <v>9</v>
      </c>
      <c r="I36" s="2770">
        <v>9</v>
      </c>
      <c r="J36" s="2774">
        <v>0</v>
      </c>
      <c r="K36" s="2774">
        <v>0</v>
      </c>
      <c r="L36" s="2774">
        <v>0</v>
      </c>
      <c r="M36" s="2770">
        <f t="shared" si="6"/>
        <v>0</v>
      </c>
      <c r="N36" s="2770">
        <f t="shared" si="6"/>
        <v>9</v>
      </c>
      <c r="O36" s="2770">
        <f t="shared" si="7"/>
        <v>9</v>
      </c>
      <c r="P36" s="1158"/>
      <c r="Q36" s="1158" t="s">
        <v>3113</v>
      </c>
      <c r="R36" s="2822"/>
    </row>
    <row r="37" spans="1:18" ht="39" customHeight="1" thickBot="1" x14ac:dyDescent="0.25">
      <c r="A37" s="3247" t="s">
        <v>92</v>
      </c>
      <c r="B37" s="3247"/>
      <c r="C37" s="3247"/>
      <c r="D37" s="2774">
        <f>SUM(D35:D36)</f>
        <v>0</v>
      </c>
      <c r="E37" s="2774">
        <f t="shared" ref="E37:O37" si="10">SUM(E35:E36)</f>
        <v>0</v>
      </c>
      <c r="F37" s="2774">
        <f t="shared" si="10"/>
        <v>0</v>
      </c>
      <c r="G37" s="2774">
        <f t="shared" si="10"/>
        <v>4</v>
      </c>
      <c r="H37" s="2774">
        <f t="shared" si="10"/>
        <v>20</v>
      </c>
      <c r="I37" s="2774">
        <f t="shared" si="10"/>
        <v>24</v>
      </c>
      <c r="J37" s="2774">
        <f t="shared" si="10"/>
        <v>0</v>
      </c>
      <c r="K37" s="2774">
        <f t="shared" si="10"/>
        <v>0</v>
      </c>
      <c r="L37" s="2774">
        <f t="shared" si="10"/>
        <v>0</v>
      </c>
      <c r="M37" s="2774">
        <f t="shared" si="10"/>
        <v>4</v>
      </c>
      <c r="N37" s="2774">
        <f t="shared" si="10"/>
        <v>20</v>
      </c>
      <c r="O37" s="2774">
        <f t="shared" si="10"/>
        <v>24</v>
      </c>
      <c r="P37" s="2899" t="s">
        <v>130</v>
      </c>
      <c r="Q37" s="2899"/>
      <c r="R37" s="2899"/>
    </row>
    <row r="38" spans="1:18" ht="27" customHeight="1" thickTop="1" thickBot="1" x14ac:dyDescent="0.25">
      <c r="A38" s="3876" t="s">
        <v>3114</v>
      </c>
      <c r="B38" s="3876"/>
      <c r="C38" s="3876"/>
      <c r="D38" s="3877">
        <f>SUM(D37,D34,D29,D19,D14)</f>
        <v>0</v>
      </c>
      <c r="E38" s="3877">
        <f t="shared" ref="E38:O38" si="11">SUM(E37,E34,E29,E19,E14)</f>
        <v>0</v>
      </c>
      <c r="F38" s="3877">
        <f t="shared" si="11"/>
        <v>0</v>
      </c>
      <c r="G38" s="3877">
        <f t="shared" si="11"/>
        <v>208</v>
      </c>
      <c r="H38" s="3877">
        <f t="shared" si="11"/>
        <v>247</v>
      </c>
      <c r="I38" s="3877">
        <f t="shared" si="11"/>
        <v>455</v>
      </c>
      <c r="J38" s="3877">
        <f t="shared" si="11"/>
        <v>15</v>
      </c>
      <c r="K38" s="3877">
        <f t="shared" si="11"/>
        <v>14</v>
      </c>
      <c r="L38" s="3877">
        <f t="shared" si="11"/>
        <v>29</v>
      </c>
      <c r="M38" s="3877">
        <f t="shared" si="11"/>
        <v>223</v>
      </c>
      <c r="N38" s="3877">
        <f t="shared" si="11"/>
        <v>261</v>
      </c>
      <c r="O38" s="3877">
        <f t="shared" si="11"/>
        <v>484</v>
      </c>
      <c r="P38" s="3878" t="s">
        <v>3071</v>
      </c>
      <c r="Q38" s="3878"/>
      <c r="R38" s="3878"/>
    </row>
    <row r="39" spans="1:18" ht="13.5" thickTop="1" x14ac:dyDescent="0.2"/>
  </sheetData>
  <mergeCells count="59">
    <mergeCell ref="A38:C38"/>
    <mergeCell ref="P38:R38"/>
    <mergeCell ref="A34:C34"/>
    <mergeCell ref="P34:R34"/>
    <mergeCell ref="A35:A36"/>
    <mergeCell ref="R35:R36"/>
    <mergeCell ref="A37:C37"/>
    <mergeCell ref="P37:R37"/>
    <mergeCell ref="A26:A28"/>
    <mergeCell ref="R26:R28"/>
    <mergeCell ref="A29:C29"/>
    <mergeCell ref="P29:R29"/>
    <mergeCell ref="A30:A33"/>
    <mergeCell ref="R30:R33"/>
    <mergeCell ref="Q22:Q25"/>
    <mergeCell ref="R22:R25"/>
    <mergeCell ref="D23:F23"/>
    <mergeCell ref="G23:I23"/>
    <mergeCell ref="J23:L23"/>
    <mergeCell ref="M23:O23"/>
    <mergeCell ref="A21:B21"/>
    <mergeCell ref="P21:R21"/>
    <mergeCell ref="A22:A25"/>
    <mergeCell ref="B22:B25"/>
    <mergeCell ref="C22:C25"/>
    <mergeCell ref="D22:F22"/>
    <mergeCell ref="G22:I22"/>
    <mergeCell ref="J22:L22"/>
    <mergeCell ref="M22:O22"/>
    <mergeCell ref="P22:P25"/>
    <mergeCell ref="A14:C14"/>
    <mergeCell ref="P14:R14"/>
    <mergeCell ref="A15:A17"/>
    <mergeCell ref="R15:R17"/>
    <mergeCell ref="A19:C19"/>
    <mergeCell ref="P19:R19"/>
    <mergeCell ref="A8:A13"/>
    <mergeCell ref="R8:R13"/>
    <mergeCell ref="B9:B10"/>
    <mergeCell ref="Q9:Q10"/>
    <mergeCell ref="B11:C11"/>
    <mergeCell ref="P11:Q11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313" orientation="landscape" useFirstPageNumber="1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3132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3"/>
  <sheetViews>
    <sheetView rightToLeft="1" view="pageBreakPreview" zoomScale="80" zoomScaleSheetLayoutView="80" workbookViewId="0">
      <selection activeCell="P25" sqref="P25"/>
    </sheetView>
  </sheetViews>
  <sheetFormatPr defaultRowHeight="12.75" x14ac:dyDescent="0.2"/>
  <cols>
    <col min="1" max="1" width="26" style="2780" customWidth="1"/>
    <col min="2" max="13" width="9.140625" style="2780"/>
    <col min="14" max="14" width="28.140625" style="2780" customWidth="1"/>
    <col min="15" max="16384" width="9.140625" style="2780"/>
  </cols>
  <sheetData>
    <row r="1" spans="1:14" ht="31.5" customHeight="1" x14ac:dyDescent="0.2">
      <c r="A1" s="3039" t="s">
        <v>3133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39.75" customHeight="1" x14ac:dyDescent="0.2">
      <c r="A2" s="2798" t="s">
        <v>3134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31.5" customHeight="1" thickBot="1" x14ac:dyDescent="0.25">
      <c r="A3" s="2801" t="s">
        <v>3135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75" t="s">
        <v>3136</v>
      </c>
    </row>
    <row r="4" spans="1:14" ht="31.5" customHeight="1" thickTop="1" x14ac:dyDescent="0.2">
      <c r="A4" s="3194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3194" t="s">
        <v>31</v>
      </c>
      <c r="L4" s="3194"/>
      <c r="M4" s="3194"/>
      <c r="N4" s="3194" t="s">
        <v>98</v>
      </c>
    </row>
    <row r="5" spans="1:14" ht="31.5" customHeight="1" x14ac:dyDescent="0.2">
      <c r="A5" s="3224"/>
      <c r="B5" s="3833" t="s">
        <v>94</v>
      </c>
      <c r="C5" s="3833"/>
      <c r="D5" s="3833"/>
      <c r="E5" s="3834" t="s">
        <v>95</v>
      </c>
      <c r="F5" s="3834"/>
      <c r="G5" s="3834"/>
      <c r="H5" s="3833" t="s">
        <v>96</v>
      </c>
      <c r="I5" s="3833"/>
      <c r="J5" s="3833"/>
      <c r="K5" s="2930" t="s">
        <v>116</v>
      </c>
      <c r="L5" s="2930"/>
      <c r="M5" s="2930"/>
      <c r="N5" s="3224"/>
    </row>
    <row r="6" spans="1:14" ht="31.5" customHeight="1" x14ac:dyDescent="0.2">
      <c r="A6" s="3224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224"/>
    </row>
    <row r="7" spans="1:14" ht="31.5" customHeight="1" thickBot="1" x14ac:dyDescent="0.25">
      <c r="A7" s="3225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225"/>
    </row>
    <row r="8" spans="1:14" ht="42.75" customHeight="1" x14ac:dyDescent="0.2">
      <c r="A8" s="2765" t="s">
        <v>3137</v>
      </c>
      <c r="B8" s="3836">
        <v>0</v>
      </c>
      <c r="C8" s="3836">
        <v>1</v>
      </c>
      <c r="D8" s="3836">
        <v>1</v>
      </c>
      <c r="E8" s="3836">
        <v>20</v>
      </c>
      <c r="F8" s="3836">
        <v>11</v>
      </c>
      <c r="G8" s="3836">
        <v>31</v>
      </c>
      <c r="H8" s="3836">
        <v>4</v>
      </c>
      <c r="I8" s="3836">
        <v>2</v>
      </c>
      <c r="J8" s="3836">
        <v>6</v>
      </c>
      <c r="K8" s="2772">
        <f>SUM(B8,E8,H8)</f>
        <v>24</v>
      </c>
      <c r="L8" s="2772">
        <f>SUM(C8,F8,I8)</f>
        <v>14</v>
      </c>
      <c r="M8" s="2772">
        <f>SUM(K8:L8)</f>
        <v>38</v>
      </c>
      <c r="N8" s="3879" t="s">
        <v>3138</v>
      </c>
    </row>
    <row r="9" spans="1:14" ht="53.25" customHeight="1" x14ac:dyDescent="0.2">
      <c r="A9" s="2770" t="s">
        <v>3139</v>
      </c>
      <c r="B9" s="2770">
        <v>0</v>
      </c>
      <c r="C9" s="2770">
        <v>0</v>
      </c>
      <c r="D9" s="2770">
        <v>0</v>
      </c>
      <c r="E9" s="2770">
        <v>4</v>
      </c>
      <c r="F9" s="2770">
        <v>5</v>
      </c>
      <c r="G9" s="2770">
        <v>9</v>
      </c>
      <c r="H9" s="2770">
        <v>0</v>
      </c>
      <c r="I9" s="2770">
        <v>0</v>
      </c>
      <c r="J9" s="2770">
        <v>0</v>
      </c>
      <c r="K9" s="2770">
        <f t="shared" ref="K9:L11" si="0">SUM(B9,E9,H9)</f>
        <v>4</v>
      </c>
      <c r="L9" s="2770">
        <f t="shared" si="0"/>
        <v>5</v>
      </c>
      <c r="M9" s="2770">
        <f t="shared" ref="M9:M11" si="1">SUM(K9:L9)</f>
        <v>9</v>
      </c>
      <c r="N9" s="3870" t="s">
        <v>3063</v>
      </c>
    </row>
    <row r="10" spans="1:14" ht="42.75" customHeight="1" x14ac:dyDescent="0.2">
      <c r="A10" s="2770" t="s">
        <v>3140</v>
      </c>
      <c r="B10" s="2770">
        <v>0</v>
      </c>
      <c r="C10" s="2770">
        <v>0</v>
      </c>
      <c r="D10" s="2770">
        <v>0</v>
      </c>
      <c r="E10" s="2770">
        <v>8</v>
      </c>
      <c r="F10" s="2770">
        <v>12</v>
      </c>
      <c r="G10" s="2770">
        <v>20</v>
      </c>
      <c r="H10" s="2770">
        <v>0</v>
      </c>
      <c r="I10" s="2770">
        <v>0</v>
      </c>
      <c r="J10" s="2770">
        <v>0</v>
      </c>
      <c r="K10" s="2770">
        <f t="shared" si="0"/>
        <v>8</v>
      </c>
      <c r="L10" s="2770">
        <f t="shared" si="0"/>
        <v>12</v>
      </c>
      <c r="M10" s="2770">
        <f t="shared" si="1"/>
        <v>20</v>
      </c>
      <c r="N10" s="98" t="s">
        <v>3141</v>
      </c>
    </row>
    <row r="11" spans="1:14" ht="42.75" customHeight="1" thickBot="1" x14ac:dyDescent="0.25">
      <c r="A11" s="2770" t="s">
        <v>3142</v>
      </c>
      <c r="B11" s="2770">
        <v>0</v>
      </c>
      <c r="C11" s="2770">
        <v>0</v>
      </c>
      <c r="D11" s="2770">
        <v>0</v>
      </c>
      <c r="E11" s="2770">
        <v>14</v>
      </c>
      <c r="F11" s="2770">
        <v>14</v>
      </c>
      <c r="G11" s="2770">
        <v>28</v>
      </c>
      <c r="H11" s="2770">
        <v>0</v>
      </c>
      <c r="I11" s="2770">
        <v>0</v>
      </c>
      <c r="J11" s="2770">
        <v>0</v>
      </c>
      <c r="K11" s="2770">
        <f t="shared" si="0"/>
        <v>14</v>
      </c>
      <c r="L11" s="2770">
        <f t="shared" si="0"/>
        <v>14</v>
      </c>
      <c r="M11" s="2770">
        <f t="shared" si="1"/>
        <v>28</v>
      </c>
      <c r="N11" s="3880" t="s">
        <v>3143</v>
      </c>
    </row>
    <row r="12" spans="1:14" ht="42.75" customHeight="1" thickBot="1" x14ac:dyDescent="0.25">
      <c r="A12" s="114" t="s">
        <v>87</v>
      </c>
      <c r="B12" s="1443">
        <f>SUM(B8:B11)</f>
        <v>0</v>
      </c>
      <c r="C12" s="1443">
        <f t="shared" ref="C12:M12" si="2">SUM(C8:C11)</f>
        <v>1</v>
      </c>
      <c r="D12" s="1443">
        <f t="shared" si="2"/>
        <v>1</v>
      </c>
      <c r="E12" s="1443">
        <f t="shared" si="2"/>
        <v>46</v>
      </c>
      <c r="F12" s="1443">
        <f t="shared" si="2"/>
        <v>42</v>
      </c>
      <c r="G12" s="1443">
        <f t="shared" si="2"/>
        <v>88</v>
      </c>
      <c r="H12" s="1443">
        <f t="shared" si="2"/>
        <v>4</v>
      </c>
      <c r="I12" s="1443">
        <f t="shared" si="2"/>
        <v>2</v>
      </c>
      <c r="J12" s="1443">
        <f t="shared" si="2"/>
        <v>6</v>
      </c>
      <c r="K12" s="1443">
        <f t="shared" si="2"/>
        <v>50</v>
      </c>
      <c r="L12" s="1443">
        <f t="shared" si="2"/>
        <v>45</v>
      </c>
      <c r="M12" s="1443">
        <f t="shared" si="2"/>
        <v>95</v>
      </c>
      <c r="N12" s="3871" t="s">
        <v>147</v>
      </c>
    </row>
    <row r="13" spans="1:14" ht="13.5" customHeight="1" thickTop="1" x14ac:dyDescent="0.2">
      <c r="N13" s="3848"/>
    </row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17" orientation="landscape" useFirstPageNumber="1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2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13.85546875" style="2780" customWidth="1"/>
    <col min="2" max="2" width="17" style="2780" customWidth="1"/>
    <col min="3" max="3" width="16.140625" style="2780" customWidth="1"/>
    <col min="4" max="4" width="6" style="2780" bestFit="1" customWidth="1"/>
    <col min="5" max="5" width="8" style="2780" customWidth="1"/>
    <col min="6" max="6" width="8.28515625" style="2780" customWidth="1"/>
    <col min="7" max="7" width="7.5703125" style="2780" customWidth="1"/>
    <col min="8" max="8" width="8.28515625" style="2780" customWidth="1"/>
    <col min="9" max="9" width="7.42578125" style="2780" customWidth="1"/>
    <col min="10" max="10" width="7.7109375" style="2780" customWidth="1"/>
    <col min="11" max="11" width="8" style="2780" customWidth="1"/>
    <col min="12" max="13" width="7.85546875" style="2780" customWidth="1"/>
    <col min="14" max="14" width="8.5703125" style="2780" customWidth="1"/>
    <col min="15" max="15" width="7.7109375" style="2780" customWidth="1"/>
    <col min="16" max="16" width="20.140625" style="2780" customWidth="1"/>
    <col min="17" max="17" width="15.5703125" style="2780" customWidth="1"/>
    <col min="18" max="18" width="15" style="2780" customWidth="1"/>
    <col min="19" max="16384" width="9.140625" style="2780"/>
  </cols>
  <sheetData>
    <row r="1" spans="1:18" ht="28.5" customHeight="1" x14ac:dyDescent="0.2">
      <c r="A1" s="3039" t="s">
        <v>3144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18" ht="39.75" customHeight="1" x14ac:dyDescent="0.2">
      <c r="A2" s="2868" t="s">
        <v>3073</v>
      </c>
      <c r="B2" s="2868"/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2868"/>
      <c r="O2" s="2868"/>
      <c r="P2" s="2868"/>
      <c r="Q2" s="2868"/>
      <c r="R2" s="2868"/>
    </row>
    <row r="3" spans="1:18" ht="25.5" customHeight="1" thickBot="1" x14ac:dyDescent="0.25">
      <c r="A3" s="87" t="s">
        <v>3145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1"/>
      <c r="Q3" s="2790" t="s">
        <v>3146</v>
      </c>
      <c r="R3" s="2790"/>
    </row>
    <row r="4" spans="1:18" ht="21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857" t="s">
        <v>99</v>
      </c>
      <c r="Q4" s="3295" t="s">
        <v>126</v>
      </c>
      <c r="R4" s="3295" t="s">
        <v>253</v>
      </c>
    </row>
    <row r="5" spans="1:18" ht="21" customHeight="1" x14ac:dyDescent="0.2">
      <c r="A5" s="3067"/>
      <c r="B5" s="3067"/>
      <c r="C5" s="3067"/>
      <c r="D5" s="3833" t="s">
        <v>94</v>
      </c>
      <c r="E5" s="3833"/>
      <c r="F5" s="3833"/>
      <c r="G5" s="3834" t="s">
        <v>95</v>
      </c>
      <c r="H5" s="3834"/>
      <c r="I5" s="3834"/>
      <c r="J5" s="3833" t="s">
        <v>96</v>
      </c>
      <c r="K5" s="3833"/>
      <c r="L5" s="3833"/>
      <c r="M5" s="2930" t="s">
        <v>116</v>
      </c>
      <c r="N5" s="2930"/>
      <c r="O5" s="2930"/>
      <c r="P5" s="3858"/>
      <c r="Q5" s="3199"/>
      <c r="R5" s="3199"/>
    </row>
    <row r="6" spans="1:18" ht="21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858"/>
      <c r="Q6" s="3199"/>
      <c r="R6" s="3199"/>
    </row>
    <row r="7" spans="1:18" ht="21" customHeight="1" thickBot="1" x14ac:dyDescent="0.25">
      <c r="A7" s="3549"/>
      <c r="B7" s="3549"/>
      <c r="C7" s="354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859"/>
      <c r="Q7" s="3296"/>
      <c r="R7" s="3296"/>
    </row>
    <row r="8" spans="1:18" ht="45.75" customHeight="1" x14ac:dyDescent="0.2">
      <c r="A8" s="3230" t="s">
        <v>3147</v>
      </c>
      <c r="B8" s="3211" t="s">
        <v>3148</v>
      </c>
      <c r="C8" s="82" t="s">
        <v>3149</v>
      </c>
      <c r="D8" s="3836">
        <v>0</v>
      </c>
      <c r="E8" s="3836">
        <v>0</v>
      </c>
      <c r="F8" s="3836">
        <v>0</v>
      </c>
      <c r="G8" s="3836">
        <v>7</v>
      </c>
      <c r="H8" s="3836">
        <v>5</v>
      </c>
      <c r="I8" s="3836">
        <v>12</v>
      </c>
      <c r="J8" s="3836">
        <v>4</v>
      </c>
      <c r="K8" s="3836">
        <v>2</v>
      </c>
      <c r="L8" s="3836">
        <v>6</v>
      </c>
      <c r="M8" s="3836">
        <f>SUM(D8,G8,J8)</f>
        <v>11</v>
      </c>
      <c r="N8" s="3836">
        <f>SUM(E8,H8,K8)</f>
        <v>7</v>
      </c>
      <c r="O8" s="3836">
        <f>SUM(M8,N8)</f>
        <v>18</v>
      </c>
      <c r="P8" s="1237" t="s">
        <v>3150</v>
      </c>
      <c r="Q8" s="2934" t="s">
        <v>3151</v>
      </c>
      <c r="R8" s="2934" t="s">
        <v>3138</v>
      </c>
    </row>
    <row r="9" spans="1:18" ht="31.5" customHeight="1" x14ac:dyDescent="0.2">
      <c r="A9" s="3212"/>
      <c r="B9" s="3187"/>
      <c r="C9" s="736" t="s">
        <v>3152</v>
      </c>
      <c r="D9" s="2773">
        <v>0</v>
      </c>
      <c r="E9" s="2773">
        <v>0</v>
      </c>
      <c r="F9" s="2773">
        <v>0</v>
      </c>
      <c r="G9" s="2773">
        <v>3</v>
      </c>
      <c r="H9" s="2773">
        <v>2</v>
      </c>
      <c r="I9" s="2773">
        <v>5</v>
      </c>
      <c r="J9" s="2773">
        <v>0</v>
      </c>
      <c r="K9" s="2773">
        <v>0</v>
      </c>
      <c r="L9" s="2773">
        <v>0</v>
      </c>
      <c r="M9" s="2770">
        <f t="shared" ref="M9:N9" si="0">SUM(D9,G9,J9)</f>
        <v>3</v>
      </c>
      <c r="N9" s="2770">
        <f t="shared" si="0"/>
        <v>2</v>
      </c>
      <c r="O9" s="2770">
        <f t="shared" ref="O9" si="1">SUM(M9,N9)</f>
        <v>5</v>
      </c>
      <c r="P9" s="2771" t="s">
        <v>3153</v>
      </c>
      <c r="Q9" s="2901"/>
      <c r="R9" s="2901"/>
    </row>
    <row r="10" spans="1:18" ht="30.75" customHeight="1" x14ac:dyDescent="0.2">
      <c r="A10" s="3212"/>
      <c r="B10" s="3065" t="s">
        <v>46</v>
      </c>
      <c r="C10" s="3065"/>
      <c r="D10" s="2773">
        <f>SUM(D8:D9)</f>
        <v>0</v>
      </c>
      <c r="E10" s="2773">
        <f t="shared" ref="E10:O10" si="2">SUM(E8:E9)</f>
        <v>0</v>
      </c>
      <c r="F10" s="2773">
        <f t="shared" si="2"/>
        <v>0</v>
      </c>
      <c r="G10" s="2773">
        <f t="shared" si="2"/>
        <v>10</v>
      </c>
      <c r="H10" s="2773">
        <f t="shared" si="2"/>
        <v>7</v>
      </c>
      <c r="I10" s="2773">
        <f t="shared" si="2"/>
        <v>17</v>
      </c>
      <c r="J10" s="2773">
        <f t="shared" si="2"/>
        <v>4</v>
      </c>
      <c r="K10" s="2773">
        <f t="shared" si="2"/>
        <v>2</v>
      </c>
      <c r="L10" s="2773">
        <f t="shared" si="2"/>
        <v>6</v>
      </c>
      <c r="M10" s="2773">
        <f t="shared" si="2"/>
        <v>14</v>
      </c>
      <c r="N10" s="2773">
        <f t="shared" si="2"/>
        <v>9</v>
      </c>
      <c r="O10" s="2773">
        <f t="shared" si="2"/>
        <v>23</v>
      </c>
      <c r="P10" s="3139" t="s">
        <v>251</v>
      </c>
      <c r="Q10" s="3139"/>
      <c r="R10" s="2901"/>
    </row>
    <row r="11" spans="1:18" ht="47.25" customHeight="1" x14ac:dyDescent="0.2">
      <c r="A11" s="3205"/>
      <c r="B11" s="736" t="s">
        <v>265</v>
      </c>
      <c r="C11" s="736" t="s">
        <v>3154</v>
      </c>
      <c r="D11" s="2770">
        <v>0</v>
      </c>
      <c r="E11" s="2770">
        <v>1</v>
      </c>
      <c r="F11" s="2770">
        <v>1</v>
      </c>
      <c r="G11" s="2770">
        <v>8</v>
      </c>
      <c r="H11" s="2770">
        <v>1</v>
      </c>
      <c r="I11" s="2770">
        <v>9</v>
      </c>
      <c r="J11" s="2770">
        <v>0</v>
      </c>
      <c r="K11" s="2770">
        <v>0</v>
      </c>
      <c r="L11" s="2770">
        <v>0</v>
      </c>
      <c r="M11" s="2770">
        <f t="shared" ref="M11:N16" si="3">SUM(D11,G11,J11)</f>
        <v>8</v>
      </c>
      <c r="N11" s="2770">
        <f t="shared" si="3"/>
        <v>2</v>
      </c>
      <c r="O11" s="2770">
        <f t="shared" ref="O11:O16" si="4">SUM(M11,N11)</f>
        <v>10</v>
      </c>
      <c r="P11" s="2779" t="s">
        <v>3155</v>
      </c>
      <c r="Q11" s="2779" t="s">
        <v>3156</v>
      </c>
      <c r="R11" s="2901"/>
    </row>
    <row r="12" spans="1:18" ht="46.5" customHeight="1" x14ac:dyDescent="0.2">
      <c r="A12" s="3205"/>
      <c r="B12" s="736" t="s">
        <v>3157</v>
      </c>
      <c r="C12" s="736"/>
      <c r="D12" s="2770">
        <v>0</v>
      </c>
      <c r="E12" s="2770">
        <v>0</v>
      </c>
      <c r="F12" s="2770">
        <v>0</v>
      </c>
      <c r="G12" s="2770">
        <v>2</v>
      </c>
      <c r="H12" s="2770">
        <v>3</v>
      </c>
      <c r="I12" s="2770">
        <v>5</v>
      </c>
      <c r="J12" s="2770">
        <v>0</v>
      </c>
      <c r="K12" s="2770">
        <v>0</v>
      </c>
      <c r="L12" s="2770">
        <v>0</v>
      </c>
      <c r="M12" s="2770">
        <f t="shared" si="3"/>
        <v>2</v>
      </c>
      <c r="N12" s="2770">
        <f t="shared" si="3"/>
        <v>3</v>
      </c>
      <c r="O12" s="2770">
        <f t="shared" si="4"/>
        <v>5</v>
      </c>
      <c r="P12" s="2779"/>
      <c r="Q12" s="2779" t="s">
        <v>3158</v>
      </c>
      <c r="R12" s="2898"/>
    </row>
    <row r="13" spans="1:18" ht="30" customHeight="1" x14ac:dyDescent="0.2">
      <c r="A13" s="3205" t="s">
        <v>92</v>
      </c>
      <c r="B13" s="3205"/>
      <c r="C13" s="3205"/>
      <c r="D13" s="2770">
        <f>SUM(D11:D12,D10)</f>
        <v>0</v>
      </c>
      <c r="E13" s="2770">
        <f t="shared" ref="E13:O13" si="5">SUM(E11:E12,E10)</f>
        <v>1</v>
      </c>
      <c r="F13" s="2770">
        <f t="shared" si="5"/>
        <v>1</v>
      </c>
      <c r="G13" s="2770">
        <f t="shared" si="5"/>
        <v>20</v>
      </c>
      <c r="H13" s="2770">
        <f t="shared" si="5"/>
        <v>11</v>
      </c>
      <c r="I13" s="2770">
        <f t="shared" si="5"/>
        <v>31</v>
      </c>
      <c r="J13" s="2770">
        <f t="shared" si="5"/>
        <v>4</v>
      </c>
      <c r="K13" s="2770">
        <f t="shared" si="5"/>
        <v>2</v>
      </c>
      <c r="L13" s="2770">
        <f t="shared" si="5"/>
        <v>6</v>
      </c>
      <c r="M13" s="2770">
        <f t="shared" si="5"/>
        <v>24</v>
      </c>
      <c r="N13" s="2770">
        <f t="shared" si="5"/>
        <v>14</v>
      </c>
      <c r="O13" s="2770">
        <f t="shared" si="5"/>
        <v>38</v>
      </c>
      <c r="P13" s="2899" t="s">
        <v>130</v>
      </c>
      <c r="Q13" s="2899"/>
      <c r="R13" s="2899"/>
    </row>
    <row r="14" spans="1:18" ht="45.75" customHeight="1" x14ac:dyDescent="0.2">
      <c r="A14" s="736" t="s">
        <v>3159</v>
      </c>
      <c r="B14" s="736" t="s">
        <v>264</v>
      </c>
      <c r="C14" s="2754"/>
      <c r="D14" s="2770">
        <v>0</v>
      </c>
      <c r="E14" s="2770">
        <v>0</v>
      </c>
      <c r="F14" s="2770">
        <v>0</v>
      </c>
      <c r="G14" s="2774">
        <v>4</v>
      </c>
      <c r="H14" s="2774">
        <v>5</v>
      </c>
      <c r="I14" s="2774">
        <v>9</v>
      </c>
      <c r="J14" s="2774">
        <v>0</v>
      </c>
      <c r="K14" s="2774">
        <v>0</v>
      </c>
      <c r="L14" s="2774">
        <v>0</v>
      </c>
      <c r="M14" s="2770">
        <f t="shared" si="3"/>
        <v>4</v>
      </c>
      <c r="N14" s="2770">
        <f t="shared" si="3"/>
        <v>5</v>
      </c>
      <c r="O14" s="2770">
        <f t="shared" si="4"/>
        <v>9</v>
      </c>
      <c r="P14" s="2702"/>
      <c r="Q14" s="2779" t="s">
        <v>2609</v>
      </c>
      <c r="R14" s="2778" t="s">
        <v>3063</v>
      </c>
    </row>
    <row r="15" spans="1:18" ht="51.75" customHeight="1" x14ac:dyDescent="0.2">
      <c r="A15" s="3201" t="s">
        <v>3140</v>
      </c>
      <c r="B15" s="753" t="s">
        <v>3160</v>
      </c>
      <c r="C15" s="2755"/>
      <c r="D15" s="2774">
        <v>0</v>
      </c>
      <c r="E15" s="2774">
        <v>0</v>
      </c>
      <c r="F15" s="2774">
        <v>0</v>
      </c>
      <c r="G15" s="2774">
        <v>3</v>
      </c>
      <c r="H15" s="2774">
        <v>6</v>
      </c>
      <c r="I15" s="2774">
        <v>9</v>
      </c>
      <c r="J15" s="2774">
        <v>0</v>
      </c>
      <c r="K15" s="2774">
        <v>0</v>
      </c>
      <c r="L15" s="2774">
        <v>0</v>
      </c>
      <c r="M15" s="2774">
        <f t="shared" si="3"/>
        <v>3</v>
      </c>
      <c r="N15" s="2774">
        <f t="shared" si="3"/>
        <v>6</v>
      </c>
      <c r="O15" s="2774">
        <f t="shared" si="4"/>
        <v>9</v>
      </c>
      <c r="P15" s="3881"/>
      <c r="Q15" s="2778" t="s">
        <v>3161</v>
      </c>
      <c r="R15" s="2900" t="s">
        <v>3141</v>
      </c>
    </row>
    <row r="16" spans="1:18" ht="39" customHeight="1" x14ac:dyDescent="0.2">
      <c r="A16" s="3212"/>
      <c r="B16" s="753" t="s">
        <v>3162</v>
      </c>
      <c r="C16" s="2755"/>
      <c r="D16" s="2774">
        <v>0</v>
      </c>
      <c r="E16" s="2774">
        <v>0</v>
      </c>
      <c r="F16" s="2774">
        <v>0</v>
      </c>
      <c r="G16" s="2774">
        <v>5</v>
      </c>
      <c r="H16" s="2774">
        <v>6</v>
      </c>
      <c r="I16" s="2774">
        <v>11</v>
      </c>
      <c r="J16" s="2774">
        <v>0</v>
      </c>
      <c r="K16" s="2774">
        <v>0</v>
      </c>
      <c r="L16" s="2774">
        <v>0</v>
      </c>
      <c r="M16" s="2774">
        <f t="shared" si="3"/>
        <v>5</v>
      </c>
      <c r="N16" s="2774">
        <f t="shared" si="3"/>
        <v>6</v>
      </c>
      <c r="O16" s="2774">
        <f t="shared" si="4"/>
        <v>11</v>
      </c>
      <c r="P16" s="3881"/>
      <c r="Q16" s="3882" t="s">
        <v>3043</v>
      </c>
      <c r="R16" s="2898"/>
    </row>
    <row r="17" spans="1:18" ht="38.25" customHeight="1" x14ac:dyDescent="0.2">
      <c r="A17" s="3205" t="s">
        <v>92</v>
      </c>
      <c r="B17" s="3205"/>
      <c r="C17" s="3205"/>
      <c r="D17" s="2770">
        <f>SUM(D14:D16)</f>
        <v>0</v>
      </c>
      <c r="E17" s="2770">
        <f t="shared" ref="E17:O17" si="6">SUM(E14:E16)</f>
        <v>0</v>
      </c>
      <c r="F17" s="2770">
        <f t="shared" si="6"/>
        <v>0</v>
      </c>
      <c r="G17" s="2770">
        <f t="shared" si="6"/>
        <v>12</v>
      </c>
      <c r="H17" s="2770">
        <f t="shared" si="6"/>
        <v>17</v>
      </c>
      <c r="I17" s="2770">
        <f t="shared" si="6"/>
        <v>29</v>
      </c>
      <c r="J17" s="2770">
        <f t="shared" si="6"/>
        <v>0</v>
      </c>
      <c r="K17" s="2770">
        <f t="shared" si="6"/>
        <v>0</v>
      </c>
      <c r="L17" s="2770">
        <f t="shared" si="6"/>
        <v>0</v>
      </c>
      <c r="M17" s="2770">
        <f t="shared" si="6"/>
        <v>12</v>
      </c>
      <c r="N17" s="2770">
        <f t="shared" si="6"/>
        <v>17</v>
      </c>
      <c r="O17" s="2770">
        <f t="shared" si="6"/>
        <v>29</v>
      </c>
      <c r="P17" s="2899" t="s">
        <v>130</v>
      </c>
      <c r="Q17" s="2899"/>
      <c r="R17" s="2899"/>
    </row>
    <row r="18" spans="1:18" ht="42.75" customHeight="1" x14ac:dyDescent="0.2">
      <c r="A18" s="3201" t="s">
        <v>3142</v>
      </c>
      <c r="B18" s="736" t="s">
        <v>1784</v>
      </c>
      <c r="C18" s="736" t="s">
        <v>1784</v>
      </c>
      <c r="D18" s="2770">
        <v>0</v>
      </c>
      <c r="E18" s="2770">
        <v>0</v>
      </c>
      <c r="F18" s="2770">
        <v>0</v>
      </c>
      <c r="G18" s="2770">
        <v>8</v>
      </c>
      <c r="H18" s="2770">
        <v>7</v>
      </c>
      <c r="I18" s="2770">
        <v>15</v>
      </c>
      <c r="J18" s="2774">
        <v>0</v>
      </c>
      <c r="K18" s="2774">
        <v>0</v>
      </c>
      <c r="L18" s="2774">
        <v>0</v>
      </c>
      <c r="M18" s="2774">
        <f t="shared" ref="M18:N19" si="7">SUM(D18,G18,J18)</f>
        <v>8</v>
      </c>
      <c r="N18" s="2774">
        <f t="shared" si="7"/>
        <v>7</v>
      </c>
      <c r="O18" s="2774">
        <f t="shared" ref="O18:O19" si="8">SUM(M18,N18)</f>
        <v>15</v>
      </c>
      <c r="P18" s="2704" t="s">
        <v>1498</v>
      </c>
      <c r="Q18" s="2704" t="s">
        <v>1498</v>
      </c>
      <c r="R18" s="2821" t="s">
        <v>3143</v>
      </c>
    </row>
    <row r="19" spans="1:18" ht="39" customHeight="1" x14ac:dyDescent="0.2">
      <c r="A19" s="3187"/>
      <c r="B19" s="736" t="s">
        <v>3163</v>
      </c>
      <c r="C19" s="736" t="s">
        <v>257</v>
      </c>
      <c r="D19" s="2770">
        <v>0</v>
      </c>
      <c r="E19" s="2770">
        <v>0</v>
      </c>
      <c r="F19" s="2770">
        <v>0</v>
      </c>
      <c r="G19" s="2776">
        <v>6</v>
      </c>
      <c r="H19" s="2776">
        <v>7</v>
      </c>
      <c r="I19" s="2776">
        <v>13</v>
      </c>
      <c r="J19" s="2774">
        <v>0</v>
      </c>
      <c r="K19" s="2774">
        <v>0</v>
      </c>
      <c r="L19" s="2774">
        <v>0</v>
      </c>
      <c r="M19" s="2774">
        <f t="shared" si="7"/>
        <v>6</v>
      </c>
      <c r="N19" s="2774">
        <f t="shared" si="7"/>
        <v>7</v>
      </c>
      <c r="O19" s="2774">
        <f t="shared" si="8"/>
        <v>13</v>
      </c>
      <c r="P19" s="2779" t="s">
        <v>3164</v>
      </c>
      <c r="Q19" s="2779" t="s">
        <v>3164</v>
      </c>
      <c r="R19" s="2824"/>
    </row>
    <row r="20" spans="1:18" ht="27.75" customHeight="1" thickBot="1" x14ac:dyDescent="0.25">
      <c r="A20" s="3201" t="s">
        <v>92</v>
      </c>
      <c r="B20" s="3201"/>
      <c r="C20" s="3201"/>
      <c r="D20" s="2774">
        <f>SUM(D18:D19)</f>
        <v>0</v>
      </c>
      <c r="E20" s="2774">
        <f t="shared" ref="E20:O20" si="9">SUM(E18:E19)</f>
        <v>0</v>
      </c>
      <c r="F20" s="2774">
        <f t="shared" si="9"/>
        <v>0</v>
      </c>
      <c r="G20" s="2774">
        <f t="shared" si="9"/>
        <v>14</v>
      </c>
      <c r="H20" s="2774">
        <f t="shared" si="9"/>
        <v>14</v>
      </c>
      <c r="I20" s="2774">
        <f t="shared" si="9"/>
        <v>28</v>
      </c>
      <c r="J20" s="2774">
        <f t="shared" si="9"/>
        <v>0</v>
      </c>
      <c r="K20" s="2774">
        <f t="shared" si="9"/>
        <v>0</v>
      </c>
      <c r="L20" s="2774">
        <f t="shared" si="9"/>
        <v>0</v>
      </c>
      <c r="M20" s="2774">
        <f t="shared" si="9"/>
        <v>14</v>
      </c>
      <c r="N20" s="2774">
        <f t="shared" si="9"/>
        <v>14</v>
      </c>
      <c r="O20" s="2774">
        <f t="shared" si="9"/>
        <v>28</v>
      </c>
      <c r="P20" s="2900" t="s">
        <v>130</v>
      </c>
      <c r="Q20" s="2900"/>
      <c r="R20" s="2900"/>
    </row>
    <row r="21" spans="1:18" ht="27.75" customHeight="1" thickBot="1" x14ac:dyDescent="0.25">
      <c r="A21" s="3883" t="s">
        <v>87</v>
      </c>
      <c r="B21" s="3883"/>
      <c r="C21" s="3883"/>
      <c r="D21" s="1443">
        <f>SUM(D20,D17,D13)</f>
        <v>0</v>
      </c>
      <c r="E21" s="1443">
        <f t="shared" ref="E21:O21" si="10">SUM(E20,E17,E13)</f>
        <v>1</v>
      </c>
      <c r="F21" s="1443">
        <f t="shared" si="10"/>
        <v>1</v>
      </c>
      <c r="G21" s="1443">
        <f t="shared" si="10"/>
        <v>46</v>
      </c>
      <c r="H21" s="1443">
        <f t="shared" si="10"/>
        <v>42</v>
      </c>
      <c r="I21" s="1443">
        <f t="shared" si="10"/>
        <v>88</v>
      </c>
      <c r="J21" s="1443">
        <f t="shared" si="10"/>
        <v>4</v>
      </c>
      <c r="K21" s="1443">
        <f t="shared" si="10"/>
        <v>2</v>
      </c>
      <c r="L21" s="1443">
        <f t="shared" si="10"/>
        <v>6</v>
      </c>
      <c r="M21" s="1443">
        <f t="shared" si="10"/>
        <v>50</v>
      </c>
      <c r="N21" s="1443">
        <f t="shared" si="10"/>
        <v>45</v>
      </c>
      <c r="O21" s="1443">
        <f t="shared" si="10"/>
        <v>95</v>
      </c>
      <c r="P21" s="3884" t="s">
        <v>147</v>
      </c>
      <c r="Q21" s="3884"/>
      <c r="R21" s="3884"/>
    </row>
    <row r="22" spans="1:18" ht="13.5" thickTop="1" x14ac:dyDescent="0.2"/>
  </sheetData>
  <mergeCells count="35">
    <mergeCell ref="A18:A19"/>
    <mergeCell ref="R18:R19"/>
    <mergeCell ref="A20:C20"/>
    <mergeCell ref="P20:R20"/>
    <mergeCell ref="A21:C21"/>
    <mergeCell ref="P21:R21"/>
    <mergeCell ref="A13:C13"/>
    <mergeCell ref="P13:R13"/>
    <mergeCell ref="A15:A16"/>
    <mergeCell ref="R15:R16"/>
    <mergeCell ref="A17:C17"/>
    <mergeCell ref="P17:R17"/>
    <mergeCell ref="A8:A12"/>
    <mergeCell ref="B8:B9"/>
    <mergeCell ref="Q8:Q9"/>
    <mergeCell ref="R8:R12"/>
    <mergeCell ref="B10:C10"/>
    <mergeCell ref="P10:Q10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318" orientation="landscape" useFirstPageNumber="1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3"/>
  <sheetViews>
    <sheetView rightToLeft="1" view="pageBreakPreview" topLeftCell="A4" zoomScale="85" zoomScaleSheetLayoutView="85" workbookViewId="0">
      <selection activeCell="P25" sqref="P25"/>
    </sheetView>
  </sheetViews>
  <sheetFormatPr defaultRowHeight="12.75" x14ac:dyDescent="0.2"/>
  <cols>
    <col min="1" max="1" width="25" style="2780" customWidth="1"/>
    <col min="2" max="13" width="9.140625" style="2780"/>
    <col min="14" max="14" width="26.42578125" style="2780" customWidth="1"/>
    <col min="15" max="16384" width="9.140625" style="2780"/>
  </cols>
  <sheetData>
    <row r="1" spans="1:14" ht="40.5" customHeight="1" x14ac:dyDescent="0.2">
      <c r="A1" s="3039" t="s">
        <v>3165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40.5" customHeight="1" x14ac:dyDescent="0.2">
      <c r="A2" s="2798" t="s">
        <v>3166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40.5" customHeight="1" thickBot="1" x14ac:dyDescent="0.25">
      <c r="A3" s="2801" t="s">
        <v>3167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75" t="s">
        <v>3168</v>
      </c>
    </row>
    <row r="4" spans="1:14" ht="40.5" customHeight="1" thickTop="1" x14ac:dyDescent="0.2">
      <c r="A4" s="3194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3194" t="s">
        <v>31</v>
      </c>
      <c r="L4" s="3194"/>
      <c r="M4" s="3194"/>
      <c r="N4" s="3194" t="s">
        <v>98</v>
      </c>
    </row>
    <row r="5" spans="1:14" ht="40.5" customHeight="1" x14ac:dyDescent="0.2">
      <c r="A5" s="3224"/>
      <c r="B5" s="3833" t="s">
        <v>94</v>
      </c>
      <c r="C5" s="3833"/>
      <c r="D5" s="3833"/>
      <c r="E5" s="3834" t="s">
        <v>95</v>
      </c>
      <c r="F5" s="3834"/>
      <c r="G5" s="3834"/>
      <c r="H5" s="3833" t="s">
        <v>96</v>
      </c>
      <c r="I5" s="3833"/>
      <c r="J5" s="3833"/>
      <c r="K5" s="2930" t="s">
        <v>116</v>
      </c>
      <c r="L5" s="2930"/>
      <c r="M5" s="2930"/>
      <c r="N5" s="3224"/>
    </row>
    <row r="6" spans="1:14" ht="40.5" customHeight="1" x14ac:dyDescent="0.2">
      <c r="A6" s="3224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224"/>
    </row>
    <row r="7" spans="1:14" ht="40.5" customHeight="1" thickBot="1" x14ac:dyDescent="0.25">
      <c r="A7" s="3225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225"/>
    </row>
    <row r="8" spans="1:14" ht="41.25" customHeight="1" x14ac:dyDescent="0.2">
      <c r="A8" s="2765" t="s">
        <v>3137</v>
      </c>
      <c r="B8" s="3872">
        <v>1</v>
      </c>
      <c r="C8" s="3872">
        <v>1</v>
      </c>
      <c r="D8" s="3872">
        <v>2</v>
      </c>
      <c r="E8" s="3872">
        <v>35</v>
      </c>
      <c r="F8" s="3872">
        <v>27</v>
      </c>
      <c r="G8" s="3872">
        <v>62</v>
      </c>
      <c r="H8" s="3872">
        <v>5</v>
      </c>
      <c r="I8" s="3872">
        <v>7</v>
      </c>
      <c r="J8" s="3872">
        <v>12</v>
      </c>
      <c r="K8" s="3850">
        <f>SUM(B8,E8,H8)</f>
        <v>41</v>
      </c>
      <c r="L8" s="3850">
        <f>SUM(C8,F8,I8)</f>
        <v>35</v>
      </c>
      <c r="M8" s="3850">
        <f>SUM(K8:L8)</f>
        <v>76</v>
      </c>
      <c r="N8" s="3879" t="s">
        <v>3138</v>
      </c>
    </row>
    <row r="9" spans="1:14" ht="41.25" customHeight="1" x14ac:dyDescent="0.2">
      <c r="A9" s="2750" t="s">
        <v>3169</v>
      </c>
      <c r="B9" s="7">
        <v>0</v>
      </c>
      <c r="C9" s="7">
        <v>0</v>
      </c>
      <c r="D9" s="7">
        <v>0</v>
      </c>
      <c r="E9" s="7">
        <v>4</v>
      </c>
      <c r="F9" s="7">
        <v>5</v>
      </c>
      <c r="G9" s="7">
        <v>9</v>
      </c>
      <c r="H9" s="7">
        <v>0</v>
      </c>
      <c r="I9" s="7">
        <v>0</v>
      </c>
      <c r="J9" s="7">
        <v>0</v>
      </c>
      <c r="K9" s="3851">
        <f t="shared" ref="K9:L11" si="0">SUM(B9,E9,H9)</f>
        <v>4</v>
      </c>
      <c r="L9" s="3851">
        <f t="shared" si="0"/>
        <v>5</v>
      </c>
      <c r="M9" s="3851">
        <f t="shared" ref="M9:M11" si="1">SUM(K9:L9)</f>
        <v>9</v>
      </c>
      <c r="N9" s="3870" t="s">
        <v>3063</v>
      </c>
    </row>
    <row r="10" spans="1:14" ht="36.75" customHeight="1" x14ac:dyDescent="0.2">
      <c r="A10" s="2760" t="s">
        <v>3170</v>
      </c>
      <c r="B10" s="3">
        <v>0</v>
      </c>
      <c r="C10" s="3">
        <v>0</v>
      </c>
      <c r="D10" s="3">
        <v>0</v>
      </c>
      <c r="E10" s="3">
        <v>18</v>
      </c>
      <c r="F10" s="3">
        <v>20</v>
      </c>
      <c r="G10" s="3">
        <v>38</v>
      </c>
      <c r="H10" s="3">
        <v>0</v>
      </c>
      <c r="I10" s="3">
        <v>0</v>
      </c>
      <c r="J10" s="3">
        <v>0</v>
      </c>
      <c r="K10" s="3885">
        <f t="shared" si="0"/>
        <v>18</v>
      </c>
      <c r="L10" s="3885">
        <f t="shared" si="0"/>
        <v>20</v>
      </c>
      <c r="M10" s="3885">
        <f t="shared" si="1"/>
        <v>38</v>
      </c>
      <c r="N10" s="98" t="s">
        <v>3141</v>
      </c>
    </row>
    <row r="11" spans="1:14" ht="36.75" customHeight="1" thickBot="1" x14ac:dyDescent="0.25">
      <c r="A11" s="2750" t="s">
        <v>3142</v>
      </c>
      <c r="B11" s="3874">
        <v>0</v>
      </c>
      <c r="C11" s="3874">
        <v>0</v>
      </c>
      <c r="D11" s="3874">
        <v>0</v>
      </c>
      <c r="E11" s="3874">
        <v>43</v>
      </c>
      <c r="F11" s="3874">
        <v>28</v>
      </c>
      <c r="G11" s="3874">
        <v>71</v>
      </c>
      <c r="H11" s="3874">
        <v>0</v>
      </c>
      <c r="I11" s="3874">
        <v>0</v>
      </c>
      <c r="J11" s="3874">
        <v>0</v>
      </c>
      <c r="K11" s="3885">
        <f t="shared" si="0"/>
        <v>43</v>
      </c>
      <c r="L11" s="3885">
        <f t="shared" si="0"/>
        <v>28</v>
      </c>
      <c r="M11" s="3885">
        <f t="shared" si="1"/>
        <v>71</v>
      </c>
      <c r="N11" s="3880" t="s">
        <v>3143</v>
      </c>
    </row>
    <row r="12" spans="1:14" ht="42" customHeight="1" thickBot="1" x14ac:dyDescent="0.25">
      <c r="A12" s="114" t="s">
        <v>87</v>
      </c>
      <c r="B12" s="3886">
        <f>SUM(B8:B11)</f>
        <v>1</v>
      </c>
      <c r="C12" s="3886">
        <f t="shared" ref="C12:M12" si="2">SUM(C8:C11)</f>
        <v>1</v>
      </c>
      <c r="D12" s="3886">
        <f t="shared" si="2"/>
        <v>2</v>
      </c>
      <c r="E12" s="3886">
        <f t="shared" si="2"/>
        <v>100</v>
      </c>
      <c r="F12" s="3886">
        <f t="shared" si="2"/>
        <v>80</v>
      </c>
      <c r="G12" s="3886">
        <f t="shared" si="2"/>
        <v>180</v>
      </c>
      <c r="H12" s="3886">
        <f t="shared" si="2"/>
        <v>5</v>
      </c>
      <c r="I12" s="3886">
        <f t="shared" si="2"/>
        <v>7</v>
      </c>
      <c r="J12" s="3886">
        <f t="shared" si="2"/>
        <v>12</v>
      </c>
      <c r="K12" s="3886">
        <f t="shared" si="2"/>
        <v>106</v>
      </c>
      <c r="L12" s="3886">
        <f t="shared" si="2"/>
        <v>88</v>
      </c>
      <c r="M12" s="3886">
        <f t="shared" si="2"/>
        <v>194</v>
      </c>
      <c r="N12" s="3871" t="s">
        <v>147</v>
      </c>
    </row>
    <row r="13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19" orientation="landscape" useFirstPageNumber="1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2"/>
  <sheetViews>
    <sheetView rightToLeft="1" view="pageBreakPreview" zoomScale="80" zoomScaleSheetLayoutView="80" workbookViewId="0">
      <selection activeCell="P25" sqref="P25"/>
    </sheetView>
  </sheetViews>
  <sheetFormatPr defaultRowHeight="12.75" x14ac:dyDescent="0.2"/>
  <cols>
    <col min="1" max="1" width="13.42578125" style="2780" bestFit="1" customWidth="1"/>
    <col min="2" max="2" width="21.85546875" style="2780" customWidth="1"/>
    <col min="3" max="3" width="18.42578125" style="2780" customWidth="1"/>
    <col min="4" max="4" width="8.28515625" style="2780" customWidth="1"/>
    <col min="5" max="5" width="7.42578125" style="2780" customWidth="1"/>
    <col min="6" max="6" width="7" style="2780" customWidth="1"/>
    <col min="7" max="7" width="6.28515625" style="2780" customWidth="1"/>
    <col min="8" max="8" width="8.28515625" style="2780" customWidth="1"/>
    <col min="9" max="9" width="7.42578125" style="2780" customWidth="1"/>
    <col min="10" max="11" width="7.5703125" style="2780" customWidth="1"/>
    <col min="12" max="12" width="6.28515625" style="2780" customWidth="1"/>
    <col min="13" max="13" width="7.140625" style="2780" customWidth="1"/>
    <col min="14" max="14" width="7.5703125" style="2780" customWidth="1"/>
    <col min="15" max="15" width="7.7109375" style="2780" customWidth="1"/>
    <col min="16" max="16" width="16.5703125" style="2780" customWidth="1"/>
    <col min="17" max="17" width="16" style="2780" customWidth="1"/>
    <col min="18" max="18" width="15.28515625" style="2780" customWidth="1"/>
    <col min="19" max="16384" width="9.140625" style="2780"/>
  </cols>
  <sheetData>
    <row r="1" spans="1:18" ht="33" customHeight="1" x14ac:dyDescent="0.2">
      <c r="A1" s="3039" t="s">
        <v>3171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18" ht="40.5" customHeight="1" x14ac:dyDescent="0.2">
      <c r="A2" s="2868" t="s">
        <v>3172</v>
      </c>
      <c r="B2" s="2868"/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2868"/>
      <c r="O2" s="2868"/>
      <c r="P2" s="2868"/>
      <c r="Q2" s="2868"/>
      <c r="R2" s="2868"/>
    </row>
    <row r="3" spans="1:18" ht="21" customHeight="1" thickBot="1" x14ac:dyDescent="0.25">
      <c r="A3" s="2987" t="s">
        <v>3173</v>
      </c>
      <c r="B3" s="29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1"/>
      <c r="Q3" s="2790" t="s">
        <v>3174</v>
      </c>
      <c r="R3" s="2790"/>
    </row>
    <row r="4" spans="1:18" ht="21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857" t="s">
        <v>99</v>
      </c>
      <c r="Q4" s="3295" t="s">
        <v>126</v>
      </c>
      <c r="R4" s="3295" t="s">
        <v>253</v>
      </c>
    </row>
    <row r="5" spans="1:18" ht="21" customHeight="1" x14ac:dyDescent="0.2">
      <c r="A5" s="3067"/>
      <c r="B5" s="3067"/>
      <c r="C5" s="3067"/>
      <c r="D5" s="3833" t="s">
        <v>94</v>
      </c>
      <c r="E5" s="3833"/>
      <c r="F5" s="3833"/>
      <c r="G5" s="3834" t="s">
        <v>95</v>
      </c>
      <c r="H5" s="3834"/>
      <c r="I5" s="3834"/>
      <c r="J5" s="3833" t="s">
        <v>96</v>
      </c>
      <c r="K5" s="3833"/>
      <c r="L5" s="3833"/>
      <c r="M5" s="2930" t="s">
        <v>116</v>
      </c>
      <c r="N5" s="2930"/>
      <c r="O5" s="2930"/>
      <c r="P5" s="3858"/>
      <c r="Q5" s="3199"/>
      <c r="R5" s="3199"/>
    </row>
    <row r="6" spans="1:18" ht="21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858"/>
      <c r="Q6" s="3199"/>
      <c r="R6" s="3199"/>
    </row>
    <row r="7" spans="1:18" ht="21" customHeight="1" thickBot="1" x14ac:dyDescent="0.25">
      <c r="A7" s="3887"/>
      <c r="B7" s="3887"/>
      <c r="C7" s="3887"/>
      <c r="D7" s="3888" t="s">
        <v>181</v>
      </c>
      <c r="E7" s="3888" t="s">
        <v>182</v>
      </c>
      <c r="F7" s="3888" t="s">
        <v>183</v>
      </c>
      <c r="G7" s="3888" t="s">
        <v>181</v>
      </c>
      <c r="H7" s="3888" t="s">
        <v>182</v>
      </c>
      <c r="I7" s="3888" t="s">
        <v>183</v>
      </c>
      <c r="J7" s="3888" t="s">
        <v>181</v>
      </c>
      <c r="K7" s="3888" t="s">
        <v>182</v>
      </c>
      <c r="L7" s="3888" t="s">
        <v>183</v>
      </c>
      <c r="M7" s="3888" t="s">
        <v>181</v>
      </c>
      <c r="N7" s="3888" t="s">
        <v>182</v>
      </c>
      <c r="O7" s="3888" t="s">
        <v>183</v>
      </c>
      <c r="P7" s="3889"/>
      <c r="Q7" s="3890"/>
      <c r="R7" s="3890"/>
    </row>
    <row r="8" spans="1:18" ht="51.75" customHeight="1" thickTop="1" x14ac:dyDescent="0.2">
      <c r="A8" s="3891" t="s">
        <v>3147</v>
      </c>
      <c r="B8" s="3891" t="s">
        <v>3175</v>
      </c>
      <c r="C8" s="3892" t="s">
        <v>3149</v>
      </c>
      <c r="D8" s="2773">
        <v>0</v>
      </c>
      <c r="E8" s="2773">
        <v>0</v>
      </c>
      <c r="F8" s="2773">
        <v>0</v>
      </c>
      <c r="G8" s="2773">
        <v>12</v>
      </c>
      <c r="H8" s="2773">
        <v>10</v>
      </c>
      <c r="I8" s="2773">
        <v>22</v>
      </c>
      <c r="J8" s="2773">
        <v>5</v>
      </c>
      <c r="K8" s="2773">
        <v>7</v>
      </c>
      <c r="L8" s="2773">
        <v>12</v>
      </c>
      <c r="M8" s="2773">
        <f>SUM(D8,G8,J8)</f>
        <v>17</v>
      </c>
      <c r="N8" s="2773">
        <f>SUM(E8,H8,K8)</f>
        <v>17</v>
      </c>
      <c r="O8" s="2773">
        <f>SUM(M8:N8)</f>
        <v>34</v>
      </c>
      <c r="P8" s="3893" t="s">
        <v>3150</v>
      </c>
      <c r="Q8" s="3894" t="s">
        <v>3151</v>
      </c>
      <c r="R8" s="3894" t="s">
        <v>3138</v>
      </c>
    </row>
    <row r="9" spans="1:18" ht="38.25" customHeight="1" x14ac:dyDescent="0.2">
      <c r="A9" s="3205"/>
      <c r="B9" s="3205"/>
      <c r="C9" s="736" t="s">
        <v>3152</v>
      </c>
      <c r="D9" s="2770">
        <v>0</v>
      </c>
      <c r="E9" s="2770">
        <v>0</v>
      </c>
      <c r="F9" s="2770">
        <v>0</v>
      </c>
      <c r="G9" s="2770">
        <v>4</v>
      </c>
      <c r="H9" s="2770">
        <v>5</v>
      </c>
      <c r="I9" s="2770">
        <v>9</v>
      </c>
      <c r="J9" s="2770">
        <v>0</v>
      </c>
      <c r="K9" s="2770">
        <v>0</v>
      </c>
      <c r="L9" s="2770">
        <v>0</v>
      </c>
      <c r="M9" s="2773">
        <f t="shared" ref="M9:N19" si="0">SUM(D9,G9,J9)</f>
        <v>4</v>
      </c>
      <c r="N9" s="2773">
        <f t="shared" si="0"/>
        <v>5</v>
      </c>
      <c r="O9" s="2773">
        <f t="shared" ref="O9:O16" si="1">SUM(M9:N9)</f>
        <v>9</v>
      </c>
      <c r="P9" s="2779" t="s">
        <v>3176</v>
      </c>
      <c r="Q9" s="2899"/>
      <c r="R9" s="2899"/>
    </row>
    <row r="10" spans="1:18" ht="26.25" customHeight="1" x14ac:dyDescent="0.2">
      <c r="A10" s="3205"/>
      <c r="B10" s="3205" t="s">
        <v>46</v>
      </c>
      <c r="C10" s="3205"/>
      <c r="D10" s="2770">
        <f>SUM(D8:D9)</f>
        <v>0</v>
      </c>
      <c r="E10" s="2770">
        <f t="shared" ref="E10:O10" si="2">SUM(E8:E9)</f>
        <v>0</v>
      </c>
      <c r="F10" s="2770">
        <f t="shared" si="2"/>
        <v>0</v>
      </c>
      <c r="G10" s="2770">
        <f t="shared" si="2"/>
        <v>16</v>
      </c>
      <c r="H10" s="2770">
        <f t="shared" si="2"/>
        <v>15</v>
      </c>
      <c r="I10" s="2770">
        <f t="shared" si="2"/>
        <v>31</v>
      </c>
      <c r="J10" s="2770">
        <f t="shared" si="2"/>
        <v>5</v>
      </c>
      <c r="K10" s="2770">
        <f t="shared" si="2"/>
        <v>7</v>
      </c>
      <c r="L10" s="2770">
        <f t="shared" si="2"/>
        <v>12</v>
      </c>
      <c r="M10" s="2770">
        <f t="shared" si="2"/>
        <v>21</v>
      </c>
      <c r="N10" s="2770">
        <f t="shared" si="2"/>
        <v>22</v>
      </c>
      <c r="O10" s="2770">
        <f t="shared" si="2"/>
        <v>43</v>
      </c>
      <c r="P10" s="2899" t="s">
        <v>133</v>
      </c>
      <c r="Q10" s="2899"/>
      <c r="R10" s="2899"/>
    </row>
    <row r="11" spans="1:18" ht="49.5" customHeight="1" x14ac:dyDescent="0.2">
      <c r="A11" s="3205"/>
      <c r="B11" s="736" t="s">
        <v>3177</v>
      </c>
      <c r="C11" s="736" t="s">
        <v>3154</v>
      </c>
      <c r="D11" s="2770">
        <v>1</v>
      </c>
      <c r="E11" s="2770">
        <v>1</v>
      </c>
      <c r="F11" s="2770">
        <v>2</v>
      </c>
      <c r="G11" s="2770">
        <v>12</v>
      </c>
      <c r="H11" s="2770">
        <v>6</v>
      </c>
      <c r="I11" s="2770">
        <v>18</v>
      </c>
      <c r="J11" s="2770">
        <v>0</v>
      </c>
      <c r="K11" s="2770">
        <v>0</v>
      </c>
      <c r="L11" s="2770">
        <v>0</v>
      </c>
      <c r="M11" s="2773">
        <f t="shared" si="0"/>
        <v>13</v>
      </c>
      <c r="N11" s="2773">
        <f t="shared" si="0"/>
        <v>7</v>
      </c>
      <c r="O11" s="2773">
        <f t="shared" si="1"/>
        <v>20</v>
      </c>
      <c r="P11" s="2779" t="s">
        <v>3155</v>
      </c>
      <c r="Q11" s="2779" t="s">
        <v>3156</v>
      </c>
      <c r="R11" s="2899"/>
    </row>
    <row r="12" spans="1:18" ht="51" customHeight="1" x14ac:dyDescent="0.2">
      <c r="A12" s="3205"/>
      <c r="B12" s="736" t="s">
        <v>3157</v>
      </c>
      <c r="C12" s="736"/>
      <c r="D12" s="2770">
        <v>0</v>
      </c>
      <c r="E12" s="2770">
        <v>0</v>
      </c>
      <c r="F12" s="2770">
        <v>0</v>
      </c>
      <c r="G12" s="2770">
        <v>7</v>
      </c>
      <c r="H12" s="2770">
        <v>6</v>
      </c>
      <c r="I12" s="2770">
        <v>13</v>
      </c>
      <c r="J12" s="2770">
        <v>0</v>
      </c>
      <c r="K12" s="2770">
        <v>0</v>
      </c>
      <c r="L12" s="2770">
        <v>0</v>
      </c>
      <c r="M12" s="2773">
        <f t="shared" si="0"/>
        <v>7</v>
      </c>
      <c r="N12" s="2773">
        <f t="shared" si="0"/>
        <v>6</v>
      </c>
      <c r="O12" s="2773">
        <f t="shared" si="1"/>
        <v>13</v>
      </c>
      <c r="P12" s="2779"/>
      <c r="Q12" s="2779" t="s">
        <v>3158</v>
      </c>
      <c r="R12" s="2899"/>
    </row>
    <row r="13" spans="1:18" ht="25.5" customHeight="1" x14ac:dyDescent="0.2">
      <c r="A13" s="3205" t="s">
        <v>92</v>
      </c>
      <c r="B13" s="3205"/>
      <c r="C13" s="3205"/>
      <c r="D13" s="2770">
        <f>SUM(D11:D12,D10)</f>
        <v>1</v>
      </c>
      <c r="E13" s="2770">
        <f t="shared" ref="E13:O13" si="3">SUM(E11:E12,E10)</f>
        <v>1</v>
      </c>
      <c r="F13" s="2770">
        <f t="shared" si="3"/>
        <v>2</v>
      </c>
      <c r="G13" s="2770">
        <f t="shared" si="3"/>
        <v>35</v>
      </c>
      <c r="H13" s="2770">
        <f t="shared" si="3"/>
        <v>27</v>
      </c>
      <c r="I13" s="2770">
        <f t="shared" si="3"/>
        <v>62</v>
      </c>
      <c r="J13" s="2770">
        <f t="shared" si="3"/>
        <v>5</v>
      </c>
      <c r="K13" s="2770">
        <f t="shared" si="3"/>
        <v>7</v>
      </c>
      <c r="L13" s="2770">
        <f t="shared" si="3"/>
        <v>12</v>
      </c>
      <c r="M13" s="2770">
        <f t="shared" si="3"/>
        <v>41</v>
      </c>
      <c r="N13" s="2770">
        <f t="shared" si="3"/>
        <v>35</v>
      </c>
      <c r="O13" s="2770">
        <f t="shared" si="3"/>
        <v>76</v>
      </c>
      <c r="P13" s="2899" t="s">
        <v>130</v>
      </c>
      <c r="Q13" s="2899"/>
      <c r="R13" s="2899"/>
    </row>
    <row r="14" spans="1:18" ht="48" customHeight="1" x14ac:dyDescent="0.2">
      <c r="A14" s="736" t="s">
        <v>3159</v>
      </c>
      <c r="B14" s="736" t="s">
        <v>264</v>
      </c>
      <c r="C14" s="2754"/>
      <c r="D14" s="2770">
        <v>0</v>
      </c>
      <c r="E14" s="2770">
        <v>0</v>
      </c>
      <c r="F14" s="2770">
        <v>0</v>
      </c>
      <c r="G14" s="2774">
        <v>4</v>
      </c>
      <c r="H14" s="2774">
        <v>5</v>
      </c>
      <c r="I14" s="2774">
        <v>9</v>
      </c>
      <c r="J14" s="2774">
        <v>0</v>
      </c>
      <c r="K14" s="2774">
        <v>0</v>
      </c>
      <c r="L14" s="2774">
        <v>0</v>
      </c>
      <c r="M14" s="2773">
        <f t="shared" si="0"/>
        <v>4</v>
      </c>
      <c r="N14" s="2773">
        <f t="shared" si="0"/>
        <v>5</v>
      </c>
      <c r="O14" s="2773">
        <f t="shared" si="1"/>
        <v>9</v>
      </c>
      <c r="P14" s="2702"/>
      <c r="Q14" s="2779" t="s">
        <v>2609</v>
      </c>
      <c r="R14" s="2778" t="s">
        <v>3063</v>
      </c>
    </row>
    <row r="15" spans="1:18" ht="54.75" customHeight="1" x14ac:dyDescent="0.2">
      <c r="A15" s="3201" t="s">
        <v>3140</v>
      </c>
      <c r="B15" s="753" t="s">
        <v>3160</v>
      </c>
      <c r="C15" s="2755"/>
      <c r="D15" s="2774">
        <v>0</v>
      </c>
      <c r="E15" s="2774">
        <v>0</v>
      </c>
      <c r="F15" s="2774">
        <v>0</v>
      </c>
      <c r="G15" s="2774">
        <v>13</v>
      </c>
      <c r="H15" s="2774">
        <v>14</v>
      </c>
      <c r="I15" s="2774">
        <v>27</v>
      </c>
      <c r="J15" s="2774">
        <v>0</v>
      </c>
      <c r="K15" s="2774">
        <v>0</v>
      </c>
      <c r="L15" s="2774">
        <v>0</v>
      </c>
      <c r="M15" s="2774">
        <f t="shared" si="0"/>
        <v>13</v>
      </c>
      <c r="N15" s="2774">
        <f t="shared" si="0"/>
        <v>14</v>
      </c>
      <c r="O15" s="2774">
        <f t="shared" si="1"/>
        <v>27</v>
      </c>
      <c r="P15" s="3881"/>
      <c r="Q15" s="2778" t="s">
        <v>3161</v>
      </c>
      <c r="R15" s="2900" t="s">
        <v>3141</v>
      </c>
    </row>
    <row r="16" spans="1:18" ht="46.5" customHeight="1" x14ac:dyDescent="0.2">
      <c r="A16" s="3212"/>
      <c r="B16" s="753" t="s">
        <v>3042</v>
      </c>
      <c r="C16" s="2755"/>
      <c r="D16" s="2774">
        <v>0</v>
      </c>
      <c r="E16" s="2774">
        <v>0</v>
      </c>
      <c r="F16" s="2774">
        <v>0</v>
      </c>
      <c r="G16" s="2774">
        <v>5</v>
      </c>
      <c r="H16" s="2774">
        <v>6</v>
      </c>
      <c r="I16" s="2774">
        <v>11</v>
      </c>
      <c r="J16" s="2774">
        <v>0</v>
      </c>
      <c r="K16" s="2774">
        <v>0</v>
      </c>
      <c r="L16" s="2774">
        <v>0</v>
      </c>
      <c r="M16" s="2774">
        <f t="shared" si="0"/>
        <v>5</v>
      </c>
      <c r="N16" s="2774">
        <f t="shared" si="0"/>
        <v>6</v>
      </c>
      <c r="O16" s="2774">
        <f t="shared" si="1"/>
        <v>11</v>
      </c>
      <c r="P16" s="3881"/>
      <c r="Q16" s="3882" t="s">
        <v>3043</v>
      </c>
      <c r="R16" s="2898"/>
    </row>
    <row r="17" spans="1:18" ht="35.25" customHeight="1" x14ac:dyDescent="0.2">
      <c r="A17" s="3205" t="s">
        <v>92</v>
      </c>
      <c r="B17" s="3205"/>
      <c r="C17" s="3205"/>
      <c r="D17" s="2770">
        <f>SUM(D15:D16)</f>
        <v>0</v>
      </c>
      <c r="E17" s="2770">
        <f t="shared" ref="E17:O17" si="4">SUM(E15:E16)</f>
        <v>0</v>
      </c>
      <c r="F17" s="2770">
        <f t="shared" si="4"/>
        <v>0</v>
      </c>
      <c r="G17" s="2770">
        <f t="shared" si="4"/>
        <v>18</v>
      </c>
      <c r="H17" s="2770">
        <f t="shared" si="4"/>
        <v>20</v>
      </c>
      <c r="I17" s="2770">
        <f t="shared" si="4"/>
        <v>38</v>
      </c>
      <c r="J17" s="2770">
        <f t="shared" si="4"/>
        <v>0</v>
      </c>
      <c r="K17" s="2770">
        <f t="shared" si="4"/>
        <v>0</v>
      </c>
      <c r="L17" s="2770">
        <f t="shared" si="4"/>
        <v>0</v>
      </c>
      <c r="M17" s="2770">
        <f t="shared" si="4"/>
        <v>18</v>
      </c>
      <c r="N17" s="2770">
        <f t="shared" si="4"/>
        <v>20</v>
      </c>
      <c r="O17" s="2770">
        <f t="shared" si="4"/>
        <v>38</v>
      </c>
      <c r="P17" s="2899" t="s">
        <v>130</v>
      </c>
      <c r="Q17" s="2899"/>
      <c r="R17" s="2899"/>
    </row>
    <row r="18" spans="1:18" ht="28.5" customHeight="1" x14ac:dyDescent="0.2">
      <c r="A18" s="3201" t="s">
        <v>3142</v>
      </c>
      <c r="B18" s="736" t="s">
        <v>1784</v>
      </c>
      <c r="C18" s="736" t="s">
        <v>1784</v>
      </c>
      <c r="D18" s="2770">
        <v>0</v>
      </c>
      <c r="E18" s="2770">
        <v>0</v>
      </c>
      <c r="F18" s="2770">
        <v>0</v>
      </c>
      <c r="G18" s="2770">
        <v>18</v>
      </c>
      <c r="H18" s="2770">
        <v>16</v>
      </c>
      <c r="I18" s="2770">
        <v>34</v>
      </c>
      <c r="J18" s="2774">
        <v>0</v>
      </c>
      <c r="K18" s="2774">
        <v>0</v>
      </c>
      <c r="L18" s="2774">
        <v>0</v>
      </c>
      <c r="M18" s="2774">
        <f t="shared" si="0"/>
        <v>18</v>
      </c>
      <c r="N18" s="2774">
        <f t="shared" si="0"/>
        <v>16</v>
      </c>
      <c r="O18" s="2774">
        <f t="shared" ref="O18:O19" si="5">SUM(M18,N18)</f>
        <v>34</v>
      </c>
      <c r="P18" s="2704" t="s">
        <v>1498</v>
      </c>
      <c r="Q18" s="2704" t="s">
        <v>1498</v>
      </c>
      <c r="R18" s="2821" t="s">
        <v>3143</v>
      </c>
    </row>
    <row r="19" spans="1:18" ht="53.25" customHeight="1" x14ac:dyDescent="0.2">
      <c r="A19" s="3187"/>
      <c r="B19" s="736" t="s">
        <v>3163</v>
      </c>
      <c r="C19" s="736" t="s">
        <v>257</v>
      </c>
      <c r="D19" s="2770">
        <v>0</v>
      </c>
      <c r="E19" s="2770">
        <v>0</v>
      </c>
      <c r="F19" s="2770">
        <v>0</v>
      </c>
      <c r="G19" s="2776">
        <v>25</v>
      </c>
      <c r="H19" s="2776">
        <v>12</v>
      </c>
      <c r="I19" s="2776">
        <v>37</v>
      </c>
      <c r="J19" s="2774">
        <v>0</v>
      </c>
      <c r="K19" s="2774">
        <v>0</v>
      </c>
      <c r="L19" s="2774">
        <v>0</v>
      </c>
      <c r="M19" s="2774">
        <f t="shared" si="0"/>
        <v>25</v>
      </c>
      <c r="N19" s="2774">
        <f t="shared" si="0"/>
        <v>12</v>
      </c>
      <c r="O19" s="2774">
        <f t="shared" si="5"/>
        <v>37</v>
      </c>
      <c r="P19" s="2779" t="s">
        <v>3164</v>
      </c>
      <c r="Q19" s="2779" t="s">
        <v>3164</v>
      </c>
      <c r="R19" s="2824"/>
    </row>
    <row r="20" spans="1:18" ht="28.5" customHeight="1" thickBot="1" x14ac:dyDescent="0.25">
      <c r="A20" s="3201" t="s">
        <v>92</v>
      </c>
      <c r="B20" s="3201"/>
      <c r="C20" s="3201"/>
      <c r="D20" s="2774">
        <f>SUM(D18:D19)</f>
        <v>0</v>
      </c>
      <c r="E20" s="2774">
        <f t="shared" ref="E20:O20" si="6">SUM(E18:E19)</f>
        <v>0</v>
      </c>
      <c r="F20" s="2774">
        <f t="shared" si="6"/>
        <v>0</v>
      </c>
      <c r="G20" s="2774">
        <f t="shared" si="6"/>
        <v>43</v>
      </c>
      <c r="H20" s="2774">
        <f t="shared" si="6"/>
        <v>28</v>
      </c>
      <c r="I20" s="2774">
        <f t="shared" si="6"/>
        <v>71</v>
      </c>
      <c r="J20" s="2774">
        <f t="shared" si="6"/>
        <v>0</v>
      </c>
      <c r="K20" s="2774">
        <f t="shared" si="6"/>
        <v>0</v>
      </c>
      <c r="L20" s="2774">
        <f t="shared" si="6"/>
        <v>0</v>
      </c>
      <c r="M20" s="2774">
        <f t="shared" si="6"/>
        <v>43</v>
      </c>
      <c r="N20" s="2774">
        <f t="shared" si="6"/>
        <v>28</v>
      </c>
      <c r="O20" s="2774">
        <f t="shared" si="6"/>
        <v>71</v>
      </c>
      <c r="P20" s="2900" t="s">
        <v>130</v>
      </c>
      <c r="Q20" s="2900"/>
      <c r="R20" s="2900"/>
    </row>
    <row r="21" spans="1:18" ht="32.25" customHeight="1" thickBot="1" x14ac:dyDescent="0.25">
      <c r="A21" s="3883" t="s">
        <v>87</v>
      </c>
      <c r="B21" s="3883"/>
      <c r="C21" s="3883"/>
      <c r="D21" s="1443">
        <f>SUM(D20,D17,D14,D13)</f>
        <v>1</v>
      </c>
      <c r="E21" s="1443">
        <f t="shared" ref="E21:O21" si="7">SUM(E20,E17,E14,E13)</f>
        <v>1</v>
      </c>
      <c r="F21" s="1443">
        <f t="shared" si="7"/>
        <v>2</v>
      </c>
      <c r="G21" s="1443">
        <f t="shared" si="7"/>
        <v>100</v>
      </c>
      <c r="H21" s="1443">
        <f t="shared" si="7"/>
        <v>80</v>
      </c>
      <c r="I21" s="1443">
        <f t="shared" si="7"/>
        <v>180</v>
      </c>
      <c r="J21" s="1443">
        <f t="shared" si="7"/>
        <v>5</v>
      </c>
      <c r="K21" s="1443">
        <f t="shared" si="7"/>
        <v>7</v>
      </c>
      <c r="L21" s="1443">
        <f t="shared" si="7"/>
        <v>12</v>
      </c>
      <c r="M21" s="1443">
        <f t="shared" si="7"/>
        <v>106</v>
      </c>
      <c r="N21" s="1443">
        <f t="shared" si="7"/>
        <v>88</v>
      </c>
      <c r="O21" s="1443">
        <f t="shared" si="7"/>
        <v>194</v>
      </c>
      <c r="P21" s="3884" t="s">
        <v>147</v>
      </c>
      <c r="Q21" s="3884"/>
      <c r="R21" s="3884"/>
    </row>
    <row r="22" spans="1:18" ht="13.5" thickTop="1" x14ac:dyDescent="0.2"/>
  </sheetData>
  <mergeCells count="36">
    <mergeCell ref="A18:A19"/>
    <mergeCell ref="R18:R19"/>
    <mergeCell ref="A20:C20"/>
    <mergeCell ref="P20:R20"/>
    <mergeCell ref="A21:C21"/>
    <mergeCell ref="P21:R21"/>
    <mergeCell ref="A13:C13"/>
    <mergeCell ref="P13:R13"/>
    <mergeCell ref="A15:A16"/>
    <mergeCell ref="R15:R16"/>
    <mergeCell ref="A17:C17"/>
    <mergeCell ref="P17:R17"/>
    <mergeCell ref="A8:A12"/>
    <mergeCell ref="B8:B9"/>
    <mergeCell ref="Q8:Q9"/>
    <mergeCell ref="R8:R12"/>
    <mergeCell ref="B10:C10"/>
    <mergeCell ref="P10:Q10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58" firstPageNumber="320" orientation="landscape" useFirstPageNumber="1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cols>
    <col min="1" max="16384" width="9.140625" style="2780"/>
  </cols>
  <sheetData>
    <row r="17" spans="1:13" ht="60" x14ac:dyDescent="0.8">
      <c r="A17" s="2814" t="s">
        <v>3178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2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28" style="2780" customWidth="1"/>
    <col min="2" max="4" width="9.5703125" style="2780" customWidth="1"/>
    <col min="5" max="5" width="8.42578125" style="2780" customWidth="1"/>
    <col min="6" max="6" width="9.5703125" style="2780" customWidth="1"/>
    <col min="7" max="7" width="9" style="2780" customWidth="1"/>
    <col min="8" max="8" width="9.42578125" style="2780" customWidth="1"/>
    <col min="9" max="9" width="9.5703125" style="2780" customWidth="1"/>
    <col min="10" max="10" width="9" style="2780" customWidth="1"/>
    <col min="11" max="11" width="8.85546875" style="2780" customWidth="1"/>
    <col min="12" max="12" width="9.140625" style="2780" customWidth="1"/>
    <col min="13" max="13" width="8" style="2780" customWidth="1"/>
    <col min="14" max="14" width="26.7109375" style="2780" customWidth="1"/>
    <col min="15" max="16384" width="9.140625" style="2780"/>
  </cols>
  <sheetData>
    <row r="1" spans="1:14" ht="40.5" customHeight="1" x14ac:dyDescent="0.2">
      <c r="A1" s="3039" t="s">
        <v>3179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40.5" customHeight="1" x14ac:dyDescent="0.2">
      <c r="A2" s="2798" t="s">
        <v>3180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36.75" customHeight="1" thickBot="1" x14ac:dyDescent="0.25">
      <c r="A3" s="2801" t="s">
        <v>3181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75" t="s">
        <v>3182</v>
      </c>
    </row>
    <row r="4" spans="1:14" ht="40.5" customHeight="1" thickTop="1" x14ac:dyDescent="0.2">
      <c r="A4" s="3194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3194" t="s">
        <v>31</v>
      </c>
      <c r="L4" s="3194"/>
      <c r="M4" s="3194"/>
      <c r="N4" s="3194" t="s">
        <v>98</v>
      </c>
    </row>
    <row r="5" spans="1:14" ht="40.5" customHeight="1" x14ac:dyDescent="0.2">
      <c r="A5" s="3224"/>
      <c r="B5" s="3833" t="s">
        <v>94</v>
      </c>
      <c r="C5" s="3833"/>
      <c r="D5" s="3833"/>
      <c r="E5" s="3834" t="s">
        <v>95</v>
      </c>
      <c r="F5" s="3834"/>
      <c r="G5" s="3834"/>
      <c r="H5" s="3833" t="s">
        <v>96</v>
      </c>
      <c r="I5" s="3833"/>
      <c r="J5" s="3833"/>
      <c r="K5" s="2930" t="s">
        <v>116</v>
      </c>
      <c r="L5" s="2930"/>
      <c r="M5" s="2930"/>
      <c r="N5" s="3224"/>
    </row>
    <row r="6" spans="1:14" ht="40.5" customHeight="1" x14ac:dyDescent="0.2">
      <c r="A6" s="3224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224"/>
    </row>
    <row r="7" spans="1:14" ht="31.5" customHeight="1" thickBot="1" x14ac:dyDescent="0.25">
      <c r="A7" s="3225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225"/>
    </row>
    <row r="8" spans="1:14" ht="31.5" customHeight="1" x14ac:dyDescent="0.2">
      <c r="A8" s="2765" t="s">
        <v>3183</v>
      </c>
      <c r="B8" s="1990">
        <v>0</v>
      </c>
      <c r="C8" s="1990">
        <v>0</v>
      </c>
      <c r="D8" s="1990">
        <v>0</v>
      </c>
      <c r="E8" s="3854">
        <v>15</v>
      </c>
      <c r="F8" s="3854">
        <v>17</v>
      </c>
      <c r="G8" s="1990">
        <v>32</v>
      </c>
      <c r="H8" s="1990">
        <v>0</v>
      </c>
      <c r="I8" s="1990">
        <v>0</v>
      </c>
      <c r="J8" s="1990">
        <v>0</v>
      </c>
      <c r="K8" s="3854">
        <f>SUM(B8,E8,H8)</f>
        <v>15</v>
      </c>
      <c r="L8" s="3854">
        <f>SUM(C8,F8,I8)</f>
        <v>17</v>
      </c>
      <c r="M8" s="3854">
        <f>SUM(K8:L8)</f>
        <v>32</v>
      </c>
      <c r="N8" s="3870" t="s">
        <v>3063</v>
      </c>
    </row>
    <row r="9" spans="1:14" ht="31.5" customHeight="1" x14ac:dyDescent="0.2">
      <c r="A9" s="2760" t="s">
        <v>3184</v>
      </c>
      <c r="B9" s="2758">
        <v>0</v>
      </c>
      <c r="C9" s="2758">
        <v>0</v>
      </c>
      <c r="D9" s="2758">
        <v>0</v>
      </c>
      <c r="E9" s="3895">
        <v>13</v>
      </c>
      <c r="F9" s="3895">
        <v>18</v>
      </c>
      <c r="G9" s="2758">
        <v>31</v>
      </c>
      <c r="H9" s="2758">
        <v>0</v>
      </c>
      <c r="I9" s="2758">
        <v>0</v>
      </c>
      <c r="J9" s="2758">
        <v>0</v>
      </c>
      <c r="K9" s="2758">
        <f>SUM(B9,E9,H9)</f>
        <v>13</v>
      </c>
      <c r="L9" s="2758">
        <f>SUM(C9,F9,I9)</f>
        <v>18</v>
      </c>
      <c r="M9" s="2758">
        <f>SUM(K9:L9)</f>
        <v>31</v>
      </c>
      <c r="N9" s="2779" t="s">
        <v>3185</v>
      </c>
    </row>
    <row r="10" spans="1:14" ht="39" customHeight="1" thickBot="1" x14ac:dyDescent="0.25">
      <c r="A10" s="2760" t="s">
        <v>3186</v>
      </c>
      <c r="B10" s="2774">
        <v>6</v>
      </c>
      <c r="C10" s="2774">
        <v>5</v>
      </c>
      <c r="D10" s="2774">
        <v>11</v>
      </c>
      <c r="E10" s="2774">
        <v>9</v>
      </c>
      <c r="F10" s="2774">
        <v>13</v>
      </c>
      <c r="G10" s="2774">
        <v>22</v>
      </c>
      <c r="H10" s="2774">
        <v>0</v>
      </c>
      <c r="I10" s="2774">
        <v>0</v>
      </c>
      <c r="J10" s="2774">
        <v>0</v>
      </c>
      <c r="K10" s="3896">
        <f t="shared" ref="K10:L10" si="0">SUM(B10,E10,H10)</f>
        <v>15</v>
      </c>
      <c r="L10" s="3896">
        <f t="shared" si="0"/>
        <v>18</v>
      </c>
      <c r="M10" s="3896">
        <f t="shared" ref="M10" si="1">SUM(K10:L10)</f>
        <v>33</v>
      </c>
      <c r="N10" s="98" t="s">
        <v>3187</v>
      </c>
    </row>
    <row r="11" spans="1:14" ht="39" customHeight="1" thickBot="1" x14ac:dyDescent="0.25">
      <c r="A11" s="114" t="s">
        <v>87</v>
      </c>
      <c r="B11" s="1443">
        <f t="shared" ref="B11:M11" si="2">SUM(B8:B10)</f>
        <v>6</v>
      </c>
      <c r="C11" s="1443">
        <f t="shared" si="2"/>
        <v>5</v>
      </c>
      <c r="D11" s="1443">
        <f t="shared" si="2"/>
        <v>11</v>
      </c>
      <c r="E11" s="1443">
        <f t="shared" si="2"/>
        <v>37</v>
      </c>
      <c r="F11" s="1443">
        <f t="shared" si="2"/>
        <v>48</v>
      </c>
      <c r="G11" s="1443">
        <f t="shared" si="2"/>
        <v>85</v>
      </c>
      <c r="H11" s="1443">
        <f t="shared" si="2"/>
        <v>0</v>
      </c>
      <c r="I11" s="1443">
        <f t="shared" si="2"/>
        <v>0</v>
      </c>
      <c r="J11" s="1443">
        <f t="shared" si="2"/>
        <v>0</v>
      </c>
      <c r="K11" s="1443">
        <f t="shared" si="2"/>
        <v>43</v>
      </c>
      <c r="L11" s="1443">
        <f t="shared" si="2"/>
        <v>53</v>
      </c>
      <c r="M11" s="1443">
        <f t="shared" si="2"/>
        <v>96</v>
      </c>
      <c r="N11" s="3897" t="s">
        <v>147</v>
      </c>
    </row>
    <row r="12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23" orientation="landscape" useFirstPageNumber="1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11.7109375" style="2780" customWidth="1"/>
    <col min="2" max="2" width="14.28515625" style="2780" customWidth="1"/>
    <col min="3" max="3" width="13.7109375" style="2780" customWidth="1"/>
    <col min="4" max="5" width="8.42578125" style="2780" customWidth="1"/>
    <col min="6" max="6" width="7.85546875" style="2780" customWidth="1"/>
    <col min="7" max="9" width="7.140625" style="2780" customWidth="1"/>
    <col min="10" max="15" width="9.140625" style="2780"/>
    <col min="16" max="16" width="15.5703125" style="2780" customWidth="1"/>
    <col min="17" max="17" width="14.42578125" style="2780" customWidth="1"/>
    <col min="18" max="18" width="16" style="2780" customWidth="1"/>
    <col min="19" max="16384" width="9.140625" style="2780"/>
  </cols>
  <sheetData>
    <row r="1" spans="1:18" ht="24.75" customHeight="1" x14ac:dyDescent="0.2">
      <c r="A1" s="3039" t="s">
        <v>3188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18" ht="45.75" customHeight="1" x14ac:dyDescent="0.2">
      <c r="A2" s="2868" t="s">
        <v>3189</v>
      </c>
      <c r="B2" s="2868"/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2868"/>
      <c r="O2" s="2868"/>
      <c r="P2" s="2868"/>
      <c r="Q2" s="2868"/>
      <c r="R2" s="2868"/>
    </row>
    <row r="3" spans="1:18" ht="34.5" customHeight="1" thickBot="1" x14ac:dyDescent="0.25">
      <c r="A3" s="87" t="s">
        <v>3190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1"/>
      <c r="Q3" s="2790" t="s">
        <v>3191</v>
      </c>
      <c r="R3" s="2790"/>
    </row>
    <row r="4" spans="1:18" ht="24.7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340" t="s">
        <v>99</v>
      </c>
      <c r="Q4" s="3340" t="s">
        <v>126</v>
      </c>
      <c r="R4" s="3340" t="s">
        <v>253</v>
      </c>
    </row>
    <row r="5" spans="1:18" ht="24.75" customHeight="1" x14ac:dyDescent="0.2">
      <c r="A5" s="3067"/>
      <c r="B5" s="3067"/>
      <c r="C5" s="3067"/>
      <c r="D5" s="3833" t="s">
        <v>94</v>
      </c>
      <c r="E5" s="3833"/>
      <c r="F5" s="3833"/>
      <c r="G5" s="3834" t="s">
        <v>95</v>
      </c>
      <c r="H5" s="3834"/>
      <c r="I5" s="3834"/>
      <c r="J5" s="3833" t="s">
        <v>96</v>
      </c>
      <c r="K5" s="3833"/>
      <c r="L5" s="3833"/>
      <c r="M5" s="2930" t="s">
        <v>116</v>
      </c>
      <c r="N5" s="2930"/>
      <c r="O5" s="2930"/>
      <c r="P5" s="3276"/>
      <c r="Q5" s="3276"/>
      <c r="R5" s="3276"/>
    </row>
    <row r="6" spans="1:18" ht="24.7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76"/>
      <c r="Q6" s="3276"/>
      <c r="R6" s="3276"/>
    </row>
    <row r="7" spans="1:18" ht="24.75" customHeight="1" thickBot="1" x14ac:dyDescent="0.25">
      <c r="A7" s="3549"/>
      <c r="B7" s="3549"/>
      <c r="C7" s="354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341"/>
      <c r="Q7" s="3341"/>
      <c r="R7" s="3341"/>
    </row>
    <row r="8" spans="1:18" ht="51" customHeight="1" x14ac:dyDescent="0.2">
      <c r="A8" s="3094" t="s">
        <v>3192</v>
      </c>
      <c r="B8" s="736" t="s">
        <v>3127</v>
      </c>
      <c r="C8" s="2718" t="s">
        <v>3193</v>
      </c>
      <c r="D8" s="3854">
        <v>0</v>
      </c>
      <c r="E8" s="3854">
        <v>0</v>
      </c>
      <c r="F8" s="3854">
        <v>0</v>
      </c>
      <c r="G8" s="1990">
        <v>7</v>
      </c>
      <c r="H8" s="1990">
        <v>11</v>
      </c>
      <c r="I8" s="1990">
        <v>18</v>
      </c>
      <c r="J8" s="1990">
        <v>0</v>
      </c>
      <c r="K8" s="1990">
        <v>0</v>
      </c>
      <c r="L8" s="1990">
        <v>0</v>
      </c>
      <c r="M8" s="3854">
        <f>SUM(D8,G8,K8)</f>
        <v>7</v>
      </c>
      <c r="N8" s="3854">
        <f>SUM(E8,H8,L8)</f>
        <v>11</v>
      </c>
      <c r="O8" s="3854">
        <f>SUM(M8:N8)</f>
        <v>18</v>
      </c>
      <c r="P8" s="2704" t="s">
        <v>3194</v>
      </c>
      <c r="Q8" s="2704" t="s">
        <v>3195</v>
      </c>
      <c r="R8" s="3898" t="s">
        <v>3063</v>
      </c>
    </row>
    <row r="9" spans="1:18" ht="51" customHeight="1" x14ac:dyDescent="0.2">
      <c r="A9" s="2969"/>
      <c r="B9" s="736" t="s">
        <v>3089</v>
      </c>
      <c r="C9" s="2758" t="s">
        <v>3196</v>
      </c>
      <c r="D9" s="2758">
        <v>0</v>
      </c>
      <c r="E9" s="2758">
        <v>0</v>
      </c>
      <c r="F9" s="2758">
        <v>0</v>
      </c>
      <c r="G9" s="2758">
        <v>8</v>
      </c>
      <c r="H9" s="2758">
        <v>6</v>
      </c>
      <c r="I9" s="2758">
        <v>14</v>
      </c>
      <c r="J9" s="2758">
        <v>0</v>
      </c>
      <c r="K9" s="2758">
        <v>0</v>
      </c>
      <c r="L9" s="2758">
        <v>0</v>
      </c>
      <c r="M9" s="2758">
        <f t="shared" ref="M9:N9" si="0">SUM(D9,G9,K9)</f>
        <v>8</v>
      </c>
      <c r="N9" s="2758">
        <f t="shared" si="0"/>
        <v>6</v>
      </c>
      <c r="O9" s="2758">
        <f t="shared" ref="O9" si="1">SUM(M9:N9)</f>
        <v>14</v>
      </c>
      <c r="P9" s="2704" t="s">
        <v>3197</v>
      </c>
      <c r="Q9" s="2704" t="s">
        <v>3198</v>
      </c>
      <c r="R9" s="3899"/>
    </row>
    <row r="10" spans="1:18" ht="33" customHeight="1" x14ac:dyDescent="0.2">
      <c r="A10" s="3205" t="s">
        <v>92</v>
      </c>
      <c r="B10" s="3205"/>
      <c r="C10" s="3205"/>
      <c r="D10" s="2758">
        <f>SUM(D8:D9)</f>
        <v>0</v>
      </c>
      <c r="E10" s="2758">
        <f t="shared" ref="E10:O10" si="2">SUM(E8:E9)</f>
        <v>0</v>
      </c>
      <c r="F10" s="2758">
        <f t="shared" si="2"/>
        <v>0</v>
      </c>
      <c r="G10" s="2758">
        <f t="shared" si="2"/>
        <v>15</v>
      </c>
      <c r="H10" s="2758">
        <f t="shared" si="2"/>
        <v>17</v>
      </c>
      <c r="I10" s="2758">
        <f t="shared" si="2"/>
        <v>32</v>
      </c>
      <c r="J10" s="2758">
        <f t="shared" si="2"/>
        <v>0</v>
      </c>
      <c r="K10" s="2758">
        <f t="shared" si="2"/>
        <v>0</v>
      </c>
      <c r="L10" s="2758">
        <f t="shared" si="2"/>
        <v>0</v>
      </c>
      <c r="M10" s="2758">
        <f t="shared" si="2"/>
        <v>15</v>
      </c>
      <c r="N10" s="2758">
        <f t="shared" si="2"/>
        <v>17</v>
      </c>
      <c r="O10" s="2758">
        <f t="shared" si="2"/>
        <v>32</v>
      </c>
      <c r="P10" s="2854" t="s">
        <v>130</v>
      </c>
      <c r="Q10" s="2854"/>
      <c r="R10" s="2854"/>
    </row>
    <row r="11" spans="1:18" ht="51" customHeight="1" x14ac:dyDescent="0.2">
      <c r="A11" s="3201" t="s">
        <v>3199</v>
      </c>
      <c r="B11" s="736" t="s">
        <v>3200</v>
      </c>
      <c r="C11" s="2717"/>
      <c r="D11" s="2758">
        <v>0</v>
      </c>
      <c r="E11" s="2758">
        <v>0</v>
      </c>
      <c r="F11" s="2758">
        <v>0</v>
      </c>
      <c r="G11" s="2758">
        <v>6</v>
      </c>
      <c r="H11" s="2758">
        <v>9</v>
      </c>
      <c r="I11" s="2758">
        <v>15</v>
      </c>
      <c r="J11" s="2717">
        <v>0</v>
      </c>
      <c r="K11" s="2717">
        <v>0</v>
      </c>
      <c r="L11" s="2717">
        <v>0</v>
      </c>
      <c r="M11" s="2758">
        <f t="shared" ref="M11:N12" si="3">SUM(D11,G11,K11)</f>
        <v>6</v>
      </c>
      <c r="N11" s="2758">
        <f t="shared" si="3"/>
        <v>9</v>
      </c>
      <c r="O11" s="2758">
        <f t="shared" ref="O11:O12" si="4">SUM(M11:N11)</f>
        <v>15</v>
      </c>
      <c r="P11" s="3900"/>
      <c r="Q11" s="2704" t="s">
        <v>3201</v>
      </c>
      <c r="R11" s="2821" t="s">
        <v>3185</v>
      </c>
    </row>
    <row r="12" spans="1:18" ht="45" customHeight="1" x14ac:dyDescent="0.2">
      <c r="A12" s="3212"/>
      <c r="B12" s="736" t="s">
        <v>3040</v>
      </c>
      <c r="C12" s="2726"/>
      <c r="D12" s="2758">
        <v>0</v>
      </c>
      <c r="E12" s="2758">
        <v>0</v>
      </c>
      <c r="F12" s="2758">
        <v>0</v>
      </c>
      <c r="G12" s="3896">
        <v>7</v>
      </c>
      <c r="H12" s="3896">
        <v>9</v>
      </c>
      <c r="I12" s="3896">
        <v>16</v>
      </c>
      <c r="J12" s="2717">
        <v>0</v>
      </c>
      <c r="K12" s="2717">
        <v>0</v>
      </c>
      <c r="L12" s="2717">
        <v>0</v>
      </c>
      <c r="M12" s="2758">
        <f t="shared" si="3"/>
        <v>7</v>
      </c>
      <c r="N12" s="2758">
        <f t="shared" si="3"/>
        <v>9</v>
      </c>
      <c r="O12" s="2758">
        <f t="shared" si="4"/>
        <v>16</v>
      </c>
      <c r="P12" s="2764"/>
      <c r="Q12" s="2705" t="s">
        <v>3202</v>
      </c>
      <c r="R12" s="2824"/>
    </row>
    <row r="13" spans="1:18" ht="36" customHeight="1" x14ac:dyDescent="0.2">
      <c r="A13" s="3205" t="s">
        <v>92</v>
      </c>
      <c r="B13" s="3205"/>
      <c r="C13" s="3205"/>
      <c r="D13" s="2758">
        <f>SUM(D11:D12)</f>
        <v>0</v>
      </c>
      <c r="E13" s="2758">
        <f t="shared" ref="E13:O13" si="5">SUM(E11:E12)</f>
        <v>0</v>
      </c>
      <c r="F13" s="2758">
        <f t="shared" si="5"/>
        <v>0</v>
      </c>
      <c r="G13" s="2758">
        <f t="shared" si="5"/>
        <v>13</v>
      </c>
      <c r="H13" s="2758">
        <f t="shared" si="5"/>
        <v>18</v>
      </c>
      <c r="I13" s="2758">
        <f t="shared" si="5"/>
        <v>31</v>
      </c>
      <c r="J13" s="2758">
        <f t="shared" si="5"/>
        <v>0</v>
      </c>
      <c r="K13" s="2758">
        <f t="shared" si="5"/>
        <v>0</v>
      </c>
      <c r="L13" s="2758">
        <f t="shared" si="5"/>
        <v>0</v>
      </c>
      <c r="M13" s="2758">
        <f t="shared" si="5"/>
        <v>13</v>
      </c>
      <c r="N13" s="2758">
        <f t="shared" si="5"/>
        <v>18</v>
      </c>
      <c r="O13" s="2758">
        <f t="shared" si="5"/>
        <v>31</v>
      </c>
      <c r="P13" s="2854" t="s">
        <v>130</v>
      </c>
      <c r="Q13" s="2854"/>
      <c r="R13" s="2854"/>
    </row>
    <row r="14" spans="1:18" ht="48" customHeight="1" x14ac:dyDescent="0.2">
      <c r="A14" s="3901" t="s">
        <v>3186</v>
      </c>
      <c r="B14" s="753" t="s">
        <v>68</v>
      </c>
      <c r="C14" s="753" t="s">
        <v>3203</v>
      </c>
      <c r="D14" s="2774">
        <v>6</v>
      </c>
      <c r="E14" s="2774">
        <v>5</v>
      </c>
      <c r="F14" s="2774">
        <v>11</v>
      </c>
      <c r="G14" s="2774">
        <v>4</v>
      </c>
      <c r="H14" s="2774">
        <v>4</v>
      </c>
      <c r="I14" s="2774">
        <v>8</v>
      </c>
      <c r="J14" s="2774">
        <v>0</v>
      </c>
      <c r="K14" s="2774">
        <v>0</v>
      </c>
      <c r="L14" s="2774">
        <v>0</v>
      </c>
      <c r="M14" s="3896">
        <f t="shared" ref="M14:N16" si="6">SUM(D14,G14,K14)</f>
        <v>10</v>
      </c>
      <c r="N14" s="3896">
        <f t="shared" si="6"/>
        <v>9</v>
      </c>
      <c r="O14" s="3896">
        <f t="shared" ref="O14:O16" si="7">SUM(M14:N14)</f>
        <v>19</v>
      </c>
      <c r="P14" s="1727" t="s">
        <v>3204</v>
      </c>
      <c r="Q14" s="1727" t="s">
        <v>3204</v>
      </c>
      <c r="R14" s="3902" t="s">
        <v>3187</v>
      </c>
    </row>
    <row r="15" spans="1:18" ht="37.5" customHeight="1" x14ac:dyDescent="0.2">
      <c r="A15" s="3903"/>
      <c r="B15" s="736" t="s">
        <v>3205</v>
      </c>
      <c r="C15" s="736" t="s">
        <v>3205</v>
      </c>
      <c r="D15" s="2774">
        <v>0</v>
      </c>
      <c r="E15" s="2774">
        <v>0</v>
      </c>
      <c r="F15" s="2774">
        <v>0</v>
      </c>
      <c r="G15" s="2770">
        <v>5</v>
      </c>
      <c r="H15" s="2770">
        <v>9</v>
      </c>
      <c r="I15" s="2770">
        <v>14</v>
      </c>
      <c r="J15" s="2774">
        <v>0</v>
      </c>
      <c r="K15" s="2774">
        <v>0</v>
      </c>
      <c r="L15" s="2774">
        <v>0</v>
      </c>
      <c r="M15" s="3896">
        <f t="shared" si="6"/>
        <v>5</v>
      </c>
      <c r="N15" s="3896">
        <f t="shared" si="6"/>
        <v>9</v>
      </c>
      <c r="O15" s="3896">
        <f t="shared" si="7"/>
        <v>14</v>
      </c>
      <c r="P15" s="1728" t="s">
        <v>3206</v>
      </c>
      <c r="Q15" s="1728" t="s">
        <v>3206</v>
      </c>
      <c r="R15" s="3899"/>
    </row>
    <row r="16" spans="1:18" ht="37.5" customHeight="1" thickBot="1" x14ac:dyDescent="0.25">
      <c r="A16" s="3205" t="s">
        <v>92</v>
      </c>
      <c r="B16" s="3205"/>
      <c r="C16" s="3205"/>
      <c r="D16" s="2774">
        <v>6</v>
      </c>
      <c r="E16" s="2774">
        <v>5</v>
      </c>
      <c r="F16" s="2774">
        <v>11</v>
      </c>
      <c r="G16" s="3856">
        <v>9</v>
      </c>
      <c r="H16" s="3856">
        <v>13</v>
      </c>
      <c r="I16" s="3856">
        <v>22</v>
      </c>
      <c r="J16" s="2774">
        <v>0</v>
      </c>
      <c r="K16" s="2774">
        <v>0</v>
      </c>
      <c r="L16" s="2774">
        <v>0</v>
      </c>
      <c r="M16" s="3896">
        <f t="shared" si="6"/>
        <v>15</v>
      </c>
      <c r="N16" s="3896">
        <f t="shared" si="6"/>
        <v>18</v>
      </c>
      <c r="O16" s="3896">
        <f t="shared" si="7"/>
        <v>33</v>
      </c>
      <c r="P16" s="2899" t="s">
        <v>130</v>
      </c>
      <c r="Q16" s="2899"/>
      <c r="R16" s="2899"/>
    </row>
    <row r="17" spans="1:18" ht="34.5" customHeight="1" thickBot="1" x14ac:dyDescent="0.25">
      <c r="A17" s="3346" t="s">
        <v>87</v>
      </c>
      <c r="B17" s="3346"/>
      <c r="C17" s="3346"/>
      <c r="D17" s="1443">
        <f>SUM(D16,D13,D10)</f>
        <v>6</v>
      </c>
      <c r="E17" s="1443">
        <f t="shared" ref="E17:O17" si="8">SUM(E16,E13,E10)</f>
        <v>5</v>
      </c>
      <c r="F17" s="1443">
        <f t="shared" si="8"/>
        <v>11</v>
      </c>
      <c r="G17" s="1443">
        <f t="shared" si="8"/>
        <v>37</v>
      </c>
      <c r="H17" s="1443">
        <f t="shared" si="8"/>
        <v>48</v>
      </c>
      <c r="I17" s="1443">
        <f t="shared" si="8"/>
        <v>85</v>
      </c>
      <c r="J17" s="1443">
        <f t="shared" si="8"/>
        <v>0</v>
      </c>
      <c r="K17" s="1443">
        <f t="shared" si="8"/>
        <v>0</v>
      </c>
      <c r="L17" s="1443">
        <f t="shared" si="8"/>
        <v>0</v>
      </c>
      <c r="M17" s="1443">
        <f t="shared" si="8"/>
        <v>43</v>
      </c>
      <c r="N17" s="1443">
        <f t="shared" si="8"/>
        <v>53</v>
      </c>
      <c r="O17" s="1443">
        <f t="shared" si="8"/>
        <v>96</v>
      </c>
      <c r="P17" s="3904" t="s">
        <v>147</v>
      </c>
      <c r="Q17" s="3904"/>
      <c r="R17" s="3904"/>
    </row>
    <row r="18" spans="1:18" ht="13.5" thickTop="1" x14ac:dyDescent="0.2"/>
  </sheetData>
  <mergeCells count="31">
    <mergeCell ref="A17:C17"/>
    <mergeCell ref="P17:R17"/>
    <mergeCell ref="A13:C13"/>
    <mergeCell ref="P13:R13"/>
    <mergeCell ref="A14:A15"/>
    <mergeCell ref="R14:R15"/>
    <mergeCell ref="A16:C16"/>
    <mergeCell ref="P16:R16"/>
    <mergeCell ref="A8:A9"/>
    <mergeCell ref="R8:R9"/>
    <mergeCell ref="A10:C10"/>
    <mergeCell ref="P10:R10"/>
    <mergeCell ref="A11:A12"/>
    <mergeCell ref="R11:R12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324" orientation="landscape" useFirstPageNumber="1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331"/>
  <sheetViews>
    <sheetView rightToLeft="1" view="pageBreakPreview" topLeftCell="A132" zoomScale="75" zoomScaleNormal="90" zoomScaleSheetLayoutView="75" workbookViewId="0">
      <selection activeCell="D135" sqref="D135:O135"/>
    </sheetView>
  </sheetViews>
  <sheetFormatPr defaultColWidth="10.28515625" defaultRowHeight="15" x14ac:dyDescent="0.2"/>
  <cols>
    <col min="1" max="1" width="10.28515625" style="56" customWidth="1"/>
    <col min="2" max="2" width="17.85546875" style="56" customWidth="1"/>
    <col min="3" max="3" width="21.140625" style="56" customWidth="1"/>
    <col min="4" max="12" width="7.42578125" style="56" customWidth="1"/>
    <col min="13" max="15" width="7.42578125" style="306" customWidth="1"/>
    <col min="16" max="16" width="19.85546875" style="23" customWidth="1"/>
    <col min="17" max="17" width="20.140625" style="23" customWidth="1"/>
    <col min="18" max="18" width="14.7109375" style="373" customWidth="1"/>
    <col min="19" max="16384" width="10.28515625" style="23"/>
  </cols>
  <sheetData>
    <row r="1" spans="1:19" ht="21.75" customHeight="1" x14ac:dyDescent="0.2">
      <c r="A1" s="3101" t="s">
        <v>2308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  <c r="O1" s="3101"/>
      <c r="P1" s="3101"/>
      <c r="Q1" s="3101"/>
      <c r="R1" s="3101"/>
    </row>
    <row r="2" spans="1:19" ht="42" customHeight="1" x14ac:dyDescent="0.2">
      <c r="A2" s="3102" t="s">
        <v>2309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9" ht="24.75" customHeight="1" thickBot="1" x14ac:dyDescent="0.25">
      <c r="A3" s="14" t="s">
        <v>2315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3103" t="s">
        <v>1803</v>
      </c>
      <c r="R3" s="3103"/>
    </row>
    <row r="4" spans="1:19" ht="24" customHeight="1" thickTop="1" x14ac:dyDescent="0.2">
      <c r="A4" s="2976" t="s">
        <v>32</v>
      </c>
      <c r="B4" s="2972" t="s">
        <v>86</v>
      </c>
      <c r="C4" s="2972" t="s">
        <v>45</v>
      </c>
      <c r="D4" s="2972" t="s">
        <v>33</v>
      </c>
      <c r="E4" s="2972"/>
      <c r="F4" s="2972"/>
      <c r="G4" s="2972" t="s">
        <v>1</v>
      </c>
      <c r="H4" s="2972"/>
      <c r="I4" s="2972"/>
      <c r="J4" s="2972" t="s">
        <v>2</v>
      </c>
      <c r="K4" s="2972"/>
      <c r="L4" s="2972"/>
      <c r="M4" s="2847" t="s">
        <v>31</v>
      </c>
      <c r="N4" s="2847"/>
      <c r="O4" s="2847"/>
      <c r="P4" s="3084" t="s">
        <v>99</v>
      </c>
      <c r="Q4" s="3084" t="s">
        <v>126</v>
      </c>
      <c r="R4" s="3086" t="s">
        <v>253</v>
      </c>
    </row>
    <row r="5" spans="1:19" ht="17.25" customHeight="1" x14ac:dyDescent="0.2">
      <c r="A5" s="2977"/>
      <c r="B5" s="3060"/>
      <c r="C5" s="3060"/>
      <c r="D5" s="2969" t="s">
        <v>94</v>
      </c>
      <c r="E5" s="2969"/>
      <c r="F5" s="2969"/>
      <c r="G5" s="2969" t="s">
        <v>95</v>
      </c>
      <c r="H5" s="2969"/>
      <c r="I5" s="2969"/>
      <c r="J5" s="2969" t="s">
        <v>96</v>
      </c>
      <c r="K5" s="2969"/>
      <c r="L5" s="2969"/>
      <c r="M5" s="2827" t="s">
        <v>116</v>
      </c>
      <c r="N5" s="2827"/>
      <c r="O5" s="2827"/>
      <c r="P5" s="3085"/>
      <c r="Q5" s="3085"/>
      <c r="R5" s="3087"/>
    </row>
    <row r="6" spans="1:19" ht="23.25" customHeight="1" x14ac:dyDescent="0.2">
      <c r="A6" s="2977"/>
      <c r="B6" s="3060"/>
      <c r="C6" s="306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087"/>
    </row>
    <row r="7" spans="1:19" ht="18.75" customHeight="1" thickBot="1" x14ac:dyDescent="0.25">
      <c r="A7" s="2978"/>
      <c r="B7" s="3064"/>
      <c r="C7" s="3064"/>
      <c r="D7" s="298" t="s">
        <v>181</v>
      </c>
      <c r="E7" s="298" t="s">
        <v>182</v>
      </c>
      <c r="F7" s="298" t="s">
        <v>183</v>
      </c>
      <c r="G7" s="298" t="s">
        <v>181</v>
      </c>
      <c r="H7" s="298" t="s">
        <v>182</v>
      </c>
      <c r="I7" s="298" t="s">
        <v>183</v>
      </c>
      <c r="J7" s="298" t="s">
        <v>181</v>
      </c>
      <c r="K7" s="298" t="s">
        <v>182</v>
      </c>
      <c r="L7" s="298" t="s">
        <v>183</v>
      </c>
      <c r="M7" s="298" t="s">
        <v>181</v>
      </c>
      <c r="N7" s="298" t="s">
        <v>182</v>
      </c>
      <c r="O7" s="298" t="s">
        <v>183</v>
      </c>
      <c r="P7" s="3088"/>
      <c r="Q7" s="3088"/>
      <c r="R7" s="3089"/>
    </row>
    <row r="8" spans="1:19" ht="31.5" customHeight="1" x14ac:dyDescent="0.2">
      <c r="A8" s="3094" t="s">
        <v>34</v>
      </c>
      <c r="B8" s="1102" t="s">
        <v>47</v>
      </c>
      <c r="C8" s="1131" t="s">
        <v>486</v>
      </c>
      <c r="D8" s="2607">
        <v>0</v>
      </c>
      <c r="E8" s="2607">
        <v>0</v>
      </c>
      <c r="F8" s="2607">
        <v>0</v>
      </c>
      <c r="G8" s="2608">
        <v>2</v>
      </c>
      <c r="H8" s="2607">
        <v>6</v>
      </c>
      <c r="I8" s="2607">
        <v>8</v>
      </c>
      <c r="J8" s="2607">
        <v>1</v>
      </c>
      <c r="K8" s="2607">
        <v>0</v>
      </c>
      <c r="L8" s="2607">
        <v>1</v>
      </c>
      <c r="M8" s="2607">
        <f t="shared" ref="M8" si="0">SUM(J8,G8,D8)</f>
        <v>3</v>
      </c>
      <c r="N8" s="2607">
        <f t="shared" ref="N8:O8" si="1">SUM(K8,H8,E8)</f>
        <v>6</v>
      </c>
      <c r="O8" s="2607">
        <f t="shared" si="1"/>
        <v>9</v>
      </c>
      <c r="P8" s="1012" t="s">
        <v>840</v>
      </c>
      <c r="Q8" s="1012" t="s">
        <v>129</v>
      </c>
      <c r="R8" s="3083" t="s">
        <v>128</v>
      </c>
    </row>
    <row r="9" spans="1:19" s="300" customFormat="1" ht="22.5" customHeight="1" x14ac:dyDescent="0.2">
      <c r="A9" s="2969"/>
      <c r="B9" s="19" t="s">
        <v>314</v>
      </c>
      <c r="C9" s="19" t="s">
        <v>842</v>
      </c>
      <c r="D9" s="74">
        <v>0</v>
      </c>
      <c r="E9" s="74">
        <v>0</v>
      </c>
      <c r="F9" s="74">
        <v>0</v>
      </c>
      <c r="G9" s="74">
        <v>0</v>
      </c>
      <c r="H9" s="74">
        <v>4</v>
      </c>
      <c r="I9" s="74">
        <v>4</v>
      </c>
      <c r="J9" s="74">
        <v>0</v>
      </c>
      <c r="K9" s="74">
        <v>0</v>
      </c>
      <c r="L9" s="74">
        <v>0</v>
      </c>
      <c r="M9" s="2607">
        <f t="shared" ref="M9:M14" si="2">SUM(J9,G9,D9)</f>
        <v>0</v>
      </c>
      <c r="N9" s="2607">
        <f t="shared" ref="N9:N14" si="3">SUM(K9,H9,E9)</f>
        <v>4</v>
      </c>
      <c r="O9" s="2607">
        <f t="shared" ref="O9:O14" si="4">SUM(L9,I9,F9)</f>
        <v>4</v>
      </c>
      <c r="P9" s="1033" t="s">
        <v>488</v>
      </c>
      <c r="Q9" s="1033" t="s">
        <v>315</v>
      </c>
      <c r="R9" s="3074"/>
    </row>
    <row r="10" spans="1:19" s="300" customFormat="1" ht="24.75" customHeight="1" x14ac:dyDescent="0.2">
      <c r="A10" s="2969"/>
      <c r="B10" s="1520" t="s">
        <v>2059</v>
      </c>
      <c r="C10" s="1520" t="s">
        <v>942</v>
      </c>
      <c r="D10" s="74">
        <v>0</v>
      </c>
      <c r="E10" s="74">
        <v>0</v>
      </c>
      <c r="F10" s="74">
        <v>0</v>
      </c>
      <c r="G10" s="74">
        <v>1</v>
      </c>
      <c r="H10" s="74">
        <v>4</v>
      </c>
      <c r="I10" s="74">
        <v>5</v>
      </c>
      <c r="J10" s="74">
        <v>2</v>
      </c>
      <c r="K10" s="74">
        <v>1</v>
      </c>
      <c r="L10" s="74">
        <v>3</v>
      </c>
      <c r="M10" s="2607">
        <f t="shared" si="2"/>
        <v>3</v>
      </c>
      <c r="N10" s="2607">
        <f t="shared" si="3"/>
        <v>5</v>
      </c>
      <c r="O10" s="2607">
        <f t="shared" si="4"/>
        <v>8</v>
      </c>
      <c r="P10" s="1112" t="s">
        <v>305</v>
      </c>
      <c r="Q10" s="1112" t="s">
        <v>305</v>
      </c>
      <c r="R10" s="3074"/>
    </row>
    <row r="11" spans="1:19" s="300" customFormat="1" ht="36.75" customHeight="1" x14ac:dyDescent="0.2">
      <c r="A11" s="2969"/>
      <c r="B11" s="19" t="s">
        <v>1950</v>
      </c>
      <c r="C11" s="1397" t="s">
        <v>1950</v>
      </c>
      <c r="D11" s="74">
        <v>1</v>
      </c>
      <c r="E11" s="74">
        <v>2</v>
      </c>
      <c r="F11" s="74">
        <v>3</v>
      </c>
      <c r="G11" s="74">
        <v>1</v>
      </c>
      <c r="H11" s="74">
        <v>3</v>
      </c>
      <c r="I11" s="74">
        <v>4</v>
      </c>
      <c r="J11" s="74">
        <v>0</v>
      </c>
      <c r="K11" s="74">
        <v>1</v>
      </c>
      <c r="L11" s="74">
        <v>1</v>
      </c>
      <c r="M11" s="2607">
        <f t="shared" si="2"/>
        <v>2</v>
      </c>
      <c r="N11" s="2607">
        <f t="shared" si="3"/>
        <v>6</v>
      </c>
      <c r="O11" s="2607">
        <f t="shared" si="4"/>
        <v>8</v>
      </c>
      <c r="P11" s="1032" t="s">
        <v>1951</v>
      </c>
      <c r="Q11" s="1032" t="s">
        <v>1951</v>
      </c>
      <c r="R11" s="3074"/>
    </row>
    <row r="12" spans="1:19" s="300" customFormat="1" ht="22.5" customHeight="1" x14ac:dyDescent="0.2">
      <c r="A12" s="2969"/>
      <c r="B12" s="1520" t="s">
        <v>48</v>
      </c>
      <c r="C12" s="1520" t="s">
        <v>48</v>
      </c>
      <c r="D12" s="74">
        <v>0</v>
      </c>
      <c r="E12" s="74">
        <v>0</v>
      </c>
      <c r="F12" s="74">
        <v>0</v>
      </c>
      <c r="G12" s="74">
        <v>4</v>
      </c>
      <c r="H12" s="74">
        <v>8</v>
      </c>
      <c r="I12" s="74">
        <v>12</v>
      </c>
      <c r="J12" s="74">
        <v>0</v>
      </c>
      <c r="K12" s="74">
        <v>6</v>
      </c>
      <c r="L12" s="74">
        <v>6</v>
      </c>
      <c r="M12" s="2607">
        <f t="shared" si="2"/>
        <v>4</v>
      </c>
      <c r="N12" s="2607">
        <f t="shared" si="3"/>
        <v>14</v>
      </c>
      <c r="O12" s="2607">
        <f t="shared" si="4"/>
        <v>18</v>
      </c>
      <c r="P12" s="1797" t="s">
        <v>312</v>
      </c>
      <c r="Q12" s="1797" t="s">
        <v>312</v>
      </c>
      <c r="R12" s="3074"/>
    </row>
    <row r="13" spans="1:19" s="300" customFormat="1" ht="47.25" customHeight="1" x14ac:dyDescent="0.2">
      <c r="A13" s="3077"/>
      <c r="B13" s="19" t="s">
        <v>1711</v>
      </c>
      <c r="C13" s="1397" t="s">
        <v>1711</v>
      </c>
      <c r="D13" s="74">
        <v>0</v>
      </c>
      <c r="E13" s="74">
        <v>0</v>
      </c>
      <c r="F13" s="74">
        <v>0</v>
      </c>
      <c r="G13" s="74">
        <v>0</v>
      </c>
      <c r="H13" s="74">
        <v>1</v>
      </c>
      <c r="I13" s="74">
        <v>1</v>
      </c>
      <c r="J13" s="74">
        <v>0</v>
      </c>
      <c r="K13" s="74">
        <v>0</v>
      </c>
      <c r="L13" s="74">
        <v>0</v>
      </c>
      <c r="M13" s="2607">
        <f t="shared" si="2"/>
        <v>0</v>
      </c>
      <c r="N13" s="2607">
        <f t="shared" si="3"/>
        <v>1</v>
      </c>
      <c r="O13" s="2607">
        <f t="shared" si="4"/>
        <v>1</v>
      </c>
      <c r="P13" s="1033" t="s">
        <v>1952</v>
      </c>
      <c r="Q13" s="1395" t="s">
        <v>1952</v>
      </c>
      <c r="R13" s="3074"/>
    </row>
    <row r="14" spans="1:19" s="300" customFormat="1" ht="25.5" customHeight="1" x14ac:dyDescent="0.2">
      <c r="A14" s="1931"/>
      <c r="B14" s="1936" t="s">
        <v>314</v>
      </c>
      <c r="C14" s="1936" t="s">
        <v>314</v>
      </c>
      <c r="D14" s="74">
        <v>0</v>
      </c>
      <c r="E14" s="74">
        <v>0</v>
      </c>
      <c r="F14" s="74">
        <v>0</v>
      </c>
      <c r="G14" s="74">
        <v>0</v>
      </c>
      <c r="H14" s="74">
        <v>1</v>
      </c>
      <c r="I14" s="74">
        <v>1</v>
      </c>
      <c r="J14" s="74">
        <v>0</v>
      </c>
      <c r="K14" s="74">
        <v>2</v>
      </c>
      <c r="L14" s="74">
        <v>2</v>
      </c>
      <c r="M14" s="2607">
        <f t="shared" si="2"/>
        <v>0</v>
      </c>
      <c r="N14" s="2607">
        <f t="shared" si="3"/>
        <v>3</v>
      </c>
      <c r="O14" s="2607">
        <f t="shared" si="4"/>
        <v>3</v>
      </c>
      <c r="P14" s="1933" t="s">
        <v>315</v>
      </c>
      <c r="Q14" s="1933" t="s">
        <v>315</v>
      </c>
      <c r="R14" s="3079"/>
    </row>
    <row r="15" spans="1:19" s="300" customFormat="1" ht="21.75" customHeight="1" x14ac:dyDescent="0.2">
      <c r="A15" s="3073" t="s">
        <v>92</v>
      </c>
      <c r="B15" s="3073"/>
      <c r="C15" s="3073"/>
      <c r="D15" s="74">
        <f>SUM(D8:D14)</f>
        <v>1</v>
      </c>
      <c r="E15" s="74">
        <f t="shared" ref="E15:O15" si="5">SUM(E8:E14)</f>
        <v>2</v>
      </c>
      <c r="F15" s="74">
        <f t="shared" si="5"/>
        <v>3</v>
      </c>
      <c r="G15" s="74">
        <f t="shared" si="5"/>
        <v>8</v>
      </c>
      <c r="H15" s="74">
        <f t="shared" si="5"/>
        <v>27</v>
      </c>
      <c r="I15" s="74">
        <f t="shared" si="5"/>
        <v>35</v>
      </c>
      <c r="J15" s="74">
        <f t="shared" si="5"/>
        <v>3</v>
      </c>
      <c r="K15" s="74">
        <f t="shared" si="5"/>
        <v>10</v>
      </c>
      <c r="L15" s="74">
        <f t="shared" si="5"/>
        <v>13</v>
      </c>
      <c r="M15" s="74">
        <f t="shared" si="5"/>
        <v>12</v>
      </c>
      <c r="N15" s="74">
        <f t="shared" si="5"/>
        <v>39</v>
      </c>
      <c r="O15" s="74">
        <f t="shared" si="5"/>
        <v>51</v>
      </c>
      <c r="P15" s="3075" t="s">
        <v>130</v>
      </c>
      <c r="Q15" s="3075"/>
      <c r="R15" s="3075"/>
    </row>
    <row r="16" spans="1:19" s="300" customFormat="1" ht="21.75" customHeight="1" x14ac:dyDescent="0.2">
      <c r="A16" s="894" t="s">
        <v>933</v>
      </c>
      <c r="B16" s="296" t="s">
        <v>944</v>
      </c>
      <c r="C16" s="296" t="s">
        <v>944</v>
      </c>
      <c r="D16" s="96">
        <v>0</v>
      </c>
      <c r="E16" s="96">
        <v>0</v>
      </c>
      <c r="F16" s="96">
        <v>0</v>
      </c>
      <c r="G16" s="96">
        <v>7</v>
      </c>
      <c r="H16" s="96">
        <v>7</v>
      </c>
      <c r="I16" s="96">
        <v>14</v>
      </c>
      <c r="J16" s="96">
        <v>0</v>
      </c>
      <c r="K16" s="96">
        <v>0</v>
      </c>
      <c r="L16" s="96">
        <v>0</v>
      </c>
      <c r="M16" s="96">
        <f t="shared" ref="M16:O16" si="6">SUM(J16,G16,D16)</f>
        <v>7</v>
      </c>
      <c r="N16" s="96">
        <f t="shared" si="6"/>
        <v>7</v>
      </c>
      <c r="O16" s="96">
        <f t="shared" si="6"/>
        <v>14</v>
      </c>
      <c r="P16" s="1015" t="s">
        <v>524</v>
      </c>
      <c r="Q16" s="1015" t="s">
        <v>524</v>
      </c>
      <c r="R16" s="73" t="s">
        <v>428</v>
      </c>
      <c r="S16" s="73"/>
    </row>
    <row r="17" spans="1:19" s="301" customFormat="1" ht="27.75" customHeight="1" x14ac:dyDescent="0.2">
      <c r="A17" s="2969" t="s">
        <v>429</v>
      </c>
      <c r="B17" s="19" t="s">
        <v>542</v>
      </c>
      <c r="C17" s="19" t="s">
        <v>542</v>
      </c>
      <c r="D17" s="74">
        <v>0</v>
      </c>
      <c r="E17" s="74">
        <v>0</v>
      </c>
      <c r="F17" s="74">
        <v>0</v>
      </c>
      <c r="G17" s="74">
        <v>6</v>
      </c>
      <c r="H17" s="74">
        <v>5</v>
      </c>
      <c r="I17" s="74">
        <v>11</v>
      </c>
      <c r="J17" s="74">
        <v>0</v>
      </c>
      <c r="K17" s="74">
        <v>0</v>
      </c>
      <c r="L17" s="74">
        <v>0</v>
      </c>
      <c r="M17" s="74">
        <f t="shared" ref="M17:O19" si="7">SUM(J17,G17,D17)</f>
        <v>6</v>
      </c>
      <c r="N17" s="74">
        <f t="shared" si="7"/>
        <v>5</v>
      </c>
      <c r="O17" s="74">
        <f t="shared" si="7"/>
        <v>11</v>
      </c>
      <c r="P17" s="466" t="s">
        <v>543</v>
      </c>
      <c r="Q17" s="466" t="s">
        <v>543</v>
      </c>
      <c r="R17" s="3096" t="s">
        <v>430</v>
      </c>
      <c r="S17" s="2492"/>
    </row>
    <row r="18" spans="1:19" s="301" customFormat="1" ht="21.75" customHeight="1" x14ac:dyDescent="0.2">
      <c r="A18" s="2969"/>
      <c r="B18" s="19" t="s">
        <v>544</v>
      </c>
      <c r="C18" s="19" t="s">
        <v>544</v>
      </c>
      <c r="D18" s="74">
        <v>0</v>
      </c>
      <c r="E18" s="74">
        <v>0</v>
      </c>
      <c r="F18" s="74">
        <v>0</v>
      </c>
      <c r="G18" s="74">
        <v>4</v>
      </c>
      <c r="H18" s="74">
        <v>6</v>
      </c>
      <c r="I18" s="74">
        <v>10</v>
      </c>
      <c r="J18" s="74">
        <v>0</v>
      </c>
      <c r="K18" s="74">
        <v>0</v>
      </c>
      <c r="L18" s="74">
        <v>0</v>
      </c>
      <c r="M18" s="74">
        <f t="shared" si="7"/>
        <v>4</v>
      </c>
      <c r="N18" s="74">
        <f t="shared" si="7"/>
        <v>6</v>
      </c>
      <c r="O18" s="74">
        <f t="shared" si="7"/>
        <v>10</v>
      </c>
      <c r="P18" s="1032" t="s">
        <v>305</v>
      </c>
      <c r="Q18" s="1032" t="s">
        <v>305</v>
      </c>
      <c r="R18" s="3097"/>
      <c r="S18" s="73"/>
    </row>
    <row r="19" spans="1:19" s="301" customFormat="1" ht="34.5" customHeight="1" x14ac:dyDescent="0.2">
      <c r="A19" s="2969"/>
      <c r="B19" s="296" t="s">
        <v>533</v>
      </c>
      <c r="C19" s="296"/>
      <c r="D19" s="74">
        <v>0</v>
      </c>
      <c r="E19" s="74">
        <v>0</v>
      </c>
      <c r="F19" s="74">
        <v>0</v>
      </c>
      <c r="G19" s="96">
        <v>4</v>
      </c>
      <c r="H19" s="96">
        <v>2</v>
      </c>
      <c r="I19" s="96">
        <v>6</v>
      </c>
      <c r="J19" s="74">
        <v>0</v>
      </c>
      <c r="K19" s="74">
        <v>0</v>
      </c>
      <c r="L19" s="74">
        <v>0</v>
      </c>
      <c r="M19" s="96">
        <f t="shared" si="7"/>
        <v>4</v>
      </c>
      <c r="N19" s="96">
        <f t="shared" si="7"/>
        <v>2</v>
      </c>
      <c r="O19" s="96">
        <f t="shared" si="7"/>
        <v>6</v>
      </c>
      <c r="P19" s="1265"/>
      <c r="Q19" s="1265" t="s">
        <v>945</v>
      </c>
      <c r="R19" s="3097"/>
      <c r="S19" s="27"/>
    </row>
    <row r="20" spans="1:19" s="301" customFormat="1" ht="21" customHeight="1" x14ac:dyDescent="0.2">
      <c r="A20" s="3077"/>
      <c r="B20" s="19" t="s">
        <v>1710</v>
      </c>
      <c r="C20" s="296"/>
      <c r="D20" s="74">
        <v>13</v>
      </c>
      <c r="E20" s="74">
        <v>12</v>
      </c>
      <c r="F20" s="74">
        <v>25</v>
      </c>
      <c r="G20" s="96">
        <v>10</v>
      </c>
      <c r="H20" s="96">
        <v>15</v>
      </c>
      <c r="I20" s="96">
        <v>25</v>
      </c>
      <c r="J20" s="96">
        <v>5</v>
      </c>
      <c r="K20" s="96">
        <v>6</v>
      </c>
      <c r="L20" s="96">
        <v>11</v>
      </c>
      <c r="M20" s="96">
        <f t="shared" ref="M20" si="8">SUM(J20,G20,D20)</f>
        <v>28</v>
      </c>
      <c r="N20" s="96">
        <f t="shared" ref="N20" si="9">SUM(K20,H20,E20)</f>
        <v>33</v>
      </c>
      <c r="O20" s="96">
        <f t="shared" ref="O20" si="10">SUM(L20,I20,F20)</f>
        <v>61</v>
      </c>
      <c r="P20" s="868"/>
      <c r="Q20" s="1103" t="s">
        <v>539</v>
      </c>
      <c r="R20" s="3098"/>
      <c r="S20" s="2493"/>
    </row>
    <row r="21" spans="1:19" s="301" customFormat="1" ht="21.75" customHeight="1" thickBot="1" x14ac:dyDescent="0.25">
      <c r="A21" s="3092" t="s">
        <v>92</v>
      </c>
      <c r="B21" s="3092"/>
      <c r="C21" s="3092"/>
      <c r="D21" s="2609">
        <f t="shared" ref="D21:L21" si="11">SUM(D17:D20)</f>
        <v>13</v>
      </c>
      <c r="E21" s="2609">
        <f t="shared" si="11"/>
        <v>12</v>
      </c>
      <c r="F21" s="2609">
        <f t="shared" si="11"/>
        <v>25</v>
      </c>
      <c r="G21" s="2609">
        <f t="shared" si="11"/>
        <v>24</v>
      </c>
      <c r="H21" s="2609">
        <f t="shared" si="11"/>
        <v>28</v>
      </c>
      <c r="I21" s="2609">
        <f t="shared" si="11"/>
        <v>52</v>
      </c>
      <c r="J21" s="2609">
        <f t="shared" si="11"/>
        <v>5</v>
      </c>
      <c r="K21" s="2609">
        <f t="shared" si="11"/>
        <v>6</v>
      </c>
      <c r="L21" s="2609">
        <f t="shared" si="11"/>
        <v>11</v>
      </c>
      <c r="M21" s="2609">
        <f t="shared" ref="M21" si="12">SUM(J21,G21,D21)</f>
        <v>42</v>
      </c>
      <c r="N21" s="2609">
        <f t="shared" ref="N21" si="13">SUM(K21,H21,E21)</f>
        <v>46</v>
      </c>
      <c r="O21" s="2609">
        <f t="shared" ref="O21" si="14">SUM(L21,I21,F21)</f>
        <v>88</v>
      </c>
      <c r="P21" s="3093" t="s">
        <v>130</v>
      </c>
      <c r="Q21" s="3093"/>
      <c r="R21" s="3093"/>
    </row>
    <row r="22" spans="1:19" s="301" customFormat="1" ht="19.5" customHeight="1" x14ac:dyDescent="0.2">
      <c r="R22" s="304"/>
    </row>
    <row r="23" spans="1:19" s="301" customFormat="1" ht="19.5" customHeight="1" x14ac:dyDescent="0.2">
      <c r="R23" s="304"/>
    </row>
    <row r="24" spans="1:19" s="301" customFormat="1" ht="19.5" customHeight="1" x14ac:dyDescent="0.2">
      <c r="R24" s="304"/>
    </row>
    <row r="25" spans="1:19" s="301" customFormat="1" ht="19.5" customHeight="1" x14ac:dyDescent="0.2">
      <c r="R25" s="304"/>
    </row>
    <row r="26" spans="1:19" s="301" customFormat="1" ht="19.5" customHeight="1" x14ac:dyDescent="0.2">
      <c r="R26" s="304"/>
    </row>
    <row r="27" spans="1:19" s="301" customFormat="1" ht="19.5" customHeight="1" x14ac:dyDescent="0.2">
      <c r="R27" s="304"/>
    </row>
    <row r="28" spans="1:19" s="301" customFormat="1" ht="19.5" customHeight="1" x14ac:dyDescent="0.2">
      <c r="R28" s="304"/>
    </row>
    <row r="29" spans="1:19" s="301" customFormat="1" ht="19.5" customHeight="1" x14ac:dyDescent="0.2">
      <c r="R29" s="304"/>
    </row>
    <row r="30" spans="1:19" s="301" customFormat="1" ht="19.5" customHeight="1" x14ac:dyDescent="0.2">
      <c r="R30" s="304"/>
    </row>
    <row r="31" spans="1:19" s="301" customFormat="1" ht="27.75" customHeight="1" thickBot="1" x14ac:dyDescent="0.25">
      <c r="A31" s="3068" t="s">
        <v>2318</v>
      </c>
      <c r="B31" s="3068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3072" t="s">
        <v>2317</v>
      </c>
      <c r="R31" s="3072"/>
    </row>
    <row r="32" spans="1:19" s="301" customFormat="1" ht="27.75" customHeight="1" thickTop="1" x14ac:dyDescent="0.2">
      <c r="A32" s="2976" t="s">
        <v>32</v>
      </c>
      <c r="B32" s="2972" t="s">
        <v>86</v>
      </c>
      <c r="C32" s="2972" t="s">
        <v>45</v>
      </c>
      <c r="D32" s="2972" t="s">
        <v>33</v>
      </c>
      <c r="E32" s="2972"/>
      <c r="F32" s="2972"/>
      <c r="G32" s="2972" t="s">
        <v>1</v>
      </c>
      <c r="H32" s="2972"/>
      <c r="I32" s="2972"/>
      <c r="J32" s="2972" t="s">
        <v>2</v>
      </c>
      <c r="K32" s="2972"/>
      <c r="L32" s="2972"/>
      <c r="M32" s="2847" t="s">
        <v>31</v>
      </c>
      <c r="N32" s="2847"/>
      <c r="O32" s="2847"/>
      <c r="P32" s="3084" t="s">
        <v>99</v>
      </c>
      <c r="Q32" s="3084" t="s">
        <v>126</v>
      </c>
      <c r="R32" s="3086" t="s">
        <v>253</v>
      </c>
    </row>
    <row r="33" spans="1:18" s="301" customFormat="1" ht="27.75" customHeight="1" x14ac:dyDescent="0.2">
      <c r="A33" s="2977"/>
      <c r="B33" s="3060"/>
      <c r="C33" s="3060"/>
      <c r="D33" s="2969" t="s">
        <v>94</v>
      </c>
      <c r="E33" s="2969"/>
      <c r="F33" s="2969"/>
      <c r="G33" s="2969" t="s">
        <v>95</v>
      </c>
      <c r="H33" s="2969"/>
      <c r="I33" s="2969"/>
      <c r="J33" s="2969" t="s">
        <v>96</v>
      </c>
      <c r="K33" s="2969"/>
      <c r="L33" s="2969"/>
      <c r="M33" s="2827" t="s">
        <v>116</v>
      </c>
      <c r="N33" s="2827"/>
      <c r="O33" s="2827"/>
      <c r="P33" s="3085"/>
      <c r="Q33" s="3085"/>
      <c r="R33" s="3087"/>
    </row>
    <row r="34" spans="1:18" s="301" customFormat="1" ht="27.75" customHeight="1" x14ac:dyDescent="0.2">
      <c r="A34" s="2977"/>
      <c r="B34" s="3060"/>
      <c r="C34" s="3060"/>
      <c r="D34" s="2559" t="s">
        <v>204</v>
      </c>
      <c r="E34" s="2559" t="s">
        <v>2833</v>
      </c>
      <c r="F34" s="2559" t="s">
        <v>26</v>
      </c>
      <c r="G34" s="2559" t="s">
        <v>204</v>
      </c>
      <c r="H34" s="2559" t="s">
        <v>2833</v>
      </c>
      <c r="I34" s="2559" t="s">
        <v>26</v>
      </c>
      <c r="J34" s="2559" t="s">
        <v>204</v>
      </c>
      <c r="K34" s="2559" t="s">
        <v>2833</v>
      </c>
      <c r="L34" s="2559" t="s">
        <v>26</v>
      </c>
      <c r="M34" s="2559" t="s">
        <v>204</v>
      </c>
      <c r="N34" s="2559" t="s">
        <v>2833</v>
      </c>
      <c r="O34" s="2559" t="s">
        <v>26</v>
      </c>
      <c r="P34" s="3085"/>
      <c r="Q34" s="3085"/>
      <c r="R34" s="3087"/>
    </row>
    <row r="35" spans="1:18" s="301" customFormat="1" ht="27.75" customHeight="1" thickBot="1" x14ac:dyDescent="0.25">
      <c r="A35" s="2978"/>
      <c r="B35" s="3064"/>
      <c r="C35" s="3064"/>
      <c r="D35" s="16" t="s">
        <v>181</v>
      </c>
      <c r="E35" s="16" t="s">
        <v>182</v>
      </c>
      <c r="F35" s="16" t="s">
        <v>183</v>
      </c>
      <c r="G35" s="16" t="s">
        <v>181</v>
      </c>
      <c r="H35" s="16" t="s">
        <v>182</v>
      </c>
      <c r="I35" s="16" t="s">
        <v>183</v>
      </c>
      <c r="J35" s="16" t="s">
        <v>181</v>
      </c>
      <c r="K35" s="16" t="s">
        <v>182</v>
      </c>
      <c r="L35" s="16" t="s">
        <v>183</v>
      </c>
      <c r="M35" s="16" t="s">
        <v>181</v>
      </c>
      <c r="N35" s="16" t="s">
        <v>182</v>
      </c>
      <c r="O35" s="16" t="s">
        <v>183</v>
      </c>
      <c r="P35" s="3088"/>
      <c r="Q35" s="3088"/>
      <c r="R35" s="3089"/>
    </row>
    <row r="36" spans="1:18" s="301" customFormat="1" ht="32.25" customHeight="1" x14ac:dyDescent="0.2">
      <c r="A36" s="3094" t="s">
        <v>51</v>
      </c>
      <c r="B36" s="892" t="s">
        <v>52</v>
      </c>
      <c r="C36" s="19" t="s">
        <v>316</v>
      </c>
      <c r="D36" s="74">
        <v>0</v>
      </c>
      <c r="E36" s="74">
        <v>0</v>
      </c>
      <c r="F36" s="74">
        <v>0</v>
      </c>
      <c r="G36" s="74">
        <v>13</v>
      </c>
      <c r="H36" s="74">
        <v>3</v>
      </c>
      <c r="I36" s="74">
        <v>16</v>
      </c>
      <c r="J36" s="74">
        <v>8</v>
      </c>
      <c r="K36" s="74">
        <v>1</v>
      </c>
      <c r="L36" s="74">
        <v>9</v>
      </c>
      <c r="M36" s="74">
        <f t="shared" ref="M36:O39" si="15">SUM(J36,G36,D36)</f>
        <v>21</v>
      </c>
      <c r="N36" s="74">
        <f t="shared" si="15"/>
        <v>4</v>
      </c>
      <c r="O36" s="74">
        <f t="shared" si="15"/>
        <v>25</v>
      </c>
      <c r="P36" s="1041" t="s">
        <v>317</v>
      </c>
      <c r="Q36" s="896" t="s">
        <v>132</v>
      </c>
      <c r="R36" s="3083" t="s">
        <v>100</v>
      </c>
    </row>
    <row r="37" spans="1:18" s="300" customFormat="1" ht="32.25" customHeight="1" x14ac:dyDescent="0.2">
      <c r="A37" s="2969"/>
      <c r="B37" s="3076" t="s">
        <v>89</v>
      </c>
      <c r="C37" s="19" t="s">
        <v>946</v>
      </c>
      <c r="D37" s="74">
        <v>0</v>
      </c>
      <c r="E37" s="74">
        <v>0</v>
      </c>
      <c r="F37" s="74">
        <v>0</v>
      </c>
      <c r="G37" s="74">
        <v>6</v>
      </c>
      <c r="H37" s="74">
        <v>3</v>
      </c>
      <c r="I37" s="74">
        <v>9</v>
      </c>
      <c r="J37" s="74">
        <v>5</v>
      </c>
      <c r="K37" s="74">
        <v>1</v>
      </c>
      <c r="L37" s="74">
        <v>6</v>
      </c>
      <c r="M37" s="74">
        <f t="shared" si="15"/>
        <v>11</v>
      </c>
      <c r="N37" s="74">
        <f t="shared" si="15"/>
        <v>4</v>
      </c>
      <c r="O37" s="74">
        <f t="shared" si="15"/>
        <v>15</v>
      </c>
      <c r="P37" s="1033" t="s">
        <v>947</v>
      </c>
      <c r="Q37" s="3075" t="s">
        <v>567</v>
      </c>
      <c r="R37" s="3074"/>
    </row>
    <row r="38" spans="1:18" s="300" customFormat="1" ht="32.25" customHeight="1" x14ac:dyDescent="0.2">
      <c r="A38" s="2969"/>
      <c r="B38" s="3077"/>
      <c r="C38" s="19" t="s">
        <v>568</v>
      </c>
      <c r="D38" s="74">
        <v>0</v>
      </c>
      <c r="E38" s="74">
        <v>0</v>
      </c>
      <c r="F38" s="74">
        <v>0</v>
      </c>
      <c r="G38" s="74">
        <v>7</v>
      </c>
      <c r="H38" s="74">
        <v>1</v>
      </c>
      <c r="I38" s="74">
        <v>8</v>
      </c>
      <c r="J38" s="74">
        <v>0</v>
      </c>
      <c r="K38" s="74">
        <v>0</v>
      </c>
      <c r="L38" s="74">
        <v>0</v>
      </c>
      <c r="M38" s="74">
        <f t="shared" si="15"/>
        <v>7</v>
      </c>
      <c r="N38" s="74">
        <f t="shared" si="15"/>
        <v>1</v>
      </c>
      <c r="O38" s="74">
        <f t="shared" si="15"/>
        <v>8</v>
      </c>
      <c r="P38" s="1033" t="s">
        <v>948</v>
      </c>
      <c r="Q38" s="3075"/>
      <c r="R38" s="3074"/>
    </row>
    <row r="39" spans="1:18" s="301" customFormat="1" ht="32.25" customHeight="1" x14ac:dyDescent="0.2">
      <c r="A39" s="2969"/>
      <c r="B39" s="3073" t="s">
        <v>46</v>
      </c>
      <c r="C39" s="3073"/>
      <c r="D39" s="74">
        <f>SUM(D37:D38)</f>
        <v>0</v>
      </c>
      <c r="E39" s="74">
        <f t="shared" ref="E39:K39" si="16">SUM(E37:E38)</f>
        <v>0</v>
      </c>
      <c r="F39" s="74">
        <f t="shared" si="16"/>
        <v>0</v>
      </c>
      <c r="G39" s="74">
        <f t="shared" si="16"/>
        <v>13</v>
      </c>
      <c r="H39" s="74">
        <f t="shared" si="16"/>
        <v>4</v>
      </c>
      <c r="I39" s="74">
        <f t="shared" si="16"/>
        <v>17</v>
      </c>
      <c r="J39" s="74">
        <f t="shared" si="16"/>
        <v>5</v>
      </c>
      <c r="K39" s="74">
        <f t="shared" si="16"/>
        <v>1</v>
      </c>
      <c r="L39" s="74">
        <f t="shared" ref="L39" si="17">SUM(J39:K39)</f>
        <v>6</v>
      </c>
      <c r="M39" s="74">
        <f t="shared" si="15"/>
        <v>18</v>
      </c>
      <c r="N39" s="74">
        <f t="shared" si="15"/>
        <v>5</v>
      </c>
      <c r="O39" s="74">
        <f t="shared" si="15"/>
        <v>23</v>
      </c>
      <c r="P39" s="3063" t="s">
        <v>133</v>
      </c>
      <c r="Q39" s="3063"/>
      <c r="R39" s="3074"/>
    </row>
    <row r="40" spans="1:18" s="301" customFormat="1" ht="45" customHeight="1" x14ac:dyDescent="0.2">
      <c r="A40" s="2969"/>
      <c r="B40" s="3076" t="s">
        <v>320</v>
      </c>
      <c r="C40" s="1023" t="s">
        <v>949</v>
      </c>
      <c r="D40" s="74">
        <v>0</v>
      </c>
      <c r="E40" s="74">
        <v>0</v>
      </c>
      <c r="F40" s="74">
        <v>0</v>
      </c>
      <c r="G40" s="2607">
        <v>7</v>
      </c>
      <c r="H40" s="2607">
        <v>9</v>
      </c>
      <c r="I40" s="2607">
        <v>16</v>
      </c>
      <c r="J40" s="2607">
        <v>0</v>
      </c>
      <c r="K40" s="2607">
        <v>0</v>
      </c>
      <c r="L40" s="2607">
        <v>0</v>
      </c>
      <c r="M40" s="2607">
        <f t="shared" ref="M40:O42" si="18">SUM(J40,G40,D40)</f>
        <v>7</v>
      </c>
      <c r="N40" s="2607">
        <f t="shared" si="18"/>
        <v>9</v>
      </c>
      <c r="O40" s="2607">
        <f t="shared" si="18"/>
        <v>16</v>
      </c>
      <c r="P40" s="1105" t="s">
        <v>576</v>
      </c>
      <c r="Q40" s="3090" t="s">
        <v>866</v>
      </c>
      <c r="R40" s="3074"/>
    </row>
    <row r="41" spans="1:18" s="301" customFormat="1" ht="42" customHeight="1" x14ac:dyDescent="0.2">
      <c r="A41" s="2969"/>
      <c r="B41" s="3077"/>
      <c r="C41" s="296" t="s">
        <v>950</v>
      </c>
      <c r="D41" s="74">
        <v>0</v>
      </c>
      <c r="E41" s="74">
        <v>0</v>
      </c>
      <c r="F41" s="74">
        <v>0</v>
      </c>
      <c r="G41" s="96">
        <v>6</v>
      </c>
      <c r="H41" s="96">
        <v>4</v>
      </c>
      <c r="I41" s="96">
        <v>10</v>
      </c>
      <c r="J41" s="2607">
        <v>0</v>
      </c>
      <c r="K41" s="2607">
        <v>0</v>
      </c>
      <c r="L41" s="2607">
        <v>0</v>
      </c>
      <c r="M41" s="96">
        <f t="shared" si="18"/>
        <v>6</v>
      </c>
      <c r="N41" s="96">
        <f t="shared" si="18"/>
        <v>4</v>
      </c>
      <c r="O41" s="96">
        <f t="shared" si="18"/>
        <v>10</v>
      </c>
      <c r="P41" s="1106" t="s">
        <v>573</v>
      </c>
      <c r="Q41" s="3104"/>
      <c r="R41" s="3074"/>
    </row>
    <row r="42" spans="1:18" s="301" customFormat="1" ht="35.25" customHeight="1" x14ac:dyDescent="0.2">
      <c r="A42" s="1107"/>
      <c r="B42" s="3073" t="s">
        <v>46</v>
      </c>
      <c r="C42" s="3073"/>
      <c r="D42" s="74">
        <f>SUM(D40:D41)</f>
        <v>0</v>
      </c>
      <c r="E42" s="74">
        <f>SUM(E40:E41)</f>
        <v>0</v>
      </c>
      <c r="F42" s="74">
        <f t="shared" ref="F42" si="19">SUM(F40:F41)</f>
        <v>0</v>
      </c>
      <c r="G42" s="74">
        <f t="shared" ref="G42:L42" si="20">SUM(G40:G41)</f>
        <v>13</v>
      </c>
      <c r="H42" s="74">
        <f t="shared" si="20"/>
        <v>13</v>
      </c>
      <c r="I42" s="74">
        <f t="shared" si="20"/>
        <v>26</v>
      </c>
      <c r="J42" s="74">
        <f t="shared" si="20"/>
        <v>0</v>
      </c>
      <c r="K42" s="74">
        <f t="shared" si="20"/>
        <v>0</v>
      </c>
      <c r="L42" s="74">
        <f t="shared" si="20"/>
        <v>0</v>
      </c>
      <c r="M42" s="74">
        <f t="shared" si="18"/>
        <v>13</v>
      </c>
      <c r="N42" s="74">
        <f t="shared" si="18"/>
        <v>13</v>
      </c>
      <c r="O42" s="74">
        <f t="shared" si="18"/>
        <v>26</v>
      </c>
      <c r="P42" s="3063" t="s">
        <v>133</v>
      </c>
      <c r="Q42" s="3063"/>
      <c r="R42" s="468"/>
    </row>
    <row r="43" spans="1:18" s="301" customFormat="1" ht="32.25" customHeight="1" x14ac:dyDescent="0.2">
      <c r="A43" s="3073" t="s">
        <v>51</v>
      </c>
      <c r="B43" s="3076" t="s">
        <v>951</v>
      </c>
      <c r="C43" s="19" t="s">
        <v>952</v>
      </c>
      <c r="D43" s="96">
        <v>0</v>
      </c>
      <c r="E43" s="96">
        <v>0</v>
      </c>
      <c r="F43" s="96">
        <v>0</v>
      </c>
      <c r="G43" s="74">
        <v>3</v>
      </c>
      <c r="H43" s="74">
        <v>7</v>
      </c>
      <c r="I43" s="74">
        <v>10</v>
      </c>
      <c r="J43" s="74">
        <v>0</v>
      </c>
      <c r="K43" s="74">
        <v>0</v>
      </c>
      <c r="L43" s="74">
        <v>0</v>
      </c>
      <c r="M43" s="74">
        <f t="shared" ref="M43:O48" si="21">SUM(J43,G43,D43)</f>
        <v>3</v>
      </c>
      <c r="N43" s="74">
        <f t="shared" si="21"/>
        <v>7</v>
      </c>
      <c r="O43" s="74">
        <f t="shared" si="21"/>
        <v>10</v>
      </c>
      <c r="P43" s="468" t="s">
        <v>1811</v>
      </c>
      <c r="Q43" s="3078" t="s">
        <v>953</v>
      </c>
      <c r="R43" s="3075" t="s">
        <v>100</v>
      </c>
    </row>
    <row r="44" spans="1:18" s="301" customFormat="1" ht="32.25" customHeight="1" x14ac:dyDescent="0.2">
      <c r="A44" s="3073"/>
      <c r="B44" s="3077"/>
      <c r="C44" s="1522" t="s">
        <v>2060</v>
      </c>
      <c r="D44" s="96">
        <v>0</v>
      </c>
      <c r="E44" s="96">
        <v>2</v>
      </c>
      <c r="F44" s="74">
        <v>2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f t="shared" ref="M44:M45" si="22">SUM(J44,G44,D44)</f>
        <v>0</v>
      </c>
      <c r="N44" s="74">
        <f t="shared" ref="N44:N45" si="23">SUM(K44,H44,E44)</f>
        <v>2</v>
      </c>
      <c r="O44" s="74">
        <f t="shared" ref="O44:O45" si="24">SUM(L44,I44,F44)</f>
        <v>2</v>
      </c>
      <c r="P44" s="1805" t="s">
        <v>2231</v>
      </c>
      <c r="Q44" s="3079"/>
      <c r="R44" s="3075"/>
    </row>
    <row r="45" spans="1:18" s="301" customFormat="1" ht="32.25" customHeight="1" x14ac:dyDescent="0.2">
      <c r="A45" s="3073"/>
      <c r="B45" s="3073" t="s">
        <v>46</v>
      </c>
      <c r="C45" s="3073"/>
      <c r="D45" s="96">
        <f>SUM(D43:D44)</f>
        <v>0</v>
      </c>
      <c r="E45" s="96">
        <f t="shared" ref="E45:L45" si="25">SUM(E43:E44)</f>
        <v>2</v>
      </c>
      <c r="F45" s="96">
        <f t="shared" si="25"/>
        <v>2</v>
      </c>
      <c r="G45" s="96">
        <f t="shared" si="25"/>
        <v>3</v>
      </c>
      <c r="H45" s="96">
        <f t="shared" si="25"/>
        <v>7</v>
      </c>
      <c r="I45" s="96">
        <f t="shared" si="25"/>
        <v>10</v>
      </c>
      <c r="J45" s="96">
        <f t="shared" si="25"/>
        <v>0</v>
      </c>
      <c r="K45" s="96">
        <f t="shared" si="25"/>
        <v>0</v>
      </c>
      <c r="L45" s="96">
        <f t="shared" si="25"/>
        <v>0</v>
      </c>
      <c r="M45" s="74">
        <f t="shared" si="22"/>
        <v>3</v>
      </c>
      <c r="N45" s="74">
        <f t="shared" si="23"/>
        <v>9</v>
      </c>
      <c r="O45" s="74">
        <f t="shared" si="24"/>
        <v>12</v>
      </c>
      <c r="P45" s="3063" t="s">
        <v>133</v>
      </c>
      <c r="Q45" s="3063"/>
      <c r="R45" s="3075"/>
    </row>
    <row r="46" spans="1:18" s="301" customFormat="1" ht="32.25" customHeight="1" x14ac:dyDescent="0.2">
      <c r="A46" s="3073"/>
      <c r="B46" s="19" t="s">
        <v>323</v>
      </c>
      <c r="C46" s="19"/>
      <c r="D46" s="96">
        <v>0</v>
      </c>
      <c r="E46" s="96">
        <v>0</v>
      </c>
      <c r="F46" s="96">
        <v>0</v>
      </c>
      <c r="G46" s="74">
        <v>7</v>
      </c>
      <c r="H46" s="74">
        <v>9</v>
      </c>
      <c r="I46" s="74">
        <v>16</v>
      </c>
      <c r="J46" s="96">
        <v>0</v>
      </c>
      <c r="K46" s="96">
        <v>0</v>
      </c>
      <c r="L46" s="96">
        <v>0</v>
      </c>
      <c r="M46" s="74">
        <f t="shared" si="21"/>
        <v>7</v>
      </c>
      <c r="N46" s="74">
        <f t="shared" si="21"/>
        <v>9</v>
      </c>
      <c r="O46" s="74">
        <f t="shared" si="21"/>
        <v>16</v>
      </c>
      <c r="P46" s="3105" t="s">
        <v>388</v>
      </c>
      <c r="Q46" s="3105"/>
      <c r="R46" s="3075"/>
    </row>
    <row r="47" spans="1:18" s="301" customFormat="1" ht="32.25" customHeight="1" x14ac:dyDescent="0.2">
      <c r="A47" s="3073"/>
      <c r="B47" s="19" t="s">
        <v>954</v>
      </c>
      <c r="C47" s="19"/>
      <c r="D47" s="96">
        <v>0</v>
      </c>
      <c r="E47" s="96">
        <v>0</v>
      </c>
      <c r="F47" s="96">
        <v>0</v>
      </c>
      <c r="G47" s="74">
        <v>4</v>
      </c>
      <c r="H47" s="74">
        <v>10</v>
      </c>
      <c r="I47" s="74">
        <v>14</v>
      </c>
      <c r="J47" s="96">
        <v>0</v>
      </c>
      <c r="K47" s="96">
        <v>0</v>
      </c>
      <c r="L47" s="96">
        <v>0</v>
      </c>
      <c r="M47" s="74">
        <f t="shared" si="21"/>
        <v>4</v>
      </c>
      <c r="N47" s="74">
        <f t="shared" si="21"/>
        <v>10</v>
      </c>
      <c r="O47" s="74">
        <f t="shared" si="21"/>
        <v>14</v>
      </c>
      <c r="P47" s="3082" t="s">
        <v>955</v>
      </c>
      <c r="Q47" s="3082"/>
      <c r="R47" s="3075"/>
    </row>
    <row r="48" spans="1:18" s="301" customFormat="1" ht="32.25" customHeight="1" x14ac:dyDescent="0.2">
      <c r="A48" s="3073"/>
      <c r="B48" s="19" t="s">
        <v>582</v>
      </c>
      <c r="C48" s="19"/>
      <c r="D48" s="96">
        <v>0</v>
      </c>
      <c r="E48" s="96">
        <v>0</v>
      </c>
      <c r="F48" s="96">
        <v>0</v>
      </c>
      <c r="G48" s="74">
        <v>4</v>
      </c>
      <c r="H48" s="74">
        <v>8</v>
      </c>
      <c r="I48" s="74">
        <v>12</v>
      </c>
      <c r="J48" s="96">
        <v>0</v>
      </c>
      <c r="K48" s="96">
        <v>0</v>
      </c>
      <c r="L48" s="96">
        <v>0</v>
      </c>
      <c r="M48" s="74">
        <f t="shared" si="21"/>
        <v>4</v>
      </c>
      <c r="N48" s="74">
        <f t="shared" si="21"/>
        <v>8</v>
      </c>
      <c r="O48" s="74">
        <f t="shared" si="21"/>
        <v>12</v>
      </c>
      <c r="P48" s="3105" t="s">
        <v>956</v>
      </c>
      <c r="Q48" s="3105"/>
      <c r="R48" s="3075"/>
    </row>
    <row r="49" spans="1:18" s="301" customFormat="1" ht="32.25" customHeight="1" thickBot="1" x14ac:dyDescent="0.25">
      <c r="A49" s="3092" t="s">
        <v>92</v>
      </c>
      <c r="B49" s="3092"/>
      <c r="C49" s="3092"/>
      <c r="D49" s="2609">
        <f t="shared" ref="D49:O49" si="26">SUM(D36,D39,D42,D45:D48)</f>
        <v>0</v>
      </c>
      <c r="E49" s="2609">
        <f t="shared" si="26"/>
        <v>2</v>
      </c>
      <c r="F49" s="2609">
        <f t="shared" si="26"/>
        <v>2</v>
      </c>
      <c r="G49" s="2609">
        <f t="shared" si="26"/>
        <v>57</v>
      </c>
      <c r="H49" s="2609">
        <f t="shared" si="26"/>
        <v>54</v>
      </c>
      <c r="I49" s="2609">
        <f t="shared" si="26"/>
        <v>111</v>
      </c>
      <c r="J49" s="2609">
        <f t="shared" si="26"/>
        <v>13</v>
      </c>
      <c r="K49" s="2609">
        <f t="shared" si="26"/>
        <v>2</v>
      </c>
      <c r="L49" s="2609">
        <f t="shared" si="26"/>
        <v>15</v>
      </c>
      <c r="M49" s="2609">
        <f t="shared" si="26"/>
        <v>70</v>
      </c>
      <c r="N49" s="2609">
        <f t="shared" si="26"/>
        <v>58</v>
      </c>
      <c r="O49" s="2609">
        <f t="shared" si="26"/>
        <v>128</v>
      </c>
      <c r="P49" s="3093" t="s">
        <v>130</v>
      </c>
      <c r="Q49" s="3093"/>
      <c r="R49" s="3093"/>
    </row>
    <row r="50" spans="1:18" s="301" customFormat="1" ht="32.25" customHeight="1" x14ac:dyDescent="0.2">
      <c r="A50" s="58"/>
      <c r="B50" s="858"/>
      <c r="C50" s="858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870"/>
      <c r="Q50" s="870"/>
      <c r="R50" s="368"/>
    </row>
    <row r="51" spans="1:18" s="301" customFormat="1" ht="32.25" customHeight="1" x14ac:dyDescent="0.2">
      <c r="A51" s="58"/>
      <c r="B51" s="1930"/>
      <c r="C51" s="1930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1932"/>
      <c r="Q51" s="1932"/>
      <c r="R51" s="1935"/>
    </row>
    <row r="52" spans="1:18" s="301" customFormat="1" ht="32.25" customHeight="1" x14ac:dyDescent="0.2">
      <c r="A52" s="58"/>
      <c r="B52" s="858"/>
      <c r="C52" s="858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870"/>
      <c r="Q52" s="870"/>
      <c r="R52" s="368"/>
    </row>
    <row r="53" spans="1:18" s="301" customFormat="1" ht="26.25" customHeight="1" thickBot="1" x14ac:dyDescent="0.25">
      <c r="A53" s="3068" t="s">
        <v>2318</v>
      </c>
      <c r="B53" s="3068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3072" t="s">
        <v>2317</v>
      </c>
      <c r="R53" s="3072"/>
    </row>
    <row r="54" spans="1:18" s="301" customFormat="1" ht="22.5" customHeight="1" thickTop="1" x14ac:dyDescent="0.2">
      <c r="A54" s="2976" t="s">
        <v>32</v>
      </c>
      <c r="B54" s="2972" t="s">
        <v>86</v>
      </c>
      <c r="C54" s="2972" t="s">
        <v>45</v>
      </c>
      <c r="D54" s="2972" t="s">
        <v>33</v>
      </c>
      <c r="E54" s="2972"/>
      <c r="F54" s="2972"/>
      <c r="G54" s="2972" t="s">
        <v>1</v>
      </c>
      <c r="H54" s="2972"/>
      <c r="I54" s="2972"/>
      <c r="J54" s="2972" t="s">
        <v>2</v>
      </c>
      <c r="K54" s="2972"/>
      <c r="L54" s="2972"/>
      <c r="M54" s="2847" t="s">
        <v>31</v>
      </c>
      <c r="N54" s="2847"/>
      <c r="O54" s="2847"/>
      <c r="P54" s="3084" t="s">
        <v>99</v>
      </c>
      <c r="Q54" s="3084" t="s">
        <v>126</v>
      </c>
      <c r="R54" s="3086" t="s">
        <v>253</v>
      </c>
    </row>
    <row r="55" spans="1:18" s="301" customFormat="1" ht="22.5" customHeight="1" x14ac:dyDescent="0.2">
      <c r="A55" s="2977"/>
      <c r="B55" s="3060"/>
      <c r="C55" s="3060"/>
      <c r="D55" s="2969" t="s">
        <v>94</v>
      </c>
      <c r="E55" s="2969"/>
      <c r="F55" s="2969"/>
      <c r="G55" s="2969" t="s">
        <v>95</v>
      </c>
      <c r="H55" s="2969"/>
      <c r="I55" s="2969"/>
      <c r="J55" s="2969" t="s">
        <v>96</v>
      </c>
      <c r="K55" s="2969"/>
      <c r="L55" s="2969"/>
      <c r="M55" s="2827" t="s">
        <v>116</v>
      </c>
      <c r="N55" s="2827"/>
      <c r="O55" s="2827"/>
      <c r="P55" s="3085"/>
      <c r="Q55" s="3085"/>
      <c r="R55" s="3087"/>
    </row>
    <row r="56" spans="1:18" s="301" customFormat="1" ht="22.5" customHeight="1" x14ac:dyDescent="0.2">
      <c r="A56" s="2977"/>
      <c r="B56" s="3060"/>
      <c r="C56" s="3060"/>
      <c r="D56" s="2559" t="s">
        <v>204</v>
      </c>
      <c r="E56" s="2559" t="s">
        <v>2833</v>
      </c>
      <c r="F56" s="2559" t="s">
        <v>26</v>
      </c>
      <c r="G56" s="2559" t="s">
        <v>204</v>
      </c>
      <c r="H56" s="2559" t="s">
        <v>2833</v>
      </c>
      <c r="I56" s="2559" t="s">
        <v>26</v>
      </c>
      <c r="J56" s="2559" t="s">
        <v>204</v>
      </c>
      <c r="K56" s="2559" t="s">
        <v>2833</v>
      </c>
      <c r="L56" s="2559" t="s">
        <v>26</v>
      </c>
      <c r="M56" s="2559" t="s">
        <v>204</v>
      </c>
      <c r="N56" s="2559" t="s">
        <v>2833</v>
      </c>
      <c r="O56" s="2559" t="s">
        <v>26</v>
      </c>
      <c r="P56" s="3085"/>
      <c r="Q56" s="3085"/>
      <c r="R56" s="3087"/>
    </row>
    <row r="57" spans="1:18" s="301" customFormat="1" ht="22.5" customHeight="1" thickBot="1" x14ac:dyDescent="0.25">
      <c r="A57" s="2978"/>
      <c r="B57" s="3064"/>
      <c r="C57" s="3064"/>
      <c r="D57" s="16" t="s">
        <v>181</v>
      </c>
      <c r="E57" s="16" t="s">
        <v>182</v>
      </c>
      <c r="F57" s="16" t="s">
        <v>183</v>
      </c>
      <c r="G57" s="16" t="s">
        <v>181</v>
      </c>
      <c r="H57" s="16" t="s">
        <v>182</v>
      </c>
      <c r="I57" s="16" t="s">
        <v>183</v>
      </c>
      <c r="J57" s="16" t="s">
        <v>181</v>
      </c>
      <c r="K57" s="16" t="s">
        <v>182</v>
      </c>
      <c r="L57" s="16" t="s">
        <v>183</v>
      </c>
      <c r="M57" s="16" t="s">
        <v>181</v>
      </c>
      <c r="N57" s="16" t="s">
        <v>182</v>
      </c>
      <c r="O57" s="16" t="s">
        <v>183</v>
      </c>
      <c r="P57" s="3088"/>
      <c r="Q57" s="3088"/>
      <c r="R57" s="3089"/>
    </row>
    <row r="58" spans="1:18" s="301" customFormat="1" ht="27" customHeight="1" x14ac:dyDescent="0.2">
      <c r="A58" s="3073" t="s">
        <v>37</v>
      </c>
      <c r="B58" s="892" t="s">
        <v>59</v>
      </c>
      <c r="D58" s="74">
        <v>0</v>
      </c>
      <c r="E58" s="74">
        <v>0</v>
      </c>
      <c r="F58" s="74">
        <v>0</v>
      </c>
      <c r="G58" s="74">
        <v>11</v>
      </c>
      <c r="H58" s="74">
        <v>29</v>
      </c>
      <c r="I58" s="74">
        <v>40</v>
      </c>
      <c r="J58" s="74">
        <v>12</v>
      </c>
      <c r="K58" s="74">
        <v>28</v>
      </c>
      <c r="L58" s="74">
        <v>40</v>
      </c>
      <c r="M58" s="74">
        <v>23</v>
      </c>
      <c r="N58" s="74">
        <f t="shared" ref="N58:O63" si="27">SUM(K58,H58,E58)</f>
        <v>57</v>
      </c>
      <c r="O58" s="74">
        <f t="shared" si="27"/>
        <v>80</v>
      </c>
      <c r="P58" s="466"/>
      <c r="Q58" s="892" t="s">
        <v>137</v>
      </c>
      <c r="R58" s="3078" t="s">
        <v>125</v>
      </c>
    </row>
    <row r="59" spans="1:18" s="300" customFormat="1" ht="27" customHeight="1" x14ac:dyDescent="0.2">
      <c r="A59" s="3073"/>
      <c r="B59" s="19" t="s">
        <v>60</v>
      </c>
      <c r="C59" s="150"/>
      <c r="D59" s="74">
        <v>0</v>
      </c>
      <c r="E59" s="74">
        <v>0</v>
      </c>
      <c r="F59" s="74">
        <v>0</v>
      </c>
      <c r="G59" s="74">
        <v>8</v>
      </c>
      <c r="H59" s="74">
        <v>14</v>
      </c>
      <c r="I59" s="74">
        <v>22</v>
      </c>
      <c r="J59" s="74">
        <v>11</v>
      </c>
      <c r="K59" s="74">
        <v>5</v>
      </c>
      <c r="L59" s="74">
        <v>16</v>
      </c>
      <c r="M59" s="74">
        <v>19</v>
      </c>
      <c r="N59" s="74">
        <f t="shared" si="27"/>
        <v>19</v>
      </c>
      <c r="O59" s="74">
        <f t="shared" si="27"/>
        <v>38</v>
      </c>
      <c r="P59" s="363"/>
      <c r="Q59" s="1032" t="s">
        <v>138</v>
      </c>
      <c r="R59" s="3074"/>
    </row>
    <row r="60" spans="1:18" s="300" customFormat="1" ht="27" customHeight="1" x14ac:dyDescent="0.2">
      <c r="A60" s="3073"/>
      <c r="B60" s="19" t="s">
        <v>61</v>
      </c>
      <c r="C60" s="150"/>
      <c r="D60" s="74">
        <v>0</v>
      </c>
      <c r="E60" s="74">
        <v>0</v>
      </c>
      <c r="F60" s="74">
        <v>0</v>
      </c>
      <c r="G60" s="74">
        <v>10</v>
      </c>
      <c r="H60" s="74">
        <v>10</v>
      </c>
      <c r="I60" s="74">
        <v>20</v>
      </c>
      <c r="J60" s="74">
        <v>10</v>
      </c>
      <c r="K60" s="74">
        <v>8</v>
      </c>
      <c r="L60" s="74">
        <v>18</v>
      </c>
      <c r="M60" s="74">
        <v>20</v>
      </c>
      <c r="N60" s="74">
        <f t="shared" si="27"/>
        <v>18</v>
      </c>
      <c r="O60" s="74">
        <f t="shared" si="27"/>
        <v>38</v>
      </c>
      <c r="P60" s="363"/>
      <c r="Q60" s="1032" t="s">
        <v>139</v>
      </c>
      <c r="R60" s="3074"/>
    </row>
    <row r="61" spans="1:18" s="300" customFormat="1" ht="27" customHeight="1" x14ac:dyDescent="0.2">
      <c r="A61" s="3073"/>
      <c r="B61" s="19" t="s">
        <v>62</v>
      </c>
      <c r="C61" s="150"/>
      <c r="D61" s="74">
        <v>0</v>
      </c>
      <c r="E61" s="74">
        <v>0</v>
      </c>
      <c r="F61" s="74">
        <v>0</v>
      </c>
      <c r="G61" s="74">
        <v>9</v>
      </c>
      <c r="H61" s="74">
        <v>9</v>
      </c>
      <c r="I61" s="74">
        <v>18</v>
      </c>
      <c r="J61" s="74">
        <v>7</v>
      </c>
      <c r="K61" s="74">
        <v>4</v>
      </c>
      <c r="L61" s="74">
        <v>11</v>
      </c>
      <c r="M61" s="74">
        <v>16</v>
      </c>
      <c r="N61" s="74">
        <f t="shared" si="27"/>
        <v>13</v>
      </c>
      <c r="O61" s="74">
        <f t="shared" si="27"/>
        <v>29</v>
      </c>
      <c r="P61" s="363"/>
      <c r="Q61" s="1032" t="s">
        <v>140</v>
      </c>
      <c r="R61" s="3074"/>
    </row>
    <row r="62" spans="1:18" s="300" customFormat="1" ht="27" customHeight="1" x14ac:dyDescent="0.2">
      <c r="A62" s="3073"/>
      <c r="B62" s="19" t="s">
        <v>957</v>
      </c>
      <c r="C62" s="150"/>
      <c r="D62" s="74">
        <v>0</v>
      </c>
      <c r="E62" s="74">
        <v>0</v>
      </c>
      <c r="F62" s="74">
        <v>0</v>
      </c>
      <c r="G62" s="74">
        <v>2</v>
      </c>
      <c r="H62" s="74">
        <v>8</v>
      </c>
      <c r="I62" s="74">
        <v>10</v>
      </c>
      <c r="J62" s="74">
        <v>0</v>
      </c>
      <c r="K62" s="74">
        <v>0</v>
      </c>
      <c r="L62" s="74">
        <v>0</v>
      </c>
      <c r="M62" s="74">
        <v>2</v>
      </c>
      <c r="N62" s="74">
        <f t="shared" si="27"/>
        <v>8</v>
      </c>
      <c r="O62" s="74">
        <f t="shared" si="27"/>
        <v>10</v>
      </c>
      <c r="P62" s="363"/>
      <c r="Q62" s="1033" t="s">
        <v>687</v>
      </c>
      <c r="R62" s="3074"/>
    </row>
    <row r="63" spans="1:18" s="300" customFormat="1" ht="27" customHeight="1" x14ac:dyDescent="0.2">
      <c r="A63" s="3076"/>
      <c r="B63" s="296" t="s">
        <v>63</v>
      </c>
      <c r="C63" s="759"/>
      <c r="D63" s="74">
        <v>0</v>
      </c>
      <c r="E63" s="74">
        <v>0</v>
      </c>
      <c r="F63" s="74">
        <v>0</v>
      </c>
      <c r="G63" s="96">
        <v>4</v>
      </c>
      <c r="H63" s="96">
        <v>12</v>
      </c>
      <c r="I63" s="96">
        <v>16</v>
      </c>
      <c r="J63" s="96">
        <v>4</v>
      </c>
      <c r="K63" s="96">
        <v>7</v>
      </c>
      <c r="L63" s="96">
        <v>11</v>
      </c>
      <c r="M63" s="96">
        <v>8</v>
      </c>
      <c r="N63" s="96">
        <f t="shared" si="27"/>
        <v>19</v>
      </c>
      <c r="O63" s="96">
        <f t="shared" si="27"/>
        <v>27</v>
      </c>
      <c r="P63" s="364"/>
      <c r="Q63" s="818" t="s">
        <v>958</v>
      </c>
      <c r="R63" s="3074"/>
    </row>
    <row r="64" spans="1:18" s="300" customFormat="1" ht="27" customHeight="1" x14ac:dyDescent="0.2">
      <c r="A64" s="3076" t="s">
        <v>92</v>
      </c>
      <c r="B64" s="3076"/>
      <c r="C64" s="3076"/>
      <c r="D64" s="96">
        <f>SUM(D58:D63)</f>
        <v>0</v>
      </c>
      <c r="E64" s="96">
        <f t="shared" ref="E64:O64" si="28">SUM(E58:E63)</f>
        <v>0</v>
      </c>
      <c r="F64" s="96">
        <f t="shared" si="28"/>
        <v>0</v>
      </c>
      <c r="G64" s="96">
        <f t="shared" si="28"/>
        <v>44</v>
      </c>
      <c r="H64" s="96">
        <f t="shared" si="28"/>
        <v>82</v>
      </c>
      <c r="I64" s="96">
        <f t="shared" si="28"/>
        <v>126</v>
      </c>
      <c r="J64" s="96">
        <f t="shared" si="28"/>
        <v>44</v>
      </c>
      <c r="K64" s="96">
        <f t="shared" si="28"/>
        <v>52</v>
      </c>
      <c r="L64" s="96">
        <f t="shared" si="28"/>
        <v>96</v>
      </c>
      <c r="M64" s="96">
        <f t="shared" si="28"/>
        <v>88</v>
      </c>
      <c r="N64" s="96">
        <f t="shared" si="28"/>
        <v>134</v>
      </c>
      <c r="O64" s="96">
        <f t="shared" si="28"/>
        <v>222</v>
      </c>
      <c r="P64" s="3078" t="s">
        <v>130</v>
      </c>
      <c r="Q64" s="3078"/>
      <c r="R64" s="3078"/>
    </row>
    <row r="65" spans="1:18" s="300" customFormat="1" ht="28.5" customHeight="1" x14ac:dyDescent="0.2">
      <c r="A65" s="3076" t="s">
        <v>38</v>
      </c>
      <c r="B65" s="19" t="s">
        <v>67</v>
      </c>
      <c r="C65" s="1397" t="s">
        <v>1953</v>
      </c>
      <c r="D65" s="74">
        <v>3</v>
      </c>
      <c r="E65" s="74">
        <v>3</v>
      </c>
      <c r="F65" s="74">
        <v>6</v>
      </c>
      <c r="G65" s="74">
        <v>9</v>
      </c>
      <c r="H65" s="74">
        <v>5</v>
      </c>
      <c r="I65" s="74">
        <v>14</v>
      </c>
      <c r="J65" s="74">
        <v>3</v>
      </c>
      <c r="K65" s="74">
        <v>2</v>
      </c>
      <c r="L65" s="74">
        <v>5</v>
      </c>
      <c r="M65" s="74">
        <f t="shared" ref="M65:O70" si="29">SUM(J65,G65,D65)</f>
        <v>15</v>
      </c>
      <c r="N65" s="74">
        <f t="shared" si="29"/>
        <v>10</v>
      </c>
      <c r="O65" s="74">
        <f t="shared" si="29"/>
        <v>25</v>
      </c>
      <c r="P65" s="1395" t="s">
        <v>1954</v>
      </c>
      <c r="Q65" s="1395" t="s">
        <v>161</v>
      </c>
      <c r="R65" s="3076" t="s">
        <v>160</v>
      </c>
    </row>
    <row r="66" spans="1:18" s="300" customFormat="1" ht="31.5" customHeight="1" x14ac:dyDescent="0.2">
      <c r="A66" s="2969"/>
      <c r="B66" s="3099" t="s">
        <v>68</v>
      </c>
      <c r="C66" s="19" t="s">
        <v>959</v>
      </c>
      <c r="D66" s="74">
        <v>5</v>
      </c>
      <c r="E66" s="74">
        <v>3</v>
      </c>
      <c r="F66" s="74">
        <v>8</v>
      </c>
      <c r="G66" s="74">
        <v>8</v>
      </c>
      <c r="H66" s="74">
        <v>8</v>
      </c>
      <c r="I66" s="74">
        <v>16</v>
      </c>
      <c r="J66" s="74">
        <v>9</v>
      </c>
      <c r="K66" s="74">
        <v>0</v>
      </c>
      <c r="L66" s="74">
        <v>9</v>
      </c>
      <c r="M66" s="74">
        <f t="shared" si="29"/>
        <v>22</v>
      </c>
      <c r="N66" s="74">
        <f t="shared" si="29"/>
        <v>11</v>
      </c>
      <c r="O66" s="74">
        <f t="shared" si="29"/>
        <v>33</v>
      </c>
      <c r="P66" s="1032" t="s">
        <v>960</v>
      </c>
      <c r="Q66" s="3074" t="s">
        <v>162</v>
      </c>
      <c r="R66" s="2969"/>
    </row>
    <row r="67" spans="1:18" s="300" customFormat="1" ht="32.25" customHeight="1" x14ac:dyDescent="0.2">
      <c r="A67" s="2969"/>
      <c r="B67" s="3100"/>
      <c r="C67" s="19" t="s">
        <v>961</v>
      </c>
      <c r="D67" s="74">
        <v>10</v>
      </c>
      <c r="E67" s="74">
        <v>12</v>
      </c>
      <c r="F67" s="74">
        <v>22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f t="shared" si="29"/>
        <v>10</v>
      </c>
      <c r="N67" s="74">
        <f t="shared" si="29"/>
        <v>12</v>
      </c>
      <c r="O67" s="74">
        <f t="shared" si="29"/>
        <v>22</v>
      </c>
      <c r="P67" s="1032" t="s">
        <v>962</v>
      </c>
      <c r="Q67" s="3079"/>
      <c r="R67" s="2969"/>
    </row>
    <row r="68" spans="1:18" s="300" customFormat="1" ht="25.5" customHeight="1" x14ac:dyDescent="0.2">
      <c r="A68" s="2969"/>
      <c r="B68" s="3073" t="s">
        <v>46</v>
      </c>
      <c r="C68" s="3073"/>
      <c r="D68" s="74">
        <f>SUM(D66:D67)</f>
        <v>15</v>
      </c>
      <c r="E68" s="74">
        <f t="shared" ref="E68:O68" si="30">SUM(E66:E67)</f>
        <v>15</v>
      </c>
      <c r="F68" s="74">
        <f t="shared" si="30"/>
        <v>30</v>
      </c>
      <c r="G68" s="74">
        <f t="shared" si="30"/>
        <v>8</v>
      </c>
      <c r="H68" s="74">
        <f t="shared" si="30"/>
        <v>8</v>
      </c>
      <c r="I68" s="74">
        <f t="shared" si="30"/>
        <v>16</v>
      </c>
      <c r="J68" s="74">
        <f t="shared" si="30"/>
        <v>9</v>
      </c>
      <c r="K68" s="74">
        <f t="shared" si="30"/>
        <v>0</v>
      </c>
      <c r="L68" s="74">
        <f t="shared" si="30"/>
        <v>9</v>
      </c>
      <c r="M68" s="74">
        <f t="shared" si="30"/>
        <v>32</v>
      </c>
      <c r="N68" s="74">
        <f t="shared" si="30"/>
        <v>23</v>
      </c>
      <c r="O68" s="74">
        <f t="shared" si="30"/>
        <v>55</v>
      </c>
      <c r="P68" s="3063" t="s">
        <v>133</v>
      </c>
      <c r="Q68" s="3063"/>
      <c r="R68" s="2969"/>
    </row>
    <row r="69" spans="1:18" s="300" customFormat="1" ht="26.25" customHeight="1" x14ac:dyDescent="0.2">
      <c r="A69" s="2969"/>
      <c r="B69" s="19" t="s">
        <v>70</v>
      </c>
      <c r="C69" s="867"/>
      <c r="D69" s="74">
        <v>0</v>
      </c>
      <c r="E69" s="74">
        <v>0</v>
      </c>
      <c r="F69" s="74">
        <v>0</v>
      </c>
      <c r="G69" s="74">
        <v>7</v>
      </c>
      <c r="H69" s="74">
        <v>10</v>
      </c>
      <c r="I69" s="74">
        <v>17</v>
      </c>
      <c r="J69" s="74">
        <v>8</v>
      </c>
      <c r="K69" s="74">
        <v>1</v>
      </c>
      <c r="L69" s="74">
        <v>9</v>
      </c>
      <c r="M69" s="74">
        <f t="shared" si="29"/>
        <v>15</v>
      </c>
      <c r="N69" s="74">
        <f t="shared" si="29"/>
        <v>11</v>
      </c>
      <c r="O69" s="74">
        <f t="shared" si="29"/>
        <v>26</v>
      </c>
      <c r="P69" s="866"/>
      <c r="Q69" s="1033" t="s">
        <v>164</v>
      </c>
      <c r="R69" s="2969"/>
    </row>
    <row r="70" spans="1:18" s="300" customFormat="1" ht="26.25" customHeight="1" x14ac:dyDescent="0.2">
      <c r="A70" s="3077"/>
      <c r="B70" s="296" t="s">
        <v>71</v>
      </c>
      <c r="C70" s="862"/>
      <c r="D70" s="96">
        <v>2</v>
      </c>
      <c r="E70" s="96">
        <v>5</v>
      </c>
      <c r="F70" s="96">
        <v>7</v>
      </c>
      <c r="G70" s="96">
        <v>13</v>
      </c>
      <c r="H70" s="96">
        <v>7</v>
      </c>
      <c r="I70" s="96">
        <v>20</v>
      </c>
      <c r="J70" s="96">
        <v>5</v>
      </c>
      <c r="K70" s="96">
        <v>0</v>
      </c>
      <c r="L70" s="96">
        <v>5</v>
      </c>
      <c r="M70" s="96">
        <f t="shared" si="29"/>
        <v>20</v>
      </c>
      <c r="N70" s="96">
        <f t="shared" si="29"/>
        <v>12</v>
      </c>
      <c r="O70" s="96">
        <f t="shared" si="29"/>
        <v>32</v>
      </c>
      <c r="P70" s="863"/>
      <c r="Q70" s="818" t="s">
        <v>165</v>
      </c>
      <c r="R70" s="3077"/>
    </row>
    <row r="71" spans="1:18" s="300" customFormat="1" ht="29.25" customHeight="1" thickBot="1" x14ac:dyDescent="0.25">
      <c r="A71" s="2494"/>
      <c r="B71" s="1562" t="s">
        <v>207</v>
      </c>
      <c r="C71" s="2495"/>
      <c r="D71" s="2609">
        <v>0</v>
      </c>
      <c r="E71" s="2609">
        <v>0</v>
      </c>
      <c r="F71" s="2609">
        <v>0</v>
      </c>
      <c r="G71" s="2609">
        <v>6</v>
      </c>
      <c r="H71" s="2609">
        <v>10</v>
      </c>
      <c r="I71" s="2609">
        <v>16</v>
      </c>
      <c r="J71" s="2609">
        <v>0</v>
      </c>
      <c r="K71" s="2609">
        <v>0</v>
      </c>
      <c r="L71" s="2609">
        <v>0</v>
      </c>
      <c r="M71" s="2609">
        <f t="shared" ref="M71" si="31">SUM(J71,G71,D71)</f>
        <v>6</v>
      </c>
      <c r="N71" s="2609">
        <f t="shared" ref="N71" si="32">SUM(K71,H71,E71)</f>
        <v>10</v>
      </c>
      <c r="O71" s="2609">
        <f t="shared" ref="O71" si="33">SUM(L71,I71,F71)</f>
        <v>16</v>
      </c>
      <c r="P71" s="2495"/>
      <c r="Q71" s="2496" t="s">
        <v>350</v>
      </c>
      <c r="R71" s="2494"/>
    </row>
    <row r="72" spans="1:18" s="300" customFormat="1" ht="29.25" customHeight="1" x14ac:dyDescent="0.2">
      <c r="A72" s="2436"/>
      <c r="B72" s="2436"/>
      <c r="C72" s="898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898"/>
      <c r="Q72" s="898"/>
      <c r="R72" s="2447"/>
    </row>
    <row r="73" spans="1:18" s="300" customFormat="1" ht="29.25" customHeight="1" x14ac:dyDescent="0.2">
      <c r="A73" s="1930"/>
      <c r="B73" s="1930"/>
      <c r="C73" s="898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898"/>
      <c r="Q73" s="898"/>
      <c r="R73" s="1937"/>
    </row>
    <row r="74" spans="1:18" s="300" customFormat="1" ht="29.25" customHeight="1" x14ac:dyDescent="0.2">
      <c r="A74" s="1930"/>
      <c r="B74" s="1930"/>
      <c r="C74" s="898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898"/>
      <c r="Q74" s="898"/>
      <c r="R74" s="1937"/>
    </row>
    <row r="75" spans="1:18" s="300" customFormat="1" ht="29.25" customHeight="1" x14ac:dyDescent="0.2">
      <c r="A75" s="1930"/>
      <c r="B75" s="1930"/>
      <c r="C75" s="898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898"/>
      <c r="Q75" s="898"/>
      <c r="R75" s="1937"/>
    </row>
    <row r="76" spans="1:18" s="300" customFormat="1" ht="29.25" customHeight="1" x14ac:dyDescent="0.2">
      <c r="A76" s="1930"/>
      <c r="B76" s="1930"/>
      <c r="C76" s="898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898"/>
      <c r="Q76" s="898"/>
      <c r="R76" s="1937"/>
    </row>
    <row r="77" spans="1:18" s="300" customFormat="1" ht="29.25" customHeight="1" x14ac:dyDescent="0.2">
      <c r="A77" s="858"/>
      <c r="B77" s="858"/>
      <c r="C77" s="898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898"/>
      <c r="Q77" s="898"/>
      <c r="R77" s="873"/>
    </row>
    <row r="78" spans="1:18" s="300" customFormat="1" ht="29.25" customHeight="1" x14ac:dyDescent="0.2">
      <c r="A78" s="1285"/>
      <c r="B78" s="1285"/>
      <c r="C78" s="898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898"/>
      <c r="Q78" s="898"/>
      <c r="R78" s="1286"/>
    </row>
    <row r="79" spans="1:18" s="300" customFormat="1" ht="29.25" customHeight="1" x14ac:dyDescent="0.2">
      <c r="A79" s="1736"/>
      <c r="B79" s="1736"/>
      <c r="C79" s="898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898"/>
      <c r="Q79" s="898"/>
      <c r="R79" s="1741"/>
    </row>
    <row r="80" spans="1:18" s="300" customFormat="1" ht="24.75" customHeight="1" thickBot="1" x14ac:dyDescent="0.25">
      <c r="A80" s="3068" t="s">
        <v>2318</v>
      </c>
      <c r="B80" s="3068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3072" t="s">
        <v>2317</v>
      </c>
      <c r="R80" s="3072"/>
    </row>
    <row r="81" spans="1:18" s="300" customFormat="1" ht="24.75" customHeight="1" thickTop="1" x14ac:dyDescent="0.2">
      <c r="A81" s="2976" t="s">
        <v>32</v>
      </c>
      <c r="B81" s="2972" t="s">
        <v>86</v>
      </c>
      <c r="C81" s="2972" t="s">
        <v>45</v>
      </c>
      <c r="D81" s="2972" t="s">
        <v>33</v>
      </c>
      <c r="E81" s="2972"/>
      <c r="F81" s="2972"/>
      <c r="G81" s="2972" t="s">
        <v>1</v>
      </c>
      <c r="H81" s="2972"/>
      <c r="I81" s="2972"/>
      <c r="J81" s="2972" t="s">
        <v>2</v>
      </c>
      <c r="K81" s="2972"/>
      <c r="L81" s="2972"/>
      <c r="M81" s="2847" t="s">
        <v>31</v>
      </c>
      <c r="N81" s="2847"/>
      <c r="O81" s="2847"/>
      <c r="P81" s="3084" t="s">
        <v>99</v>
      </c>
      <c r="Q81" s="3084" t="s">
        <v>126</v>
      </c>
      <c r="R81" s="3086" t="s">
        <v>253</v>
      </c>
    </row>
    <row r="82" spans="1:18" s="300" customFormat="1" ht="24.75" customHeight="1" x14ac:dyDescent="0.2">
      <c r="A82" s="2977"/>
      <c r="B82" s="3060"/>
      <c r="C82" s="3060"/>
      <c r="D82" s="2969" t="s">
        <v>94</v>
      </c>
      <c r="E82" s="2969"/>
      <c r="F82" s="2969"/>
      <c r="G82" s="2969" t="s">
        <v>95</v>
      </c>
      <c r="H82" s="2969"/>
      <c r="I82" s="2969"/>
      <c r="J82" s="2969" t="s">
        <v>96</v>
      </c>
      <c r="K82" s="2969"/>
      <c r="L82" s="2969"/>
      <c r="M82" s="2827" t="s">
        <v>116</v>
      </c>
      <c r="N82" s="2827"/>
      <c r="O82" s="2827"/>
      <c r="P82" s="3085"/>
      <c r="Q82" s="3085"/>
      <c r="R82" s="3087"/>
    </row>
    <row r="83" spans="1:18" s="300" customFormat="1" ht="24.75" customHeight="1" x14ac:dyDescent="0.2">
      <c r="A83" s="2977"/>
      <c r="B83" s="3060"/>
      <c r="C83" s="3060"/>
      <c r="D83" s="2559" t="s">
        <v>204</v>
      </c>
      <c r="E83" s="2559" t="s">
        <v>2833</v>
      </c>
      <c r="F83" s="2559" t="s">
        <v>26</v>
      </c>
      <c r="G83" s="2559" t="s">
        <v>204</v>
      </c>
      <c r="H83" s="2559" t="s">
        <v>2833</v>
      </c>
      <c r="I83" s="2559" t="s">
        <v>26</v>
      </c>
      <c r="J83" s="2559" t="s">
        <v>204</v>
      </c>
      <c r="K83" s="2559" t="s">
        <v>2833</v>
      </c>
      <c r="L83" s="2559" t="s">
        <v>26</v>
      </c>
      <c r="M83" s="2559" t="s">
        <v>204</v>
      </c>
      <c r="N83" s="2559" t="s">
        <v>2833</v>
      </c>
      <c r="O83" s="2559" t="s">
        <v>26</v>
      </c>
      <c r="P83" s="3085"/>
      <c r="Q83" s="3085"/>
      <c r="R83" s="3087"/>
    </row>
    <row r="84" spans="1:18" s="300" customFormat="1" ht="24.75" customHeight="1" thickBot="1" x14ac:dyDescent="0.25">
      <c r="A84" s="2978"/>
      <c r="B84" s="3064"/>
      <c r="C84" s="3064"/>
      <c r="D84" s="16" t="s">
        <v>181</v>
      </c>
      <c r="E84" s="16" t="s">
        <v>182</v>
      </c>
      <c r="F84" s="16" t="s">
        <v>183</v>
      </c>
      <c r="G84" s="16" t="s">
        <v>181</v>
      </c>
      <c r="H84" s="16" t="s">
        <v>182</v>
      </c>
      <c r="I84" s="16" t="s">
        <v>183</v>
      </c>
      <c r="J84" s="1025" t="s">
        <v>181</v>
      </c>
      <c r="K84" s="1025" t="s">
        <v>182</v>
      </c>
      <c r="L84" s="1025" t="s">
        <v>183</v>
      </c>
      <c r="M84" s="1025" t="s">
        <v>181</v>
      </c>
      <c r="N84" s="1025" t="s">
        <v>182</v>
      </c>
      <c r="O84" s="1025" t="s">
        <v>183</v>
      </c>
      <c r="P84" s="3088"/>
      <c r="Q84" s="3088"/>
      <c r="R84" s="3089"/>
    </row>
    <row r="85" spans="1:18" s="300" customFormat="1" ht="24" customHeight="1" x14ac:dyDescent="0.2">
      <c r="A85" s="3073" t="s">
        <v>92</v>
      </c>
      <c r="B85" s="3073"/>
      <c r="C85" s="3073"/>
      <c r="D85" s="74">
        <f t="shared" ref="D85:O85" si="34">SUM(D68,D69:D71,D65)</f>
        <v>20</v>
      </c>
      <c r="E85" s="74">
        <f t="shared" si="34"/>
        <v>23</v>
      </c>
      <c r="F85" s="74">
        <f t="shared" si="34"/>
        <v>43</v>
      </c>
      <c r="G85" s="74">
        <f t="shared" si="34"/>
        <v>43</v>
      </c>
      <c r="H85" s="74">
        <f t="shared" si="34"/>
        <v>40</v>
      </c>
      <c r="I85" s="74">
        <f t="shared" si="34"/>
        <v>83</v>
      </c>
      <c r="J85" s="2607">
        <f t="shared" si="34"/>
        <v>25</v>
      </c>
      <c r="K85" s="2607">
        <f t="shared" si="34"/>
        <v>3</v>
      </c>
      <c r="L85" s="2607">
        <f t="shared" si="34"/>
        <v>28</v>
      </c>
      <c r="M85" s="2607">
        <f t="shared" si="34"/>
        <v>88</v>
      </c>
      <c r="N85" s="2607">
        <f t="shared" si="34"/>
        <v>66</v>
      </c>
      <c r="O85" s="2607">
        <f t="shared" si="34"/>
        <v>154</v>
      </c>
      <c r="P85" s="3079" t="s">
        <v>130</v>
      </c>
      <c r="Q85" s="3079"/>
      <c r="R85" s="3079"/>
    </row>
    <row r="86" spans="1:18" s="300" customFormat="1" ht="28.5" customHeight="1" x14ac:dyDescent="0.2">
      <c r="A86" s="3091" t="s">
        <v>934</v>
      </c>
      <c r="B86" s="3091"/>
      <c r="C86" s="151"/>
      <c r="D86" s="76">
        <v>0</v>
      </c>
      <c r="E86" s="76">
        <v>0</v>
      </c>
      <c r="F86" s="76">
        <v>0</v>
      </c>
      <c r="G86" s="76">
        <v>9</v>
      </c>
      <c r="H86" s="76">
        <v>7</v>
      </c>
      <c r="I86" s="76">
        <v>16</v>
      </c>
      <c r="J86" s="76">
        <v>0</v>
      </c>
      <c r="K86" s="76">
        <v>0</v>
      </c>
      <c r="L86" s="76">
        <v>0</v>
      </c>
      <c r="M86" s="76">
        <f t="shared" ref="M86:O93" si="35">SUM(J86,G86,D86)</f>
        <v>9</v>
      </c>
      <c r="N86" s="76">
        <f t="shared" si="35"/>
        <v>7</v>
      </c>
      <c r="O86" s="76">
        <f t="shared" si="35"/>
        <v>16</v>
      </c>
      <c r="P86" s="160"/>
      <c r="Q86" s="3082" t="s">
        <v>935</v>
      </c>
      <c r="R86" s="3082"/>
    </row>
    <row r="87" spans="1:18" s="300" customFormat="1" ht="21" customHeight="1" x14ac:dyDescent="0.2">
      <c r="A87" s="3066" t="s">
        <v>242</v>
      </c>
      <c r="B87" s="25" t="s">
        <v>61</v>
      </c>
      <c r="C87" s="152"/>
      <c r="D87" s="74">
        <v>0</v>
      </c>
      <c r="E87" s="74">
        <v>0</v>
      </c>
      <c r="F87" s="74">
        <v>0</v>
      </c>
      <c r="G87" s="74">
        <v>7</v>
      </c>
      <c r="H87" s="74">
        <v>8</v>
      </c>
      <c r="I87" s="74">
        <v>15</v>
      </c>
      <c r="J87" s="74">
        <v>1</v>
      </c>
      <c r="K87" s="74">
        <v>2</v>
      </c>
      <c r="L87" s="74">
        <v>3</v>
      </c>
      <c r="M87" s="74">
        <f t="shared" si="35"/>
        <v>8</v>
      </c>
      <c r="N87" s="74">
        <f t="shared" si="35"/>
        <v>10</v>
      </c>
      <c r="O87" s="74">
        <f t="shared" si="35"/>
        <v>18</v>
      </c>
      <c r="P87" s="363"/>
      <c r="Q87" s="1033" t="s">
        <v>139</v>
      </c>
      <c r="R87" s="3078" t="s">
        <v>232</v>
      </c>
    </row>
    <row r="88" spans="1:18" s="300" customFormat="1" ht="22.5" customHeight="1" x14ac:dyDescent="0.2">
      <c r="A88" s="3067"/>
      <c r="B88" s="897" t="s">
        <v>62</v>
      </c>
      <c r="C88" s="1523"/>
      <c r="D88" s="74">
        <v>0</v>
      </c>
      <c r="E88" s="74">
        <v>0</v>
      </c>
      <c r="F88" s="74">
        <v>0</v>
      </c>
      <c r="G88" s="74">
        <v>8</v>
      </c>
      <c r="H88" s="74">
        <v>11</v>
      </c>
      <c r="I88" s="74">
        <v>19</v>
      </c>
      <c r="J88" s="74">
        <v>3</v>
      </c>
      <c r="K88" s="74">
        <v>2</v>
      </c>
      <c r="L88" s="74">
        <v>5</v>
      </c>
      <c r="M88" s="74">
        <f t="shared" si="35"/>
        <v>11</v>
      </c>
      <c r="N88" s="74">
        <f t="shared" si="35"/>
        <v>13</v>
      </c>
      <c r="O88" s="74">
        <f t="shared" si="35"/>
        <v>24</v>
      </c>
      <c r="P88" s="363"/>
      <c r="Q88" s="1934" t="s">
        <v>140</v>
      </c>
      <c r="R88" s="3074"/>
    </row>
    <row r="89" spans="1:18" s="300" customFormat="1" ht="21" customHeight="1" x14ac:dyDescent="0.2">
      <c r="A89" s="3067"/>
      <c r="B89" s="25" t="s">
        <v>63</v>
      </c>
      <c r="C89" s="152"/>
      <c r="D89" s="74">
        <v>0</v>
      </c>
      <c r="E89" s="74">
        <v>0</v>
      </c>
      <c r="F89" s="74">
        <v>0</v>
      </c>
      <c r="G89" s="74">
        <v>12</v>
      </c>
      <c r="H89" s="74">
        <v>11</v>
      </c>
      <c r="I89" s="74">
        <v>23</v>
      </c>
      <c r="J89" s="74">
        <v>0</v>
      </c>
      <c r="K89" s="74">
        <v>0</v>
      </c>
      <c r="L89" s="74">
        <v>0</v>
      </c>
      <c r="M89" s="74">
        <f t="shared" si="35"/>
        <v>12</v>
      </c>
      <c r="N89" s="74">
        <f t="shared" si="35"/>
        <v>11</v>
      </c>
      <c r="O89" s="74">
        <f t="shared" si="35"/>
        <v>23</v>
      </c>
      <c r="P89" s="363"/>
      <c r="Q89" s="2434" t="s">
        <v>141</v>
      </c>
      <c r="R89" s="3074"/>
    </row>
    <row r="90" spans="1:18" s="300" customFormat="1" ht="26.25" customHeight="1" x14ac:dyDescent="0.2">
      <c r="A90" s="3067"/>
      <c r="B90" s="3065" t="s">
        <v>208</v>
      </c>
      <c r="C90" s="1042" t="s">
        <v>208</v>
      </c>
      <c r="D90" s="74">
        <v>0</v>
      </c>
      <c r="E90" s="74">
        <v>0</v>
      </c>
      <c r="F90" s="74">
        <v>0</v>
      </c>
      <c r="G90" s="74">
        <v>9</v>
      </c>
      <c r="H90" s="74">
        <v>10</v>
      </c>
      <c r="I90" s="74">
        <v>19</v>
      </c>
      <c r="J90" s="74">
        <v>3</v>
      </c>
      <c r="K90" s="74">
        <v>5</v>
      </c>
      <c r="L90" s="74">
        <v>8</v>
      </c>
      <c r="M90" s="74">
        <f t="shared" si="35"/>
        <v>12</v>
      </c>
      <c r="N90" s="74">
        <f t="shared" si="35"/>
        <v>15</v>
      </c>
      <c r="O90" s="74">
        <f t="shared" si="35"/>
        <v>27</v>
      </c>
      <c r="P90" s="1033" t="s">
        <v>145</v>
      </c>
      <c r="Q90" s="3075" t="s">
        <v>145</v>
      </c>
      <c r="R90" s="3074"/>
    </row>
    <row r="91" spans="1:18" s="300" customFormat="1" ht="26.25" customHeight="1" x14ac:dyDescent="0.2">
      <c r="A91" s="3067"/>
      <c r="B91" s="3065"/>
      <c r="C91" s="1042" t="s">
        <v>73</v>
      </c>
      <c r="D91" s="74">
        <v>0</v>
      </c>
      <c r="E91" s="74">
        <v>0</v>
      </c>
      <c r="F91" s="74">
        <v>0</v>
      </c>
      <c r="G91" s="74">
        <v>5</v>
      </c>
      <c r="H91" s="74">
        <v>7</v>
      </c>
      <c r="I91" s="74">
        <v>12</v>
      </c>
      <c r="J91" s="74">
        <v>4</v>
      </c>
      <c r="K91" s="74">
        <v>1</v>
      </c>
      <c r="L91" s="74">
        <v>5</v>
      </c>
      <c r="M91" s="74">
        <f t="shared" si="35"/>
        <v>9</v>
      </c>
      <c r="N91" s="74">
        <f t="shared" si="35"/>
        <v>8</v>
      </c>
      <c r="O91" s="74">
        <f t="shared" si="35"/>
        <v>17</v>
      </c>
      <c r="P91" s="1033" t="s">
        <v>159</v>
      </c>
      <c r="Q91" s="3075"/>
      <c r="R91" s="3074"/>
    </row>
    <row r="92" spans="1:18" s="300" customFormat="1" ht="26.25" customHeight="1" x14ac:dyDescent="0.2">
      <c r="A92" s="3067"/>
      <c r="B92" s="3065" t="s">
        <v>46</v>
      </c>
      <c r="C92" s="3065"/>
      <c r="D92" s="74">
        <f>SUM(D90:D91)</f>
        <v>0</v>
      </c>
      <c r="E92" s="74">
        <f t="shared" ref="E92:O92" si="36">SUM(E90:E91)</f>
        <v>0</v>
      </c>
      <c r="F92" s="74">
        <f t="shared" si="36"/>
        <v>0</v>
      </c>
      <c r="G92" s="74">
        <f t="shared" si="36"/>
        <v>14</v>
      </c>
      <c r="H92" s="74">
        <f t="shared" si="36"/>
        <v>17</v>
      </c>
      <c r="I92" s="74">
        <f t="shared" si="36"/>
        <v>31</v>
      </c>
      <c r="J92" s="74">
        <f t="shared" si="36"/>
        <v>7</v>
      </c>
      <c r="K92" s="74">
        <f t="shared" si="36"/>
        <v>6</v>
      </c>
      <c r="L92" s="74">
        <f t="shared" si="36"/>
        <v>13</v>
      </c>
      <c r="M92" s="74">
        <f t="shared" si="36"/>
        <v>21</v>
      </c>
      <c r="N92" s="74">
        <f t="shared" si="36"/>
        <v>23</v>
      </c>
      <c r="O92" s="74">
        <f t="shared" si="36"/>
        <v>44</v>
      </c>
      <c r="P92" s="3063" t="s">
        <v>133</v>
      </c>
      <c r="Q92" s="3063"/>
      <c r="R92" s="3074"/>
    </row>
    <row r="93" spans="1:18" s="300" customFormat="1" ht="24" customHeight="1" x14ac:dyDescent="0.2">
      <c r="A93" s="3067"/>
      <c r="B93" s="897" t="s">
        <v>75</v>
      </c>
      <c r="C93" s="25"/>
      <c r="D93" s="74">
        <f t="shared" ref="D93:F94" si="37">SUM(D91:D92)</f>
        <v>0</v>
      </c>
      <c r="E93" s="74">
        <f t="shared" si="37"/>
        <v>0</v>
      </c>
      <c r="F93" s="74">
        <f t="shared" si="37"/>
        <v>0</v>
      </c>
      <c r="G93" s="74">
        <v>10</v>
      </c>
      <c r="H93" s="74">
        <v>14</v>
      </c>
      <c r="I93" s="74">
        <v>24</v>
      </c>
      <c r="J93" s="74">
        <v>5</v>
      </c>
      <c r="K93" s="74">
        <v>7</v>
      </c>
      <c r="L93" s="74">
        <v>12</v>
      </c>
      <c r="M93" s="74">
        <f t="shared" si="35"/>
        <v>15</v>
      </c>
      <c r="N93" s="74">
        <f t="shared" si="35"/>
        <v>21</v>
      </c>
      <c r="O93" s="74">
        <f t="shared" si="35"/>
        <v>36</v>
      </c>
      <c r="P93" s="363"/>
      <c r="Q93" s="1956" t="s">
        <v>148</v>
      </c>
      <c r="R93" s="3074"/>
    </row>
    <row r="94" spans="1:18" s="300" customFormat="1" ht="25.5" customHeight="1" x14ac:dyDescent="0.2">
      <c r="A94" s="3067"/>
      <c r="B94" s="1042" t="s">
        <v>79</v>
      </c>
      <c r="C94" s="1042"/>
      <c r="D94" s="74">
        <f t="shared" si="37"/>
        <v>0</v>
      </c>
      <c r="E94" s="74">
        <f t="shared" si="37"/>
        <v>0</v>
      </c>
      <c r="F94" s="74">
        <f t="shared" si="37"/>
        <v>0</v>
      </c>
      <c r="G94" s="74">
        <v>6</v>
      </c>
      <c r="H94" s="74">
        <v>12</v>
      </c>
      <c r="I94" s="74">
        <v>18</v>
      </c>
      <c r="J94" s="74">
        <v>3</v>
      </c>
      <c r="K94" s="74">
        <v>2</v>
      </c>
      <c r="L94" s="74">
        <v>5</v>
      </c>
      <c r="M94" s="74">
        <f t="shared" ref="M94:O96" si="38">SUM(J94,G94,D94)</f>
        <v>9</v>
      </c>
      <c r="N94" s="74">
        <f t="shared" si="38"/>
        <v>14</v>
      </c>
      <c r="O94" s="74">
        <f t="shared" si="38"/>
        <v>23</v>
      </c>
      <c r="P94" s="1033"/>
      <c r="Q94" s="1033" t="s">
        <v>149</v>
      </c>
      <c r="R94" s="3074"/>
    </row>
    <row r="95" spans="1:18" s="300" customFormat="1" ht="33" customHeight="1" x14ac:dyDescent="0.2">
      <c r="A95" s="3067"/>
      <c r="B95" s="1042" t="s">
        <v>963</v>
      </c>
      <c r="C95" s="1042" t="s">
        <v>964</v>
      </c>
      <c r="D95" s="96">
        <v>0</v>
      </c>
      <c r="E95" s="96">
        <v>0</v>
      </c>
      <c r="F95" s="96">
        <v>0</v>
      </c>
      <c r="G95" s="74">
        <v>7</v>
      </c>
      <c r="H95" s="74">
        <v>9</v>
      </c>
      <c r="I95" s="74">
        <v>16</v>
      </c>
      <c r="J95" s="74">
        <v>0</v>
      </c>
      <c r="K95" s="74">
        <v>0</v>
      </c>
      <c r="L95" s="74">
        <v>0</v>
      </c>
      <c r="M95" s="74">
        <f t="shared" si="38"/>
        <v>7</v>
      </c>
      <c r="N95" s="74">
        <f t="shared" si="38"/>
        <v>9</v>
      </c>
      <c r="O95" s="74">
        <f t="shared" si="38"/>
        <v>16</v>
      </c>
      <c r="P95" s="1032" t="s">
        <v>965</v>
      </c>
      <c r="Q95" s="1032" t="s">
        <v>965</v>
      </c>
      <c r="R95" s="3074"/>
    </row>
    <row r="96" spans="1:18" s="300" customFormat="1" ht="27.75" customHeight="1" x14ac:dyDescent="0.2">
      <c r="A96" s="3067"/>
      <c r="B96" s="3069" t="s">
        <v>966</v>
      </c>
      <c r="C96" s="1042" t="s">
        <v>967</v>
      </c>
      <c r="D96" s="96">
        <v>0</v>
      </c>
      <c r="E96" s="96">
        <v>0</v>
      </c>
      <c r="F96" s="96">
        <v>0</v>
      </c>
      <c r="G96" s="74">
        <v>5</v>
      </c>
      <c r="H96" s="74">
        <v>7</v>
      </c>
      <c r="I96" s="74">
        <v>12</v>
      </c>
      <c r="J96" s="74">
        <v>5</v>
      </c>
      <c r="K96" s="74">
        <v>3</v>
      </c>
      <c r="L96" s="74">
        <v>8</v>
      </c>
      <c r="M96" s="74">
        <f t="shared" si="38"/>
        <v>10</v>
      </c>
      <c r="N96" s="74">
        <f t="shared" si="38"/>
        <v>10</v>
      </c>
      <c r="O96" s="74">
        <f t="shared" si="38"/>
        <v>20</v>
      </c>
      <c r="P96" s="1033" t="s">
        <v>968</v>
      </c>
      <c r="Q96" s="3078" t="s">
        <v>969</v>
      </c>
      <c r="R96" s="3074"/>
    </row>
    <row r="97" spans="1:18" s="300" customFormat="1" ht="27.75" customHeight="1" x14ac:dyDescent="0.2">
      <c r="A97" s="3067"/>
      <c r="B97" s="3070"/>
      <c r="C97" s="1963" t="s">
        <v>2319</v>
      </c>
      <c r="D97" s="96">
        <v>0</v>
      </c>
      <c r="E97" s="96">
        <v>0</v>
      </c>
      <c r="F97" s="96">
        <v>0</v>
      </c>
      <c r="G97" s="74">
        <v>3</v>
      </c>
      <c r="H97" s="74">
        <v>1</v>
      </c>
      <c r="I97" s="74">
        <v>4</v>
      </c>
      <c r="J97" s="74">
        <v>0</v>
      </c>
      <c r="K97" s="74">
        <v>0</v>
      </c>
      <c r="L97" s="74">
        <v>0</v>
      </c>
      <c r="M97" s="74">
        <f t="shared" ref="M97" si="39">SUM(J97,G97,D97)</f>
        <v>3</v>
      </c>
      <c r="N97" s="74">
        <f t="shared" ref="N97" si="40">SUM(K97,H97,E97)</f>
        <v>1</v>
      </c>
      <c r="O97" s="74">
        <f t="shared" ref="O97" si="41">SUM(L97,I97,F97)</f>
        <v>4</v>
      </c>
      <c r="P97" s="2446" t="s">
        <v>2678</v>
      </c>
      <c r="Q97" s="3079"/>
      <c r="R97" s="3074"/>
    </row>
    <row r="98" spans="1:18" s="300" customFormat="1" ht="27.75" customHeight="1" x14ac:dyDescent="0.2">
      <c r="A98" s="3067"/>
      <c r="B98" s="3065" t="s">
        <v>46</v>
      </c>
      <c r="C98" s="3065"/>
      <c r="D98" s="96">
        <f>SUM(D96:D97)</f>
        <v>0</v>
      </c>
      <c r="E98" s="96">
        <f t="shared" ref="E98:O98" si="42">SUM(E96:E97)</f>
        <v>0</v>
      </c>
      <c r="F98" s="96">
        <f t="shared" si="42"/>
        <v>0</v>
      </c>
      <c r="G98" s="96">
        <f t="shared" si="42"/>
        <v>8</v>
      </c>
      <c r="H98" s="96">
        <f t="shared" si="42"/>
        <v>8</v>
      </c>
      <c r="I98" s="96">
        <f t="shared" si="42"/>
        <v>16</v>
      </c>
      <c r="J98" s="96">
        <f t="shared" si="42"/>
        <v>5</v>
      </c>
      <c r="K98" s="96">
        <f t="shared" si="42"/>
        <v>3</v>
      </c>
      <c r="L98" s="96">
        <f t="shared" si="42"/>
        <v>8</v>
      </c>
      <c r="M98" s="96">
        <f t="shared" si="42"/>
        <v>13</v>
      </c>
      <c r="N98" s="96">
        <f t="shared" si="42"/>
        <v>11</v>
      </c>
      <c r="O98" s="96">
        <f t="shared" si="42"/>
        <v>24</v>
      </c>
      <c r="P98" s="3063" t="s">
        <v>133</v>
      </c>
      <c r="Q98" s="3063"/>
      <c r="R98" s="3074"/>
    </row>
    <row r="99" spans="1:18" s="300" customFormat="1" ht="44.25" customHeight="1" x14ac:dyDescent="0.2">
      <c r="A99" s="3067"/>
      <c r="B99" s="894" t="s">
        <v>91</v>
      </c>
      <c r="C99" s="1042"/>
      <c r="D99" s="96">
        <f>SUM(D96:D96)</f>
        <v>0</v>
      </c>
      <c r="E99" s="96">
        <f>SUM(E96:E96)</f>
        <v>0</v>
      </c>
      <c r="F99" s="74">
        <v>0</v>
      </c>
      <c r="G99" s="74">
        <v>6</v>
      </c>
      <c r="H99" s="74">
        <v>5</v>
      </c>
      <c r="I99" s="74">
        <v>11</v>
      </c>
      <c r="J99" s="74">
        <v>8</v>
      </c>
      <c r="K99" s="74">
        <v>4</v>
      </c>
      <c r="L99" s="74">
        <v>12</v>
      </c>
      <c r="M99" s="74">
        <f>SUM(J99,G99,D99)</f>
        <v>14</v>
      </c>
      <c r="N99" s="74">
        <f t="shared" ref="N99:O99" si="43">SUM(K99,H99,E99)</f>
        <v>9</v>
      </c>
      <c r="O99" s="74">
        <f t="shared" si="43"/>
        <v>23</v>
      </c>
      <c r="P99" s="1033"/>
      <c r="Q99" s="1959" t="s">
        <v>158</v>
      </c>
      <c r="R99" s="3074"/>
    </row>
    <row r="100" spans="1:18" s="300" customFormat="1" ht="24.75" customHeight="1" thickBot="1" x14ac:dyDescent="0.25">
      <c r="A100" s="3095" t="s">
        <v>92</v>
      </c>
      <c r="B100" s="3095"/>
      <c r="C100" s="3095"/>
      <c r="D100" s="2609">
        <f>SUM(D99,D97,D96,D95,D94,D93,D92,D87:D89)</f>
        <v>0</v>
      </c>
      <c r="E100" s="2609">
        <f t="shared" ref="E100:O100" si="44">SUM(E99,E97,E96,E95,E94,E93,E92,E87:E89)</f>
        <v>0</v>
      </c>
      <c r="F100" s="2609">
        <f t="shared" si="44"/>
        <v>0</v>
      </c>
      <c r="G100" s="2609">
        <f t="shared" si="44"/>
        <v>78</v>
      </c>
      <c r="H100" s="2609">
        <f t="shared" si="44"/>
        <v>95</v>
      </c>
      <c r="I100" s="2609">
        <f t="shared" si="44"/>
        <v>173</v>
      </c>
      <c r="J100" s="2609">
        <f t="shared" si="44"/>
        <v>32</v>
      </c>
      <c r="K100" s="2609">
        <f t="shared" si="44"/>
        <v>26</v>
      </c>
      <c r="L100" s="2609">
        <f t="shared" si="44"/>
        <v>58</v>
      </c>
      <c r="M100" s="2609">
        <f t="shared" si="44"/>
        <v>110</v>
      </c>
      <c r="N100" s="2609">
        <f t="shared" si="44"/>
        <v>121</v>
      </c>
      <c r="O100" s="2609">
        <f t="shared" si="44"/>
        <v>231</v>
      </c>
      <c r="P100" s="3093" t="s">
        <v>130</v>
      </c>
      <c r="Q100" s="3093"/>
      <c r="R100" s="3093"/>
    </row>
    <row r="101" spans="1:18" s="300" customFormat="1" ht="24.75" customHeight="1" x14ac:dyDescent="0.2">
      <c r="A101" s="2443"/>
      <c r="B101" s="2443"/>
      <c r="C101" s="2443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2439"/>
      <c r="Q101" s="2439"/>
      <c r="R101" s="2439"/>
    </row>
    <row r="102" spans="1:18" s="300" customFormat="1" ht="24.75" customHeight="1" x14ac:dyDescent="0.2">
      <c r="A102" s="1954"/>
      <c r="B102" s="1954"/>
      <c r="C102" s="1954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1951"/>
      <c r="Q102" s="1951"/>
      <c r="R102" s="1951"/>
    </row>
    <row r="103" spans="1:18" s="300" customFormat="1" ht="24.75" customHeight="1" x14ac:dyDescent="0.2">
      <c r="A103" s="1954"/>
      <c r="B103" s="1954"/>
      <c r="C103" s="1954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1951"/>
      <c r="Q103" s="1951"/>
      <c r="R103" s="1951"/>
    </row>
    <row r="104" spans="1:18" s="300" customFormat="1" ht="24.75" customHeight="1" x14ac:dyDescent="0.2">
      <c r="A104" s="1954"/>
      <c r="B104" s="1954"/>
      <c r="C104" s="1954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1951"/>
      <c r="Q104" s="1951"/>
      <c r="R104" s="1951"/>
    </row>
    <row r="105" spans="1:18" s="300" customFormat="1" ht="24.75" customHeight="1" x14ac:dyDescent="0.2">
      <c r="A105" s="1954"/>
      <c r="B105" s="1954"/>
      <c r="C105" s="1954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1951"/>
      <c r="Q105" s="1951"/>
      <c r="R105" s="1951"/>
    </row>
    <row r="106" spans="1:18" s="300" customFormat="1" ht="24.75" customHeight="1" x14ac:dyDescent="0.2">
      <c r="A106" s="1954"/>
      <c r="B106" s="1954"/>
      <c r="C106" s="1954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1951"/>
      <c r="Q106" s="1951"/>
      <c r="R106" s="1951"/>
    </row>
    <row r="107" spans="1:18" s="300" customFormat="1" ht="24.75" customHeight="1" x14ac:dyDescent="0.2">
      <c r="A107" s="1954"/>
      <c r="B107" s="1954"/>
      <c r="C107" s="1954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1951"/>
      <c r="Q107" s="1951"/>
      <c r="R107" s="1951"/>
    </row>
    <row r="108" spans="1:18" s="300" customFormat="1" ht="24.75" customHeight="1" x14ac:dyDescent="0.2">
      <c r="A108" s="1740"/>
      <c r="B108" s="1740"/>
      <c r="C108" s="1740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1739"/>
      <c r="Q108" s="1739"/>
      <c r="R108" s="1739"/>
    </row>
    <row r="109" spans="1:18" s="300" customFormat="1" ht="29.25" customHeight="1" thickBot="1" x14ac:dyDescent="0.25">
      <c r="A109" s="3068" t="s">
        <v>2318</v>
      </c>
      <c r="B109" s="3068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3072" t="s">
        <v>2317</v>
      </c>
      <c r="R109" s="3072"/>
    </row>
    <row r="110" spans="1:18" s="300" customFormat="1" ht="24.75" customHeight="1" thickTop="1" x14ac:dyDescent="0.2">
      <c r="A110" s="2976" t="s">
        <v>32</v>
      </c>
      <c r="B110" s="2972" t="s">
        <v>86</v>
      </c>
      <c r="C110" s="2972" t="s">
        <v>45</v>
      </c>
      <c r="D110" s="2972" t="s">
        <v>33</v>
      </c>
      <c r="E110" s="2972"/>
      <c r="F110" s="2972"/>
      <c r="G110" s="2972" t="s">
        <v>1</v>
      </c>
      <c r="H110" s="2972"/>
      <c r="I110" s="2972"/>
      <c r="J110" s="2972" t="s">
        <v>2</v>
      </c>
      <c r="K110" s="2972"/>
      <c r="L110" s="2972"/>
      <c r="M110" s="2847" t="s">
        <v>31</v>
      </c>
      <c r="N110" s="2847"/>
      <c r="O110" s="2847"/>
      <c r="P110" s="3084" t="s">
        <v>99</v>
      </c>
      <c r="Q110" s="3084" t="s">
        <v>126</v>
      </c>
      <c r="R110" s="3086" t="s">
        <v>253</v>
      </c>
    </row>
    <row r="111" spans="1:18" s="300" customFormat="1" ht="24.75" customHeight="1" x14ac:dyDescent="0.2">
      <c r="A111" s="2977"/>
      <c r="B111" s="3060"/>
      <c r="C111" s="3060"/>
      <c r="D111" s="2969" t="s">
        <v>94</v>
      </c>
      <c r="E111" s="2969"/>
      <c r="F111" s="2969"/>
      <c r="G111" s="2969" t="s">
        <v>95</v>
      </c>
      <c r="H111" s="2969"/>
      <c r="I111" s="2969"/>
      <c r="J111" s="2969" t="s">
        <v>96</v>
      </c>
      <c r="K111" s="2969"/>
      <c r="L111" s="2969"/>
      <c r="M111" s="2827" t="s">
        <v>116</v>
      </c>
      <c r="N111" s="2827"/>
      <c r="O111" s="2827"/>
      <c r="P111" s="3085"/>
      <c r="Q111" s="3085"/>
      <c r="R111" s="3087"/>
    </row>
    <row r="112" spans="1:18" s="300" customFormat="1" ht="24.75" customHeight="1" x14ac:dyDescent="0.2">
      <c r="A112" s="2977"/>
      <c r="B112" s="3060"/>
      <c r="C112" s="3060"/>
      <c r="D112" s="2559" t="s">
        <v>204</v>
      </c>
      <c r="E112" s="2559" t="s">
        <v>2833</v>
      </c>
      <c r="F112" s="2559" t="s">
        <v>26</v>
      </c>
      <c r="G112" s="2559" t="s">
        <v>204</v>
      </c>
      <c r="H112" s="2559" t="s">
        <v>2833</v>
      </c>
      <c r="I112" s="2559" t="s">
        <v>26</v>
      </c>
      <c r="J112" s="2559" t="s">
        <v>204</v>
      </c>
      <c r="K112" s="2559" t="s">
        <v>2833</v>
      </c>
      <c r="L112" s="2559" t="s">
        <v>26</v>
      </c>
      <c r="M112" s="2559" t="s">
        <v>204</v>
      </c>
      <c r="N112" s="2559" t="s">
        <v>2833</v>
      </c>
      <c r="O112" s="2559" t="s">
        <v>26</v>
      </c>
      <c r="P112" s="3085"/>
      <c r="Q112" s="3085"/>
      <c r="R112" s="3087"/>
    </row>
    <row r="113" spans="1:18" s="300" customFormat="1" ht="24.75" customHeight="1" thickBot="1" x14ac:dyDescent="0.25">
      <c r="A113" s="2978"/>
      <c r="B113" s="3064"/>
      <c r="C113" s="3064"/>
      <c r="D113" s="16" t="s">
        <v>181</v>
      </c>
      <c r="E113" s="16" t="s">
        <v>182</v>
      </c>
      <c r="F113" s="16" t="s">
        <v>183</v>
      </c>
      <c r="G113" s="16" t="s">
        <v>181</v>
      </c>
      <c r="H113" s="16" t="s">
        <v>182</v>
      </c>
      <c r="I113" s="16" t="s">
        <v>183</v>
      </c>
      <c r="J113" s="16" t="s">
        <v>181</v>
      </c>
      <c r="K113" s="16" t="s">
        <v>182</v>
      </c>
      <c r="L113" s="16" t="s">
        <v>183</v>
      </c>
      <c r="M113" s="16" t="s">
        <v>181</v>
      </c>
      <c r="N113" s="16" t="s">
        <v>182</v>
      </c>
      <c r="O113" s="16" t="s">
        <v>183</v>
      </c>
      <c r="P113" s="3088"/>
      <c r="Q113" s="3088"/>
      <c r="R113" s="3089"/>
    </row>
    <row r="114" spans="1:18" s="300" customFormat="1" ht="21.75" customHeight="1" x14ac:dyDescent="0.2">
      <c r="A114" s="3094" t="s">
        <v>936</v>
      </c>
      <c r="B114" s="1108" t="s">
        <v>72</v>
      </c>
      <c r="C114" s="1108" t="s">
        <v>72</v>
      </c>
      <c r="D114" s="1120">
        <v>0</v>
      </c>
      <c r="E114" s="1120">
        <v>0</v>
      </c>
      <c r="F114" s="1120">
        <v>0</v>
      </c>
      <c r="G114" s="1120">
        <v>6</v>
      </c>
      <c r="H114" s="1120">
        <v>3</v>
      </c>
      <c r="I114" s="1120">
        <v>9</v>
      </c>
      <c r="J114" s="1120">
        <v>0</v>
      </c>
      <c r="K114" s="1120">
        <v>0</v>
      </c>
      <c r="L114" s="1120">
        <v>0</v>
      </c>
      <c r="M114" s="1120">
        <f>SUM(D114,G114,J114)</f>
        <v>6</v>
      </c>
      <c r="N114" s="1120">
        <f t="shared" ref="N114:O124" si="45">SUM(K114,H114,E114)</f>
        <v>3</v>
      </c>
      <c r="O114" s="1120">
        <f t="shared" si="45"/>
        <v>9</v>
      </c>
      <c r="P114" s="1110" t="s">
        <v>145</v>
      </c>
      <c r="Q114" s="1110" t="s">
        <v>145</v>
      </c>
      <c r="R114" s="3083" t="s">
        <v>254</v>
      </c>
    </row>
    <row r="115" spans="1:18" s="300" customFormat="1" ht="21.75" customHeight="1" x14ac:dyDescent="0.2">
      <c r="A115" s="2969"/>
      <c r="B115" s="19" t="s">
        <v>970</v>
      </c>
      <c r="C115" s="19" t="s">
        <v>77</v>
      </c>
      <c r="D115" s="74">
        <v>0</v>
      </c>
      <c r="E115" s="74">
        <v>0</v>
      </c>
      <c r="F115" s="74">
        <v>0</v>
      </c>
      <c r="G115" s="74">
        <v>5</v>
      </c>
      <c r="H115" s="74">
        <v>5</v>
      </c>
      <c r="I115" s="74">
        <v>10</v>
      </c>
      <c r="J115" s="74">
        <v>0</v>
      </c>
      <c r="K115" s="74">
        <v>0</v>
      </c>
      <c r="L115" s="74">
        <v>0</v>
      </c>
      <c r="M115" s="74">
        <f t="shared" ref="M115:M124" si="46">SUM(D115,G115,J115)</f>
        <v>5</v>
      </c>
      <c r="N115" s="74">
        <f t="shared" si="45"/>
        <v>5</v>
      </c>
      <c r="O115" s="74">
        <f t="shared" si="45"/>
        <v>10</v>
      </c>
      <c r="P115" s="1033" t="s">
        <v>154</v>
      </c>
      <c r="Q115" s="1033" t="s">
        <v>148</v>
      </c>
      <c r="R115" s="3074"/>
    </row>
    <row r="116" spans="1:18" s="300" customFormat="1" ht="21.75" customHeight="1" x14ac:dyDescent="0.2">
      <c r="A116" s="2969"/>
      <c r="B116" s="19" t="s">
        <v>79</v>
      </c>
      <c r="C116" s="19" t="s">
        <v>79</v>
      </c>
      <c r="D116" s="74">
        <v>0</v>
      </c>
      <c r="E116" s="74">
        <v>0</v>
      </c>
      <c r="F116" s="74">
        <v>0</v>
      </c>
      <c r="G116" s="74">
        <v>7</v>
      </c>
      <c r="H116" s="74">
        <v>3</v>
      </c>
      <c r="I116" s="74">
        <v>10</v>
      </c>
      <c r="J116" s="74">
        <v>0</v>
      </c>
      <c r="K116" s="74">
        <v>0</v>
      </c>
      <c r="L116" s="74">
        <v>0</v>
      </c>
      <c r="M116" s="74">
        <f t="shared" si="46"/>
        <v>7</v>
      </c>
      <c r="N116" s="74">
        <f t="shared" si="45"/>
        <v>3</v>
      </c>
      <c r="O116" s="74">
        <f t="shared" si="45"/>
        <v>10</v>
      </c>
      <c r="P116" s="1033" t="s">
        <v>149</v>
      </c>
      <c r="Q116" s="1033" t="s">
        <v>149</v>
      </c>
      <c r="R116" s="3074"/>
    </row>
    <row r="117" spans="1:18" s="300" customFormat="1" ht="54" customHeight="1" x14ac:dyDescent="0.2">
      <c r="A117" s="2969"/>
      <c r="B117" s="1109" t="s">
        <v>357</v>
      </c>
      <c r="C117" s="1109" t="s">
        <v>357</v>
      </c>
      <c r="D117" s="74">
        <v>0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f t="shared" si="46"/>
        <v>0</v>
      </c>
      <c r="N117" s="74">
        <f t="shared" si="45"/>
        <v>0</v>
      </c>
      <c r="O117" s="74">
        <f t="shared" si="45"/>
        <v>0</v>
      </c>
      <c r="P117" s="1033" t="s">
        <v>904</v>
      </c>
      <c r="Q117" s="1033" t="s">
        <v>904</v>
      </c>
      <c r="R117" s="3074"/>
    </row>
    <row r="118" spans="1:18" s="300" customFormat="1" ht="30" customHeight="1" x14ac:dyDescent="0.2">
      <c r="A118" s="2969"/>
      <c r="B118" s="19" t="s">
        <v>971</v>
      </c>
      <c r="C118" s="19" t="s">
        <v>971</v>
      </c>
      <c r="D118" s="74">
        <v>0</v>
      </c>
      <c r="E118" s="74">
        <v>0</v>
      </c>
      <c r="F118" s="74">
        <v>0</v>
      </c>
      <c r="G118" s="74">
        <v>7</v>
      </c>
      <c r="H118" s="74">
        <v>2</v>
      </c>
      <c r="I118" s="74">
        <v>9</v>
      </c>
      <c r="J118" s="74">
        <v>0</v>
      </c>
      <c r="K118" s="74">
        <v>0</v>
      </c>
      <c r="L118" s="74">
        <v>0</v>
      </c>
      <c r="M118" s="74">
        <f t="shared" si="46"/>
        <v>7</v>
      </c>
      <c r="N118" s="74">
        <f t="shared" si="45"/>
        <v>2</v>
      </c>
      <c r="O118" s="74">
        <f t="shared" si="45"/>
        <v>9</v>
      </c>
      <c r="P118" s="1032" t="s">
        <v>972</v>
      </c>
      <c r="Q118" s="1032" t="s">
        <v>972</v>
      </c>
      <c r="R118" s="3074"/>
    </row>
    <row r="119" spans="1:18" s="304" customFormat="1" ht="39" customHeight="1" x14ac:dyDescent="0.2">
      <c r="A119" s="2969"/>
      <c r="B119" s="19" t="s">
        <v>201</v>
      </c>
      <c r="C119" s="19" t="s">
        <v>201</v>
      </c>
      <c r="D119" s="74">
        <v>0</v>
      </c>
      <c r="E119" s="74">
        <v>0</v>
      </c>
      <c r="F119" s="74">
        <v>0</v>
      </c>
      <c r="G119" s="74">
        <v>4</v>
      </c>
      <c r="H119" s="74">
        <v>4</v>
      </c>
      <c r="I119" s="74">
        <v>8</v>
      </c>
      <c r="J119" s="74">
        <v>4</v>
      </c>
      <c r="K119" s="74">
        <v>1</v>
      </c>
      <c r="L119" s="74">
        <v>5</v>
      </c>
      <c r="M119" s="74">
        <f t="shared" si="46"/>
        <v>8</v>
      </c>
      <c r="N119" s="74">
        <f t="shared" si="45"/>
        <v>5</v>
      </c>
      <c r="O119" s="74">
        <f t="shared" si="45"/>
        <v>13</v>
      </c>
      <c r="P119" s="1719" t="s">
        <v>2645</v>
      </c>
      <c r="Q119" s="1719" t="s">
        <v>2645</v>
      </c>
      <c r="R119" s="3074"/>
    </row>
    <row r="120" spans="1:18" s="304" customFormat="1" ht="23.25" customHeight="1" x14ac:dyDescent="0.2">
      <c r="A120" s="2969"/>
      <c r="B120" s="19" t="s">
        <v>43</v>
      </c>
      <c r="C120" s="19" t="s">
        <v>59</v>
      </c>
      <c r="D120" s="74">
        <v>0</v>
      </c>
      <c r="E120" s="74">
        <v>0</v>
      </c>
      <c r="F120" s="74">
        <v>0</v>
      </c>
      <c r="G120" s="74">
        <v>4</v>
      </c>
      <c r="H120" s="74">
        <v>8</v>
      </c>
      <c r="I120" s="74">
        <v>12</v>
      </c>
      <c r="J120" s="74">
        <v>0</v>
      </c>
      <c r="K120" s="74">
        <v>0</v>
      </c>
      <c r="L120" s="74">
        <v>0</v>
      </c>
      <c r="M120" s="74">
        <f t="shared" si="46"/>
        <v>4</v>
      </c>
      <c r="N120" s="74">
        <f t="shared" si="45"/>
        <v>8</v>
      </c>
      <c r="O120" s="74">
        <f t="shared" si="45"/>
        <v>12</v>
      </c>
      <c r="P120" s="466" t="s">
        <v>137</v>
      </c>
      <c r="Q120" s="466" t="s">
        <v>125</v>
      </c>
      <c r="R120" s="3074"/>
    </row>
    <row r="121" spans="1:18" s="304" customFormat="1" ht="20.25" customHeight="1" x14ac:dyDescent="0.2">
      <c r="A121" s="2969"/>
      <c r="B121" s="19" t="s">
        <v>739</v>
      </c>
      <c r="C121" s="19" t="s">
        <v>739</v>
      </c>
      <c r="D121" s="74">
        <v>0</v>
      </c>
      <c r="E121" s="74">
        <v>0</v>
      </c>
      <c r="F121" s="74">
        <v>0</v>
      </c>
      <c r="G121" s="74">
        <v>0</v>
      </c>
      <c r="H121" s="74">
        <v>8</v>
      </c>
      <c r="I121" s="74">
        <v>8</v>
      </c>
      <c r="J121" s="74">
        <v>0</v>
      </c>
      <c r="K121" s="74">
        <v>0</v>
      </c>
      <c r="L121" s="74">
        <v>0</v>
      </c>
      <c r="M121" s="74">
        <f t="shared" si="46"/>
        <v>0</v>
      </c>
      <c r="N121" s="74">
        <f t="shared" si="45"/>
        <v>8</v>
      </c>
      <c r="O121" s="74">
        <f t="shared" si="45"/>
        <v>8</v>
      </c>
      <c r="P121" s="1032" t="s">
        <v>740</v>
      </c>
      <c r="Q121" s="1032" t="s">
        <v>740</v>
      </c>
      <c r="R121" s="3074"/>
    </row>
    <row r="122" spans="1:18" s="300" customFormat="1" ht="31.5" customHeight="1" x14ac:dyDescent="0.2">
      <c r="A122" s="2969"/>
      <c r="B122" s="19" t="s">
        <v>973</v>
      </c>
      <c r="C122" s="19" t="s">
        <v>973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f t="shared" si="46"/>
        <v>0</v>
      </c>
      <c r="N122" s="74">
        <f t="shared" si="45"/>
        <v>0</v>
      </c>
      <c r="O122" s="74">
        <f t="shared" si="45"/>
        <v>0</v>
      </c>
      <c r="P122" s="468" t="s">
        <v>974</v>
      </c>
      <c r="Q122" s="1033" t="s">
        <v>974</v>
      </c>
      <c r="R122" s="3074"/>
    </row>
    <row r="123" spans="1:18" s="300" customFormat="1" ht="29.25" customHeight="1" x14ac:dyDescent="0.2">
      <c r="A123" s="2969"/>
      <c r="B123" s="3076" t="s">
        <v>246</v>
      </c>
      <c r="C123" s="1518" t="s">
        <v>975</v>
      </c>
      <c r="D123" s="74">
        <v>0</v>
      </c>
      <c r="E123" s="74">
        <v>0</v>
      </c>
      <c r="F123" s="74">
        <v>0</v>
      </c>
      <c r="G123" s="74">
        <v>4</v>
      </c>
      <c r="H123" s="74">
        <v>8</v>
      </c>
      <c r="I123" s="74">
        <v>12</v>
      </c>
      <c r="J123" s="74">
        <v>0</v>
      </c>
      <c r="K123" s="74">
        <v>0</v>
      </c>
      <c r="L123" s="74">
        <v>0</v>
      </c>
      <c r="M123" s="74">
        <f t="shared" si="46"/>
        <v>4</v>
      </c>
      <c r="N123" s="74">
        <f t="shared" si="45"/>
        <v>8</v>
      </c>
      <c r="O123" s="74">
        <f t="shared" si="45"/>
        <v>12</v>
      </c>
      <c r="P123" s="1763" t="s">
        <v>2175</v>
      </c>
      <c r="Q123" s="3078" t="s">
        <v>1812</v>
      </c>
      <c r="R123" s="3074"/>
    </row>
    <row r="124" spans="1:18" s="300" customFormat="1" ht="42.75" customHeight="1" x14ac:dyDescent="0.2">
      <c r="A124" s="2969"/>
      <c r="B124" s="2969"/>
      <c r="C124" s="1024" t="s">
        <v>725</v>
      </c>
      <c r="D124" s="74">
        <v>0</v>
      </c>
      <c r="E124" s="74">
        <v>0</v>
      </c>
      <c r="F124" s="74">
        <v>0</v>
      </c>
      <c r="G124" s="74">
        <v>2</v>
      </c>
      <c r="H124" s="74">
        <v>3</v>
      </c>
      <c r="I124" s="74">
        <v>5</v>
      </c>
      <c r="J124" s="74">
        <v>2</v>
      </c>
      <c r="K124" s="74">
        <v>5</v>
      </c>
      <c r="L124" s="74">
        <v>7</v>
      </c>
      <c r="M124" s="74">
        <f t="shared" si="46"/>
        <v>4</v>
      </c>
      <c r="N124" s="74">
        <f t="shared" si="45"/>
        <v>8</v>
      </c>
      <c r="O124" s="74">
        <f t="shared" si="45"/>
        <v>12</v>
      </c>
      <c r="P124" s="468" t="s">
        <v>726</v>
      </c>
      <c r="Q124" s="3074"/>
      <c r="R124" s="3074"/>
    </row>
    <row r="125" spans="1:18" s="300" customFormat="1" ht="31.5" customHeight="1" x14ac:dyDescent="0.2">
      <c r="A125" s="2969"/>
      <c r="B125" s="2969"/>
      <c r="C125" s="1518" t="s">
        <v>976</v>
      </c>
      <c r="D125" s="74">
        <v>0</v>
      </c>
      <c r="E125" s="74">
        <v>0</v>
      </c>
      <c r="F125" s="74">
        <v>0</v>
      </c>
      <c r="G125" s="74">
        <v>6</v>
      </c>
      <c r="H125" s="74">
        <v>6</v>
      </c>
      <c r="I125" s="74">
        <v>12</v>
      </c>
      <c r="J125" s="74">
        <v>0</v>
      </c>
      <c r="K125" s="74">
        <v>0</v>
      </c>
      <c r="L125" s="74">
        <v>0</v>
      </c>
      <c r="M125" s="74">
        <f t="shared" ref="M125:M127" si="47">SUM(D125,G125,J125)</f>
        <v>6</v>
      </c>
      <c r="N125" s="74">
        <f t="shared" ref="N125:N127" si="48">SUM(K125,H125,E125)</f>
        <v>6</v>
      </c>
      <c r="O125" s="74">
        <f t="shared" ref="O125:O127" si="49">SUM(L125,I125,F125)</f>
        <v>12</v>
      </c>
      <c r="P125" s="649" t="s">
        <v>2180</v>
      </c>
      <c r="Q125" s="3074"/>
      <c r="R125" s="3074"/>
    </row>
    <row r="126" spans="1:18" s="300" customFormat="1" ht="31.5" customHeight="1" x14ac:dyDescent="0.2">
      <c r="A126" s="2969"/>
      <c r="B126" s="2969"/>
      <c r="C126" s="1024" t="s">
        <v>977</v>
      </c>
      <c r="D126" s="74">
        <v>0</v>
      </c>
      <c r="E126" s="74">
        <v>0</v>
      </c>
      <c r="F126" s="74">
        <v>0</v>
      </c>
      <c r="G126" s="76">
        <v>0</v>
      </c>
      <c r="H126" s="74">
        <v>13</v>
      </c>
      <c r="I126" s="74">
        <v>13</v>
      </c>
      <c r="J126" s="74">
        <v>0</v>
      </c>
      <c r="K126" s="74">
        <v>0</v>
      </c>
      <c r="L126" s="74">
        <v>0</v>
      </c>
      <c r="M126" s="74">
        <f t="shared" si="47"/>
        <v>0</v>
      </c>
      <c r="N126" s="74">
        <f t="shared" si="48"/>
        <v>13</v>
      </c>
      <c r="O126" s="74">
        <f t="shared" si="49"/>
        <v>13</v>
      </c>
      <c r="P126" s="460" t="s">
        <v>978</v>
      </c>
      <c r="Q126" s="3074"/>
      <c r="R126" s="3074"/>
    </row>
    <row r="127" spans="1:18" s="300" customFormat="1" ht="22.5" customHeight="1" x14ac:dyDescent="0.2">
      <c r="A127" s="2969"/>
      <c r="B127" s="2969"/>
      <c r="C127" s="1825" t="s">
        <v>2061</v>
      </c>
      <c r="D127" s="74">
        <v>0</v>
      </c>
      <c r="E127" s="74">
        <v>0</v>
      </c>
      <c r="F127" s="74">
        <v>0</v>
      </c>
      <c r="G127" s="74">
        <v>7</v>
      </c>
      <c r="H127" s="74">
        <v>2</v>
      </c>
      <c r="I127" s="74">
        <v>9</v>
      </c>
      <c r="J127" s="74">
        <v>0</v>
      </c>
      <c r="K127" s="74">
        <v>0</v>
      </c>
      <c r="L127" s="74">
        <v>0</v>
      </c>
      <c r="M127" s="74">
        <f t="shared" si="47"/>
        <v>7</v>
      </c>
      <c r="N127" s="74">
        <f t="shared" si="48"/>
        <v>2</v>
      </c>
      <c r="O127" s="74">
        <f t="shared" si="49"/>
        <v>9</v>
      </c>
      <c r="P127" s="1826" t="s">
        <v>2256</v>
      </c>
      <c r="Q127" s="3074"/>
      <c r="R127" s="3074"/>
    </row>
    <row r="128" spans="1:18" s="300" customFormat="1" ht="21" customHeight="1" x14ac:dyDescent="0.2">
      <c r="A128" s="2969"/>
      <c r="B128" s="2969" t="s">
        <v>46</v>
      </c>
      <c r="C128" s="2969"/>
      <c r="D128" s="76">
        <f t="shared" ref="D128:L128" si="50">SUM(D123:D127)</f>
        <v>0</v>
      </c>
      <c r="E128" s="76">
        <f t="shared" si="50"/>
        <v>0</v>
      </c>
      <c r="F128" s="76">
        <f t="shared" si="50"/>
        <v>0</v>
      </c>
      <c r="G128" s="76">
        <f t="shared" si="50"/>
        <v>19</v>
      </c>
      <c r="H128" s="74">
        <f t="shared" si="50"/>
        <v>32</v>
      </c>
      <c r="I128" s="74">
        <f t="shared" si="50"/>
        <v>51</v>
      </c>
      <c r="J128" s="76">
        <f t="shared" si="50"/>
        <v>2</v>
      </c>
      <c r="K128" s="76">
        <f t="shared" si="50"/>
        <v>5</v>
      </c>
      <c r="L128" s="76">
        <f t="shared" si="50"/>
        <v>7</v>
      </c>
      <c r="M128" s="76">
        <f t="shared" ref="M128:O128" si="51">SUM(J128,G128,D128)</f>
        <v>21</v>
      </c>
      <c r="N128" s="76">
        <f t="shared" si="51"/>
        <v>37</v>
      </c>
      <c r="O128" s="76">
        <f t="shared" si="51"/>
        <v>58</v>
      </c>
      <c r="P128" s="3090" t="s">
        <v>133</v>
      </c>
      <c r="Q128" s="3090"/>
      <c r="R128" s="3079"/>
    </row>
    <row r="129" spans="1:18" s="300" customFormat="1" ht="24.75" customHeight="1" thickBot="1" x14ac:dyDescent="0.25">
      <c r="A129" s="3092" t="s">
        <v>92</v>
      </c>
      <c r="B129" s="3092"/>
      <c r="C129" s="3092"/>
      <c r="D129" s="2609">
        <f t="shared" ref="D129:O129" si="52">SUM(D128,D114:D122)</f>
        <v>0</v>
      </c>
      <c r="E129" s="2609">
        <f t="shared" si="52"/>
        <v>0</v>
      </c>
      <c r="F129" s="2609">
        <f t="shared" si="52"/>
        <v>0</v>
      </c>
      <c r="G129" s="2609">
        <f t="shared" si="52"/>
        <v>52</v>
      </c>
      <c r="H129" s="2609">
        <f t="shared" si="52"/>
        <v>65</v>
      </c>
      <c r="I129" s="2609">
        <f t="shared" si="52"/>
        <v>117</v>
      </c>
      <c r="J129" s="2609">
        <f t="shared" si="52"/>
        <v>6</v>
      </c>
      <c r="K129" s="2609">
        <f t="shared" si="52"/>
        <v>6</v>
      </c>
      <c r="L129" s="2609">
        <f t="shared" si="52"/>
        <v>12</v>
      </c>
      <c r="M129" s="2609">
        <f t="shared" si="52"/>
        <v>58</v>
      </c>
      <c r="N129" s="2609">
        <f t="shared" si="52"/>
        <v>71</v>
      </c>
      <c r="O129" s="2609">
        <f t="shared" si="52"/>
        <v>129</v>
      </c>
      <c r="P129" s="3093" t="s">
        <v>130</v>
      </c>
      <c r="Q129" s="3093"/>
      <c r="R129" s="3093"/>
    </row>
    <row r="130" spans="1:18" s="300" customFormat="1" ht="30.75" customHeight="1" x14ac:dyDescent="0.2">
      <c r="A130" s="1821"/>
      <c r="B130" s="1821"/>
      <c r="C130" s="1821"/>
      <c r="D130" s="1827"/>
      <c r="E130" s="1827"/>
      <c r="F130" s="1827"/>
      <c r="G130" s="1827"/>
      <c r="H130" s="1827"/>
      <c r="I130" s="1827"/>
      <c r="J130" s="1827"/>
      <c r="K130" s="1827"/>
      <c r="L130" s="1827"/>
      <c r="M130" s="1827"/>
      <c r="N130" s="1827"/>
      <c r="O130" s="1827"/>
      <c r="P130" s="1824"/>
      <c r="Q130" s="1824"/>
      <c r="R130" s="1824"/>
    </row>
    <row r="131" spans="1:18" s="300" customFormat="1" ht="30.75" customHeight="1" x14ac:dyDescent="0.2">
      <c r="A131" s="1821"/>
      <c r="B131" s="1821"/>
      <c r="C131" s="1821"/>
      <c r="D131" s="1827"/>
      <c r="E131" s="1827"/>
      <c r="F131" s="1827"/>
      <c r="G131" s="1827"/>
      <c r="H131" s="1827"/>
      <c r="I131" s="1827"/>
      <c r="J131" s="1827"/>
      <c r="K131" s="1827"/>
      <c r="L131" s="1827"/>
      <c r="M131" s="1827"/>
      <c r="N131" s="1827"/>
      <c r="O131" s="1827"/>
      <c r="P131" s="1824"/>
      <c r="Q131" s="1824"/>
      <c r="R131" s="1824"/>
    </row>
    <row r="132" spans="1:18" s="300" customFormat="1" ht="27" customHeight="1" thickBot="1" x14ac:dyDescent="0.25">
      <c r="A132" s="3068" t="s">
        <v>2318</v>
      </c>
      <c r="B132" s="3068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3072" t="s">
        <v>2317</v>
      </c>
      <c r="R132" s="3072"/>
    </row>
    <row r="133" spans="1:18" s="300" customFormat="1" ht="24" customHeight="1" thickTop="1" x14ac:dyDescent="0.2">
      <c r="A133" s="2976" t="s">
        <v>32</v>
      </c>
      <c r="B133" s="2972" t="s">
        <v>86</v>
      </c>
      <c r="C133" s="2972" t="s">
        <v>45</v>
      </c>
      <c r="D133" s="2972" t="s">
        <v>33</v>
      </c>
      <c r="E133" s="2972"/>
      <c r="F133" s="2972"/>
      <c r="G133" s="2972" t="s">
        <v>1</v>
      </c>
      <c r="H133" s="2972"/>
      <c r="I133" s="2972"/>
      <c r="J133" s="2972" t="s">
        <v>2</v>
      </c>
      <c r="K133" s="2972"/>
      <c r="L133" s="2972"/>
      <c r="M133" s="2847" t="s">
        <v>31</v>
      </c>
      <c r="N133" s="2847"/>
      <c r="O133" s="2847"/>
      <c r="P133" s="3084" t="s">
        <v>99</v>
      </c>
      <c r="Q133" s="3084" t="s">
        <v>126</v>
      </c>
      <c r="R133" s="3086" t="s">
        <v>253</v>
      </c>
    </row>
    <row r="134" spans="1:18" s="300" customFormat="1" ht="18" customHeight="1" x14ac:dyDescent="0.2">
      <c r="A134" s="2977"/>
      <c r="B134" s="3060"/>
      <c r="C134" s="3060"/>
      <c r="D134" s="2969" t="s">
        <v>94</v>
      </c>
      <c r="E134" s="2969"/>
      <c r="F134" s="2969"/>
      <c r="G134" s="2969" t="s">
        <v>95</v>
      </c>
      <c r="H134" s="2969"/>
      <c r="I134" s="2969"/>
      <c r="J134" s="2969" t="s">
        <v>96</v>
      </c>
      <c r="K134" s="2969"/>
      <c r="L134" s="2969"/>
      <c r="M134" s="2827" t="s">
        <v>116</v>
      </c>
      <c r="N134" s="2827"/>
      <c r="O134" s="2827"/>
      <c r="P134" s="3085"/>
      <c r="Q134" s="3085"/>
      <c r="R134" s="3087"/>
    </row>
    <row r="135" spans="1:18" s="300" customFormat="1" ht="21.75" customHeight="1" x14ac:dyDescent="0.2">
      <c r="A135" s="2977"/>
      <c r="B135" s="3060"/>
      <c r="C135" s="3060"/>
      <c r="D135" s="2559" t="s">
        <v>204</v>
      </c>
      <c r="E135" s="2559" t="s">
        <v>2833</v>
      </c>
      <c r="F135" s="2559" t="s">
        <v>26</v>
      </c>
      <c r="G135" s="2559" t="s">
        <v>204</v>
      </c>
      <c r="H135" s="2559" t="s">
        <v>2833</v>
      </c>
      <c r="I135" s="2559" t="s">
        <v>26</v>
      </c>
      <c r="J135" s="2559" t="s">
        <v>204</v>
      </c>
      <c r="K135" s="2559" t="s">
        <v>2833</v>
      </c>
      <c r="L135" s="2559" t="s">
        <v>26</v>
      </c>
      <c r="M135" s="2559" t="s">
        <v>204</v>
      </c>
      <c r="N135" s="2559" t="s">
        <v>2833</v>
      </c>
      <c r="O135" s="2559" t="s">
        <v>26</v>
      </c>
      <c r="P135" s="3085"/>
      <c r="Q135" s="3085"/>
      <c r="R135" s="3087"/>
    </row>
    <row r="136" spans="1:18" s="300" customFormat="1" ht="21.75" customHeight="1" thickBot="1" x14ac:dyDescent="0.25">
      <c r="A136" s="2978"/>
      <c r="B136" s="3064"/>
      <c r="C136" s="3064"/>
      <c r="D136" s="16" t="s">
        <v>181</v>
      </c>
      <c r="E136" s="16" t="s">
        <v>182</v>
      </c>
      <c r="F136" s="294" t="s">
        <v>183</v>
      </c>
      <c r="G136" s="294" t="s">
        <v>181</v>
      </c>
      <c r="H136" s="294" t="s">
        <v>182</v>
      </c>
      <c r="I136" s="294" t="s">
        <v>183</v>
      </c>
      <c r="J136" s="294" t="s">
        <v>181</v>
      </c>
      <c r="K136" s="294" t="s">
        <v>182</v>
      </c>
      <c r="L136" s="294" t="s">
        <v>183</v>
      </c>
      <c r="M136" s="294" t="s">
        <v>181</v>
      </c>
      <c r="N136" s="294" t="s">
        <v>182</v>
      </c>
      <c r="O136" s="294" t="s">
        <v>183</v>
      </c>
      <c r="P136" s="3085"/>
      <c r="Q136" s="3085"/>
      <c r="R136" s="3087"/>
    </row>
    <row r="137" spans="1:18" s="300" customFormat="1" ht="24.75" customHeight="1" x14ac:dyDescent="0.2">
      <c r="A137" s="3080" t="s">
        <v>205</v>
      </c>
      <c r="B137" s="3080" t="s">
        <v>208</v>
      </c>
      <c r="C137" s="1108" t="s">
        <v>208</v>
      </c>
      <c r="D137" s="1120">
        <v>0</v>
      </c>
      <c r="E137" s="1120">
        <v>0</v>
      </c>
      <c r="F137" s="1120">
        <v>0</v>
      </c>
      <c r="G137" s="1120">
        <v>3</v>
      </c>
      <c r="H137" s="1120">
        <v>7</v>
      </c>
      <c r="I137" s="1120">
        <v>10</v>
      </c>
      <c r="J137" s="1120">
        <v>8</v>
      </c>
      <c r="K137" s="1120">
        <v>3</v>
      </c>
      <c r="L137" s="1120">
        <v>11</v>
      </c>
      <c r="M137" s="1120">
        <f t="shared" ref="M137:O137" si="53">SUM(J137,G137,D137)</f>
        <v>11</v>
      </c>
      <c r="N137" s="1120">
        <f t="shared" si="53"/>
        <v>10</v>
      </c>
      <c r="O137" s="1120">
        <f t="shared" si="53"/>
        <v>21</v>
      </c>
      <c r="P137" s="1110" t="s">
        <v>145</v>
      </c>
      <c r="Q137" s="3081" t="s">
        <v>145</v>
      </c>
      <c r="R137" s="3083" t="s">
        <v>442</v>
      </c>
    </row>
    <row r="138" spans="1:18" s="301" customFormat="1" ht="19.5" customHeight="1" x14ac:dyDescent="0.2">
      <c r="A138" s="3073"/>
      <c r="B138" s="3073"/>
      <c r="C138" s="19" t="s">
        <v>73</v>
      </c>
      <c r="D138" s="74">
        <v>0</v>
      </c>
      <c r="E138" s="74">
        <v>0</v>
      </c>
      <c r="F138" s="74">
        <v>0</v>
      </c>
      <c r="G138" s="74">
        <v>2</v>
      </c>
      <c r="H138" s="74">
        <v>5</v>
      </c>
      <c r="I138" s="74">
        <v>7</v>
      </c>
      <c r="J138" s="74">
        <v>2</v>
      </c>
      <c r="K138" s="74">
        <v>7</v>
      </c>
      <c r="L138" s="74">
        <v>9</v>
      </c>
      <c r="M138" s="74">
        <f t="shared" ref="M138:M147" si="54">SUM(J138,G138,D138)</f>
        <v>4</v>
      </c>
      <c r="N138" s="74">
        <f t="shared" ref="N138:N147" si="55">SUM(K138,H138,E138)</f>
        <v>12</v>
      </c>
      <c r="O138" s="74">
        <f t="shared" ref="O138:O147" si="56">SUM(L138,I138,F138)</f>
        <v>16</v>
      </c>
      <c r="P138" s="1033" t="s">
        <v>159</v>
      </c>
      <c r="Q138" s="3075"/>
      <c r="R138" s="3074"/>
    </row>
    <row r="139" spans="1:18" s="301" customFormat="1" ht="21.75" customHeight="1" x14ac:dyDescent="0.2">
      <c r="A139" s="3073"/>
      <c r="B139" s="3073" t="s">
        <v>46</v>
      </c>
      <c r="C139" s="3073"/>
      <c r="D139" s="74">
        <f>SUM(D137:D138)</f>
        <v>0</v>
      </c>
      <c r="E139" s="74">
        <f t="shared" ref="E139:L139" si="57">SUM(E137:E138)</f>
        <v>0</v>
      </c>
      <c r="F139" s="74">
        <f t="shared" si="57"/>
        <v>0</v>
      </c>
      <c r="G139" s="74">
        <f t="shared" si="57"/>
        <v>5</v>
      </c>
      <c r="H139" s="74">
        <f t="shared" si="57"/>
        <v>12</v>
      </c>
      <c r="I139" s="74">
        <f t="shared" si="57"/>
        <v>17</v>
      </c>
      <c r="J139" s="74">
        <f t="shared" si="57"/>
        <v>10</v>
      </c>
      <c r="K139" s="74">
        <f t="shared" si="57"/>
        <v>10</v>
      </c>
      <c r="L139" s="74">
        <f t="shared" si="57"/>
        <v>20</v>
      </c>
      <c r="M139" s="74">
        <f t="shared" si="54"/>
        <v>15</v>
      </c>
      <c r="N139" s="74">
        <f t="shared" si="55"/>
        <v>22</v>
      </c>
      <c r="O139" s="74">
        <f t="shared" si="56"/>
        <v>37</v>
      </c>
      <c r="P139" s="3063" t="s">
        <v>133</v>
      </c>
      <c r="Q139" s="3063"/>
      <c r="R139" s="3074"/>
    </row>
    <row r="140" spans="1:18" s="301" customFormat="1" ht="21" customHeight="1" x14ac:dyDescent="0.2">
      <c r="A140" s="3073"/>
      <c r="B140" s="19" t="s">
        <v>74</v>
      </c>
      <c r="C140" s="19" t="s">
        <v>74</v>
      </c>
      <c r="D140" s="74">
        <v>0</v>
      </c>
      <c r="E140" s="74">
        <v>0</v>
      </c>
      <c r="F140" s="74">
        <v>0</v>
      </c>
      <c r="G140" s="74">
        <v>3</v>
      </c>
      <c r="H140" s="74">
        <v>11</v>
      </c>
      <c r="I140" s="74">
        <v>14</v>
      </c>
      <c r="J140" s="74"/>
      <c r="K140" s="74"/>
      <c r="L140" s="74">
        <v>0</v>
      </c>
      <c r="M140" s="74">
        <f t="shared" si="54"/>
        <v>3</v>
      </c>
      <c r="N140" s="74">
        <f t="shared" si="55"/>
        <v>11</v>
      </c>
      <c r="O140" s="74">
        <f t="shared" si="56"/>
        <v>14</v>
      </c>
      <c r="P140" s="1033" t="s">
        <v>152</v>
      </c>
      <c r="Q140" s="1033" t="s">
        <v>152</v>
      </c>
      <c r="R140" s="3074"/>
    </row>
    <row r="141" spans="1:18" s="301" customFormat="1" ht="21" customHeight="1" x14ac:dyDescent="0.2">
      <c r="A141" s="3073"/>
      <c r="B141" s="19" t="s">
        <v>748</v>
      </c>
      <c r="C141" s="19" t="s">
        <v>979</v>
      </c>
      <c r="D141" s="74">
        <v>0</v>
      </c>
      <c r="E141" s="74">
        <v>0</v>
      </c>
      <c r="F141" s="74">
        <v>0</v>
      </c>
      <c r="G141" s="74">
        <v>6</v>
      </c>
      <c r="H141" s="74">
        <v>10</v>
      </c>
      <c r="I141" s="74">
        <v>16</v>
      </c>
      <c r="J141" s="74">
        <v>1</v>
      </c>
      <c r="K141" s="74">
        <v>4</v>
      </c>
      <c r="L141" s="74">
        <v>5</v>
      </c>
      <c r="M141" s="74">
        <f t="shared" si="54"/>
        <v>7</v>
      </c>
      <c r="N141" s="74">
        <f t="shared" si="55"/>
        <v>14</v>
      </c>
      <c r="O141" s="74">
        <f t="shared" si="56"/>
        <v>21</v>
      </c>
      <c r="P141" s="1033" t="s">
        <v>980</v>
      </c>
      <c r="Q141" s="1033" t="s">
        <v>981</v>
      </c>
      <c r="R141" s="3074"/>
    </row>
    <row r="142" spans="1:18" s="300" customFormat="1" ht="21" customHeight="1" x14ac:dyDescent="0.2">
      <c r="A142" s="3073"/>
      <c r="B142" s="19" t="s">
        <v>982</v>
      </c>
      <c r="C142" s="19" t="s">
        <v>982</v>
      </c>
      <c r="D142" s="74">
        <f t="shared" ref="D142:F142" si="58">SUM(D140:D141)</f>
        <v>0</v>
      </c>
      <c r="E142" s="74">
        <f t="shared" si="58"/>
        <v>0</v>
      </c>
      <c r="F142" s="74">
        <f t="shared" si="58"/>
        <v>0</v>
      </c>
      <c r="G142" s="74">
        <v>6</v>
      </c>
      <c r="H142" s="74">
        <v>11</v>
      </c>
      <c r="I142" s="74">
        <v>17</v>
      </c>
      <c r="J142" s="74">
        <v>2</v>
      </c>
      <c r="K142" s="74">
        <v>5</v>
      </c>
      <c r="L142" s="74">
        <v>7</v>
      </c>
      <c r="M142" s="74">
        <f t="shared" si="54"/>
        <v>8</v>
      </c>
      <c r="N142" s="74">
        <f t="shared" si="55"/>
        <v>16</v>
      </c>
      <c r="O142" s="74">
        <f t="shared" si="56"/>
        <v>24</v>
      </c>
      <c r="P142" s="1033" t="s">
        <v>750</v>
      </c>
      <c r="Q142" s="1033" t="s">
        <v>750</v>
      </c>
      <c r="R142" s="3074"/>
    </row>
    <row r="143" spans="1:18" s="300" customFormat="1" ht="30.75" customHeight="1" x14ac:dyDescent="0.2">
      <c r="A143" s="3073"/>
      <c r="B143" s="19" t="s">
        <v>365</v>
      </c>
      <c r="C143" s="19" t="s">
        <v>365</v>
      </c>
      <c r="D143" s="74">
        <v>0</v>
      </c>
      <c r="E143" s="74">
        <v>0</v>
      </c>
      <c r="F143" s="74">
        <v>0</v>
      </c>
      <c r="G143" s="74">
        <v>6</v>
      </c>
      <c r="H143" s="74">
        <v>5</v>
      </c>
      <c r="I143" s="74">
        <v>11</v>
      </c>
      <c r="J143" s="74">
        <v>1</v>
      </c>
      <c r="K143" s="74">
        <v>6</v>
      </c>
      <c r="L143" s="74">
        <v>7</v>
      </c>
      <c r="M143" s="74">
        <f t="shared" si="54"/>
        <v>7</v>
      </c>
      <c r="N143" s="74">
        <f t="shared" si="55"/>
        <v>11</v>
      </c>
      <c r="O143" s="74">
        <f t="shared" si="56"/>
        <v>18</v>
      </c>
      <c r="P143" s="466" t="s">
        <v>366</v>
      </c>
      <c r="Q143" s="466" t="s">
        <v>366</v>
      </c>
      <c r="R143" s="3074"/>
    </row>
    <row r="144" spans="1:18" s="300" customFormat="1" ht="18" customHeight="1" x14ac:dyDescent="0.2">
      <c r="A144" s="3073"/>
      <c r="B144" s="19" t="s">
        <v>367</v>
      </c>
      <c r="C144" s="19" t="s">
        <v>367</v>
      </c>
      <c r="D144" s="74">
        <v>0</v>
      </c>
      <c r="E144" s="74">
        <v>0</v>
      </c>
      <c r="F144" s="74">
        <v>0</v>
      </c>
      <c r="G144" s="74">
        <v>5</v>
      </c>
      <c r="H144" s="74">
        <v>16</v>
      </c>
      <c r="I144" s="74">
        <v>21</v>
      </c>
      <c r="J144" s="74">
        <v>2</v>
      </c>
      <c r="K144" s="74">
        <v>2</v>
      </c>
      <c r="L144" s="74">
        <v>4</v>
      </c>
      <c r="M144" s="74">
        <f t="shared" si="54"/>
        <v>7</v>
      </c>
      <c r="N144" s="74">
        <f t="shared" si="55"/>
        <v>18</v>
      </c>
      <c r="O144" s="74">
        <f t="shared" si="56"/>
        <v>25</v>
      </c>
      <c r="P144" s="1032" t="s">
        <v>368</v>
      </c>
      <c r="Q144" s="1032" t="s">
        <v>368</v>
      </c>
      <c r="R144" s="3074"/>
    </row>
    <row r="145" spans="1:18" s="300" customFormat="1" ht="29.25" customHeight="1" x14ac:dyDescent="0.2">
      <c r="A145" s="3073"/>
      <c r="B145" s="19" t="s">
        <v>915</v>
      </c>
      <c r="C145" s="19" t="s">
        <v>983</v>
      </c>
      <c r="D145" s="74">
        <f t="shared" ref="D145:F145" si="59">SUM(D143:D144)</f>
        <v>0</v>
      </c>
      <c r="E145" s="74">
        <f t="shared" si="59"/>
        <v>0</v>
      </c>
      <c r="F145" s="74">
        <f t="shared" si="59"/>
        <v>0</v>
      </c>
      <c r="G145" s="74">
        <v>6</v>
      </c>
      <c r="H145" s="74">
        <v>5</v>
      </c>
      <c r="I145" s="74">
        <v>11</v>
      </c>
      <c r="J145" s="74">
        <v>0</v>
      </c>
      <c r="K145" s="74">
        <v>0</v>
      </c>
      <c r="L145" s="74">
        <v>0</v>
      </c>
      <c r="M145" s="74">
        <f t="shared" si="54"/>
        <v>6</v>
      </c>
      <c r="N145" s="74">
        <f t="shared" si="55"/>
        <v>5</v>
      </c>
      <c r="O145" s="74">
        <f t="shared" si="56"/>
        <v>11</v>
      </c>
      <c r="P145" s="466" t="s">
        <v>984</v>
      </c>
      <c r="Q145" s="466" t="s">
        <v>916</v>
      </c>
      <c r="R145" s="3074"/>
    </row>
    <row r="146" spans="1:18" s="300" customFormat="1" ht="18.75" customHeight="1" x14ac:dyDescent="0.2">
      <c r="A146" s="3073"/>
      <c r="B146" s="19" t="s">
        <v>985</v>
      </c>
      <c r="C146" s="19"/>
      <c r="D146" s="74">
        <v>0</v>
      </c>
      <c r="E146" s="74">
        <v>0</v>
      </c>
      <c r="F146" s="74">
        <v>0</v>
      </c>
      <c r="G146" s="74">
        <v>5</v>
      </c>
      <c r="H146" s="74">
        <v>2</v>
      </c>
      <c r="I146" s="74">
        <v>7</v>
      </c>
      <c r="J146" s="74">
        <v>0</v>
      </c>
      <c r="K146" s="74">
        <v>0</v>
      </c>
      <c r="L146" s="74">
        <v>0</v>
      </c>
      <c r="M146" s="74">
        <f t="shared" si="54"/>
        <v>5</v>
      </c>
      <c r="N146" s="74">
        <f t="shared" si="55"/>
        <v>2</v>
      </c>
      <c r="O146" s="74">
        <f t="shared" si="56"/>
        <v>7</v>
      </c>
      <c r="P146" s="466"/>
      <c r="Q146" s="466" t="s">
        <v>986</v>
      </c>
      <c r="R146" s="3079"/>
    </row>
    <row r="147" spans="1:18" s="300" customFormat="1" ht="18" customHeight="1" x14ac:dyDescent="0.2">
      <c r="A147" s="1953"/>
      <c r="B147" s="1962" t="s">
        <v>970</v>
      </c>
      <c r="C147" s="1962"/>
      <c r="D147" s="74">
        <v>0</v>
      </c>
      <c r="E147" s="74">
        <v>0</v>
      </c>
      <c r="F147" s="74">
        <v>0</v>
      </c>
      <c r="G147" s="74">
        <v>7</v>
      </c>
      <c r="H147" s="74">
        <v>4</v>
      </c>
      <c r="I147" s="74">
        <v>11</v>
      </c>
      <c r="J147" s="74">
        <v>0</v>
      </c>
      <c r="K147" s="74">
        <v>0</v>
      </c>
      <c r="L147" s="74">
        <v>0</v>
      </c>
      <c r="M147" s="74">
        <f t="shared" si="54"/>
        <v>7</v>
      </c>
      <c r="N147" s="74">
        <f t="shared" si="55"/>
        <v>4</v>
      </c>
      <c r="O147" s="74">
        <f t="shared" si="56"/>
        <v>11</v>
      </c>
      <c r="P147" s="466"/>
      <c r="Q147" s="1957" t="s">
        <v>148</v>
      </c>
      <c r="R147" s="1952"/>
    </row>
    <row r="148" spans="1:18" s="300" customFormat="1" ht="23.25" customHeight="1" x14ac:dyDescent="0.2">
      <c r="A148" s="3073" t="s">
        <v>92</v>
      </c>
      <c r="B148" s="3073"/>
      <c r="C148" s="3073"/>
      <c r="D148" s="74">
        <f>SUM(D147,D146,D145,D144,D143,D142,D141,D140,D139)</f>
        <v>0</v>
      </c>
      <c r="E148" s="74">
        <f t="shared" ref="E148:O148" si="60">SUM(E147,E146,E145,E144,E143,E142,E141,E140,E139)</f>
        <v>0</v>
      </c>
      <c r="F148" s="74">
        <f t="shared" si="60"/>
        <v>0</v>
      </c>
      <c r="G148" s="74">
        <f t="shared" si="60"/>
        <v>49</v>
      </c>
      <c r="H148" s="74">
        <f t="shared" si="60"/>
        <v>76</v>
      </c>
      <c r="I148" s="74">
        <f t="shared" si="60"/>
        <v>125</v>
      </c>
      <c r="J148" s="74">
        <f t="shared" si="60"/>
        <v>16</v>
      </c>
      <c r="K148" s="74">
        <f t="shared" si="60"/>
        <v>27</v>
      </c>
      <c r="L148" s="74">
        <f t="shared" si="60"/>
        <v>43</v>
      </c>
      <c r="M148" s="74">
        <f t="shared" si="60"/>
        <v>65</v>
      </c>
      <c r="N148" s="74">
        <f t="shared" si="60"/>
        <v>103</v>
      </c>
      <c r="O148" s="74">
        <f t="shared" si="60"/>
        <v>168</v>
      </c>
      <c r="P148" s="3075" t="s">
        <v>130</v>
      </c>
      <c r="Q148" s="3075"/>
      <c r="R148" s="3075"/>
    </row>
    <row r="149" spans="1:18" s="300" customFormat="1" ht="20.25" customHeight="1" x14ac:dyDescent="0.2">
      <c r="A149" s="3076" t="s">
        <v>40</v>
      </c>
      <c r="B149" s="19" t="s">
        <v>85</v>
      </c>
      <c r="C149" s="150"/>
      <c r="D149" s="74">
        <f t="shared" ref="D149:E149" si="61">SUM(D141:D148,D140)</f>
        <v>0</v>
      </c>
      <c r="E149" s="74">
        <f t="shared" si="61"/>
        <v>0</v>
      </c>
      <c r="F149" s="74">
        <v>0</v>
      </c>
      <c r="G149" s="74">
        <v>9</v>
      </c>
      <c r="H149" s="74">
        <v>5</v>
      </c>
      <c r="I149" s="74">
        <v>14</v>
      </c>
      <c r="J149" s="74">
        <v>8</v>
      </c>
      <c r="K149" s="74">
        <v>4</v>
      </c>
      <c r="L149" s="74">
        <v>12</v>
      </c>
      <c r="M149" s="74">
        <f>SUM(J149,G149,D149)</f>
        <v>17</v>
      </c>
      <c r="N149" s="74">
        <f>SUM(K149,H149,E149)</f>
        <v>9</v>
      </c>
      <c r="O149" s="74">
        <f>SUM(L149,I149,F149)</f>
        <v>26</v>
      </c>
      <c r="P149" s="363"/>
      <c r="Q149" s="1033" t="s">
        <v>151</v>
      </c>
      <c r="R149" s="3078" t="s">
        <v>124</v>
      </c>
    </row>
    <row r="150" spans="1:18" s="300" customFormat="1" ht="20.25" customHeight="1" x14ac:dyDescent="0.2">
      <c r="A150" s="3077"/>
      <c r="B150" s="19" t="s">
        <v>203</v>
      </c>
      <c r="C150" s="150"/>
      <c r="D150" s="74">
        <f t="shared" ref="D150:E150" si="62">SUM(D142:D149,D141)</f>
        <v>0</v>
      </c>
      <c r="E150" s="74">
        <f t="shared" si="62"/>
        <v>0</v>
      </c>
      <c r="F150" s="74">
        <v>0</v>
      </c>
      <c r="G150" s="74">
        <v>7</v>
      </c>
      <c r="H150" s="74">
        <v>7</v>
      </c>
      <c r="I150" s="74">
        <v>14</v>
      </c>
      <c r="J150" s="74">
        <v>0</v>
      </c>
      <c r="K150" s="74">
        <v>0</v>
      </c>
      <c r="L150" s="74">
        <v>0</v>
      </c>
      <c r="M150" s="74">
        <f>SUM(J150,G150,D150)</f>
        <v>7</v>
      </c>
      <c r="N150" s="74">
        <f>SUM(K150,H150,E150)</f>
        <v>7</v>
      </c>
      <c r="O150" s="74">
        <f>SUM(M150:N150)</f>
        <v>14</v>
      </c>
      <c r="P150" s="363"/>
      <c r="Q150" s="249" t="s">
        <v>761</v>
      </c>
      <c r="R150" s="3079"/>
    </row>
    <row r="151" spans="1:18" s="300" customFormat="1" ht="23.25" customHeight="1" x14ac:dyDescent="0.2">
      <c r="A151" s="3073" t="s">
        <v>92</v>
      </c>
      <c r="B151" s="3073"/>
      <c r="C151" s="3073"/>
      <c r="D151" s="74">
        <f>SUM(D149:D150)</f>
        <v>0</v>
      </c>
      <c r="E151" s="74">
        <f t="shared" ref="E151:O151" si="63">SUM(E149:E150)</f>
        <v>0</v>
      </c>
      <c r="F151" s="74">
        <f t="shared" si="63"/>
        <v>0</v>
      </c>
      <c r="G151" s="74">
        <f t="shared" si="63"/>
        <v>16</v>
      </c>
      <c r="H151" s="74">
        <f t="shared" si="63"/>
        <v>12</v>
      </c>
      <c r="I151" s="74">
        <f>SUM(G151:H151)</f>
        <v>28</v>
      </c>
      <c r="J151" s="74">
        <f t="shared" si="63"/>
        <v>8</v>
      </c>
      <c r="K151" s="74">
        <f t="shared" si="63"/>
        <v>4</v>
      </c>
      <c r="L151" s="74">
        <f t="shared" si="63"/>
        <v>12</v>
      </c>
      <c r="M151" s="74">
        <f t="shared" si="63"/>
        <v>24</v>
      </c>
      <c r="N151" s="74">
        <f t="shared" si="63"/>
        <v>16</v>
      </c>
      <c r="O151" s="74">
        <f t="shared" si="63"/>
        <v>40</v>
      </c>
      <c r="P151" s="3075" t="s">
        <v>130</v>
      </c>
      <c r="Q151" s="3075"/>
      <c r="R151" s="3075"/>
    </row>
    <row r="152" spans="1:18" ht="45" customHeight="1" x14ac:dyDescent="0.2">
      <c r="A152" s="3073" t="s">
        <v>449</v>
      </c>
      <c r="B152" s="19" t="s">
        <v>987</v>
      </c>
      <c r="C152" s="1109" t="s">
        <v>988</v>
      </c>
      <c r="D152" s="74">
        <f t="shared" ref="D152:E152" si="64">SUM(D150:D151)</f>
        <v>0</v>
      </c>
      <c r="E152" s="74">
        <f t="shared" si="64"/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6</v>
      </c>
      <c r="K152" s="74">
        <v>4</v>
      </c>
      <c r="L152" s="74">
        <v>10</v>
      </c>
      <c r="M152" s="74">
        <f t="shared" ref="M152:O153" si="65">SUM(J152,G152,D152)</f>
        <v>6</v>
      </c>
      <c r="N152" s="74">
        <f t="shared" si="65"/>
        <v>4</v>
      </c>
      <c r="O152" s="74">
        <f t="shared" si="65"/>
        <v>10</v>
      </c>
      <c r="P152" s="1031" t="s">
        <v>989</v>
      </c>
      <c r="Q152" s="1031" t="s">
        <v>990</v>
      </c>
      <c r="R152" s="3074" t="s">
        <v>991</v>
      </c>
    </row>
    <row r="153" spans="1:18" ht="44.25" customHeight="1" x14ac:dyDescent="0.2">
      <c r="A153" s="3073"/>
      <c r="B153" s="19" t="s">
        <v>769</v>
      </c>
      <c r="C153" s="19" t="s">
        <v>992</v>
      </c>
      <c r="D153" s="74">
        <f t="shared" ref="D153:E153" si="66">SUM(D151:D152)</f>
        <v>0</v>
      </c>
      <c r="E153" s="74">
        <f t="shared" si="66"/>
        <v>0</v>
      </c>
      <c r="F153" s="74">
        <v>0</v>
      </c>
      <c r="G153" s="74">
        <v>9</v>
      </c>
      <c r="H153" s="74">
        <v>9</v>
      </c>
      <c r="I153" s="74">
        <v>18</v>
      </c>
      <c r="J153" s="74">
        <v>0</v>
      </c>
      <c r="K153" s="74">
        <v>0</v>
      </c>
      <c r="L153" s="74">
        <v>0</v>
      </c>
      <c r="M153" s="74">
        <f t="shared" si="65"/>
        <v>9</v>
      </c>
      <c r="N153" s="74">
        <f t="shared" si="65"/>
        <v>9</v>
      </c>
      <c r="O153" s="74">
        <f t="shared" si="65"/>
        <v>18</v>
      </c>
      <c r="P153" s="1033" t="s">
        <v>993</v>
      </c>
      <c r="Q153" s="1033" t="s">
        <v>770</v>
      </c>
      <c r="R153" s="3074"/>
    </row>
    <row r="154" spans="1:18" ht="23.25" customHeight="1" x14ac:dyDescent="0.2">
      <c r="A154" s="3073" t="s">
        <v>92</v>
      </c>
      <c r="B154" s="3073"/>
      <c r="C154" s="3073"/>
      <c r="D154" s="74">
        <f>SUM(D152:D153)</f>
        <v>0</v>
      </c>
      <c r="E154" s="74">
        <f t="shared" ref="E154:O154" si="67">SUM(E152:E153)</f>
        <v>0</v>
      </c>
      <c r="F154" s="74">
        <f t="shared" si="67"/>
        <v>0</v>
      </c>
      <c r="G154" s="74">
        <f t="shared" si="67"/>
        <v>9</v>
      </c>
      <c r="H154" s="74">
        <f t="shared" si="67"/>
        <v>9</v>
      </c>
      <c r="I154" s="74">
        <f t="shared" si="67"/>
        <v>18</v>
      </c>
      <c r="J154" s="74">
        <f t="shared" si="67"/>
        <v>6</v>
      </c>
      <c r="K154" s="74">
        <f t="shared" si="67"/>
        <v>4</v>
      </c>
      <c r="L154" s="74">
        <f t="shared" si="67"/>
        <v>10</v>
      </c>
      <c r="M154" s="74">
        <f t="shared" si="67"/>
        <v>15</v>
      </c>
      <c r="N154" s="74">
        <f t="shared" si="67"/>
        <v>13</v>
      </c>
      <c r="O154" s="74">
        <f t="shared" si="67"/>
        <v>28</v>
      </c>
      <c r="P154" s="3075" t="s">
        <v>130</v>
      </c>
      <c r="Q154" s="3075"/>
      <c r="R154" s="3075"/>
    </row>
    <row r="155" spans="1:18" ht="64.5" customHeight="1" thickBot="1" x14ac:dyDescent="0.25">
      <c r="A155" s="894" t="s">
        <v>201</v>
      </c>
      <c r="B155" s="894"/>
      <c r="C155" s="366"/>
      <c r="D155" s="96">
        <v>0</v>
      </c>
      <c r="E155" s="96">
        <v>0</v>
      </c>
      <c r="F155" s="96">
        <v>0</v>
      </c>
      <c r="G155" s="96">
        <v>23</v>
      </c>
      <c r="H155" s="96">
        <v>4</v>
      </c>
      <c r="I155" s="96">
        <v>27</v>
      </c>
      <c r="J155" s="96">
        <v>17</v>
      </c>
      <c r="K155" s="96">
        <v>5</v>
      </c>
      <c r="L155" s="96">
        <v>22</v>
      </c>
      <c r="M155" s="76">
        <f t="shared" ref="M155:O155" si="68">SUM(J155,G155,D155)</f>
        <v>40</v>
      </c>
      <c r="N155" s="76">
        <f t="shared" si="68"/>
        <v>9</v>
      </c>
      <c r="O155" s="76">
        <f t="shared" si="68"/>
        <v>49</v>
      </c>
      <c r="P155" s="365"/>
      <c r="Q155" s="2497"/>
      <c r="R155" s="1719" t="s">
        <v>2645</v>
      </c>
    </row>
    <row r="156" spans="1:18" ht="27" customHeight="1" thickBot="1" x14ac:dyDescent="0.25">
      <c r="A156" s="3071" t="s">
        <v>42</v>
      </c>
      <c r="B156" s="3071"/>
      <c r="C156" s="3071"/>
      <c r="D156" s="2606">
        <f t="shared" ref="D156:O156" si="69">SUM(D155,D154,D151,D148,D129,D100,D86,D85,D64,D49,D21,D16,D15)</f>
        <v>34</v>
      </c>
      <c r="E156" s="2606">
        <f t="shared" si="69"/>
        <v>39</v>
      </c>
      <c r="F156" s="2606">
        <f t="shared" si="69"/>
        <v>73</v>
      </c>
      <c r="G156" s="2606">
        <f t="shared" si="69"/>
        <v>419</v>
      </c>
      <c r="H156" s="2606">
        <f t="shared" si="69"/>
        <v>506</v>
      </c>
      <c r="I156" s="2606">
        <f t="shared" si="69"/>
        <v>925</v>
      </c>
      <c r="J156" s="2606">
        <f t="shared" si="69"/>
        <v>175</v>
      </c>
      <c r="K156" s="2606">
        <f t="shared" si="69"/>
        <v>145</v>
      </c>
      <c r="L156" s="2606">
        <f t="shared" si="69"/>
        <v>320</v>
      </c>
      <c r="M156" s="2606">
        <f t="shared" si="69"/>
        <v>628</v>
      </c>
      <c r="N156" s="2606">
        <f t="shared" si="69"/>
        <v>690</v>
      </c>
      <c r="O156" s="2606">
        <f t="shared" si="69"/>
        <v>1318</v>
      </c>
      <c r="P156" s="3071" t="s">
        <v>147</v>
      </c>
      <c r="Q156" s="3071"/>
      <c r="R156" s="3071"/>
    </row>
    <row r="157" spans="1:18" s="56" customFormat="1" ht="17.25" customHeight="1" thickTop="1" x14ac:dyDescent="0.2">
      <c r="M157" s="306"/>
      <c r="N157" s="306"/>
      <c r="O157" s="306"/>
      <c r="P157" s="23"/>
      <c r="Q157" s="23"/>
      <c r="R157" s="373"/>
    </row>
    <row r="158" spans="1:18" s="56" customFormat="1" ht="17.25" customHeight="1" x14ac:dyDescent="0.2">
      <c r="M158" s="306"/>
      <c r="N158" s="306"/>
      <c r="O158" s="306"/>
      <c r="P158" s="23"/>
      <c r="Q158" s="23"/>
      <c r="R158" s="373"/>
    </row>
    <row r="159" spans="1:18" s="56" customFormat="1" ht="17.25" customHeight="1" x14ac:dyDescent="0.2">
      <c r="P159" s="23"/>
      <c r="Q159" s="23"/>
      <c r="R159" s="373"/>
    </row>
    <row r="160" spans="1:18" s="56" customFormat="1" ht="17.25" customHeight="1" x14ac:dyDescent="0.2">
      <c r="M160" s="306"/>
      <c r="N160" s="306"/>
      <c r="O160" s="306"/>
      <c r="P160" s="23"/>
      <c r="Q160" s="23"/>
      <c r="R160" s="373"/>
    </row>
    <row r="161" spans="13:18" s="56" customFormat="1" ht="17.25" customHeight="1" x14ac:dyDescent="0.2">
      <c r="M161" s="306"/>
      <c r="N161" s="306"/>
      <c r="O161" s="306"/>
      <c r="P161" s="23"/>
      <c r="Q161" s="23"/>
      <c r="R161" s="373"/>
    </row>
    <row r="162" spans="13:18" s="56" customFormat="1" ht="17.25" customHeight="1" x14ac:dyDescent="0.2">
      <c r="M162" s="306"/>
      <c r="N162" s="306"/>
      <c r="O162" s="306"/>
      <c r="P162" s="23"/>
      <c r="Q162" s="23"/>
      <c r="R162" s="373"/>
    </row>
    <row r="163" spans="13:18" s="56" customFormat="1" ht="17.25" customHeight="1" x14ac:dyDescent="0.2">
      <c r="M163" s="306"/>
      <c r="N163" s="306"/>
      <c r="O163" s="306"/>
      <c r="P163" s="23"/>
      <c r="Q163" s="23"/>
      <c r="R163" s="373"/>
    </row>
    <row r="164" spans="13:18" s="56" customFormat="1" ht="17.25" customHeight="1" x14ac:dyDescent="0.2">
      <c r="M164" s="306"/>
      <c r="N164" s="306"/>
      <c r="O164" s="306"/>
      <c r="P164" s="23"/>
      <c r="Q164" s="23"/>
      <c r="R164" s="373"/>
    </row>
    <row r="165" spans="13:18" s="56" customFormat="1" ht="17.25" customHeight="1" x14ac:dyDescent="0.2">
      <c r="M165" s="306"/>
      <c r="N165" s="306"/>
      <c r="O165" s="306"/>
      <c r="P165" s="23"/>
      <c r="Q165" s="23"/>
      <c r="R165" s="373"/>
    </row>
    <row r="166" spans="13:18" s="56" customFormat="1" ht="17.25" customHeight="1" x14ac:dyDescent="0.2">
      <c r="M166" s="306"/>
      <c r="N166" s="306"/>
      <c r="O166" s="306"/>
      <c r="P166" s="23"/>
      <c r="Q166" s="23"/>
      <c r="R166" s="373"/>
    </row>
    <row r="167" spans="13:18" s="56" customFormat="1" ht="17.25" customHeight="1" x14ac:dyDescent="0.2">
      <c r="M167" s="306"/>
      <c r="N167" s="306"/>
      <c r="O167" s="306"/>
      <c r="P167" s="23"/>
      <c r="Q167" s="23"/>
      <c r="R167" s="373"/>
    </row>
    <row r="168" spans="13:18" s="56" customFormat="1" ht="17.25" customHeight="1" x14ac:dyDescent="0.2">
      <c r="M168" s="306"/>
      <c r="N168" s="306"/>
      <c r="O168" s="306"/>
      <c r="P168" s="23"/>
      <c r="Q168" s="23"/>
      <c r="R168" s="373"/>
    </row>
    <row r="169" spans="13:18" s="56" customFormat="1" ht="17.25" customHeight="1" x14ac:dyDescent="0.2">
      <c r="M169" s="306"/>
      <c r="N169" s="306"/>
      <c r="O169" s="306"/>
      <c r="P169" s="23"/>
      <c r="Q169" s="23"/>
      <c r="R169" s="373"/>
    </row>
    <row r="170" spans="13:18" s="56" customFormat="1" ht="17.25" customHeight="1" x14ac:dyDescent="0.2">
      <c r="M170" s="306"/>
      <c r="N170" s="306"/>
      <c r="O170" s="306"/>
      <c r="P170" s="23"/>
      <c r="Q170" s="23"/>
      <c r="R170" s="373"/>
    </row>
    <row r="171" spans="13:18" s="56" customFormat="1" ht="17.25" customHeight="1" x14ac:dyDescent="0.2">
      <c r="M171" s="306"/>
      <c r="N171" s="306"/>
      <c r="O171" s="306"/>
      <c r="P171" s="23"/>
      <c r="Q171" s="23"/>
      <c r="R171" s="373"/>
    </row>
    <row r="172" spans="13:18" s="56" customFormat="1" ht="17.25" customHeight="1" x14ac:dyDescent="0.2">
      <c r="M172" s="306"/>
      <c r="N172" s="306"/>
      <c r="O172" s="306"/>
      <c r="P172" s="23"/>
      <c r="Q172" s="23"/>
      <c r="R172" s="373"/>
    </row>
    <row r="173" spans="13:18" s="56" customFormat="1" ht="17.25" customHeight="1" x14ac:dyDescent="0.2">
      <c r="M173" s="306"/>
      <c r="N173" s="306"/>
      <c r="O173" s="306"/>
      <c r="P173" s="23"/>
      <c r="Q173" s="23"/>
      <c r="R173" s="373"/>
    </row>
    <row r="174" spans="13:18" s="56" customFormat="1" ht="17.25" customHeight="1" x14ac:dyDescent="0.2">
      <c r="M174" s="306"/>
      <c r="N174" s="306"/>
      <c r="O174" s="306"/>
      <c r="P174" s="23"/>
      <c r="Q174" s="23"/>
      <c r="R174" s="373"/>
    </row>
    <row r="175" spans="13:18" s="56" customFormat="1" ht="17.25" customHeight="1" x14ac:dyDescent="0.2">
      <c r="M175" s="306"/>
      <c r="N175" s="306"/>
      <c r="O175" s="306"/>
      <c r="P175" s="23"/>
      <c r="Q175" s="23"/>
      <c r="R175" s="373"/>
    </row>
    <row r="176" spans="13:18" s="56" customFormat="1" ht="17.25" customHeight="1" x14ac:dyDescent="0.2">
      <c r="M176" s="306"/>
      <c r="N176" s="306"/>
      <c r="O176" s="306"/>
      <c r="P176" s="23"/>
      <c r="Q176" s="23"/>
      <c r="R176" s="373"/>
    </row>
    <row r="177" spans="13:18" s="56" customFormat="1" ht="24.75" customHeight="1" x14ac:dyDescent="0.2">
      <c r="M177" s="306"/>
      <c r="N177" s="306"/>
      <c r="O177" s="306"/>
      <c r="P177" s="23"/>
      <c r="Q177" s="23"/>
      <c r="R177" s="373"/>
    </row>
    <row r="178" spans="13:18" s="56" customFormat="1" ht="17.25" customHeight="1" x14ac:dyDescent="0.2">
      <c r="M178" s="306"/>
      <c r="N178" s="306"/>
      <c r="O178" s="306"/>
      <c r="P178" s="23"/>
      <c r="Q178" s="23"/>
      <c r="R178" s="373"/>
    </row>
    <row r="179" spans="13:18" s="56" customFormat="1" ht="17.25" customHeight="1" x14ac:dyDescent="0.2">
      <c r="M179" s="306"/>
      <c r="N179" s="306"/>
      <c r="O179" s="306"/>
      <c r="P179" s="23"/>
      <c r="Q179" s="23"/>
      <c r="R179" s="373"/>
    </row>
    <row r="180" spans="13:18" s="56" customFormat="1" ht="17.25" customHeight="1" x14ac:dyDescent="0.2">
      <c r="M180" s="306"/>
      <c r="N180" s="306"/>
      <c r="O180" s="306"/>
      <c r="P180" s="23"/>
      <c r="Q180" s="23"/>
      <c r="R180" s="373"/>
    </row>
    <row r="181" spans="13:18" s="56" customFormat="1" ht="17.25" customHeight="1" x14ac:dyDescent="0.2">
      <c r="M181" s="306"/>
      <c r="N181" s="306"/>
      <c r="O181" s="306"/>
      <c r="P181" s="23"/>
      <c r="Q181" s="23"/>
      <c r="R181" s="373"/>
    </row>
    <row r="182" spans="13:18" s="56" customFormat="1" ht="17.25" customHeight="1" x14ac:dyDescent="0.2">
      <c r="M182" s="306"/>
      <c r="N182" s="306"/>
      <c r="O182" s="306"/>
      <c r="P182" s="23"/>
      <c r="Q182" s="23"/>
      <c r="R182" s="373"/>
    </row>
    <row r="183" spans="13:18" s="56" customFormat="1" ht="17.25" customHeight="1" x14ac:dyDescent="0.2">
      <c r="M183" s="306"/>
      <c r="N183" s="306"/>
      <c r="O183" s="306"/>
      <c r="P183" s="23"/>
      <c r="Q183" s="23"/>
      <c r="R183" s="373"/>
    </row>
    <row r="184" spans="13:18" s="56" customFormat="1" ht="17.25" customHeight="1" x14ac:dyDescent="0.2">
      <c r="M184" s="306"/>
      <c r="N184" s="306"/>
      <c r="O184" s="306"/>
      <c r="P184" s="23"/>
      <c r="Q184" s="23"/>
      <c r="R184" s="373"/>
    </row>
    <row r="185" spans="13:18" s="56" customFormat="1" ht="17.25" customHeight="1" x14ac:dyDescent="0.2">
      <c r="M185" s="306"/>
      <c r="N185" s="306"/>
      <c r="O185" s="306"/>
      <c r="P185" s="23"/>
      <c r="Q185" s="23"/>
      <c r="R185" s="373"/>
    </row>
    <row r="186" spans="13:18" s="56" customFormat="1" ht="17.25" customHeight="1" x14ac:dyDescent="0.2">
      <c r="M186" s="306"/>
      <c r="N186" s="306"/>
      <c r="O186" s="306"/>
      <c r="P186" s="23"/>
      <c r="Q186" s="23"/>
      <c r="R186" s="373"/>
    </row>
    <row r="187" spans="13:18" s="56" customFormat="1" ht="17.25" customHeight="1" x14ac:dyDescent="0.2">
      <c r="M187" s="306"/>
      <c r="N187" s="306"/>
      <c r="O187" s="306"/>
      <c r="P187" s="23"/>
      <c r="Q187" s="23"/>
      <c r="R187" s="373"/>
    </row>
    <row r="188" spans="13:18" s="56" customFormat="1" ht="17.25" customHeight="1" x14ac:dyDescent="0.2">
      <c r="M188" s="306"/>
      <c r="N188" s="306"/>
      <c r="O188" s="306"/>
      <c r="P188" s="23"/>
      <c r="Q188" s="23"/>
      <c r="R188" s="373"/>
    </row>
    <row r="189" spans="13:18" s="56" customFormat="1" ht="17.25" customHeight="1" x14ac:dyDescent="0.2">
      <c r="M189" s="306"/>
      <c r="N189" s="306"/>
      <c r="O189" s="306"/>
      <c r="P189" s="23"/>
      <c r="Q189" s="23"/>
      <c r="R189" s="373"/>
    </row>
    <row r="190" spans="13:18" s="56" customFormat="1" ht="17.25" customHeight="1" x14ac:dyDescent="0.2">
      <c r="M190" s="306"/>
      <c r="N190" s="306"/>
      <c r="O190" s="306"/>
      <c r="P190" s="23"/>
      <c r="Q190" s="23"/>
      <c r="R190" s="373"/>
    </row>
    <row r="191" spans="13:18" s="56" customFormat="1" ht="17.25" customHeight="1" x14ac:dyDescent="0.2">
      <c r="M191" s="306"/>
      <c r="N191" s="306"/>
      <c r="O191" s="306"/>
      <c r="P191" s="23"/>
      <c r="Q191" s="23"/>
      <c r="R191" s="373"/>
    </row>
    <row r="192" spans="13:18" s="56" customFormat="1" ht="17.25" customHeight="1" x14ac:dyDescent="0.2">
      <c r="M192" s="306"/>
      <c r="N192" s="306"/>
      <c r="O192" s="306"/>
      <c r="P192" s="23"/>
      <c r="Q192" s="23"/>
      <c r="R192" s="373"/>
    </row>
    <row r="193" spans="13:18" s="56" customFormat="1" ht="17.25" customHeight="1" x14ac:dyDescent="0.2">
      <c r="M193" s="306"/>
      <c r="N193" s="306"/>
      <c r="O193" s="306"/>
      <c r="P193" s="23"/>
      <c r="Q193" s="23"/>
      <c r="R193" s="373"/>
    </row>
    <row r="194" spans="13:18" s="56" customFormat="1" ht="12.75" customHeight="1" x14ac:dyDescent="0.2">
      <c r="M194" s="306"/>
      <c r="N194" s="306"/>
      <c r="O194" s="306"/>
      <c r="P194" s="23"/>
      <c r="Q194" s="23"/>
      <c r="R194" s="373"/>
    </row>
    <row r="195" spans="13:18" s="56" customFormat="1" ht="12.75" customHeight="1" x14ac:dyDescent="0.2">
      <c r="M195" s="306"/>
      <c r="N195" s="306"/>
      <c r="O195" s="306"/>
      <c r="P195" s="23"/>
      <c r="Q195" s="23"/>
      <c r="R195" s="373"/>
    </row>
    <row r="196" spans="13:18" s="56" customFormat="1" ht="12.75" customHeight="1" x14ac:dyDescent="0.2">
      <c r="M196" s="306"/>
      <c r="N196" s="306"/>
      <c r="O196" s="306"/>
      <c r="P196" s="23"/>
      <c r="Q196" s="23"/>
      <c r="R196" s="373"/>
    </row>
    <row r="197" spans="13:18" s="56" customFormat="1" ht="12.75" customHeight="1" x14ac:dyDescent="0.2">
      <c r="M197" s="306"/>
      <c r="N197" s="306"/>
      <c r="O197" s="306"/>
      <c r="P197" s="23"/>
      <c r="Q197" s="23"/>
      <c r="R197" s="373"/>
    </row>
    <row r="198" spans="13:18" s="56" customFormat="1" ht="12.75" customHeight="1" x14ac:dyDescent="0.2">
      <c r="M198" s="306"/>
      <c r="N198" s="306"/>
      <c r="O198" s="306"/>
      <c r="P198" s="23"/>
      <c r="Q198" s="23"/>
      <c r="R198" s="373"/>
    </row>
    <row r="199" spans="13:18" s="56" customFormat="1" ht="12.75" customHeight="1" x14ac:dyDescent="0.2">
      <c r="M199" s="306"/>
      <c r="N199" s="306"/>
      <c r="O199" s="306"/>
      <c r="P199" s="23"/>
      <c r="Q199" s="23"/>
      <c r="R199" s="373"/>
    </row>
    <row r="200" spans="13:18" s="56" customFormat="1" ht="12.75" customHeight="1" x14ac:dyDescent="0.2">
      <c r="M200" s="306"/>
      <c r="N200" s="306"/>
      <c r="O200" s="306"/>
      <c r="P200" s="23"/>
      <c r="Q200" s="23"/>
      <c r="R200" s="373"/>
    </row>
    <row r="201" spans="13:18" s="56" customFormat="1" ht="12.75" customHeight="1" x14ac:dyDescent="0.2">
      <c r="M201" s="306"/>
      <c r="N201" s="306"/>
      <c r="O201" s="306"/>
      <c r="P201" s="23"/>
      <c r="Q201" s="23"/>
      <c r="R201" s="373"/>
    </row>
    <row r="202" spans="13:18" s="56" customFormat="1" ht="12.75" customHeight="1" x14ac:dyDescent="0.2">
      <c r="M202" s="306"/>
      <c r="N202" s="306"/>
      <c r="O202" s="306"/>
      <c r="P202" s="23"/>
      <c r="Q202" s="23"/>
      <c r="R202" s="373"/>
    </row>
    <row r="203" spans="13:18" s="56" customFormat="1" ht="12.75" customHeight="1" x14ac:dyDescent="0.2">
      <c r="M203" s="306"/>
      <c r="N203" s="306"/>
      <c r="O203" s="306"/>
      <c r="P203" s="23"/>
      <c r="Q203" s="23"/>
      <c r="R203" s="373"/>
    </row>
    <row r="204" spans="13:18" s="56" customFormat="1" ht="12.75" customHeight="1" x14ac:dyDescent="0.2">
      <c r="M204" s="306"/>
      <c r="N204" s="306"/>
      <c r="O204" s="306"/>
      <c r="P204" s="23"/>
      <c r="Q204" s="23"/>
      <c r="R204" s="373"/>
    </row>
    <row r="205" spans="13:18" s="56" customFormat="1" ht="12.75" customHeight="1" x14ac:dyDescent="0.2">
      <c r="M205" s="306"/>
      <c r="N205" s="306"/>
      <c r="O205" s="306"/>
      <c r="P205" s="23"/>
      <c r="Q205" s="23"/>
      <c r="R205" s="373"/>
    </row>
    <row r="206" spans="13:18" s="56" customFormat="1" ht="12.75" customHeight="1" x14ac:dyDescent="0.2">
      <c r="M206" s="306"/>
      <c r="N206" s="306"/>
      <c r="O206" s="306"/>
      <c r="P206" s="23"/>
      <c r="Q206" s="23"/>
      <c r="R206" s="373"/>
    </row>
    <row r="207" spans="13:18" s="56" customFormat="1" ht="12.75" customHeight="1" x14ac:dyDescent="0.2">
      <c r="M207" s="306"/>
      <c r="N207" s="306"/>
      <c r="O207" s="306"/>
      <c r="P207" s="23"/>
      <c r="Q207" s="23"/>
      <c r="R207" s="373"/>
    </row>
    <row r="208" spans="13:18" s="56" customFormat="1" ht="12.75" customHeight="1" x14ac:dyDescent="0.2">
      <c r="M208" s="306"/>
      <c r="N208" s="306"/>
      <c r="O208" s="306"/>
      <c r="P208" s="23"/>
      <c r="Q208" s="23"/>
      <c r="R208" s="373"/>
    </row>
    <row r="209" spans="13:18" s="56" customFormat="1" ht="12.75" customHeight="1" x14ac:dyDescent="0.2">
      <c r="M209" s="306"/>
      <c r="N209" s="306"/>
      <c r="O209" s="306"/>
      <c r="P209" s="23"/>
      <c r="Q209" s="23"/>
      <c r="R209" s="373"/>
    </row>
    <row r="210" spans="13:18" s="56" customFormat="1" ht="12.75" customHeight="1" x14ac:dyDescent="0.2">
      <c r="M210" s="306"/>
      <c r="N210" s="306"/>
      <c r="O210" s="306"/>
      <c r="P210" s="23"/>
      <c r="Q210" s="23"/>
      <c r="R210" s="373"/>
    </row>
    <row r="211" spans="13:18" s="56" customFormat="1" ht="12.75" customHeight="1" x14ac:dyDescent="0.2">
      <c r="M211" s="306"/>
      <c r="N211" s="306"/>
      <c r="O211" s="306"/>
      <c r="P211" s="23"/>
      <c r="Q211" s="23"/>
      <c r="R211" s="373"/>
    </row>
    <row r="212" spans="13:18" s="56" customFormat="1" ht="12.75" customHeight="1" x14ac:dyDescent="0.2">
      <c r="M212" s="306"/>
      <c r="N212" s="306"/>
      <c r="O212" s="306"/>
      <c r="P212" s="23"/>
      <c r="Q212" s="23"/>
      <c r="R212" s="373"/>
    </row>
    <row r="213" spans="13:18" s="56" customFormat="1" ht="12.75" customHeight="1" x14ac:dyDescent="0.2">
      <c r="M213" s="306"/>
      <c r="N213" s="306"/>
      <c r="O213" s="306"/>
      <c r="P213" s="23"/>
      <c r="Q213" s="23"/>
      <c r="R213" s="373"/>
    </row>
    <row r="214" spans="13:18" s="56" customFormat="1" ht="12.75" customHeight="1" x14ac:dyDescent="0.2">
      <c r="M214" s="306"/>
      <c r="N214" s="306"/>
      <c r="O214" s="306"/>
      <c r="P214" s="23"/>
      <c r="Q214" s="23"/>
      <c r="R214" s="373"/>
    </row>
    <row r="215" spans="13:18" s="56" customFormat="1" ht="12.75" customHeight="1" x14ac:dyDescent="0.2">
      <c r="M215" s="306"/>
      <c r="N215" s="306"/>
      <c r="O215" s="306"/>
      <c r="P215" s="23"/>
      <c r="Q215" s="23"/>
      <c r="R215" s="373"/>
    </row>
    <row r="216" spans="13:18" s="56" customFormat="1" ht="12.75" customHeight="1" x14ac:dyDescent="0.2">
      <c r="M216" s="306"/>
      <c r="N216" s="306"/>
      <c r="O216" s="306"/>
      <c r="P216" s="23"/>
      <c r="Q216" s="23"/>
      <c r="R216" s="373"/>
    </row>
    <row r="217" spans="13:18" s="56" customFormat="1" ht="12.75" customHeight="1" x14ac:dyDescent="0.2">
      <c r="M217" s="306"/>
      <c r="N217" s="306"/>
      <c r="O217" s="306"/>
      <c r="P217" s="23"/>
      <c r="Q217" s="23"/>
      <c r="R217" s="373"/>
    </row>
    <row r="218" spans="13:18" s="56" customFormat="1" ht="12.75" customHeight="1" x14ac:dyDescent="0.2">
      <c r="M218" s="306"/>
      <c r="N218" s="306"/>
      <c r="O218" s="306"/>
      <c r="P218" s="23"/>
      <c r="Q218" s="23"/>
      <c r="R218" s="373"/>
    </row>
    <row r="219" spans="13:18" s="56" customFormat="1" ht="12.75" customHeight="1" x14ac:dyDescent="0.2">
      <c r="M219" s="306"/>
      <c r="N219" s="306"/>
      <c r="O219" s="306"/>
      <c r="P219" s="23"/>
      <c r="Q219" s="23"/>
      <c r="R219" s="373"/>
    </row>
    <row r="220" spans="13:18" s="56" customFormat="1" ht="12.75" customHeight="1" x14ac:dyDescent="0.2">
      <c r="M220" s="306"/>
      <c r="N220" s="306"/>
      <c r="O220" s="306"/>
      <c r="P220" s="23"/>
      <c r="Q220" s="23"/>
      <c r="R220" s="373"/>
    </row>
    <row r="221" spans="13:18" s="56" customFormat="1" ht="12.75" customHeight="1" x14ac:dyDescent="0.2">
      <c r="M221" s="306"/>
      <c r="N221" s="306"/>
      <c r="O221" s="306"/>
      <c r="P221" s="23"/>
      <c r="Q221" s="23"/>
      <c r="R221" s="373"/>
    </row>
    <row r="222" spans="13:18" s="56" customFormat="1" ht="12.75" customHeight="1" x14ac:dyDescent="0.2">
      <c r="M222" s="306"/>
      <c r="N222" s="306"/>
      <c r="O222" s="306"/>
      <c r="P222" s="23"/>
      <c r="Q222" s="23"/>
      <c r="R222" s="373"/>
    </row>
    <row r="223" spans="13:18" s="56" customFormat="1" ht="12.75" customHeight="1" x14ac:dyDescent="0.2">
      <c r="M223" s="306"/>
      <c r="N223" s="306"/>
      <c r="O223" s="306"/>
      <c r="P223" s="23"/>
      <c r="Q223" s="23"/>
      <c r="R223" s="373"/>
    </row>
    <row r="224" spans="13:18" s="56" customFormat="1" ht="12.75" customHeight="1" x14ac:dyDescent="0.2">
      <c r="M224" s="306"/>
      <c r="N224" s="306"/>
      <c r="O224" s="306"/>
      <c r="P224" s="23"/>
      <c r="Q224" s="23"/>
      <c r="R224" s="373"/>
    </row>
    <row r="225" spans="13:18" s="56" customFormat="1" ht="12.75" customHeight="1" x14ac:dyDescent="0.2">
      <c r="M225" s="306"/>
      <c r="N225" s="306"/>
      <c r="O225" s="306"/>
      <c r="P225" s="23"/>
      <c r="Q225" s="23"/>
      <c r="R225" s="373"/>
    </row>
    <row r="226" spans="13:18" s="56" customFormat="1" ht="12.75" customHeight="1" x14ac:dyDescent="0.2">
      <c r="M226" s="306"/>
      <c r="N226" s="306"/>
      <c r="O226" s="306"/>
      <c r="P226" s="23"/>
      <c r="Q226" s="23"/>
      <c r="R226" s="373"/>
    </row>
    <row r="227" spans="13:18" s="56" customFormat="1" ht="12.75" customHeight="1" x14ac:dyDescent="0.2">
      <c r="M227" s="306"/>
      <c r="N227" s="306"/>
      <c r="O227" s="306"/>
      <c r="P227" s="23"/>
      <c r="Q227" s="23"/>
      <c r="R227" s="373"/>
    </row>
    <row r="228" spans="13:18" s="56" customFormat="1" ht="12.75" customHeight="1" x14ac:dyDescent="0.2">
      <c r="M228" s="306"/>
      <c r="N228" s="306"/>
      <c r="O228" s="306"/>
      <c r="P228" s="23"/>
      <c r="Q228" s="23"/>
      <c r="R228" s="373"/>
    </row>
    <row r="229" spans="13:18" s="56" customFormat="1" ht="12.75" customHeight="1" x14ac:dyDescent="0.2">
      <c r="M229" s="306"/>
      <c r="N229" s="306"/>
      <c r="O229" s="306"/>
      <c r="P229" s="23"/>
      <c r="Q229" s="23"/>
      <c r="R229" s="373"/>
    </row>
    <row r="230" spans="13:18" s="56" customFormat="1" ht="12.75" customHeight="1" x14ac:dyDescent="0.2">
      <c r="M230" s="306"/>
      <c r="N230" s="306"/>
      <c r="O230" s="306"/>
      <c r="P230" s="23"/>
      <c r="Q230" s="23"/>
      <c r="R230" s="373"/>
    </row>
    <row r="231" spans="13:18" s="56" customFormat="1" ht="12.75" customHeight="1" x14ac:dyDescent="0.2">
      <c r="M231" s="306"/>
      <c r="N231" s="306"/>
      <c r="O231" s="306"/>
      <c r="P231" s="23"/>
      <c r="Q231" s="23"/>
      <c r="R231" s="373"/>
    </row>
    <row r="232" spans="13:18" s="56" customFormat="1" ht="12.75" customHeight="1" x14ac:dyDescent="0.2">
      <c r="M232" s="306"/>
      <c r="N232" s="306"/>
      <c r="O232" s="306"/>
      <c r="P232" s="23"/>
      <c r="Q232" s="23"/>
      <c r="R232" s="373"/>
    </row>
    <row r="233" spans="13:18" s="56" customFormat="1" ht="12.75" customHeight="1" x14ac:dyDescent="0.2">
      <c r="M233" s="306"/>
      <c r="N233" s="306"/>
      <c r="O233" s="306"/>
      <c r="P233" s="23"/>
      <c r="Q233" s="23"/>
      <c r="R233" s="373"/>
    </row>
    <row r="234" spans="13:18" s="56" customFormat="1" ht="12.75" customHeight="1" x14ac:dyDescent="0.2">
      <c r="M234" s="306"/>
      <c r="N234" s="306"/>
      <c r="O234" s="306"/>
      <c r="P234" s="23"/>
      <c r="Q234" s="23"/>
      <c r="R234" s="373"/>
    </row>
    <row r="235" spans="13:18" s="56" customFormat="1" ht="12.75" customHeight="1" x14ac:dyDescent="0.2">
      <c r="M235" s="306"/>
      <c r="N235" s="306"/>
      <c r="O235" s="306"/>
      <c r="P235" s="23"/>
      <c r="Q235" s="23"/>
      <c r="R235" s="373"/>
    </row>
    <row r="236" spans="13:18" s="56" customFormat="1" ht="12.75" customHeight="1" x14ac:dyDescent="0.2">
      <c r="M236" s="306"/>
      <c r="N236" s="306"/>
      <c r="O236" s="306"/>
      <c r="P236" s="23"/>
      <c r="Q236" s="23"/>
      <c r="R236" s="373"/>
    </row>
    <row r="237" spans="13:18" s="56" customFormat="1" ht="12.75" customHeight="1" x14ac:dyDescent="0.2">
      <c r="M237" s="306"/>
      <c r="N237" s="306"/>
      <c r="O237" s="306"/>
      <c r="P237" s="23"/>
      <c r="Q237" s="23"/>
      <c r="R237" s="373"/>
    </row>
    <row r="238" spans="13:18" s="56" customFormat="1" ht="12.75" customHeight="1" x14ac:dyDescent="0.2">
      <c r="M238" s="306"/>
      <c r="N238" s="306"/>
      <c r="O238" s="306"/>
      <c r="P238" s="23"/>
      <c r="Q238" s="23"/>
      <c r="R238" s="373"/>
    </row>
    <row r="239" spans="13:18" s="56" customFormat="1" ht="12.75" customHeight="1" x14ac:dyDescent="0.2">
      <c r="M239" s="306"/>
      <c r="N239" s="306"/>
      <c r="O239" s="306"/>
      <c r="P239" s="23"/>
      <c r="Q239" s="23"/>
      <c r="R239" s="373"/>
    </row>
    <row r="240" spans="13:18" s="56" customFormat="1" ht="12.75" customHeight="1" x14ac:dyDescent="0.2">
      <c r="M240" s="306"/>
      <c r="N240" s="306"/>
      <c r="O240" s="306"/>
      <c r="P240" s="23"/>
      <c r="Q240" s="23"/>
      <c r="R240" s="373"/>
    </row>
    <row r="241" spans="13:18" s="56" customFormat="1" ht="12.75" customHeight="1" x14ac:dyDescent="0.2">
      <c r="M241" s="306"/>
      <c r="N241" s="306"/>
      <c r="O241" s="306"/>
      <c r="P241" s="23"/>
      <c r="Q241" s="23"/>
      <c r="R241" s="373"/>
    </row>
    <row r="287" spans="13:18" s="56" customFormat="1" x14ac:dyDescent="0.2">
      <c r="M287" s="306"/>
      <c r="N287" s="306"/>
      <c r="O287" s="306"/>
      <c r="P287" s="23"/>
      <c r="Q287" s="23"/>
      <c r="R287" s="373"/>
    </row>
    <row r="288" spans="13:18" s="56" customFormat="1" x14ac:dyDescent="0.2">
      <c r="M288" s="306"/>
      <c r="N288" s="306"/>
      <c r="O288" s="306"/>
      <c r="P288" s="23"/>
      <c r="Q288" s="23"/>
      <c r="R288" s="373"/>
    </row>
    <row r="289" spans="1:18" s="56" customFormat="1" x14ac:dyDescent="0.2">
      <c r="M289" s="306"/>
      <c r="N289" s="306"/>
      <c r="O289" s="306"/>
      <c r="P289" s="23"/>
      <c r="Q289" s="23"/>
      <c r="R289" s="373"/>
    </row>
    <row r="290" spans="1:18" s="56" customFormat="1" x14ac:dyDescent="0.2">
      <c r="M290" s="306"/>
      <c r="N290" s="306"/>
      <c r="O290" s="306"/>
      <c r="P290" s="23"/>
      <c r="Q290" s="23"/>
      <c r="R290" s="373"/>
    </row>
    <row r="291" spans="1:18" s="56" customFormat="1" ht="12.75" customHeight="1" x14ac:dyDescent="0.2">
      <c r="M291" s="306"/>
      <c r="N291" s="306"/>
      <c r="O291" s="306"/>
      <c r="P291" s="23"/>
      <c r="Q291" s="23"/>
      <c r="R291" s="373"/>
    </row>
    <row r="292" spans="1:18" s="56" customFormat="1" ht="12.75" customHeight="1" x14ac:dyDescent="0.25">
      <c r="A292" s="307"/>
      <c r="B292" s="307"/>
      <c r="C292" s="307"/>
      <c r="D292" s="307"/>
      <c r="E292" s="307"/>
      <c r="F292" s="307"/>
      <c r="G292" s="307"/>
      <c r="H292" s="307"/>
      <c r="I292" s="307"/>
      <c r="J292" s="307"/>
      <c r="M292" s="306"/>
      <c r="N292" s="306"/>
      <c r="O292" s="306"/>
      <c r="P292" s="23"/>
      <c r="Q292" s="23"/>
      <c r="R292" s="373"/>
    </row>
    <row r="293" spans="1:18" s="56" customFormat="1" ht="12.75" customHeight="1" x14ac:dyDescent="0.25">
      <c r="A293" s="307"/>
      <c r="B293" s="307"/>
      <c r="C293" s="307"/>
      <c r="D293" s="307"/>
      <c r="E293" s="307"/>
      <c r="F293" s="307"/>
      <c r="G293" s="307"/>
      <c r="H293" s="307"/>
      <c r="I293" s="307"/>
      <c r="J293" s="307"/>
      <c r="M293" s="306"/>
      <c r="N293" s="306"/>
      <c r="O293" s="306"/>
      <c r="P293" s="23"/>
      <c r="Q293" s="23"/>
      <c r="R293" s="373"/>
    </row>
    <row r="294" spans="1:18" s="56" customFormat="1" ht="12.75" customHeight="1" x14ac:dyDescent="0.25">
      <c r="A294" s="307"/>
      <c r="B294" s="307"/>
      <c r="C294" s="307"/>
      <c r="D294" s="307"/>
      <c r="E294" s="307"/>
      <c r="F294" s="307"/>
      <c r="G294" s="307"/>
      <c r="H294" s="307"/>
      <c r="I294" s="307"/>
      <c r="J294" s="307"/>
      <c r="M294" s="306"/>
      <c r="N294" s="306"/>
      <c r="O294" s="306"/>
      <c r="P294" s="23"/>
      <c r="Q294" s="23"/>
      <c r="R294" s="373"/>
    </row>
    <row r="295" spans="1:18" s="56" customFormat="1" ht="12.75" customHeight="1" x14ac:dyDescent="0.25">
      <c r="A295" s="307"/>
      <c r="B295" s="307"/>
      <c r="C295" s="307"/>
      <c r="D295" s="307"/>
      <c r="E295" s="307"/>
      <c r="F295" s="307"/>
      <c r="G295" s="307"/>
      <c r="H295" s="307"/>
      <c r="I295" s="307"/>
      <c r="J295" s="307"/>
      <c r="M295" s="306"/>
      <c r="N295" s="306"/>
      <c r="O295" s="306"/>
      <c r="P295" s="23"/>
      <c r="Q295" s="23"/>
      <c r="R295" s="373"/>
    </row>
    <row r="296" spans="1:18" s="56" customFormat="1" ht="12.75" customHeight="1" x14ac:dyDescent="0.25">
      <c r="A296" s="307"/>
      <c r="B296" s="307"/>
      <c r="C296" s="307"/>
      <c r="D296" s="307"/>
      <c r="E296" s="307"/>
      <c r="F296" s="307"/>
      <c r="G296" s="307"/>
      <c r="H296" s="307"/>
      <c r="I296" s="307"/>
      <c r="J296" s="307"/>
      <c r="M296" s="306"/>
      <c r="N296" s="306"/>
      <c r="O296" s="306"/>
      <c r="P296" s="23"/>
      <c r="Q296" s="23"/>
      <c r="R296" s="373"/>
    </row>
    <row r="297" spans="1:18" s="56" customFormat="1" ht="12.75" customHeight="1" x14ac:dyDescent="0.25">
      <c r="A297" s="307"/>
      <c r="B297" s="307"/>
      <c r="C297" s="307"/>
      <c r="D297" s="307"/>
      <c r="E297" s="307"/>
      <c r="F297" s="307"/>
      <c r="G297" s="307"/>
      <c r="H297" s="307"/>
      <c r="I297" s="307"/>
      <c r="J297" s="307"/>
      <c r="M297" s="306"/>
      <c r="N297" s="306"/>
      <c r="O297" s="306"/>
      <c r="P297" s="23"/>
      <c r="Q297" s="23"/>
      <c r="R297" s="373"/>
    </row>
    <row r="298" spans="1:18" s="56" customFormat="1" ht="12.75" customHeight="1" x14ac:dyDescent="0.25">
      <c r="A298" s="307"/>
      <c r="B298" s="307"/>
      <c r="C298" s="307"/>
      <c r="D298" s="307"/>
      <c r="E298" s="307"/>
      <c r="F298" s="307"/>
      <c r="G298" s="307"/>
      <c r="H298" s="307"/>
      <c r="I298" s="307"/>
      <c r="J298" s="307"/>
      <c r="M298" s="306"/>
      <c r="N298" s="306"/>
      <c r="O298" s="306"/>
      <c r="P298" s="23"/>
      <c r="Q298" s="23"/>
      <c r="R298" s="373"/>
    </row>
    <row r="299" spans="1:18" s="56" customFormat="1" ht="12.75" customHeight="1" x14ac:dyDescent="0.25">
      <c r="A299" s="307"/>
      <c r="B299" s="307"/>
      <c r="C299" s="307"/>
      <c r="D299" s="307"/>
      <c r="E299" s="307"/>
      <c r="F299" s="307"/>
      <c r="G299" s="307"/>
      <c r="H299" s="307"/>
      <c r="I299" s="307"/>
      <c r="J299" s="307"/>
      <c r="M299" s="306"/>
      <c r="N299" s="306"/>
      <c r="O299" s="306"/>
      <c r="P299" s="23"/>
      <c r="Q299" s="23"/>
      <c r="R299" s="373"/>
    </row>
    <row r="300" spans="1:18" s="56" customFormat="1" ht="12.75" customHeight="1" x14ac:dyDescent="0.25">
      <c r="A300" s="307"/>
      <c r="B300" s="307"/>
      <c r="C300" s="307"/>
      <c r="D300" s="307"/>
      <c r="E300" s="307"/>
      <c r="F300" s="307"/>
      <c r="G300" s="307"/>
      <c r="H300" s="307"/>
      <c r="I300" s="307"/>
      <c r="J300" s="307"/>
      <c r="M300" s="306"/>
      <c r="N300" s="306"/>
      <c r="O300" s="306"/>
      <c r="P300" s="23"/>
      <c r="Q300" s="23"/>
      <c r="R300" s="373"/>
    </row>
    <row r="301" spans="1:18" s="56" customFormat="1" ht="12.75" customHeight="1" x14ac:dyDescent="0.25">
      <c r="A301" s="307"/>
      <c r="B301" s="307"/>
      <c r="C301" s="307"/>
      <c r="D301" s="307"/>
      <c r="E301" s="307"/>
      <c r="F301" s="307"/>
      <c r="G301" s="307"/>
      <c r="H301" s="307"/>
      <c r="I301" s="307"/>
      <c r="J301" s="307"/>
      <c r="M301" s="306"/>
      <c r="N301" s="306"/>
      <c r="O301" s="306"/>
      <c r="P301" s="23"/>
      <c r="Q301" s="23"/>
      <c r="R301" s="373"/>
    </row>
    <row r="302" spans="1:18" s="56" customFormat="1" ht="12.75" customHeight="1" x14ac:dyDescent="0.25">
      <c r="A302" s="307"/>
      <c r="B302" s="307"/>
      <c r="C302" s="307"/>
      <c r="D302" s="307"/>
      <c r="E302" s="307"/>
      <c r="F302" s="307"/>
      <c r="G302" s="307"/>
      <c r="H302" s="307"/>
      <c r="I302" s="307"/>
      <c r="J302" s="307"/>
      <c r="M302" s="306"/>
      <c r="N302" s="306"/>
      <c r="O302" s="306"/>
      <c r="P302" s="23"/>
      <c r="Q302" s="23"/>
      <c r="R302" s="373"/>
    </row>
    <row r="303" spans="1:18" s="56" customFormat="1" ht="12.75" customHeight="1" x14ac:dyDescent="0.25">
      <c r="A303" s="307"/>
      <c r="B303" s="307"/>
      <c r="C303" s="307"/>
      <c r="D303" s="307"/>
      <c r="E303" s="307"/>
      <c r="F303" s="307"/>
      <c r="G303" s="307"/>
      <c r="H303" s="307"/>
      <c r="I303" s="307"/>
      <c r="J303" s="307"/>
      <c r="M303" s="306"/>
      <c r="N303" s="306"/>
      <c r="O303" s="306"/>
      <c r="P303" s="23"/>
      <c r="Q303" s="23"/>
      <c r="R303" s="373"/>
    </row>
    <row r="304" spans="1:18" s="56" customFormat="1" ht="12.75" customHeight="1" x14ac:dyDescent="0.25">
      <c r="A304" s="307"/>
      <c r="B304" s="307"/>
      <c r="C304" s="307"/>
      <c r="D304" s="307"/>
      <c r="E304" s="307"/>
      <c r="F304" s="307"/>
      <c r="G304" s="307"/>
      <c r="H304" s="307"/>
      <c r="I304" s="307"/>
      <c r="J304" s="307"/>
      <c r="M304" s="306"/>
      <c r="N304" s="306"/>
      <c r="O304" s="306"/>
      <c r="P304" s="23"/>
      <c r="Q304" s="23"/>
      <c r="R304" s="373"/>
    </row>
    <row r="305" spans="1:18" s="56" customFormat="1" ht="12.75" customHeight="1" x14ac:dyDescent="0.25">
      <c r="A305" s="307"/>
      <c r="B305" s="307"/>
      <c r="C305" s="307"/>
      <c r="D305" s="307"/>
      <c r="E305" s="307"/>
      <c r="F305" s="307"/>
      <c r="G305" s="307"/>
      <c r="H305" s="307"/>
      <c r="I305" s="307"/>
      <c r="J305" s="307"/>
      <c r="M305" s="306"/>
      <c r="N305" s="306"/>
      <c r="O305" s="306"/>
      <c r="P305" s="23"/>
      <c r="Q305" s="23"/>
      <c r="R305" s="373"/>
    </row>
    <row r="306" spans="1:18" s="56" customFormat="1" ht="12.75" customHeight="1" x14ac:dyDescent="0.25">
      <c r="A306" s="307"/>
      <c r="B306" s="307"/>
      <c r="C306" s="307"/>
      <c r="D306" s="307"/>
      <c r="E306" s="307"/>
      <c r="F306" s="307"/>
      <c r="G306" s="307"/>
      <c r="H306" s="307"/>
      <c r="I306" s="307"/>
      <c r="J306" s="307"/>
      <c r="M306" s="306"/>
      <c r="N306" s="306"/>
      <c r="O306" s="306"/>
      <c r="P306" s="23"/>
      <c r="Q306" s="23"/>
      <c r="R306" s="373"/>
    </row>
    <row r="307" spans="1:18" s="56" customFormat="1" ht="12.75" customHeight="1" x14ac:dyDescent="0.25">
      <c r="A307" s="307"/>
      <c r="B307" s="307"/>
      <c r="C307" s="307"/>
      <c r="D307" s="307"/>
      <c r="E307" s="307"/>
      <c r="F307" s="307"/>
      <c r="G307" s="307"/>
      <c r="H307" s="307"/>
      <c r="I307" s="307"/>
      <c r="J307" s="307"/>
      <c r="M307" s="306"/>
      <c r="N307" s="306"/>
      <c r="O307" s="306"/>
      <c r="P307" s="23"/>
      <c r="Q307" s="23"/>
      <c r="R307" s="373"/>
    </row>
    <row r="308" spans="1:18" s="56" customFormat="1" ht="12.75" customHeight="1" x14ac:dyDescent="0.25">
      <c r="A308" s="307"/>
      <c r="B308" s="307"/>
      <c r="C308" s="307"/>
      <c r="D308" s="307"/>
      <c r="E308" s="307"/>
      <c r="F308" s="307"/>
      <c r="G308" s="307"/>
      <c r="H308" s="307"/>
      <c r="I308" s="307"/>
      <c r="J308" s="307"/>
      <c r="M308" s="306"/>
      <c r="N308" s="306"/>
      <c r="O308" s="306"/>
      <c r="P308" s="23"/>
      <c r="Q308" s="23"/>
      <c r="R308" s="373"/>
    </row>
    <row r="309" spans="1:18" s="56" customFormat="1" ht="12.75" customHeight="1" x14ac:dyDescent="0.25">
      <c r="A309" s="307"/>
      <c r="B309" s="307"/>
      <c r="C309" s="307"/>
      <c r="D309" s="307"/>
      <c r="E309" s="307"/>
      <c r="F309" s="307"/>
      <c r="G309" s="307"/>
      <c r="H309" s="307"/>
      <c r="I309" s="307"/>
      <c r="J309" s="307"/>
      <c r="M309" s="306"/>
      <c r="N309" s="306"/>
      <c r="O309" s="306"/>
      <c r="P309" s="23"/>
      <c r="Q309" s="23"/>
      <c r="R309" s="373"/>
    </row>
    <row r="310" spans="1:18" s="56" customFormat="1" ht="12.75" customHeight="1" x14ac:dyDescent="0.25">
      <c r="A310" s="307"/>
      <c r="B310" s="307"/>
      <c r="C310" s="307"/>
      <c r="D310" s="307"/>
      <c r="E310" s="307"/>
      <c r="F310" s="307"/>
      <c r="G310" s="307"/>
      <c r="H310" s="307"/>
      <c r="I310" s="307"/>
      <c r="J310" s="307"/>
      <c r="M310" s="306"/>
      <c r="N310" s="306"/>
      <c r="O310" s="306"/>
      <c r="P310" s="23"/>
      <c r="Q310" s="23"/>
      <c r="R310" s="373"/>
    </row>
    <row r="311" spans="1:18" s="56" customFormat="1" ht="15.75" x14ac:dyDescent="0.25">
      <c r="A311" s="307"/>
      <c r="B311" s="307"/>
      <c r="C311" s="307"/>
      <c r="D311" s="307"/>
      <c r="E311" s="307"/>
      <c r="F311" s="307"/>
      <c r="G311" s="307"/>
      <c r="H311" s="307"/>
      <c r="I311" s="307"/>
      <c r="J311" s="307"/>
      <c r="M311" s="306"/>
      <c r="N311" s="306"/>
      <c r="O311" s="306"/>
      <c r="P311" s="23"/>
      <c r="Q311" s="23"/>
      <c r="R311" s="373"/>
    </row>
    <row r="312" spans="1:18" s="56" customFormat="1" ht="15.75" x14ac:dyDescent="0.25">
      <c r="A312" s="307"/>
      <c r="B312" s="307"/>
      <c r="C312" s="307"/>
      <c r="D312" s="307"/>
      <c r="E312" s="307"/>
      <c r="F312" s="307"/>
      <c r="G312" s="307"/>
      <c r="H312" s="307"/>
      <c r="I312" s="307"/>
      <c r="J312" s="307"/>
      <c r="M312" s="306"/>
      <c r="N312" s="306"/>
      <c r="O312" s="306"/>
      <c r="P312" s="23"/>
      <c r="Q312" s="23"/>
      <c r="R312" s="373"/>
    </row>
    <row r="313" spans="1:18" s="56" customFormat="1" ht="15.75" x14ac:dyDescent="0.25">
      <c r="A313" s="307"/>
      <c r="B313" s="307"/>
      <c r="C313" s="307"/>
      <c r="D313" s="307"/>
      <c r="E313" s="307"/>
      <c r="F313" s="307"/>
      <c r="G313" s="307"/>
      <c r="H313" s="307"/>
      <c r="I313" s="307"/>
      <c r="J313" s="307"/>
      <c r="M313" s="306"/>
      <c r="N313" s="306"/>
      <c r="O313" s="306"/>
      <c r="P313" s="23"/>
      <c r="Q313" s="23"/>
      <c r="R313" s="373"/>
    </row>
    <row r="314" spans="1:18" s="56" customFormat="1" ht="15.75" x14ac:dyDescent="0.25">
      <c r="A314" s="307"/>
      <c r="B314" s="307"/>
      <c r="C314" s="307"/>
      <c r="D314" s="307"/>
      <c r="E314" s="307"/>
      <c r="F314" s="307"/>
      <c r="G314" s="307"/>
      <c r="H314" s="307"/>
      <c r="I314" s="307"/>
      <c r="J314" s="307"/>
      <c r="M314" s="306"/>
      <c r="N314" s="306"/>
      <c r="O314" s="306"/>
      <c r="P314" s="23"/>
      <c r="Q314" s="23"/>
      <c r="R314" s="373"/>
    </row>
    <row r="315" spans="1:18" s="56" customFormat="1" ht="15.75" x14ac:dyDescent="0.25">
      <c r="A315" s="307"/>
      <c r="B315" s="307"/>
      <c r="C315" s="307"/>
      <c r="D315" s="307"/>
      <c r="E315" s="307"/>
      <c r="F315" s="307"/>
      <c r="G315" s="307"/>
      <c r="H315" s="307"/>
      <c r="I315" s="307"/>
      <c r="J315" s="307"/>
      <c r="M315" s="306"/>
      <c r="N315" s="306"/>
      <c r="O315" s="306"/>
      <c r="P315" s="23"/>
      <c r="Q315" s="23"/>
      <c r="R315" s="373"/>
    </row>
    <row r="316" spans="1:18" s="56" customFormat="1" ht="15.75" x14ac:dyDescent="0.25">
      <c r="A316" s="307"/>
      <c r="B316" s="307"/>
      <c r="C316" s="307"/>
      <c r="D316" s="307"/>
      <c r="E316" s="307"/>
      <c r="F316" s="307"/>
      <c r="G316" s="307"/>
      <c r="H316" s="307"/>
      <c r="I316" s="307"/>
      <c r="J316" s="307"/>
      <c r="M316" s="306"/>
      <c r="N316" s="306"/>
      <c r="O316" s="306"/>
      <c r="P316" s="23"/>
      <c r="Q316" s="23"/>
      <c r="R316" s="373"/>
    </row>
    <row r="317" spans="1:18" s="56" customFormat="1" ht="15.75" x14ac:dyDescent="0.25">
      <c r="A317" s="307"/>
      <c r="B317" s="307"/>
      <c r="C317" s="307"/>
      <c r="D317" s="307"/>
      <c r="E317" s="307"/>
      <c r="F317" s="307"/>
      <c r="G317" s="307"/>
      <c r="H317" s="307"/>
      <c r="I317" s="307"/>
      <c r="J317" s="307"/>
      <c r="M317" s="306"/>
      <c r="N317" s="306"/>
      <c r="O317" s="306"/>
      <c r="P317" s="23"/>
      <c r="Q317" s="23"/>
      <c r="R317" s="373"/>
    </row>
    <row r="318" spans="1:18" s="56" customFormat="1" ht="15.75" x14ac:dyDescent="0.25">
      <c r="A318" s="307"/>
      <c r="B318" s="307"/>
      <c r="C318" s="307"/>
      <c r="D318" s="307"/>
      <c r="E318" s="307"/>
      <c r="F318" s="307"/>
      <c r="G318" s="307"/>
      <c r="H318" s="307"/>
      <c r="I318" s="307"/>
      <c r="J318" s="307"/>
      <c r="M318" s="306"/>
      <c r="N318" s="306"/>
      <c r="O318" s="306"/>
      <c r="P318" s="23"/>
      <c r="Q318" s="23"/>
      <c r="R318" s="373"/>
    </row>
    <row r="319" spans="1:18" s="56" customFormat="1" ht="15.75" x14ac:dyDescent="0.25">
      <c r="A319" s="307"/>
      <c r="B319" s="307"/>
      <c r="C319" s="307"/>
      <c r="D319" s="307"/>
      <c r="E319" s="307"/>
      <c r="F319" s="307"/>
      <c r="G319" s="307"/>
      <c r="H319" s="307"/>
      <c r="I319" s="307"/>
      <c r="J319" s="307"/>
      <c r="M319" s="306"/>
      <c r="N319" s="306"/>
      <c r="O319" s="306"/>
      <c r="P319" s="23"/>
      <c r="Q319" s="23"/>
      <c r="R319" s="373"/>
    </row>
    <row r="320" spans="1:18" s="56" customFormat="1" ht="15.75" x14ac:dyDescent="0.25">
      <c r="A320" s="307"/>
      <c r="B320" s="307"/>
      <c r="C320" s="307"/>
      <c r="D320" s="307"/>
      <c r="E320" s="307"/>
      <c r="F320" s="307"/>
      <c r="G320" s="307"/>
      <c r="H320" s="307"/>
      <c r="I320" s="307"/>
      <c r="J320" s="307"/>
      <c r="M320" s="306"/>
      <c r="N320" s="306"/>
      <c r="O320" s="306"/>
      <c r="P320" s="23"/>
      <c r="Q320" s="23"/>
      <c r="R320" s="373"/>
    </row>
    <row r="321" spans="1:18" s="56" customFormat="1" ht="15.75" x14ac:dyDescent="0.25">
      <c r="A321" s="307"/>
      <c r="B321" s="307"/>
      <c r="C321" s="307"/>
      <c r="D321" s="307"/>
      <c r="E321" s="307"/>
      <c r="F321" s="307"/>
      <c r="G321" s="307"/>
      <c r="H321" s="307"/>
      <c r="I321" s="307"/>
      <c r="J321" s="307"/>
      <c r="M321" s="306"/>
      <c r="N321" s="306"/>
      <c r="O321" s="306"/>
      <c r="P321" s="23"/>
      <c r="Q321" s="23"/>
      <c r="R321" s="373"/>
    </row>
    <row r="322" spans="1:18" s="56" customFormat="1" ht="15.75" x14ac:dyDescent="0.25">
      <c r="A322" s="307"/>
      <c r="B322" s="307"/>
      <c r="C322" s="307"/>
      <c r="D322" s="307"/>
      <c r="E322" s="307"/>
      <c r="F322" s="307"/>
      <c r="G322" s="307"/>
      <c r="H322" s="307"/>
      <c r="I322" s="307"/>
      <c r="J322" s="307"/>
      <c r="M322" s="306"/>
      <c r="N322" s="306"/>
      <c r="O322" s="306"/>
      <c r="P322" s="23"/>
      <c r="Q322" s="23"/>
      <c r="R322" s="373"/>
    </row>
    <row r="323" spans="1:18" s="56" customFormat="1" ht="15.75" x14ac:dyDescent="0.25">
      <c r="A323" s="307"/>
      <c r="B323" s="307"/>
      <c r="C323" s="307"/>
      <c r="D323" s="307"/>
      <c r="E323" s="307"/>
      <c r="F323" s="307"/>
      <c r="G323" s="307"/>
      <c r="H323" s="307"/>
      <c r="I323" s="307"/>
      <c r="J323" s="307"/>
      <c r="M323" s="306"/>
      <c r="N323" s="306"/>
      <c r="O323" s="306"/>
      <c r="P323" s="23"/>
      <c r="Q323" s="23"/>
      <c r="R323" s="373"/>
    </row>
    <row r="324" spans="1:18" s="56" customFormat="1" ht="15.75" x14ac:dyDescent="0.25">
      <c r="A324" s="307"/>
      <c r="B324" s="307"/>
      <c r="C324" s="307"/>
      <c r="D324" s="307"/>
      <c r="E324" s="307"/>
      <c r="F324" s="307"/>
      <c r="G324" s="307"/>
      <c r="H324" s="307"/>
      <c r="I324" s="307"/>
      <c r="J324" s="307"/>
      <c r="M324" s="306"/>
      <c r="N324" s="306"/>
      <c r="O324" s="306"/>
      <c r="P324" s="23"/>
      <c r="Q324" s="23"/>
      <c r="R324" s="373"/>
    </row>
    <row r="325" spans="1:18" s="56" customFormat="1" ht="15.75" x14ac:dyDescent="0.25">
      <c r="A325" s="307"/>
      <c r="B325" s="307"/>
      <c r="C325" s="307"/>
      <c r="D325" s="307"/>
      <c r="E325" s="307"/>
      <c r="F325" s="307"/>
      <c r="G325" s="307"/>
      <c r="H325" s="307"/>
      <c r="I325" s="307"/>
      <c r="J325" s="307"/>
      <c r="M325" s="306"/>
      <c r="N325" s="306"/>
      <c r="O325" s="306"/>
      <c r="P325" s="23"/>
      <c r="Q325" s="23"/>
      <c r="R325" s="373"/>
    </row>
    <row r="326" spans="1:18" s="56" customFormat="1" ht="15.75" x14ac:dyDescent="0.25">
      <c r="A326" s="307"/>
      <c r="B326" s="307"/>
      <c r="C326" s="307"/>
      <c r="D326" s="307"/>
      <c r="E326" s="307"/>
      <c r="F326" s="307"/>
      <c r="G326" s="307"/>
      <c r="H326" s="307"/>
      <c r="I326" s="307"/>
      <c r="J326" s="307"/>
      <c r="M326" s="306"/>
      <c r="N326" s="306"/>
      <c r="O326" s="306"/>
      <c r="P326" s="23"/>
      <c r="Q326" s="23"/>
      <c r="R326" s="373"/>
    </row>
    <row r="327" spans="1:18" ht="15.75" x14ac:dyDescent="0.25">
      <c r="A327" s="307"/>
      <c r="B327" s="307"/>
      <c r="C327" s="307"/>
      <c r="D327" s="307"/>
      <c r="E327" s="307"/>
      <c r="F327" s="307"/>
      <c r="G327" s="307"/>
      <c r="H327" s="307"/>
      <c r="I327" s="307"/>
      <c r="J327" s="307"/>
    </row>
    <row r="328" spans="1:18" s="56" customFormat="1" ht="15.75" x14ac:dyDescent="0.25">
      <c r="A328" s="307"/>
      <c r="B328" s="307"/>
      <c r="C328" s="307"/>
      <c r="D328" s="307"/>
      <c r="E328" s="307"/>
      <c r="F328" s="307"/>
      <c r="G328" s="307"/>
      <c r="H328" s="307"/>
      <c r="I328" s="307"/>
      <c r="J328" s="307"/>
      <c r="M328" s="306"/>
      <c r="N328" s="306"/>
      <c r="O328" s="306"/>
      <c r="P328" s="23"/>
      <c r="Q328" s="23"/>
      <c r="R328" s="373"/>
    </row>
    <row r="329" spans="1:18" s="56" customFormat="1" ht="15.75" x14ac:dyDescent="0.25">
      <c r="A329" s="307"/>
      <c r="B329" s="307"/>
      <c r="C329" s="307"/>
      <c r="D329" s="307"/>
      <c r="E329" s="307"/>
      <c r="F329" s="307"/>
      <c r="G329" s="307"/>
      <c r="H329" s="307"/>
      <c r="I329" s="307"/>
      <c r="J329" s="307"/>
      <c r="M329" s="306"/>
      <c r="N329" s="306"/>
      <c r="O329" s="306"/>
      <c r="P329" s="23"/>
      <c r="Q329" s="23"/>
      <c r="R329" s="373"/>
    </row>
    <row r="330" spans="1:18" s="56" customFormat="1" ht="15.75" x14ac:dyDescent="0.25">
      <c r="A330" s="307"/>
      <c r="B330" s="307"/>
      <c r="C330" s="307"/>
      <c r="D330" s="307"/>
      <c r="E330" s="307"/>
      <c r="F330" s="307"/>
      <c r="G330" s="307"/>
      <c r="H330" s="307"/>
      <c r="I330" s="307"/>
      <c r="J330" s="307"/>
      <c r="M330" s="306"/>
      <c r="N330" s="306"/>
      <c r="O330" s="306"/>
      <c r="P330" s="23"/>
      <c r="Q330" s="23"/>
      <c r="R330" s="373"/>
    </row>
    <row r="331" spans="1:18" s="56" customFormat="1" ht="15.75" x14ac:dyDescent="0.25">
      <c r="A331" s="307"/>
      <c r="B331" s="307"/>
      <c r="C331" s="307"/>
      <c r="D331" s="307"/>
      <c r="E331" s="307"/>
      <c r="F331" s="307"/>
      <c r="G331" s="307"/>
      <c r="H331" s="307"/>
      <c r="I331" s="307"/>
      <c r="J331" s="307"/>
      <c r="M331" s="306"/>
      <c r="N331" s="306"/>
      <c r="O331" s="306"/>
      <c r="P331" s="23"/>
      <c r="Q331" s="23"/>
      <c r="R331" s="373"/>
    </row>
  </sheetData>
  <mergeCells count="178">
    <mergeCell ref="A65:A70"/>
    <mergeCell ref="R65:R70"/>
    <mergeCell ref="Q66:Q67"/>
    <mergeCell ref="A80:B80"/>
    <mergeCell ref="B42:C42"/>
    <mergeCell ref="P42:Q42"/>
    <mergeCell ref="Q40:Q41"/>
    <mergeCell ref="A43:A48"/>
    <mergeCell ref="R43:R48"/>
    <mergeCell ref="P46:Q46"/>
    <mergeCell ref="M54:O54"/>
    <mergeCell ref="P54:P57"/>
    <mergeCell ref="B43:B44"/>
    <mergeCell ref="B45:C45"/>
    <mergeCell ref="P45:Q45"/>
    <mergeCell ref="Q43:Q44"/>
    <mergeCell ref="P47:Q47"/>
    <mergeCell ref="P48:Q48"/>
    <mergeCell ref="A49:C49"/>
    <mergeCell ref="P49:R49"/>
    <mergeCell ref="Q54:Q57"/>
    <mergeCell ref="R54:R57"/>
    <mergeCell ref="D55:F55"/>
    <mergeCell ref="G55:I5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R8:R14"/>
    <mergeCell ref="A21:C21"/>
    <mergeCell ref="P21:R21"/>
    <mergeCell ref="R32:R35"/>
    <mergeCell ref="A85:C85"/>
    <mergeCell ref="P85:R85"/>
    <mergeCell ref="B92:C92"/>
    <mergeCell ref="P92:Q92"/>
    <mergeCell ref="A8:A13"/>
    <mergeCell ref="R17:R20"/>
    <mergeCell ref="A17:A20"/>
    <mergeCell ref="R36:R41"/>
    <mergeCell ref="A36:A41"/>
    <mergeCell ref="R58:R63"/>
    <mergeCell ref="Q31:R31"/>
    <mergeCell ref="A32:A35"/>
    <mergeCell ref="B32:B35"/>
    <mergeCell ref="B40:B41"/>
    <mergeCell ref="B66:B67"/>
    <mergeCell ref="Q80:R80"/>
    <mergeCell ref="A64:C64"/>
    <mergeCell ref="P64:R64"/>
    <mergeCell ref="B68:C68"/>
    <mergeCell ref="A15:C15"/>
    <mergeCell ref="P15:R15"/>
    <mergeCell ref="B37:B38"/>
    <mergeCell ref="Q37:Q38"/>
    <mergeCell ref="B39:C39"/>
    <mergeCell ref="P39:Q39"/>
    <mergeCell ref="D32:F32"/>
    <mergeCell ref="G32:I32"/>
    <mergeCell ref="J32:L32"/>
    <mergeCell ref="M32:O32"/>
    <mergeCell ref="P32:P35"/>
    <mergeCell ref="Q32:Q35"/>
    <mergeCell ref="D33:F33"/>
    <mergeCell ref="G33:I33"/>
    <mergeCell ref="J33:L33"/>
    <mergeCell ref="M33:O33"/>
    <mergeCell ref="C32:C35"/>
    <mergeCell ref="A31:B31"/>
    <mergeCell ref="J55:L55"/>
    <mergeCell ref="M55:O55"/>
    <mergeCell ref="A53:B53"/>
    <mergeCell ref="A129:C129"/>
    <mergeCell ref="P129:R129"/>
    <mergeCell ref="A114:A128"/>
    <mergeCell ref="M81:O81"/>
    <mergeCell ref="P81:P84"/>
    <mergeCell ref="Q81:Q84"/>
    <mergeCell ref="R81:R84"/>
    <mergeCell ref="D82:F82"/>
    <mergeCell ref="G82:I82"/>
    <mergeCell ref="J82:L82"/>
    <mergeCell ref="M82:O82"/>
    <mergeCell ref="A100:C100"/>
    <mergeCell ref="P100:R100"/>
    <mergeCell ref="A81:A84"/>
    <mergeCell ref="B81:B84"/>
    <mergeCell ref="C81:C84"/>
    <mergeCell ref="D111:F111"/>
    <mergeCell ref="G111:I111"/>
    <mergeCell ref="J111:L111"/>
    <mergeCell ref="A58:A63"/>
    <mergeCell ref="P68:Q68"/>
    <mergeCell ref="Q132:R132"/>
    <mergeCell ref="A133:A136"/>
    <mergeCell ref="B133:B136"/>
    <mergeCell ref="C133:C136"/>
    <mergeCell ref="D133:F133"/>
    <mergeCell ref="G133:I133"/>
    <mergeCell ref="J133:L133"/>
    <mergeCell ref="A132:B132"/>
    <mergeCell ref="G81:I81"/>
    <mergeCell ref="J81:L81"/>
    <mergeCell ref="Q110:Q113"/>
    <mergeCell ref="R110:R113"/>
    <mergeCell ref="Q109:R109"/>
    <mergeCell ref="P110:P113"/>
    <mergeCell ref="Q90:Q91"/>
    <mergeCell ref="D81:F81"/>
    <mergeCell ref="B128:C128"/>
    <mergeCell ref="P128:Q128"/>
    <mergeCell ref="R87:R99"/>
    <mergeCell ref="R114:R128"/>
    <mergeCell ref="B123:B127"/>
    <mergeCell ref="Q123:Q127"/>
    <mergeCell ref="Q96:Q97"/>
    <mergeCell ref="A86:B86"/>
    <mergeCell ref="R137:R146"/>
    <mergeCell ref="B139:C139"/>
    <mergeCell ref="P139:Q139"/>
    <mergeCell ref="M133:O133"/>
    <mergeCell ref="P133:P136"/>
    <mergeCell ref="Q133:Q136"/>
    <mergeCell ref="R133:R136"/>
    <mergeCell ref="D134:F134"/>
    <mergeCell ref="G134:I134"/>
    <mergeCell ref="J134:L134"/>
    <mergeCell ref="M134:O134"/>
    <mergeCell ref="A156:C156"/>
    <mergeCell ref="P156:R156"/>
    <mergeCell ref="Q53:R53"/>
    <mergeCell ref="A54:A57"/>
    <mergeCell ref="B54:B57"/>
    <mergeCell ref="C54:C57"/>
    <mergeCell ref="D54:F54"/>
    <mergeCell ref="G54:I54"/>
    <mergeCell ref="J54:L54"/>
    <mergeCell ref="A152:A153"/>
    <mergeCell ref="R152:R153"/>
    <mergeCell ref="A154:C154"/>
    <mergeCell ref="P154:R154"/>
    <mergeCell ref="A148:C148"/>
    <mergeCell ref="P148:R148"/>
    <mergeCell ref="A149:A150"/>
    <mergeCell ref="R149:R150"/>
    <mergeCell ref="A151:C151"/>
    <mergeCell ref="P151:R151"/>
    <mergeCell ref="A137:A146"/>
    <mergeCell ref="B137:B138"/>
    <mergeCell ref="Q137:Q138"/>
    <mergeCell ref="Q86:R86"/>
    <mergeCell ref="A110:A113"/>
    <mergeCell ref="P98:Q98"/>
    <mergeCell ref="B110:B113"/>
    <mergeCell ref="C110:C113"/>
    <mergeCell ref="D110:F110"/>
    <mergeCell ref="G110:I110"/>
    <mergeCell ref="J110:L110"/>
    <mergeCell ref="M110:O110"/>
    <mergeCell ref="B90:B91"/>
    <mergeCell ref="A87:A99"/>
    <mergeCell ref="A109:B109"/>
    <mergeCell ref="B96:B97"/>
    <mergeCell ref="M111:O111"/>
    <mergeCell ref="B98:C98"/>
  </mergeCells>
  <printOptions horizontalCentered="1"/>
  <pageMargins left="0.643700787" right="0.643700787" top="0.78740157480314998" bottom="0.643700787" header="0.78740157480314998" footer="0.643700787"/>
  <pageSetup paperSize="9" scale="70" firstPageNumber="71" orientation="landscape" useFirstPageNumber="1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2"/>
  <sheetViews>
    <sheetView rightToLeft="1" view="pageBreakPreview" zoomScale="85" zoomScaleNormal="80" zoomScaleSheetLayoutView="85" workbookViewId="0">
      <selection activeCell="P25" sqref="P25"/>
    </sheetView>
  </sheetViews>
  <sheetFormatPr defaultRowHeight="12.75" x14ac:dyDescent="0.2"/>
  <cols>
    <col min="1" max="1" width="24" style="2780" customWidth="1"/>
    <col min="2" max="13" width="9.140625" style="2780"/>
    <col min="14" max="14" width="27.7109375" style="2780" customWidth="1"/>
    <col min="15" max="16384" width="9.140625" style="2780"/>
  </cols>
  <sheetData>
    <row r="1" spans="1:14" ht="40.5" customHeight="1" x14ac:dyDescent="0.2">
      <c r="A1" s="3039" t="s">
        <v>3207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40.5" customHeight="1" x14ac:dyDescent="0.2">
      <c r="A2" s="2798" t="s">
        <v>3208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25.5" customHeight="1" thickBot="1" x14ac:dyDescent="0.25">
      <c r="A3" s="2801" t="s">
        <v>3209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75" t="s">
        <v>3210</v>
      </c>
    </row>
    <row r="4" spans="1:14" ht="25.5" customHeight="1" thickTop="1" x14ac:dyDescent="0.2">
      <c r="A4" s="3194" t="s">
        <v>32</v>
      </c>
      <c r="B4" s="3905" t="s">
        <v>33</v>
      </c>
      <c r="C4" s="3905"/>
      <c r="D4" s="3905"/>
      <c r="E4" s="3905" t="s">
        <v>1</v>
      </c>
      <c r="F4" s="3905"/>
      <c r="G4" s="3905"/>
      <c r="H4" s="3905" t="s">
        <v>2</v>
      </c>
      <c r="I4" s="3905"/>
      <c r="J4" s="3905"/>
      <c r="K4" s="3194" t="s">
        <v>31</v>
      </c>
      <c r="L4" s="3194"/>
      <c r="M4" s="3194"/>
      <c r="N4" s="3194" t="s">
        <v>98</v>
      </c>
    </row>
    <row r="5" spans="1:14" ht="25.5" customHeight="1" x14ac:dyDescent="0.2">
      <c r="A5" s="3224"/>
      <c r="B5" s="3833" t="s">
        <v>94</v>
      </c>
      <c r="C5" s="3833"/>
      <c r="D5" s="3833"/>
      <c r="E5" s="3834" t="s">
        <v>95</v>
      </c>
      <c r="F5" s="3834"/>
      <c r="G5" s="3834"/>
      <c r="H5" s="3833" t="s">
        <v>96</v>
      </c>
      <c r="I5" s="3833"/>
      <c r="J5" s="3833"/>
      <c r="K5" s="2930" t="s">
        <v>116</v>
      </c>
      <c r="L5" s="2930"/>
      <c r="M5" s="2930"/>
      <c r="N5" s="3224"/>
    </row>
    <row r="6" spans="1:14" ht="25.5" customHeight="1" x14ac:dyDescent="0.2">
      <c r="A6" s="3224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224"/>
    </row>
    <row r="7" spans="1:14" ht="25.5" customHeight="1" thickBot="1" x14ac:dyDescent="0.25">
      <c r="A7" s="3225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225"/>
    </row>
    <row r="8" spans="1:14" ht="42" customHeight="1" x14ac:dyDescent="0.2">
      <c r="A8" s="2765" t="s">
        <v>3183</v>
      </c>
      <c r="B8" s="3854">
        <v>0</v>
      </c>
      <c r="C8" s="3854">
        <v>0</v>
      </c>
      <c r="D8" s="3854">
        <v>0</v>
      </c>
      <c r="E8" s="3854">
        <v>28</v>
      </c>
      <c r="F8" s="3854">
        <v>25</v>
      </c>
      <c r="G8" s="3854">
        <v>53</v>
      </c>
      <c r="H8" s="3854">
        <v>0</v>
      </c>
      <c r="I8" s="3854">
        <v>0</v>
      </c>
      <c r="J8" s="3854">
        <v>0</v>
      </c>
      <c r="K8" s="1990">
        <f>SUM(B8,E8,H8)</f>
        <v>28</v>
      </c>
      <c r="L8" s="1990">
        <f>SUM(C8,F8,I8)</f>
        <v>25</v>
      </c>
      <c r="M8" s="1990">
        <f>SUM(K8:L8)</f>
        <v>53</v>
      </c>
      <c r="N8" s="808" t="s">
        <v>3063</v>
      </c>
    </row>
    <row r="9" spans="1:14" ht="57" customHeight="1" x14ac:dyDescent="0.2">
      <c r="A9" s="2763" t="s">
        <v>3199</v>
      </c>
      <c r="B9" s="2773">
        <v>0</v>
      </c>
      <c r="C9" s="2773">
        <v>0</v>
      </c>
      <c r="D9" s="2773">
        <v>0</v>
      </c>
      <c r="E9" s="2773">
        <v>15</v>
      </c>
      <c r="F9" s="2773">
        <v>32</v>
      </c>
      <c r="G9" s="2773">
        <v>47</v>
      </c>
      <c r="H9" s="2773">
        <v>0</v>
      </c>
      <c r="I9" s="2773">
        <v>0</v>
      </c>
      <c r="J9" s="2773">
        <v>0</v>
      </c>
      <c r="K9" s="2758">
        <f t="shared" ref="K9:L10" si="0">SUM(B9,E9,H9)</f>
        <v>15</v>
      </c>
      <c r="L9" s="2758">
        <f t="shared" si="0"/>
        <v>32</v>
      </c>
      <c r="M9" s="2758">
        <f t="shared" ref="M9:M10" si="1">SUM(K9:L9)</f>
        <v>47</v>
      </c>
      <c r="N9" s="2779" t="s">
        <v>3185</v>
      </c>
    </row>
    <row r="10" spans="1:14" ht="51" customHeight="1" thickBot="1" x14ac:dyDescent="0.25">
      <c r="A10" s="2760" t="s">
        <v>3186</v>
      </c>
      <c r="B10" s="2774">
        <v>6</v>
      </c>
      <c r="C10" s="2774">
        <v>5</v>
      </c>
      <c r="D10" s="2774">
        <v>11</v>
      </c>
      <c r="E10" s="2774">
        <v>11</v>
      </c>
      <c r="F10" s="2774">
        <v>24</v>
      </c>
      <c r="G10" s="2774">
        <v>35</v>
      </c>
      <c r="H10" s="2774">
        <v>0</v>
      </c>
      <c r="I10" s="2774">
        <v>0</v>
      </c>
      <c r="J10" s="2774">
        <v>0</v>
      </c>
      <c r="K10" s="1563">
        <f t="shared" si="0"/>
        <v>17</v>
      </c>
      <c r="L10" s="1563">
        <f t="shared" si="0"/>
        <v>29</v>
      </c>
      <c r="M10" s="1563">
        <f t="shared" si="1"/>
        <v>46</v>
      </c>
      <c r="N10" s="2778" t="s">
        <v>3187</v>
      </c>
    </row>
    <row r="11" spans="1:14" ht="33.75" customHeight="1" thickBot="1" x14ac:dyDescent="0.25">
      <c r="A11" s="114" t="s">
        <v>87</v>
      </c>
      <c r="B11" s="1443">
        <f>SUM(B8:B10)</f>
        <v>6</v>
      </c>
      <c r="C11" s="1443">
        <f t="shared" ref="C11:M11" si="2">SUM(C8:C10)</f>
        <v>5</v>
      </c>
      <c r="D11" s="1443">
        <f t="shared" si="2"/>
        <v>11</v>
      </c>
      <c r="E11" s="1443">
        <f t="shared" si="2"/>
        <v>54</v>
      </c>
      <c r="F11" s="1443">
        <f t="shared" si="2"/>
        <v>81</v>
      </c>
      <c r="G11" s="1443">
        <f t="shared" si="2"/>
        <v>135</v>
      </c>
      <c r="H11" s="1443">
        <f t="shared" si="2"/>
        <v>0</v>
      </c>
      <c r="I11" s="1443">
        <f t="shared" si="2"/>
        <v>0</v>
      </c>
      <c r="J11" s="1443">
        <f t="shared" si="2"/>
        <v>0</v>
      </c>
      <c r="K11" s="1443">
        <f t="shared" si="2"/>
        <v>60</v>
      </c>
      <c r="L11" s="1443">
        <f t="shared" si="2"/>
        <v>86</v>
      </c>
      <c r="M11" s="1443">
        <f t="shared" si="2"/>
        <v>146</v>
      </c>
      <c r="N11" s="3906" t="s">
        <v>147</v>
      </c>
    </row>
    <row r="12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25" orientation="landscape" useFirstPageNumber="1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"/>
  <sheetViews>
    <sheetView rightToLeft="1" view="pageBreakPreview" zoomScale="85" zoomScaleSheetLayoutView="85" workbookViewId="0">
      <selection activeCell="P25" sqref="P25"/>
    </sheetView>
  </sheetViews>
  <sheetFormatPr defaultRowHeight="12.75" x14ac:dyDescent="0.2"/>
  <cols>
    <col min="1" max="1" width="16.140625" style="2780" customWidth="1"/>
    <col min="2" max="2" width="13.28515625" style="2780" customWidth="1"/>
    <col min="3" max="3" width="9.5703125" style="2780" customWidth="1"/>
    <col min="4" max="4" width="6.5703125" style="2780" customWidth="1"/>
    <col min="5" max="5" width="6.85546875" style="2780" customWidth="1"/>
    <col min="6" max="6" width="6.140625" style="2780" customWidth="1"/>
    <col min="7" max="7" width="7" style="2780" customWidth="1"/>
    <col min="8" max="8" width="7.42578125" style="2780" customWidth="1"/>
    <col min="9" max="9" width="6.7109375" style="2780" customWidth="1"/>
    <col min="10" max="10" width="7.42578125" style="2780" customWidth="1"/>
    <col min="11" max="11" width="5.5703125" style="2780" customWidth="1"/>
    <col min="12" max="12" width="8.85546875" style="2780" customWidth="1"/>
    <col min="13" max="13" width="7.140625" style="2780" customWidth="1"/>
    <col min="14" max="14" width="7" style="2780" customWidth="1"/>
    <col min="15" max="15" width="7.140625" style="2780" customWidth="1"/>
    <col min="16" max="16" width="18.28515625" style="2780" customWidth="1"/>
    <col min="17" max="17" width="16.140625" style="2780" customWidth="1"/>
    <col min="18" max="18" width="18" style="2780" customWidth="1"/>
    <col min="19" max="16384" width="9.140625" style="2780"/>
  </cols>
  <sheetData>
    <row r="1" spans="1:18" ht="28.5" customHeight="1" x14ac:dyDescent="0.2">
      <c r="A1" s="3039" t="s">
        <v>3211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18" ht="47.25" customHeight="1" x14ac:dyDescent="0.2">
      <c r="A2" s="2868" t="s">
        <v>3212</v>
      </c>
      <c r="B2" s="2868"/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2868"/>
      <c r="O2" s="2868"/>
      <c r="P2" s="2868"/>
      <c r="Q2" s="2868"/>
      <c r="R2" s="2868"/>
    </row>
    <row r="3" spans="1:18" ht="28.5" customHeight="1" thickBot="1" x14ac:dyDescent="0.25">
      <c r="A3" s="87" t="s">
        <v>3213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1"/>
      <c r="Q3" s="2790" t="s">
        <v>3214</v>
      </c>
      <c r="R3" s="2790"/>
    </row>
    <row r="4" spans="1:18" ht="28.5" customHeight="1" thickTop="1" x14ac:dyDescent="0.2">
      <c r="A4" s="2968" t="s">
        <v>44</v>
      </c>
      <c r="B4" s="2968" t="s">
        <v>86</v>
      </c>
      <c r="C4" s="2968" t="s">
        <v>45</v>
      </c>
      <c r="D4" s="2968" t="s">
        <v>33</v>
      </c>
      <c r="E4" s="2968"/>
      <c r="F4" s="2968"/>
      <c r="G4" s="2968" t="s">
        <v>1</v>
      </c>
      <c r="H4" s="2968"/>
      <c r="I4" s="2968"/>
      <c r="J4" s="2968" t="s">
        <v>2</v>
      </c>
      <c r="K4" s="2968"/>
      <c r="L4" s="2968"/>
      <c r="M4" s="3194" t="s">
        <v>31</v>
      </c>
      <c r="N4" s="3194"/>
      <c r="O4" s="3194"/>
      <c r="P4" s="3221" t="s">
        <v>99</v>
      </c>
      <c r="Q4" s="3221" t="s">
        <v>126</v>
      </c>
      <c r="R4" s="3221" t="s">
        <v>253</v>
      </c>
    </row>
    <row r="5" spans="1:18" ht="28.5" customHeight="1" x14ac:dyDescent="0.2">
      <c r="A5" s="3067"/>
      <c r="B5" s="3067"/>
      <c r="C5" s="3067"/>
      <c r="D5" s="3833" t="s">
        <v>94</v>
      </c>
      <c r="E5" s="3833"/>
      <c r="F5" s="3833"/>
      <c r="G5" s="3834" t="s">
        <v>95</v>
      </c>
      <c r="H5" s="3834"/>
      <c r="I5" s="3834"/>
      <c r="J5" s="3833" t="s">
        <v>96</v>
      </c>
      <c r="K5" s="3833"/>
      <c r="L5" s="3833"/>
      <c r="M5" s="2930" t="s">
        <v>116</v>
      </c>
      <c r="N5" s="2930"/>
      <c r="O5" s="2930"/>
      <c r="P5" s="3222"/>
      <c r="Q5" s="3222"/>
      <c r="R5" s="3222"/>
    </row>
    <row r="6" spans="1:18" ht="28.5" customHeight="1" x14ac:dyDescent="0.2">
      <c r="A6" s="3067"/>
      <c r="B6" s="3067"/>
      <c r="C6" s="3067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22"/>
    </row>
    <row r="7" spans="1:18" ht="28.5" customHeight="1" thickBot="1" x14ac:dyDescent="0.25">
      <c r="A7" s="3549"/>
      <c r="B7" s="3549"/>
      <c r="C7" s="354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223"/>
      <c r="Q7" s="3223"/>
      <c r="R7" s="3223"/>
    </row>
    <row r="8" spans="1:18" ht="49.5" customHeight="1" x14ac:dyDescent="0.2">
      <c r="A8" s="3094" t="s">
        <v>3192</v>
      </c>
      <c r="B8" s="736" t="s">
        <v>3127</v>
      </c>
      <c r="C8" s="1255"/>
      <c r="D8" s="3854">
        <v>0</v>
      </c>
      <c r="E8" s="3854">
        <v>0</v>
      </c>
      <c r="F8" s="3854">
        <v>0</v>
      </c>
      <c r="G8" s="1990">
        <v>16</v>
      </c>
      <c r="H8" s="1990">
        <v>16</v>
      </c>
      <c r="I8" s="1990">
        <v>32</v>
      </c>
      <c r="J8" s="1990">
        <v>0</v>
      </c>
      <c r="K8" s="1990">
        <v>0</v>
      </c>
      <c r="L8" s="1990">
        <v>0</v>
      </c>
      <c r="M8" s="1990">
        <f>SUM(D8,G8,K8)</f>
        <v>16</v>
      </c>
      <c r="N8" s="3854">
        <f>SUM(E8,H8,L8)</f>
        <v>16</v>
      </c>
      <c r="O8" s="3854">
        <f>SUM(M8:N8)</f>
        <v>32</v>
      </c>
      <c r="P8" s="3907"/>
      <c r="Q8" s="2704" t="s">
        <v>3195</v>
      </c>
      <c r="R8" s="3898" t="s">
        <v>3063</v>
      </c>
    </row>
    <row r="9" spans="1:18" ht="51.75" customHeight="1" x14ac:dyDescent="0.2">
      <c r="A9" s="2969"/>
      <c r="B9" s="736" t="s">
        <v>3089</v>
      </c>
      <c r="C9" s="2758"/>
      <c r="D9" s="2758">
        <v>0</v>
      </c>
      <c r="E9" s="2758">
        <v>0</v>
      </c>
      <c r="F9" s="2758">
        <v>0</v>
      </c>
      <c r="G9" s="2758">
        <v>12</v>
      </c>
      <c r="H9" s="2758">
        <v>9</v>
      </c>
      <c r="I9" s="2758">
        <v>21</v>
      </c>
      <c r="J9" s="2758">
        <v>0</v>
      </c>
      <c r="K9" s="2758">
        <v>0</v>
      </c>
      <c r="L9" s="2758">
        <v>0</v>
      </c>
      <c r="M9" s="2758">
        <f t="shared" ref="M9:N16" si="0">SUM(D9,G9,K9)</f>
        <v>12</v>
      </c>
      <c r="N9" s="2758">
        <f t="shared" si="0"/>
        <v>9</v>
      </c>
      <c r="O9" s="2758">
        <f t="shared" ref="O9:O16" si="1">SUM(M9:N9)</f>
        <v>21</v>
      </c>
      <c r="P9" s="2758"/>
      <c r="Q9" s="2704" t="s">
        <v>3198</v>
      </c>
      <c r="R9" s="3899"/>
    </row>
    <row r="10" spans="1:18" ht="25.5" customHeight="1" x14ac:dyDescent="0.2">
      <c r="A10" s="3205" t="s">
        <v>92</v>
      </c>
      <c r="B10" s="3205"/>
      <c r="C10" s="3205"/>
      <c r="D10" s="2758">
        <v>0</v>
      </c>
      <c r="E10" s="2758">
        <v>0</v>
      </c>
      <c r="F10" s="2758">
        <v>0</v>
      </c>
      <c r="G10" s="2758">
        <v>28</v>
      </c>
      <c r="H10" s="2758">
        <v>25</v>
      </c>
      <c r="I10" s="2758">
        <v>53</v>
      </c>
      <c r="J10" s="2758">
        <v>0</v>
      </c>
      <c r="K10" s="2758">
        <v>0</v>
      </c>
      <c r="L10" s="2758">
        <v>0</v>
      </c>
      <c r="M10" s="2758">
        <f t="shared" si="0"/>
        <v>28</v>
      </c>
      <c r="N10" s="2758">
        <f t="shared" si="0"/>
        <v>25</v>
      </c>
      <c r="O10" s="2758">
        <f t="shared" si="1"/>
        <v>53</v>
      </c>
      <c r="P10" s="2854" t="s">
        <v>130</v>
      </c>
      <c r="Q10" s="2854"/>
      <c r="R10" s="2854"/>
    </row>
    <row r="11" spans="1:18" ht="39" customHeight="1" x14ac:dyDescent="0.2">
      <c r="A11" s="736" t="s">
        <v>3199</v>
      </c>
      <c r="B11" s="736" t="s">
        <v>3200</v>
      </c>
      <c r="C11" s="2717"/>
      <c r="D11" s="2758">
        <v>0</v>
      </c>
      <c r="E11" s="2758">
        <v>0</v>
      </c>
      <c r="F11" s="2758">
        <v>0</v>
      </c>
      <c r="G11" s="2758">
        <v>6</v>
      </c>
      <c r="H11" s="2758">
        <v>18</v>
      </c>
      <c r="I11" s="2758">
        <v>24</v>
      </c>
      <c r="J11" s="2758">
        <v>0</v>
      </c>
      <c r="K11" s="2758">
        <v>0</v>
      </c>
      <c r="L11" s="2758">
        <v>0</v>
      </c>
      <c r="M11" s="2758">
        <f t="shared" si="0"/>
        <v>6</v>
      </c>
      <c r="N11" s="2758">
        <f t="shared" si="0"/>
        <v>18</v>
      </c>
      <c r="O11" s="2758">
        <f t="shared" si="1"/>
        <v>24</v>
      </c>
      <c r="P11" s="3900"/>
      <c r="Q11" s="2704" t="s">
        <v>3201</v>
      </c>
      <c r="R11" s="2821" t="s">
        <v>3185</v>
      </c>
    </row>
    <row r="12" spans="1:18" ht="31.5" x14ac:dyDescent="0.2">
      <c r="A12" s="753"/>
      <c r="B12" s="736" t="s">
        <v>3040</v>
      </c>
      <c r="C12" s="2726"/>
      <c r="D12" s="2758">
        <v>0</v>
      </c>
      <c r="E12" s="2758">
        <v>0</v>
      </c>
      <c r="F12" s="2758">
        <v>0</v>
      </c>
      <c r="G12" s="2758">
        <v>9</v>
      </c>
      <c r="H12" s="2758">
        <v>14</v>
      </c>
      <c r="I12" s="2758">
        <v>23</v>
      </c>
      <c r="J12" s="2758">
        <v>0</v>
      </c>
      <c r="K12" s="2758">
        <v>0</v>
      </c>
      <c r="L12" s="2758">
        <v>0</v>
      </c>
      <c r="M12" s="2758">
        <f t="shared" si="0"/>
        <v>9</v>
      </c>
      <c r="N12" s="2758">
        <f t="shared" si="0"/>
        <v>14</v>
      </c>
      <c r="O12" s="2758">
        <f t="shared" si="1"/>
        <v>23</v>
      </c>
      <c r="P12" s="2764"/>
      <c r="Q12" s="2705" t="s">
        <v>3202</v>
      </c>
      <c r="R12" s="2824"/>
    </row>
    <row r="13" spans="1:18" ht="24.75" customHeight="1" x14ac:dyDescent="0.2">
      <c r="A13" s="3205" t="s">
        <v>92</v>
      </c>
      <c r="B13" s="3205"/>
      <c r="C13" s="3205"/>
      <c r="D13" s="2758">
        <v>0</v>
      </c>
      <c r="E13" s="2758">
        <v>0</v>
      </c>
      <c r="F13" s="2758">
        <v>0</v>
      </c>
      <c r="G13" s="2758">
        <v>15</v>
      </c>
      <c r="H13" s="2758">
        <v>32</v>
      </c>
      <c r="I13" s="2758">
        <v>47</v>
      </c>
      <c r="J13" s="2758">
        <v>0</v>
      </c>
      <c r="K13" s="2758">
        <v>0</v>
      </c>
      <c r="L13" s="2758">
        <v>0</v>
      </c>
      <c r="M13" s="2758">
        <f t="shared" si="0"/>
        <v>15</v>
      </c>
      <c r="N13" s="2758">
        <f t="shared" si="0"/>
        <v>32</v>
      </c>
      <c r="O13" s="2758">
        <f t="shared" si="1"/>
        <v>47</v>
      </c>
      <c r="P13" s="2854" t="s">
        <v>130</v>
      </c>
      <c r="Q13" s="2854"/>
      <c r="R13" s="2854"/>
    </row>
    <row r="14" spans="1:18" ht="31.5" customHeight="1" x14ac:dyDescent="0.2">
      <c r="A14" s="3901" t="s">
        <v>3186</v>
      </c>
      <c r="B14" s="753" t="s">
        <v>3203</v>
      </c>
      <c r="C14" s="2757"/>
      <c r="D14" s="2774">
        <v>6</v>
      </c>
      <c r="E14" s="2774">
        <v>5</v>
      </c>
      <c r="F14" s="2774">
        <v>11</v>
      </c>
      <c r="G14" s="2774">
        <v>5</v>
      </c>
      <c r="H14" s="2774">
        <v>10</v>
      </c>
      <c r="I14" s="2774">
        <v>15</v>
      </c>
      <c r="J14" s="2774">
        <v>0</v>
      </c>
      <c r="K14" s="2774">
        <v>0</v>
      </c>
      <c r="L14" s="2774">
        <v>0</v>
      </c>
      <c r="M14" s="3896">
        <f t="shared" si="0"/>
        <v>11</v>
      </c>
      <c r="N14" s="3896">
        <f t="shared" si="0"/>
        <v>15</v>
      </c>
      <c r="O14" s="3896">
        <f t="shared" si="1"/>
        <v>26</v>
      </c>
      <c r="P14" s="1727"/>
      <c r="Q14" s="1727" t="s">
        <v>3204</v>
      </c>
      <c r="R14" s="3902" t="s">
        <v>3187</v>
      </c>
    </row>
    <row r="15" spans="1:18" ht="31.5" customHeight="1" x14ac:dyDescent="0.2">
      <c r="A15" s="3903"/>
      <c r="B15" s="736" t="s">
        <v>3205</v>
      </c>
      <c r="C15" s="2756"/>
      <c r="D15" s="2774">
        <v>0</v>
      </c>
      <c r="E15" s="2774">
        <v>0</v>
      </c>
      <c r="F15" s="2774">
        <v>0</v>
      </c>
      <c r="G15" s="2770">
        <v>6</v>
      </c>
      <c r="H15" s="2770">
        <v>14</v>
      </c>
      <c r="I15" s="2770">
        <v>20</v>
      </c>
      <c r="J15" s="2774">
        <v>0</v>
      </c>
      <c r="K15" s="2774">
        <v>0</v>
      </c>
      <c r="L15" s="2774">
        <v>0</v>
      </c>
      <c r="M15" s="3896">
        <f t="shared" si="0"/>
        <v>6</v>
      </c>
      <c r="N15" s="3896">
        <f t="shared" si="0"/>
        <v>14</v>
      </c>
      <c r="O15" s="3896">
        <f t="shared" si="1"/>
        <v>20</v>
      </c>
      <c r="P15" s="1728"/>
      <c r="Q15" s="1728" t="s">
        <v>3206</v>
      </c>
      <c r="R15" s="3899"/>
    </row>
    <row r="16" spans="1:18" ht="27.75" customHeight="1" thickBot="1" x14ac:dyDescent="0.25">
      <c r="A16" s="3205" t="s">
        <v>92</v>
      </c>
      <c r="B16" s="3205"/>
      <c r="C16" s="3205"/>
      <c r="D16" s="2774">
        <v>6</v>
      </c>
      <c r="E16" s="2774">
        <v>5</v>
      </c>
      <c r="F16" s="2774">
        <v>11</v>
      </c>
      <c r="G16" s="3856">
        <v>11</v>
      </c>
      <c r="H16" s="3856">
        <v>24</v>
      </c>
      <c r="I16" s="3856">
        <v>35</v>
      </c>
      <c r="J16" s="2774">
        <v>0</v>
      </c>
      <c r="K16" s="2774">
        <v>0</v>
      </c>
      <c r="L16" s="2774">
        <v>0</v>
      </c>
      <c r="M16" s="3896">
        <f t="shared" si="0"/>
        <v>17</v>
      </c>
      <c r="N16" s="3896">
        <f t="shared" si="0"/>
        <v>29</v>
      </c>
      <c r="O16" s="3896">
        <f t="shared" si="1"/>
        <v>46</v>
      </c>
      <c r="P16" s="2899" t="s">
        <v>130</v>
      </c>
      <c r="Q16" s="2899"/>
      <c r="R16" s="2899"/>
    </row>
    <row r="17" spans="1:18" ht="24.75" customHeight="1" thickBot="1" x14ac:dyDescent="0.25">
      <c r="A17" s="3346" t="s">
        <v>87</v>
      </c>
      <c r="B17" s="3346"/>
      <c r="C17" s="3346"/>
      <c r="D17" s="1443">
        <f>SUM(D16,D13,D10)</f>
        <v>6</v>
      </c>
      <c r="E17" s="1443">
        <f t="shared" ref="E17:O17" si="2">SUM(E16,E13,E10)</f>
        <v>5</v>
      </c>
      <c r="F17" s="1443">
        <f t="shared" si="2"/>
        <v>11</v>
      </c>
      <c r="G17" s="1443">
        <f t="shared" si="2"/>
        <v>54</v>
      </c>
      <c r="H17" s="1443">
        <f t="shared" si="2"/>
        <v>81</v>
      </c>
      <c r="I17" s="1443">
        <f t="shared" si="2"/>
        <v>135</v>
      </c>
      <c r="J17" s="1443">
        <f t="shared" si="2"/>
        <v>0</v>
      </c>
      <c r="K17" s="1443">
        <f t="shared" si="2"/>
        <v>0</v>
      </c>
      <c r="L17" s="1443">
        <f t="shared" si="2"/>
        <v>0</v>
      </c>
      <c r="M17" s="1443">
        <f t="shared" si="2"/>
        <v>60</v>
      </c>
      <c r="N17" s="1443">
        <f t="shared" si="2"/>
        <v>86</v>
      </c>
      <c r="O17" s="1443">
        <f t="shared" si="2"/>
        <v>146</v>
      </c>
      <c r="P17" s="3904" t="s">
        <v>147</v>
      </c>
      <c r="Q17" s="3904"/>
      <c r="R17" s="3904"/>
    </row>
    <row r="18" spans="1:18" ht="13.5" thickTop="1" x14ac:dyDescent="0.2"/>
  </sheetData>
  <mergeCells count="30">
    <mergeCell ref="A14:A15"/>
    <mergeCell ref="R14:R15"/>
    <mergeCell ref="A16:C16"/>
    <mergeCell ref="P16:R16"/>
    <mergeCell ref="A17:C17"/>
    <mergeCell ref="P17:R17"/>
    <mergeCell ref="A8:A9"/>
    <mergeCell ref="R8:R9"/>
    <mergeCell ref="A10:C10"/>
    <mergeCell ref="P10:R10"/>
    <mergeCell ref="R11:R12"/>
    <mergeCell ref="A13:C13"/>
    <mergeCell ref="P13:R13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326" orientation="landscape" useFirstPageNumber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2"/>
  <sheetViews>
    <sheetView rightToLeft="1" view="pageBreakPreview" zoomScale="75" zoomScaleNormal="75" zoomScaleSheetLayoutView="75" workbookViewId="0">
      <selection activeCell="J12" sqref="J12"/>
    </sheetView>
  </sheetViews>
  <sheetFormatPr defaultColWidth="6.7109375" defaultRowHeight="15" customHeight="1" x14ac:dyDescent="0.25"/>
  <cols>
    <col min="1" max="1" width="22.85546875" style="308" customWidth="1"/>
    <col min="2" max="10" width="9.42578125" style="308" customWidth="1"/>
    <col min="11" max="13" width="9.42578125" style="310" customWidth="1"/>
    <col min="14" max="14" width="31.7109375" style="308" customWidth="1"/>
    <col min="15" max="16384" width="6.7109375" style="308"/>
  </cols>
  <sheetData>
    <row r="1" spans="1:14" ht="32.25" customHeight="1" x14ac:dyDescent="0.25">
      <c r="A1" s="3101" t="s">
        <v>2320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</row>
    <row r="2" spans="1:14" ht="60" customHeight="1" x14ac:dyDescent="0.25">
      <c r="A2" s="3106" t="s">
        <v>2321</v>
      </c>
      <c r="B2" s="3106"/>
      <c r="C2" s="3106"/>
      <c r="D2" s="3106"/>
      <c r="E2" s="3106"/>
      <c r="F2" s="3106"/>
      <c r="G2" s="3106"/>
      <c r="H2" s="3106"/>
      <c r="I2" s="3106"/>
      <c r="J2" s="3106"/>
      <c r="K2" s="3106"/>
      <c r="L2" s="3106"/>
      <c r="M2" s="3106"/>
      <c r="N2" s="3106"/>
    </row>
    <row r="3" spans="1:14" ht="28.5" customHeight="1" thickBot="1" x14ac:dyDescent="0.3">
      <c r="A3" s="14" t="s">
        <v>994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2790" t="s">
        <v>995</v>
      </c>
      <c r="N3" s="2790"/>
    </row>
    <row r="4" spans="1:14" ht="22.5" customHeight="1" thickTop="1" x14ac:dyDescent="0.25">
      <c r="A4" s="2976" t="s">
        <v>32</v>
      </c>
      <c r="B4" s="2972" t="s">
        <v>33</v>
      </c>
      <c r="C4" s="2972"/>
      <c r="D4" s="2972"/>
      <c r="E4" s="2972" t="s">
        <v>1</v>
      </c>
      <c r="F4" s="2972"/>
      <c r="G4" s="2972"/>
      <c r="H4" s="2972" t="s">
        <v>2</v>
      </c>
      <c r="I4" s="2972"/>
      <c r="J4" s="2972"/>
      <c r="K4" s="2847" t="s">
        <v>31</v>
      </c>
      <c r="L4" s="2847"/>
      <c r="M4" s="2847"/>
      <c r="N4" s="3107" t="s">
        <v>98</v>
      </c>
    </row>
    <row r="5" spans="1:14" ht="15" customHeight="1" x14ac:dyDescent="0.25">
      <c r="A5" s="2977"/>
      <c r="B5" s="2969" t="s">
        <v>94</v>
      </c>
      <c r="C5" s="2969"/>
      <c r="D5" s="2969"/>
      <c r="E5" s="2969" t="s">
        <v>95</v>
      </c>
      <c r="F5" s="2969"/>
      <c r="G5" s="2969"/>
      <c r="H5" s="2969" t="s">
        <v>96</v>
      </c>
      <c r="I5" s="2969"/>
      <c r="J5" s="2969"/>
      <c r="K5" s="2827" t="s">
        <v>116</v>
      </c>
      <c r="L5" s="2827"/>
      <c r="M5" s="2827"/>
      <c r="N5" s="3108"/>
    </row>
    <row r="6" spans="1:14" ht="17.25" customHeight="1" x14ac:dyDescent="0.25">
      <c r="A6" s="297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08"/>
    </row>
    <row r="7" spans="1:14" ht="19.5" customHeight="1" thickBot="1" x14ac:dyDescent="0.3">
      <c r="A7" s="2978"/>
      <c r="B7" s="294" t="s">
        <v>181</v>
      </c>
      <c r="C7" s="294" t="s">
        <v>182</v>
      </c>
      <c r="D7" s="294" t="s">
        <v>183</v>
      </c>
      <c r="E7" s="294" t="s">
        <v>181</v>
      </c>
      <c r="F7" s="294" t="s">
        <v>182</v>
      </c>
      <c r="G7" s="294" t="s">
        <v>183</v>
      </c>
      <c r="H7" s="294" t="s">
        <v>181</v>
      </c>
      <c r="I7" s="294" t="s">
        <v>182</v>
      </c>
      <c r="J7" s="294" t="s">
        <v>183</v>
      </c>
      <c r="K7" s="294" t="s">
        <v>181</v>
      </c>
      <c r="L7" s="294" t="s">
        <v>182</v>
      </c>
      <c r="M7" s="294" t="s">
        <v>183</v>
      </c>
      <c r="N7" s="3109"/>
    </row>
    <row r="8" spans="1:14" ht="26.25" customHeight="1" x14ac:dyDescent="0.25">
      <c r="A8" s="15" t="s">
        <v>34</v>
      </c>
      <c r="B8" s="2605">
        <v>2</v>
      </c>
      <c r="C8" s="2605">
        <v>3</v>
      </c>
      <c r="D8" s="2605">
        <v>5</v>
      </c>
      <c r="E8" s="2605">
        <v>21</v>
      </c>
      <c r="F8" s="2605">
        <v>61</v>
      </c>
      <c r="G8" s="2605">
        <v>82</v>
      </c>
      <c r="H8" s="2605">
        <v>14</v>
      </c>
      <c r="I8" s="2605">
        <v>14</v>
      </c>
      <c r="J8" s="2605">
        <v>28</v>
      </c>
      <c r="K8" s="2605">
        <f t="shared" ref="K8:M20" si="0">SUM(H8,E8,B8)</f>
        <v>37</v>
      </c>
      <c r="L8" s="2605">
        <f t="shared" si="0"/>
        <v>78</v>
      </c>
      <c r="M8" s="2605">
        <f t="shared" si="0"/>
        <v>115</v>
      </c>
      <c r="N8" s="72" t="s">
        <v>932</v>
      </c>
    </row>
    <row r="9" spans="1:14" ht="26.25" customHeight="1" x14ac:dyDescent="0.25">
      <c r="A9" s="169" t="s">
        <v>933</v>
      </c>
      <c r="B9" s="74">
        <v>0</v>
      </c>
      <c r="C9" s="74">
        <v>0</v>
      </c>
      <c r="D9" s="74">
        <v>0</v>
      </c>
      <c r="E9" s="74">
        <v>20</v>
      </c>
      <c r="F9" s="74">
        <v>19</v>
      </c>
      <c r="G9" s="74">
        <v>39</v>
      </c>
      <c r="H9" s="74">
        <v>0</v>
      </c>
      <c r="I9" s="74">
        <v>0</v>
      </c>
      <c r="J9" s="74">
        <v>0</v>
      </c>
      <c r="K9" s="74">
        <f t="shared" si="0"/>
        <v>20</v>
      </c>
      <c r="L9" s="74">
        <f t="shared" si="0"/>
        <v>19</v>
      </c>
      <c r="M9" s="74">
        <f t="shared" si="0"/>
        <v>39</v>
      </c>
      <c r="N9" s="73" t="s">
        <v>428</v>
      </c>
    </row>
    <row r="10" spans="1:14" ht="26.25" customHeight="1" x14ac:dyDescent="0.25">
      <c r="A10" s="169" t="s">
        <v>429</v>
      </c>
      <c r="B10" s="74">
        <v>13</v>
      </c>
      <c r="C10" s="74">
        <v>12</v>
      </c>
      <c r="D10" s="74">
        <v>25</v>
      </c>
      <c r="E10" s="74">
        <v>47</v>
      </c>
      <c r="F10" s="74">
        <v>48</v>
      </c>
      <c r="G10" s="74">
        <v>95</v>
      </c>
      <c r="H10" s="74">
        <v>10</v>
      </c>
      <c r="I10" s="74">
        <v>16</v>
      </c>
      <c r="J10" s="74">
        <v>26</v>
      </c>
      <c r="K10" s="74">
        <f t="shared" si="0"/>
        <v>70</v>
      </c>
      <c r="L10" s="74">
        <f t="shared" si="0"/>
        <v>76</v>
      </c>
      <c r="M10" s="74">
        <f t="shared" si="0"/>
        <v>146</v>
      </c>
      <c r="N10" s="73" t="s">
        <v>430</v>
      </c>
    </row>
    <row r="11" spans="1:14" ht="26.25" customHeight="1" x14ac:dyDescent="0.25">
      <c r="A11" s="169" t="s">
        <v>51</v>
      </c>
      <c r="B11" s="74">
        <v>0</v>
      </c>
      <c r="C11" s="74">
        <v>5</v>
      </c>
      <c r="D11" s="74">
        <v>5</v>
      </c>
      <c r="E11" s="74">
        <v>174</v>
      </c>
      <c r="F11" s="74">
        <v>178</v>
      </c>
      <c r="G11" s="74">
        <v>352</v>
      </c>
      <c r="H11" s="74">
        <v>35</v>
      </c>
      <c r="I11" s="74">
        <v>9</v>
      </c>
      <c r="J11" s="74">
        <v>44</v>
      </c>
      <c r="K11" s="74">
        <f t="shared" si="0"/>
        <v>209</v>
      </c>
      <c r="L11" s="74">
        <f t="shared" si="0"/>
        <v>192</v>
      </c>
      <c r="M11" s="74">
        <f t="shared" si="0"/>
        <v>401</v>
      </c>
      <c r="N11" s="73" t="s">
        <v>100</v>
      </c>
    </row>
    <row r="12" spans="1:14" ht="26.25" customHeight="1" x14ac:dyDescent="0.25">
      <c r="A12" s="169" t="s">
        <v>37</v>
      </c>
      <c r="B12" s="74">
        <v>0</v>
      </c>
      <c r="C12" s="74">
        <v>0</v>
      </c>
      <c r="D12" s="74">
        <v>0</v>
      </c>
      <c r="E12" s="74">
        <v>124</v>
      </c>
      <c r="F12" s="74">
        <v>166</v>
      </c>
      <c r="G12" s="74">
        <v>290</v>
      </c>
      <c r="H12" s="74">
        <v>117</v>
      </c>
      <c r="I12" s="74">
        <v>115</v>
      </c>
      <c r="J12" s="74">
        <v>232</v>
      </c>
      <c r="K12" s="74">
        <f t="shared" si="0"/>
        <v>241</v>
      </c>
      <c r="L12" s="74">
        <f t="shared" si="0"/>
        <v>281</v>
      </c>
      <c r="M12" s="74">
        <f t="shared" si="0"/>
        <v>522</v>
      </c>
      <c r="N12" s="73" t="s">
        <v>125</v>
      </c>
    </row>
    <row r="13" spans="1:14" ht="36" customHeight="1" x14ac:dyDescent="0.25">
      <c r="A13" s="169" t="s">
        <v>38</v>
      </c>
      <c r="B13" s="74">
        <v>47</v>
      </c>
      <c r="C13" s="74">
        <v>27</v>
      </c>
      <c r="D13" s="74">
        <v>74</v>
      </c>
      <c r="E13" s="74">
        <v>100</v>
      </c>
      <c r="F13" s="74">
        <v>103</v>
      </c>
      <c r="G13" s="74">
        <v>203</v>
      </c>
      <c r="H13" s="74">
        <v>51</v>
      </c>
      <c r="I13" s="74">
        <v>12</v>
      </c>
      <c r="J13" s="74">
        <v>63</v>
      </c>
      <c r="K13" s="74">
        <f t="shared" si="0"/>
        <v>198</v>
      </c>
      <c r="L13" s="74">
        <f t="shared" si="0"/>
        <v>142</v>
      </c>
      <c r="M13" s="74">
        <f t="shared" si="0"/>
        <v>340</v>
      </c>
      <c r="N13" s="104" t="s">
        <v>160</v>
      </c>
    </row>
    <row r="14" spans="1:14" ht="26.25" customHeight="1" x14ac:dyDescent="0.25">
      <c r="A14" s="169" t="s">
        <v>934</v>
      </c>
      <c r="B14" s="74">
        <v>1</v>
      </c>
      <c r="C14" s="74">
        <v>3</v>
      </c>
      <c r="D14" s="74">
        <v>4</v>
      </c>
      <c r="E14" s="74">
        <v>27</v>
      </c>
      <c r="F14" s="74">
        <v>8</v>
      </c>
      <c r="G14" s="74">
        <v>35</v>
      </c>
      <c r="H14" s="74">
        <v>21</v>
      </c>
      <c r="I14" s="74">
        <v>6</v>
      </c>
      <c r="J14" s="74">
        <v>27</v>
      </c>
      <c r="K14" s="74">
        <f t="shared" si="0"/>
        <v>49</v>
      </c>
      <c r="L14" s="74">
        <f t="shared" si="0"/>
        <v>17</v>
      </c>
      <c r="M14" s="74">
        <f t="shared" si="0"/>
        <v>66</v>
      </c>
      <c r="N14" s="73" t="s">
        <v>935</v>
      </c>
    </row>
    <row r="15" spans="1:14" ht="26.25" customHeight="1" x14ac:dyDescent="0.25">
      <c r="A15" s="169" t="s">
        <v>242</v>
      </c>
      <c r="B15" s="74">
        <v>0</v>
      </c>
      <c r="C15" s="74">
        <v>0</v>
      </c>
      <c r="D15" s="74">
        <v>0</v>
      </c>
      <c r="E15" s="74">
        <v>114</v>
      </c>
      <c r="F15" s="74">
        <v>158</v>
      </c>
      <c r="G15" s="74">
        <v>272</v>
      </c>
      <c r="H15" s="74">
        <v>150</v>
      </c>
      <c r="I15" s="74">
        <v>119</v>
      </c>
      <c r="J15" s="74">
        <v>269</v>
      </c>
      <c r="K15" s="74">
        <f t="shared" si="0"/>
        <v>264</v>
      </c>
      <c r="L15" s="74">
        <f t="shared" si="0"/>
        <v>277</v>
      </c>
      <c r="M15" s="74">
        <f t="shared" si="0"/>
        <v>541</v>
      </c>
      <c r="N15" s="73" t="s">
        <v>232</v>
      </c>
    </row>
    <row r="16" spans="1:14" ht="26.25" customHeight="1" x14ac:dyDescent="0.25">
      <c r="A16" s="169" t="s">
        <v>936</v>
      </c>
      <c r="B16" s="74">
        <v>0</v>
      </c>
      <c r="C16" s="74">
        <v>0</v>
      </c>
      <c r="D16" s="74">
        <v>0</v>
      </c>
      <c r="E16" s="74">
        <v>173</v>
      </c>
      <c r="F16" s="74">
        <v>201</v>
      </c>
      <c r="G16" s="74">
        <v>374</v>
      </c>
      <c r="H16" s="74">
        <v>37</v>
      </c>
      <c r="I16" s="74">
        <v>16</v>
      </c>
      <c r="J16" s="74">
        <v>53</v>
      </c>
      <c r="K16" s="74">
        <f t="shared" si="0"/>
        <v>210</v>
      </c>
      <c r="L16" s="74">
        <f t="shared" si="0"/>
        <v>217</v>
      </c>
      <c r="M16" s="74">
        <f t="shared" si="0"/>
        <v>427</v>
      </c>
      <c r="N16" s="73" t="s">
        <v>996</v>
      </c>
    </row>
    <row r="17" spans="1:14" ht="26.25" customHeight="1" x14ac:dyDescent="0.25">
      <c r="A17" s="169" t="s">
        <v>205</v>
      </c>
      <c r="B17" s="74">
        <v>0</v>
      </c>
      <c r="C17" s="74">
        <v>0</v>
      </c>
      <c r="D17" s="74">
        <v>0</v>
      </c>
      <c r="E17" s="74">
        <v>126</v>
      </c>
      <c r="F17" s="74">
        <v>203</v>
      </c>
      <c r="G17" s="74">
        <v>329</v>
      </c>
      <c r="H17" s="74">
        <v>64</v>
      </c>
      <c r="I17" s="74">
        <v>51</v>
      </c>
      <c r="J17" s="74">
        <v>115</v>
      </c>
      <c r="K17" s="74">
        <f t="shared" si="0"/>
        <v>190</v>
      </c>
      <c r="L17" s="74">
        <f t="shared" si="0"/>
        <v>254</v>
      </c>
      <c r="M17" s="74">
        <f t="shared" si="0"/>
        <v>444</v>
      </c>
      <c r="N17" s="73" t="s">
        <v>442</v>
      </c>
    </row>
    <row r="18" spans="1:14" ht="26.25" customHeight="1" x14ac:dyDescent="0.25">
      <c r="A18" s="169" t="s">
        <v>938</v>
      </c>
      <c r="B18" s="74">
        <v>0</v>
      </c>
      <c r="C18" s="74">
        <v>0</v>
      </c>
      <c r="D18" s="74">
        <v>0</v>
      </c>
      <c r="E18" s="74">
        <v>27</v>
      </c>
      <c r="F18" s="74">
        <v>38</v>
      </c>
      <c r="G18" s="74">
        <v>65</v>
      </c>
      <c r="H18" s="74">
        <v>20</v>
      </c>
      <c r="I18" s="74">
        <v>8</v>
      </c>
      <c r="J18" s="74">
        <v>28</v>
      </c>
      <c r="K18" s="74">
        <f t="shared" si="0"/>
        <v>47</v>
      </c>
      <c r="L18" s="74">
        <f t="shared" si="0"/>
        <v>46</v>
      </c>
      <c r="M18" s="74">
        <f t="shared" si="0"/>
        <v>93</v>
      </c>
      <c r="N18" s="73" t="s">
        <v>124</v>
      </c>
    </row>
    <row r="19" spans="1:14" ht="26.25" customHeight="1" x14ac:dyDescent="0.25">
      <c r="A19" s="169" t="s">
        <v>449</v>
      </c>
      <c r="B19" s="74">
        <v>0</v>
      </c>
      <c r="C19" s="74">
        <v>0</v>
      </c>
      <c r="D19" s="74">
        <v>0</v>
      </c>
      <c r="E19" s="74">
        <v>23</v>
      </c>
      <c r="F19" s="74">
        <v>26</v>
      </c>
      <c r="G19" s="74">
        <v>49</v>
      </c>
      <c r="H19" s="74">
        <v>14</v>
      </c>
      <c r="I19" s="74">
        <v>19</v>
      </c>
      <c r="J19" s="74">
        <v>33</v>
      </c>
      <c r="K19" s="74">
        <f t="shared" si="0"/>
        <v>37</v>
      </c>
      <c r="L19" s="74">
        <f t="shared" si="0"/>
        <v>45</v>
      </c>
      <c r="M19" s="74">
        <f t="shared" si="0"/>
        <v>82</v>
      </c>
      <c r="N19" s="73" t="s">
        <v>939</v>
      </c>
    </row>
    <row r="20" spans="1:14" ht="37.5" customHeight="1" thickBot="1" x14ac:dyDescent="0.3">
      <c r="A20" s="15" t="s">
        <v>201</v>
      </c>
      <c r="B20" s="76">
        <v>0</v>
      </c>
      <c r="C20" s="76">
        <v>0</v>
      </c>
      <c r="D20" s="76">
        <v>0</v>
      </c>
      <c r="E20" s="76">
        <v>34</v>
      </c>
      <c r="F20" s="76">
        <v>7</v>
      </c>
      <c r="G20" s="76">
        <v>41</v>
      </c>
      <c r="H20" s="76">
        <v>23</v>
      </c>
      <c r="I20" s="76">
        <v>7</v>
      </c>
      <c r="J20" s="76">
        <v>30</v>
      </c>
      <c r="K20" s="76">
        <f t="shared" si="0"/>
        <v>57</v>
      </c>
      <c r="L20" s="76">
        <f t="shared" si="0"/>
        <v>14</v>
      </c>
      <c r="M20" s="76">
        <f t="shared" si="0"/>
        <v>71</v>
      </c>
      <c r="N20" s="2438" t="s">
        <v>2645</v>
      </c>
    </row>
    <row r="21" spans="1:14" ht="26.25" customHeight="1" thickBot="1" x14ac:dyDescent="0.3">
      <c r="A21" s="67" t="s">
        <v>87</v>
      </c>
      <c r="B21" s="2606">
        <f t="shared" ref="B21:M21" si="1">SUM(B8:B20)</f>
        <v>63</v>
      </c>
      <c r="C21" s="2606">
        <f t="shared" si="1"/>
        <v>50</v>
      </c>
      <c r="D21" s="2606">
        <f t="shared" si="1"/>
        <v>113</v>
      </c>
      <c r="E21" s="2606">
        <f t="shared" si="1"/>
        <v>1010</v>
      </c>
      <c r="F21" s="2606">
        <f t="shared" si="1"/>
        <v>1216</v>
      </c>
      <c r="G21" s="2606">
        <f t="shared" si="1"/>
        <v>2226</v>
      </c>
      <c r="H21" s="2606">
        <f t="shared" si="1"/>
        <v>556</v>
      </c>
      <c r="I21" s="2606">
        <f t="shared" si="1"/>
        <v>392</v>
      </c>
      <c r="J21" s="2606">
        <f t="shared" si="1"/>
        <v>948</v>
      </c>
      <c r="K21" s="2606">
        <f t="shared" si="1"/>
        <v>1629</v>
      </c>
      <c r="L21" s="2606">
        <f t="shared" si="1"/>
        <v>1658</v>
      </c>
      <c r="M21" s="2606">
        <f t="shared" si="1"/>
        <v>3287</v>
      </c>
      <c r="N21" s="1980" t="s">
        <v>147</v>
      </c>
    </row>
    <row r="22" spans="1:14" ht="18.75" customHeight="1" thickTop="1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309"/>
      <c r="L22" s="309"/>
      <c r="M22" s="309"/>
    </row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7" firstPageNumber="79" orientation="landscape" useFirstPageNumber="1" r:id="rId1"/>
  <headerFooter alignWithMargins="0"/>
  <colBreaks count="1" manualBreakCount="1">
    <brk id="15" max="4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151"/>
  <sheetViews>
    <sheetView rightToLeft="1" view="pageBreakPreview" topLeftCell="A115" zoomScale="75" zoomScaleNormal="75" zoomScaleSheetLayoutView="75" workbookViewId="0">
      <selection activeCell="D126" sqref="D126:F126"/>
    </sheetView>
  </sheetViews>
  <sheetFormatPr defaultColWidth="10.28515625" defaultRowHeight="15" customHeight="1" x14ac:dyDescent="0.25"/>
  <cols>
    <col min="1" max="1" width="8.7109375" style="42" customWidth="1"/>
    <col min="2" max="2" width="19.85546875" style="42" customWidth="1"/>
    <col min="3" max="3" width="23.85546875" style="42" customWidth="1"/>
    <col min="4" max="4" width="6" style="42" customWidth="1"/>
    <col min="5" max="5" width="6.7109375" style="42" customWidth="1"/>
    <col min="6" max="6" width="7.28515625" style="42" customWidth="1"/>
    <col min="7" max="7" width="7" style="42" customWidth="1"/>
    <col min="8" max="8" width="6.42578125" style="42" customWidth="1"/>
    <col min="9" max="9" width="7.28515625" style="42" customWidth="1"/>
    <col min="10" max="10" width="7" style="42" customWidth="1"/>
    <col min="11" max="11" width="6.5703125" style="42" customWidth="1"/>
    <col min="12" max="12" width="6.42578125" style="42" customWidth="1"/>
    <col min="13" max="13" width="7" style="315" customWidth="1"/>
    <col min="14" max="14" width="8" style="315" customWidth="1"/>
    <col min="15" max="15" width="6.28515625" style="315" customWidth="1"/>
    <col min="16" max="16" width="23.85546875" style="308" customWidth="1"/>
    <col min="17" max="17" width="21.28515625" style="308" customWidth="1"/>
    <col min="18" max="18" width="13.7109375" style="308" customWidth="1"/>
    <col min="19" max="19" width="16.5703125" style="308" customWidth="1"/>
    <col min="20" max="16384" width="10.28515625" style="308"/>
  </cols>
  <sheetData>
    <row r="1" spans="1:19" ht="21" customHeight="1" x14ac:dyDescent="0.25">
      <c r="A1" s="3101" t="s">
        <v>2323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  <c r="O1" s="3101"/>
      <c r="P1" s="3101"/>
      <c r="Q1" s="3101"/>
      <c r="R1" s="3101"/>
    </row>
    <row r="2" spans="1:19" ht="28.5" customHeight="1" x14ac:dyDescent="0.25">
      <c r="A2" s="3061" t="s">
        <v>2324</v>
      </c>
      <c r="B2" s="3061"/>
      <c r="C2" s="3061"/>
      <c r="D2" s="3061"/>
      <c r="E2" s="3061"/>
      <c r="F2" s="3061"/>
      <c r="G2" s="3061"/>
      <c r="H2" s="3061"/>
      <c r="I2" s="3061"/>
      <c r="J2" s="3061"/>
      <c r="K2" s="3061"/>
      <c r="L2" s="3061"/>
      <c r="M2" s="3061"/>
      <c r="N2" s="3061"/>
      <c r="O2" s="3061"/>
      <c r="P2" s="3061"/>
      <c r="Q2" s="3061"/>
      <c r="R2" s="3061"/>
    </row>
    <row r="3" spans="1:19" ht="20.25" customHeight="1" thickBot="1" x14ac:dyDescent="0.3">
      <c r="A3" s="14" t="s">
        <v>2322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2790" t="s">
        <v>2135</v>
      </c>
      <c r="R3" s="2790"/>
    </row>
    <row r="4" spans="1:19" ht="18" customHeight="1" thickTop="1" x14ac:dyDescent="0.25">
      <c r="A4" s="2976" t="s">
        <v>44</v>
      </c>
      <c r="B4" s="2972" t="s">
        <v>86</v>
      </c>
      <c r="C4" s="2972" t="s">
        <v>45</v>
      </c>
      <c r="D4" s="2972" t="s">
        <v>33</v>
      </c>
      <c r="E4" s="2972"/>
      <c r="F4" s="2972"/>
      <c r="G4" s="2972" t="s">
        <v>1</v>
      </c>
      <c r="H4" s="2972"/>
      <c r="I4" s="2972"/>
      <c r="J4" s="2972" t="s">
        <v>2</v>
      </c>
      <c r="K4" s="2972"/>
      <c r="L4" s="2972"/>
      <c r="M4" s="2847" t="s">
        <v>31</v>
      </c>
      <c r="N4" s="2847"/>
      <c r="O4" s="2847"/>
      <c r="P4" s="3084" t="s">
        <v>99</v>
      </c>
      <c r="Q4" s="3084" t="s">
        <v>126</v>
      </c>
      <c r="R4" s="3112" t="s">
        <v>253</v>
      </c>
    </row>
    <row r="5" spans="1:19" ht="20.25" customHeight="1" x14ac:dyDescent="0.25">
      <c r="A5" s="2977"/>
      <c r="B5" s="3060"/>
      <c r="C5" s="3060"/>
      <c r="D5" s="2969" t="s">
        <v>94</v>
      </c>
      <c r="E5" s="2969"/>
      <c r="F5" s="2969"/>
      <c r="G5" s="2969" t="s">
        <v>95</v>
      </c>
      <c r="H5" s="2969"/>
      <c r="I5" s="2969"/>
      <c r="J5" s="2969" t="s">
        <v>96</v>
      </c>
      <c r="K5" s="2969"/>
      <c r="L5" s="2969"/>
      <c r="M5" s="2827" t="s">
        <v>116</v>
      </c>
      <c r="N5" s="2827"/>
      <c r="O5" s="2827"/>
      <c r="P5" s="3085"/>
      <c r="Q5" s="3085"/>
      <c r="R5" s="3113"/>
    </row>
    <row r="6" spans="1:19" ht="18.75" customHeight="1" x14ac:dyDescent="0.25">
      <c r="A6" s="2977"/>
      <c r="B6" s="3060"/>
      <c r="C6" s="306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113"/>
    </row>
    <row r="7" spans="1:19" ht="15.75" customHeight="1" thickBot="1" x14ac:dyDescent="0.3">
      <c r="A7" s="2978"/>
      <c r="B7" s="3064"/>
      <c r="C7" s="3064"/>
      <c r="D7" s="294" t="s">
        <v>181</v>
      </c>
      <c r="E7" s="294" t="s">
        <v>182</v>
      </c>
      <c r="F7" s="294" t="s">
        <v>183</v>
      </c>
      <c r="G7" s="294" t="s">
        <v>181</v>
      </c>
      <c r="H7" s="294" t="s">
        <v>182</v>
      </c>
      <c r="I7" s="294" t="s">
        <v>183</v>
      </c>
      <c r="J7" s="294" t="s">
        <v>181</v>
      </c>
      <c r="K7" s="294" t="s">
        <v>182</v>
      </c>
      <c r="L7" s="294" t="s">
        <v>183</v>
      </c>
      <c r="M7" s="294" t="s">
        <v>181</v>
      </c>
      <c r="N7" s="294" t="s">
        <v>182</v>
      </c>
      <c r="O7" s="294" t="s">
        <v>183</v>
      </c>
      <c r="P7" s="3088"/>
      <c r="Q7" s="3088"/>
      <c r="R7" s="3114"/>
    </row>
    <row r="8" spans="1:19" ht="39.75" customHeight="1" x14ac:dyDescent="0.25">
      <c r="A8" s="3094" t="s">
        <v>34</v>
      </c>
      <c r="B8" s="1108" t="s">
        <v>297</v>
      </c>
      <c r="C8" s="1108" t="s">
        <v>941</v>
      </c>
      <c r="D8" s="1120">
        <v>0</v>
      </c>
      <c r="E8" s="1120">
        <v>0</v>
      </c>
      <c r="F8" s="1120">
        <v>0</v>
      </c>
      <c r="G8" s="1120">
        <v>0</v>
      </c>
      <c r="H8" s="1120">
        <v>0</v>
      </c>
      <c r="I8" s="1120">
        <v>0</v>
      </c>
      <c r="J8" s="1120">
        <v>2</v>
      </c>
      <c r="K8" s="1120">
        <v>0</v>
      </c>
      <c r="L8" s="1120">
        <v>2</v>
      </c>
      <c r="M8" s="1120">
        <f>SUM(J8,G8,D8)</f>
        <v>2</v>
      </c>
      <c r="N8" s="1120">
        <f t="shared" ref="N8:O13" si="0">SUM(K8,H8,E8)</f>
        <v>0</v>
      </c>
      <c r="O8" s="1120">
        <f t="shared" si="0"/>
        <v>2</v>
      </c>
      <c r="P8" s="1111" t="s">
        <v>999</v>
      </c>
      <c r="Q8" s="456" t="s">
        <v>298</v>
      </c>
      <c r="R8" s="3128" t="s">
        <v>128</v>
      </c>
      <c r="S8" s="899"/>
    </row>
    <row r="9" spans="1:19" ht="29.25" customHeight="1" x14ac:dyDescent="0.25">
      <c r="A9" s="2969"/>
      <c r="B9" s="19" t="s">
        <v>301</v>
      </c>
      <c r="C9" s="19" t="s">
        <v>486</v>
      </c>
      <c r="D9" s="74">
        <v>0</v>
      </c>
      <c r="E9" s="74">
        <v>0</v>
      </c>
      <c r="F9" s="74">
        <v>0</v>
      </c>
      <c r="G9" s="74">
        <v>7</v>
      </c>
      <c r="H9" s="74">
        <v>17</v>
      </c>
      <c r="I9" s="74">
        <v>24</v>
      </c>
      <c r="J9" s="74">
        <v>5</v>
      </c>
      <c r="K9" s="74">
        <v>3</v>
      </c>
      <c r="L9" s="74">
        <v>8</v>
      </c>
      <c r="M9" s="74">
        <f>SUM(J9,G9,D9)</f>
        <v>12</v>
      </c>
      <c r="N9" s="74">
        <f t="shared" si="0"/>
        <v>20</v>
      </c>
      <c r="O9" s="74">
        <f t="shared" si="0"/>
        <v>32</v>
      </c>
      <c r="P9" s="1032" t="s">
        <v>840</v>
      </c>
      <c r="Q9" s="1032" t="s">
        <v>129</v>
      </c>
      <c r="R9" s="3129"/>
      <c r="S9" s="900"/>
    </row>
    <row r="10" spans="1:19" ht="27" customHeight="1" x14ac:dyDescent="0.25">
      <c r="A10" s="2969"/>
      <c r="B10" s="894" t="s">
        <v>1306</v>
      </c>
      <c r="C10" s="19" t="s">
        <v>1000</v>
      </c>
      <c r="D10" s="74">
        <v>0</v>
      </c>
      <c r="E10" s="74">
        <v>0</v>
      </c>
      <c r="F10" s="74">
        <v>0</v>
      </c>
      <c r="G10" s="74">
        <v>2</v>
      </c>
      <c r="H10" s="74">
        <v>13</v>
      </c>
      <c r="I10" s="74">
        <v>15</v>
      </c>
      <c r="J10" s="74">
        <v>0</v>
      </c>
      <c r="K10" s="74">
        <v>2</v>
      </c>
      <c r="L10" s="74">
        <v>2</v>
      </c>
      <c r="M10" s="74">
        <f t="shared" ref="M10:M13" si="1">SUM(J10,G10,D10)</f>
        <v>2</v>
      </c>
      <c r="N10" s="74">
        <f t="shared" si="0"/>
        <v>15</v>
      </c>
      <c r="O10" s="74">
        <f t="shared" si="0"/>
        <v>17</v>
      </c>
      <c r="P10" s="1033" t="s">
        <v>1001</v>
      </c>
      <c r="Q10" s="1959" t="s">
        <v>315</v>
      </c>
      <c r="R10" s="3129"/>
      <c r="S10" s="899"/>
    </row>
    <row r="11" spans="1:19" ht="27" customHeight="1" x14ac:dyDescent="0.25">
      <c r="A11" s="2969"/>
      <c r="B11" s="19" t="s">
        <v>304</v>
      </c>
      <c r="C11" s="19" t="s">
        <v>942</v>
      </c>
      <c r="D11" s="74">
        <f>SUM(D10:D10)</f>
        <v>0</v>
      </c>
      <c r="E11" s="74">
        <f>SUM(E10:E10)</f>
        <v>0</v>
      </c>
      <c r="F11" s="74">
        <v>0</v>
      </c>
      <c r="G11" s="74">
        <v>1</v>
      </c>
      <c r="H11" s="74">
        <v>9</v>
      </c>
      <c r="I11" s="74">
        <v>10</v>
      </c>
      <c r="J11" s="74">
        <v>3</v>
      </c>
      <c r="K11" s="74">
        <v>1</v>
      </c>
      <c r="L11" s="74">
        <v>4</v>
      </c>
      <c r="M11" s="74">
        <f t="shared" si="1"/>
        <v>4</v>
      </c>
      <c r="N11" s="74">
        <f t="shared" si="0"/>
        <v>10</v>
      </c>
      <c r="O11" s="74">
        <f t="shared" si="0"/>
        <v>14</v>
      </c>
      <c r="P11" s="1112" t="s">
        <v>305</v>
      </c>
      <c r="Q11" s="1112" t="s">
        <v>305</v>
      </c>
      <c r="R11" s="3129"/>
      <c r="S11" s="899"/>
    </row>
    <row r="12" spans="1:19" s="311" customFormat="1" ht="47.25" customHeight="1" x14ac:dyDescent="0.25">
      <c r="A12" s="2969"/>
      <c r="B12" s="19" t="s">
        <v>1955</v>
      </c>
      <c r="C12" s="19" t="s">
        <v>1956</v>
      </c>
      <c r="D12" s="74">
        <v>2</v>
      </c>
      <c r="E12" s="74">
        <v>3</v>
      </c>
      <c r="F12" s="74">
        <v>5</v>
      </c>
      <c r="G12" s="74">
        <v>1</v>
      </c>
      <c r="H12" s="74">
        <v>6</v>
      </c>
      <c r="I12" s="74">
        <v>7</v>
      </c>
      <c r="J12" s="74">
        <v>4</v>
      </c>
      <c r="K12" s="74">
        <v>2</v>
      </c>
      <c r="L12" s="74">
        <v>6</v>
      </c>
      <c r="M12" s="74">
        <f t="shared" si="1"/>
        <v>7</v>
      </c>
      <c r="N12" s="74">
        <f t="shared" si="0"/>
        <v>11</v>
      </c>
      <c r="O12" s="74">
        <f t="shared" si="0"/>
        <v>18</v>
      </c>
      <c r="P12" s="1395" t="s">
        <v>1952</v>
      </c>
      <c r="Q12" s="1395" t="s">
        <v>1952</v>
      </c>
      <c r="R12" s="3129"/>
      <c r="S12" s="899"/>
    </row>
    <row r="13" spans="1:19" s="311" customFormat="1" ht="29.25" customHeight="1" x14ac:dyDescent="0.25">
      <c r="A13" s="2969"/>
      <c r="B13" s="19" t="s">
        <v>48</v>
      </c>
      <c r="C13" s="19" t="s">
        <v>48</v>
      </c>
      <c r="D13" s="74">
        <v>0</v>
      </c>
      <c r="E13" s="74">
        <v>0</v>
      </c>
      <c r="F13" s="74">
        <v>0</v>
      </c>
      <c r="G13" s="74">
        <v>6</v>
      </c>
      <c r="H13" s="74">
        <v>10</v>
      </c>
      <c r="I13" s="74">
        <v>16</v>
      </c>
      <c r="J13" s="74">
        <v>0</v>
      </c>
      <c r="K13" s="74">
        <v>6</v>
      </c>
      <c r="L13" s="74">
        <v>6</v>
      </c>
      <c r="M13" s="74">
        <f t="shared" si="1"/>
        <v>6</v>
      </c>
      <c r="N13" s="74">
        <f t="shared" si="0"/>
        <v>16</v>
      </c>
      <c r="O13" s="74">
        <f t="shared" si="0"/>
        <v>22</v>
      </c>
      <c r="P13" s="1396" t="s">
        <v>312</v>
      </c>
      <c r="Q13" s="1032" t="s">
        <v>312</v>
      </c>
      <c r="R13" s="3129"/>
      <c r="S13" s="899"/>
    </row>
    <row r="14" spans="1:19" s="311" customFormat="1" ht="42.75" customHeight="1" x14ac:dyDescent="0.25">
      <c r="A14" s="3077"/>
      <c r="B14" s="1962" t="s">
        <v>1711</v>
      </c>
      <c r="C14" s="1962" t="s">
        <v>1711</v>
      </c>
      <c r="D14" s="74">
        <f>SUM(D13:D13)</f>
        <v>0</v>
      </c>
      <c r="E14" s="74">
        <f>SUM(E13:E13)</f>
        <v>0</v>
      </c>
      <c r="F14" s="74">
        <v>0</v>
      </c>
      <c r="G14" s="74">
        <v>4</v>
      </c>
      <c r="H14" s="74">
        <v>6</v>
      </c>
      <c r="I14" s="74">
        <v>10</v>
      </c>
      <c r="J14" s="74">
        <v>0</v>
      </c>
      <c r="K14" s="74">
        <v>0</v>
      </c>
      <c r="L14" s="74">
        <v>0</v>
      </c>
      <c r="M14" s="74">
        <f t="shared" ref="M14" si="2">SUM(J14,G14,D14)</f>
        <v>4</v>
      </c>
      <c r="N14" s="74">
        <f t="shared" ref="N14" si="3">SUM(K14,H14,E14)</f>
        <v>6</v>
      </c>
      <c r="O14" s="74">
        <f t="shared" ref="O14" si="4">SUM(L14,I14,F14)</f>
        <v>10</v>
      </c>
      <c r="P14" s="1957" t="s">
        <v>1952</v>
      </c>
      <c r="Q14" s="1957" t="s">
        <v>1952</v>
      </c>
      <c r="R14" s="3130"/>
      <c r="S14" s="805"/>
    </row>
    <row r="15" spans="1:19" s="311" customFormat="1" ht="24.75" customHeight="1" x14ac:dyDescent="0.25">
      <c r="A15" s="3077" t="s">
        <v>92</v>
      </c>
      <c r="B15" s="3073"/>
      <c r="C15" s="3073"/>
      <c r="D15" s="74">
        <f>SUM(D8:D14)</f>
        <v>2</v>
      </c>
      <c r="E15" s="74">
        <f t="shared" ref="E15:O15" si="5">SUM(E8:E14)</f>
        <v>3</v>
      </c>
      <c r="F15" s="74">
        <f t="shared" si="5"/>
        <v>5</v>
      </c>
      <c r="G15" s="74">
        <f t="shared" si="5"/>
        <v>21</v>
      </c>
      <c r="H15" s="74">
        <f t="shared" si="5"/>
        <v>61</v>
      </c>
      <c r="I15" s="74">
        <f t="shared" si="5"/>
        <v>82</v>
      </c>
      <c r="J15" s="74">
        <f t="shared" si="5"/>
        <v>14</v>
      </c>
      <c r="K15" s="74">
        <f t="shared" si="5"/>
        <v>14</v>
      </c>
      <c r="L15" s="74">
        <f t="shared" si="5"/>
        <v>28</v>
      </c>
      <c r="M15" s="74">
        <f t="shared" si="5"/>
        <v>37</v>
      </c>
      <c r="N15" s="74">
        <f t="shared" si="5"/>
        <v>78</v>
      </c>
      <c r="O15" s="74">
        <f t="shared" si="5"/>
        <v>115</v>
      </c>
      <c r="P15" s="3075" t="s">
        <v>130</v>
      </c>
      <c r="Q15" s="3075"/>
      <c r="R15" s="3075"/>
    </row>
    <row r="16" spans="1:19" s="311" customFormat="1" ht="38.25" customHeight="1" x14ac:dyDescent="0.25">
      <c r="A16" s="894" t="s">
        <v>933</v>
      </c>
      <c r="B16" s="19" t="s">
        <v>944</v>
      </c>
      <c r="C16" s="19" t="s">
        <v>944</v>
      </c>
      <c r="D16" s="74">
        <v>0</v>
      </c>
      <c r="E16" s="74">
        <v>0</v>
      </c>
      <c r="F16" s="74">
        <v>0</v>
      </c>
      <c r="G16" s="74">
        <v>20</v>
      </c>
      <c r="H16" s="74">
        <v>19</v>
      </c>
      <c r="I16" s="74">
        <v>39</v>
      </c>
      <c r="J16" s="74">
        <v>0</v>
      </c>
      <c r="K16" s="74">
        <v>0</v>
      </c>
      <c r="L16" s="74">
        <v>0</v>
      </c>
      <c r="M16" s="74">
        <f>SUM(J16,G16,D16)</f>
        <v>20</v>
      </c>
      <c r="N16" s="74">
        <f>SUM(K16,H16,E16)</f>
        <v>19</v>
      </c>
      <c r="O16" s="74">
        <f t="shared" ref="O16" si="6">SUM(L16,I16,F16)</f>
        <v>39</v>
      </c>
      <c r="P16" s="1033" t="s">
        <v>524</v>
      </c>
      <c r="Q16" s="1033" t="s">
        <v>524</v>
      </c>
      <c r="R16" s="1719" t="s">
        <v>428</v>
      </c>
    </row>
    <row r="17" spans="1:18" s="311" customFormat="1" ht="28.5" customHeight="1" x14ac:dyDescent="0.25">
      <c r="A17" s="3076" t="s">
        <v>429</v>
      </c>
      <c r="B17" s="19" t="s">
        <v>542</v>
      </c>
      <c r="C17" s="19" t="s">
        <v>542</v>
      </c>
      <c r="D17" s="74">
        <v>0</v>
      </c>
      <c r="E17" s="74">
        <v>0</v>
      </c>
      <c r="F17" s="74">
        <v>0</v>
      </c>
      <c r="G17" s="74">
        <v>11</v>
      </c>
      <c r="H17" s="74">
        <v>9</v>
      </c>
      <c r="I17" s="74">
        <v>20</v>
      </c>
      <c r="J17" s="74">
        <v>0</v>
      </c>
      <c r="K17" s="74">
        <v>0</v>
      </c>
      <c r="L17" s="74">
        <v>0</v>
      </c>
      <c r="M17" s="74">
        <f t="shared" ref="M17:M20" si="7">SUM(J17,G17,D17)</f>
        <v>11</v>
      </c>
      <c r="N17" s="74">
        <f t="shared" ref="N17:N20" si="8">SUM(K17,H17,E17)</f>
        <v>9</v>
      </c>
      <c r="O17" s="74">
        <f t="shared" ref="O17:O20" si="9">SUM(L17,I17,F17)</f>
        <v>20</v>
      </c>
      <c r="P17" s="466" t="s">
        <v>543</v>
      </c>
      <c r="Q17" s="466" t="s">
        <v>543</v>
      </c>
      <c r="R17" s="3078" t="s">
        <v>430</v>
      </c>
    </row>
    <row r="18" spans="1:18" s="311" customFormat="1" ht="28.5" customHeight="1" x14ac:dyDescent="0.25">
      <c r="A18" s="2969"/>
      <c r="B18" s="19" t="s">
        <v>544</v>
      </c>
      <c r="C18" s="19" t="s">
        <v>544</v>
      </c>
      <c r="D18" s="74">
        <v>0</v>
      </c>
      <c r="E18" s="74">
        <v>0</v>
      </c>
      <c r="F18" s="74">
        <v>0</v>
      </c>
      <c r="G18" s="74">
        <v>8</v>
      </c>
      <c r="H18" s="74">
        <v>16</v>
      </c>
      <c r="I18" s="74">
        <v>24</v>
      </c>
      <c r="J18" s="74">
        <v>0</v>
      </c>
      <c r="K18" s="74">
        <v>0</v>
      </c>
      <c r="L18" s="74">
        <v>0</v>
      </c>
      <c r="M18" s="74">
        <f t="shared" si="7"/>
        <v>8</v>
      </c>
      <c r="N18" s="74">
        <f t="shared" si="8"/>
        <v>16</v>
      </c>
      <c r="O18" s="74">
        <f t="shared" si="9"/>
        <v>24</v>
      </c>
      <c r="P18" s="1032" t="s">
        <v>305</v>
      </c>
      <c r="Q18" s="1032" t="s">
        <v>305</v>
      </c>
      <c r="R18" s="3074"/>
    </row>
    <row r="19" spans="1:18" s="311" customFormat="1" ht="28.5" customHeight="1" x14ac:dyDescent="0.25">
      <c r="A19" s="2969"/>
      <c r="B19" s="19" t="s">
        <v>533</v>
      </c>
      <c r="C19" s="19" t="s">
        <v>533</v>
      </c>
      <c r="D19" s="74">
        <v>0</v>
      </c>
      <c r="E19" s="74">
        <v>0</v>
      </c>
      <c r="F19" s="74">
        <v>0</v>
      </c>
      <c r="G19" s="74">
        <v>7</v>
      </c>
      <c r="H19" s="74">
        <v>2</v>
      </c>
      <c r="I19" s="74">
        <v>9</v>
      </c>
      <c r="J19" s="74">
        <v>0</v>
      </c>
      <c r="K19" s="74">
        <v>0</v>
      </c>
      <c r="L19" s="74">
        <v>0</v>
      </c>
      <c r="M19" s="74">
        <f t="shared" si="7"/>
        <v>7</v>
      </c>
      <c r="N19" s="74">
        <f t="shared" si="8"/>
        <v>2</v>
      </c>
      <c r="O19" s="74">
        <f t="shared" si="9"/>
        <v>9</v>
      </c>
      <c r="P19" s="466" t="s">
        <v>945</v>
      </c>
      <c r="Q19" s="466" t="s">
        <v>945</v>
      </c>
      <c r="R19" s="3074"/>
    </row>
    <row r="20" spans="1:18" s="311" customFormat="1" ht="28.5" customHeight="1" x14ac:dyDescent="0.25">
      <c r="A20" s="3077"/>
      <c r="B20" s="19" t="s">
        <v>1710</v>
      </c>
      <c r="C20" s="296"/>
      <c r="D20" s="74">
        <v>13</v>
      </c>
      <c r="E20" s="74">
        <v>12</v>
      </c>
      <c r="F20" s="96">
        <v>25</v>
      </c>
      <c r="G20" s="96">
        <v>21</v>
      </c>
      <c r="H20" s="96">
        <v>21</v>
      </c>
      <c r="I20" s="96">
        <v>42</v>
      </c>
      <c r="J20" s="96">
        <v>10</v>
      </c>
      <c r="K20" s="96">
        <v>16</v>
      </c>
      <c r="L20" s="96">
        <v>26</v>
      </c>
      <c r="M20" s="74">
        <f t="shared" si="7"/>
        <v>44</v>
      </c>
      <c r="N20" s="74">
        <f t="shared" si="8"/>
        <v>49</v>
      </c>
      <c r="O20" s="74">
        <f t="shared" si="9"/>
        <v>93</v>
      </c>
      <c r="P20" s="868"/>
      <c r="Q20" s="1103" t="s">
        <v>539</v>
      </c>
      <c r="R20" s="3079"/>
    </row>
    <row r="21" spans="1:18" s="311" customFormat="1" ht="28.5" customHeight="1" thickBot="1" x14ac:dyDescent="0.3">
      <c r="A21" s="3092" t="s">
        <v>92</v>
      </c>
      <c r="B21" s="3092"/>
      <c r="C21" s="3092"/>
      <c r="D21" s="2609">
        <f t="shared" ref="D21:O21" si="10">SUM(D17:D20)</f>
        <v>13</v>
      </c>
      <c r="E21" s="2609">
        <f t="shared" si="10"/>
        <v>12</v>
      </c>
      <c r="F21" s="2609">
        <f t="shared" si="10"/>
        <v>25</v>
      </c>
      <c r="G21" s="2609">
        <f t="shared" si="10"/>
        <v>47</v>
      </c>
      <c r="H21" s="2609">
        <f t="shared" si="10"/>
        <v>48</v>
      </c>
      <c r="I21" s="2609">
        <f t="shared" si="10"/>
        <v>95</v>
      </c>
      <c r="J21" s="2609">
        <f t="shared" si="10"/>
        <v>10</v>
      </c>
      <c r="K21" s="2609">
        <f t="shared" si="10"/>
        <v>16</v>
      </c>
      <c r="L21" s="2609">
        <f t="shared" si="10"/>
        <v>26</v>
      </c>
      <c r="M21" s="2609">
        <f t="shared" si="10"/>
        <v>70</v>
      </c>
      <c r="N21" s="2609">
        <f t="shared" si="10"/>
        <v>76</v>
      </c>
      <c r="O21" s="2609">
        <f t="shared" si="10"/>
        <v>146</v>
      </c>
      <c r="P21" s="3093" t="s">
        <v>130</v>
      </c>
      <c r="Q21" s="3093"/>
      <c r="R21" s="3093"/>
    </row>
    <row r="22" spans="1:18" s="311" customFormat="1" ht="31.5" customHeight="1" x14ac:dyDescent="0.25">
      <c r="A22" s="1950"/>
      <c r="B22" s="1950"/>
      <c r="C22" s="1950"/>
      <c r="D22" s="1961"/>
      <c r="E22" s="1961"/>
      <c r="F22" s="1961"/>
      <c r="G22" s="1961"/>
      <c r="H22" s="1961"/>
      <c r="I22" s="1961"/>
      <c r="J22" s="1961"/>
      <c r="K22" s="1961"/>
      <c r="L22" s="1961"/>
      <c r="M22" s="1961"/>
      <c r="N22" s="1961"/>
      <c r="O22" s="1961"/>
      <c r="P22" s="1951"/>
      <c r="Q22" s="1951"/>
      <c r="R22" s="1951"/>
    </row>
    <row r="23" spans="1:18" s="311" customFormat="1" ht="31.5" customHeight="1" x14ac:dyDescent="0.25">
      <c r="A23" s="1950"/>
      <c r="B23" s="1950"/>
      <c r="C23" s="1950"/>
      <c r="D23" s="1961"/>
      <c r="E23" s="1961"/>
      <c r="F23" s="1961"/>
      <c r="G23" s="1961"/>
      <c r="H23" s="1961"/>
      <c r="I23" s="1961"/>
      <c r="J23" s="1961"/>
      <c r="K23" s="1961"/>
      <c r="L23" s="1961"/>
      <c r="M23" s="1961"/>
      <c r="N23" s="1961"/>
      <c r="O23" s="1961"/>
      <c r="P23" s="1951"/>
      <c r="Q23" s="1951"/>
      <c r="R23" s="1951"/>
    </row>
    <row r="24" spans="1:18" s="311" customFormat="1" ht="31.5" customHeight="1" x14ac:dyDescent="0.25">
      <c r="A24" s="1950"/>
      <c r="B24" s="1950"/>
      <c r="C24" s="1950"/>
      <c r="D24" s="1961"/>
      <c r="E24" s="1961"/>
      <c r="F24" s="1961"/>
      <c r="G24" s="1961"/>
      <c r="H24" s="1961"/>
      <c r="I24" s="1961"/>
      <c r="J24" s="1961"/>
      <c r="K24" s="1961"/>
      <c r="L24" s="1961"/>
      <c r="M24" s="1961"/>
      <c r="N24" s="1961"/>
      <c r="O24" s="1961"/>
      <c r="P24" s="1951"/>
      <c r="Q24" s="1951"/>
      <c r="R24" s="1951"/>
    </row>
    <row r="25" spans="1:18" s="311" customFormat="1" ht="31.5" customHeight="1" x14ac:dyDescent="0.25">
      <c r="A25" s="1950"/>
      <c r="B25" s="1950"/>
      <c r="C25" s="1950"/>
      <c r="D25" s="1961"/>
      <c r="E25" s="1961"/>
      <c r="F25" s="1961"/>
      <c r="G25" s="1961"/>
      <c r="H25" s="1961"/>
      <c r="I25" s="1961"/>
      <c r="J25" s="1961"/>
      <c r="K25" s="1961"/>
      <c r="L25" s="1961"/>
      <c r="M25" s="1961"/>
      <c r="N25" s="1961"/>
      <c r="O25" s="1961"/>
      <c r="P25" s="1951"/>
      <c r="Q25" s="1951"/>
      <c r="R25" s="1951"/>
    </row>
    <row r="26" spans="1:18" s="311" customFormat="1" ht="31.5" customHeight="1" x14ac:dyDescent="0.25">
      <c r="A26" s="1950"/>
      <c r="B26" s="1950"/>
      <c r="C26" s="1950"/>
      <c r="D26" s="1961"/>
      <c r="E26" s="1961"/>
      <c r="F26" s="1961"/>
      <c r="G26" s="1961"/>
      <c r="H26" s="1961"/>
      <c r="I26" s="1961"/>
      <c r="J26" s="1961"/>
      <c r="K26" s="1961"/>
      <c r="L26" s="1961"/>
      <c r="M26" s="1961"/>
      <c r="N26" s="1961"/>
      <c r="O26" s="1961"/>
      <c r="P26" s="1951"/>
      <c r="Q26" s="1951"/>
      <c r="R26" s="1951"/>
    </row>
    <row r="27" spans="1:18" s="312" customFormat="1" ht="22.5" customHeight="1" thickBot="1" x14ac:dyDescent="0.3">
      <c r="A27" s="3068" t="s">
        <v>2325</v>
      </c>
      <c r="B27" s="3068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2790" t="s">
        <v>2136</v>
      </c>
      <c r="R27" s="2790"/>
    </row>
    <row r="28" spans="1:18" s="312" customFormat="1" ht="24" customHeight="1" thickTop="1" x14ac:dyDescent="0.25">
      <c r="A28" s="2976" t="s">
        <v>44</v>
      </c>
      <c r="B28" s="2972" t="s">
        <v>86</v>
      </c>
      <c r="C28" s="2972" t="s">
        <v>45</v>
      </c>
      <c r="D28" s="2972" t="s">
        <v>33</v>
      </c>
      <c r="E28" s="2972"/>
      <c r="F28" s="2972"/>
      <c r="G28" s="2972" t="s">
        <v>1</v>
      </c>
      <c r="H28" s="2972"/>
      <c r="I28" s="2972"/>
      <c r="J28" s="2972" t="s">
        <v>2</v>
      </c>
      <c r="K28" s="2972"/>
      <c r="L28" s="2972"/>
      <c r="M28" s="2847" t="s">
        <v>31</v>
      </c>
      <c r="N28" s="2847"/>
      <c r="O28" s="2847"/>
      <c r="P28" s="3084" t="s">
        <v>99</v>
      </c>
      <c r="Q28" s="3084" t="s">
        <v>126</v>
      </c>
      <c r="R28" s="3112" t="s">
        <v>253</v>
      </c>
    </row>
    <row r="29" spans="1:18" s="312" customFormat="1" ht="24" customHeight="1" x14ac:dyDescent="0.25">
      <c r="A29" s="2977"/>
      <c r="B29" s="3060"/>
      <c r="C29" s="3060"/>
      <c r="D29" s="2969" t="s">
        <v>94</v>
      </c>
      <c r="E29" s="2969"/>
      <c r="F29" s="2969"/>
      <c r="G29" s="2969" t="s">
        <v>95</v>
      </c>
      <c r="H29" s="2969"/>
      <c r="I29" s="2969"/>
      <c r="J29" s="2969" t="s">
        <v>96</v>
      </c>
      <c r="K29" s="2969"/>
      <c r="L29" s="2969"/>
      <c r="M29" s="2827" t="s">
        <v>116</v>
      </c>
      <c r="N29" s="2827"/>
      <c r="O29" s="2827"/>
      <c r="P29" s="3085"/>
      <c r="Q29" s="3085"/>
      <c r="R29" s="3113"/>
    </row>
    <row r="30" spans="1:18" s="312" customFormat="1" ht="24" customHeight="1" x14ac:dyDescent="0.25">
      <c r="A30" s="2977"/>
      <c r="B30" s="3060"/>
      <c r="C30" s="3060"/>
      <c r="D30" s="2559" t="s">
        <v>204</v>
      </c>
      <c r="E30" s="2559" t="s">
        <v>2833</v>
      </c>
      <c r="F30" s="2559" t="s">
        <v>26</v>
      </c>
      <c r="G30" s="2559" t="s">
        <v>204</v>
      </c>
      <c r="H30" s="2559" t="s">
        <v>2833</v>
      </c>
      <c r="I30" s="2559" t="s">
        <v>26</v>
      </c>
      <c r="J30" s="2559" t="s">
        <v>204</v>
      </c>
      <c r="K30" s="2559" t="s">
        <v>2833</v>
      </c>
      <c r="L30" s="2559" t="s">
        <v>26</v>
      </c>
      <c r="M30" s="2559" t="s">
        <v>204</v>
      </c>
      <c r="N30" s="2559" t="s">
        <v>2833</v>
      </c>
      <c r="O30" s="2559" t="s">
        <v>26</v>
      </c>
      <c r="P30" s="3085"/>
      <c r="Q30" s="3085"/>
      <c r="R30" s="3113"/>
    </row>
    <row r="31" spans="1:18" s="312" customFormat="1" ht="24" customHeight="1" thickBot="1" x14ac:dyDescent="0.3">
      <c r="A31" s="2978"/>
      <c r="B31" s="3064"/>
      <c r="C31" s="3064"/>
      <c r="D31" s="872" t="s">
        <v>181</v>
      </c>
      <c r="E31" s="872" t="s">
        <v>182</v>
      </c>
      <c r="F31" s="872" t="s">
        <v>183</v>
      </c>
      <c r="G31" s="872" t="s">
        <v>181</v>
      </c>
      <c r="H31" s="872" t="s">
        <v>182</v>
      </c>
      <c r="I31" s="872" t="s">
        <v>183</v>
      </c>
      <c r="J31" s="872" t="s">
        <v>181</v>
      </c>
      <c r="K31" s="872" t="s">
        <v>182</v>
      </c>
      <c r="L31" s="872" t="s">
        <v>183</v>
      </c>
      <c r="M31" s="872" t="s">
        <v>181</v>
      </c>
      <c r="N31" s="872" t="s">
        <v>182</v>
      </c>
      <c r="O31" s="872" t="s">
        <v>183</v>
      </c>
      <c r="P31" s="3088"/>
      <c r="Q31" s="3088"/>
      <c r="R31" s="3114"/>
    </row>
    <row r="32" spans="1:18" s="312" customFormat="1" ht="33" customHeight="1" x14ac:dyDescent="0.25">
      <c r="A32" s="3122" t="s">
        <v>51</v>
      </c>
      <c r="B32" s="1962" t="s">
        <v>52</v>
      </c>
      <c r="C32" s="19" t="s">
        <v>316</v>
      </c>
      <c r="D32" s="74">
        <v>0</v>
      </c>
      <c r="E32" s="74">
        <v>0</v>
      </c>
      <c r="F32" s="74">
        <v>0</v>
      </c>
      <c r="G32" s="74">
        <v>25</v>
      </c>
      <c r="H32" s="74">
        <v>17</v>
      </c>
      <c r="I32" s="74">
        <v>42</v>
      </c>
      <c r="J32" s="74">
        <v>10</v>
      </c>
      <c r="K32" s="74">
        <v>1</v>
      </c>
      <c r="L32" s="74">
        <v>11</v>
      </c>
      <c r="M32" s="74">
        <f t="shared" ref="M32:O32" si="11">SUM(J32,G32,D32)</f>
        <v>35</v>
      </c>
      <c r="N32" s="74">
        <f t="shared" si="11"/>
        <v>18</v>
      </c>
      <c r="O32" s="74">
        <f t="shared" si="11"/>
        <v>53</v>
      </c>
      <c r="P32" s="1041" t="s">
        <v>317</v>
      </c>
      <c r="Q32" s="1212" t="s">
        <v>132</v>
      </c>
      <c r="R32" s="3125" t="s">
        <v>100</v>
      </c>
    </row>
    <row r="33" spans="1:18" s="311" customFormat="1" ht="24" customHeight="1" x14ac:dyDescent="0.25">
      <c r="A33" s="3123"/>
      <c r="B33" s="3073" t="s">
        <v>89</v>
      </c>
      <c r="C33" s="19" t="s">
        <v>946</v>
      </c>
      <c r="D33" s="74">
        <f>SUM(D32:D32)</f>
        <v>0</v>
      </c>
      <c r="E33" s="74">
        <f>SUM(E32:E32)</f>
        <v>0</v>
      </c>
      <c r="F33" s="74">
        <v>0</v>
      </c>
      <c r="G33" s="74">
        <v>21</v>
      </c>
      <c r="H33" s="74">
        <v>11</v>
      </c>
      <c r="I33" s="74">
        <v>32</v>
      </c>
      <c r="J33" s="74">
        <v>16</v>
      </c>
      <c r="K33" s="74">
        <v>3</v>
      </c>
      <c r="L33" s="74">
        <v>19</v>
      </c>
      <c r="M33" s="74">
        <f t="shared" ref="M33:O34" si="12">SUM(J33,G33,D33)</f>
        <v>37</v>
      </c>
      <c r="N33" s="74">
        <f t="shared" si="12"/>
        <v>14</v>
      </c>
      <c r="O33" s="74">
        <f t="shared" si="12"/>
        <v>51</v>
      </c>
      <c r="P33" s="1033" t="s">
        <v>947</v>
      </c>
      <c r="Q33" s="3075" t="s">
        <v>567</v>
      </c>
      <c r="R33" s="3090"/>
    </row>
    <row r="34" spans="1:18" s="311" customFormat="1" ht="33" customHeight="1" x14ac:dyDescent="0.25">
      <c r="A34" s="3123"/>
      <c r="B34" s="3073"/>
      <c r="C34" s="19" t="s">
        <v>1002</v>
      </c>
      <c r="D34" s="74">
        <f>SUM(D33:D33)</f>
        <v>0</v>
      </c>
      <c r="E34" s="74">
        <f>SUM(E33:E33)</f>
        <v>0</v>
      </c>
      <c r="F34" s="74">
        <v>0</v>
      </c>
      <c r="G34" s="74">
        <v>24</v>
      </c>
      <c r="H34" s="74">
        <v>5</v>
      </c>
      <c r="I34" s="74">
        <v>29</v>
      </c>
      <c r="J34" s="74">
        <v>0</v>
      </c>
      <c r="K34" s="74">
        <v>0</v>
      </c>
      <c r="L34" s="74">
        <v>0</v>
      </c>
      <c r="M34" s="74">
        <f>SUM(J34,G34,D34)</f>
        <v>24</v>
      </c>
      <c r="N34" s="74">
        <f t="shared" si="12"/>
        <v>5</v>
      </c>
      <c r="O34" s="74">
        <f t="shared" si="12"/>
        <v>29</v>
      </c>
      <c r="P34" s="1033" t="s">
        <v>948</v>
      </c>
      <c r="Q34" s="3075"/>
      <c r="R34" s="3090"/>
    </row>
    <row r="35" spans="1:18" s="312" customFormat="1" ht="27.75" customHeight="1" x14ac:dyDescent="0.25">
      <c r="A35" s="3123"/>
      <c r="B35" s="3073" t="s">
        <v>46</v>
      </c>
      <c r="C35" s="3073"/>
      <c r="D35" s="74">
        <f>SUM(D33:D34)</f>
        <v>0</v>
      </c>
      <c r="E35" s="74">
        <f t="shared" ref="E35:O35" si="13">SUM(E33:E34)</f>
        <v>0</v>
      </c>
      <c r="F35" s="74">
        <f t="shared" si="13"/>
        <v>0</v>
      </c>
      <c r="G35" s="74">
        <f t="shared" si="13"/>
        <v>45</v>
      </c>
      <c r="H35" s="74">
        <f t="shared" si="13"/>
        <v>16</v>
      </c>
      <c r="I35" s="74">
        <f t="shared" si="13"/>
        <v>61</v>
      </c>
      <c r="J35" s="74">
        <f t="shared" si="13"/>
        <v>16</v>
      </c>
      <c r="K35" s="74">
        <f t="shared" si="13"/>
        <v>3</v>
      </c>
      <c r="L35" s="74">
        <f t="shared" si="13"/>
        <v>19</v>
      </c>
      <c r="M35" s="74">
        <f t="shared" si="13"/>
        <v>61</v>
      </c>
      <c r="N35" s="74">
        <f t="shared" si="13"/>
        <v>19</v>
      </c>
      <c r="O35" s="74">
        <f t="shared" si="13"/>
        <v>80</v>
      </c>
      <c r="P35" s="3063" t="s">
        <v>133</v>
      </c>
      <c r="Q35" s="3063"/>
      <c r="R35" s="3090"/>
    </row>
    <row r="36" spans="1:18" s="312" customFormat="1" ht="27.75" customHeight="1" x14ac:dyDescent="0.25">
      <c r="A36" s="3123"/>
      <c r="B36" s="3076" t="s">
        <v>320</v>
      </c>
      <c r="C36" s="1518" t="s">
        <v>1784</v>
      </c>
      <c r="D36" s="74">
        <f>SUM(D34:D35)</f>
        <v>0</v>
      </c>
      <c r="E36" s="74">
        <f t="shared" ref="E36:F36" si="14">SUM(E34:E35)</f>
        <v>0</v>
      </c>
      <c r="F36" s="74">
        <f t="shared" si="14"/>
        <v>0</v>
      </c>
      <c r="G36" s="74">
        <v>0</v>
      </c>
      <c r="H36" s="74">
        <v>0</v>
      </c>
      <c r="I36" s="74">
        <v>0</v>
      </c>
      <c r="J36" s="74">
        <v>5</v>
      </c>
      <c r="K36" s="74">
        <v>1</v>
      </c>
      <c r="L36" s="74">
        <v>6</v>
      </c>
      <c r="M36" s="74">
        <f>SUM(D36,G36,J36)</f>
        <v>5</v>
      </c>
      <c r="N36" s="74">
        <f>SUM(E36,H36,K36)</f>
        <v>1</v>
      </c>
      <c r="O36" s="74">
        <f>SUM(M36:N36)</f>
        <v>6</v>
      </c>
      <c r="P36" s="1799" t="s">
        <v>1811</v>
      </c>
      <c r="Q36" s="3121" t="s">
        <v>1004</v>
      </c>
      <c r="R36" s="3090"/>
    </row>
    <row r="37" spans="1:18" s="312" customFormat="1" ht="51" customHeight="1" x14ac:dyDescent="0.25">
      <c r="A37" s="3123"/>
      <c r="B37" s="2969"/>
      <c r="C37" s="19" t="s">
        <v>949</v>
      </c>
      <c r="D37" s="74">
        <f t="shared" ref="D37:E37" si="15">SUM(D34:D35)</f>
        <v>0</v>
      </c>
      <c r="E37" s="74">
        <f t="shared" si="15"/>
        <v>0</v>
      </c>
      <c r="F37" s="74">
        <v>0</v>
      </c>
      <c r="G37" s="74">
        <v>26</v>
      </c>
      <c r="H37" s="74">
        <v>31</v>
      </c>
      <c r="I37" s="74">
        <v>57</v>
      </c>
      <c r="J37" s="74">
        <v>0</v>
      </c>
      <c r="K37" s="74">
        <v>0</v>
      </c>
      <c r="L37" s="74">
        <v>0</v>
      </c>
      <c r="M37" s="74">
        <f>SUM(J37,G37,D37)</f>
        <v>26</v>
      </c>
      <c r="N37" s="74">
        <f t="shared" ref="N37:O38" si="16">SUM(K37,H37,E37)</f>
        <v>31</v>
      </c>
      <c r="O37" s="74">
        <f t="shared" si="16"/>
        <v>57</v>
      </c>
      <c r="P37" s="466" t="s">
        <v>1003</v>
      </c>
      <c r="Q37" s="3090"/>
      <c r="R37" s="3090"/>
    </row>
    <row r="38" spans="1:18" s="312" customFormat="1" ht="33" customHeight="1" x14ac:dyDescent="0.25">
      <c r="A38" s="3123"/>
      <c r="B38" s="3077"/>
      <c r="C38" s="19" t="s">
        <v>950</v>
      </c>
      <c r="D38" s="74">
        <f t="shared" ref="D38:E38" si="17">SUM(D35:D37)</f>
        <v>0</v>
      </c>
      <c r="E38" s="74">
        <f t="shared" si="17"/>
        <v>0</v>
      </c>
      <c r="F38" s="74">
        <v>0</v>
      </c>
      <c r="G38" s="74">
        <v>30</v>
      </c>
      <c r="H38" s="74">
        <v>11</v>
      </c>
      <c r="I38" s="74">
        <v>41</v>
      </c>
      <c r="J38" s="74">
        <v>0</v>
      </c>
      <c r="K38" s="74">
        <v>0</v>
      </c>
      <c r="L38" s="74">
        <v>0</v>
      </c>
      <c r="M38" s="74">
        <f>SUM(J38,G38,D38)</f>
        <v>30</v>
      </c>
      <c r="N38" s="74">
        <f>SUM(K38,H38,E38)</f>
        <v>11</v>
      </c>
      <c r="O38" s="74">
        <f t="shared" si="16"/>
        <v>41</v>
      </c>
      <c r="P38" s="466" t="s">
        <v>1005</v>
      </c>
      <c r="Q38" s="3104"/>
      <c r="R38" s="3090"/>
    </row>
    <row r="39" spans="1:18" s="312" customFormat="1" ht="27.75" customHeight="1" x14ac:dyDescent="0.25">
      <c r="A39" s="3123"/>
      <c r="B39" s="3073" t="s">
        <v>46</v>
      </c>
      <c r="C39" s="3073"/>
      <c r="D39" s="74">
        <f>SUM(D36:D38)</f>
        <v>0</v>
      </c>
      <c r="E39" s="74">
        <f t="shared" ref="E39:O39" si="18">SUM(E36:E38)</f>
        <v>0</v>
      </c>
      <c r="F39" s="74">
        <f t="shared" si="18"/>
        <v>0</v>
      </c>
      <c r="G39" s="74">
        <f t="shared" si="18"/>
        <v>56</v>
      </c>
      <c r="H39" s="74">
        <f t="shared" si="18"/>
        <v>42</v>
      </c>
      <c r="I39" s="74">
        <f t="shared" si="18"/>
        <v>98</v>
      </c>
      <c r="J39" s="74">
        <f t="shared" si="18"/>
        <v>5</v>
      </c>
      <c r="K39" s="74">
        <f t="shared" si="18"/>
        <v>1</v>
      </c>
      <c r="L39" s="74">
        <f t="shared" si="18"/>
        <v>6</v>
      </c>
      <c r="M39" s="74">
        <f t="shared" si="18"/>
        <v>61</v>
      </c>
      <c r="N39" s="74">
        <f t="shared" si="18"/>
        <v>43</v>
      </c>
      <c r="O39" s="74">
        <f t="shared" si="18"/>
        <v>104</v>
      </c>
      <c r="P39" s="3063" t="s">
        <v>133</v>
      </c>
      <c r="Q39" s="3063"/>
      <c r="R39" s="3090"/>
    </row>
    <row r="40" spans="1:18" s="311" customFormat="1" ht="27" customHeight="1" x14ac:dyDescent="0.25">
      <c r="A40" s="3123"/>
      <c r="B40" s="3076" t="s">
        <v>951</v>
      </c>
      <c r="C40" s="19" t="s">
        <v>952</v>
      </c>
      <c r="D40" s="74">
        <v>0</v>
      </c>
      <c r="E40" s="74">
        <v>0</v>
      </c>
      <c r="F40" s="74">
        <v>0</v>
      </c>
      <c r="G40" s="74">
        <v>9</v>
      </c>
      <c r="H40" s="74">
        <v>21</v>
      </c>
      <c r="I40" s="74">
        <v>30</v>
      </c>
      <c r="J40" s="74">
        <v>4</v>
      </c>
      <c r="K40" s="74">
        <v>4</v>
      </c>
      <c r="L40" s="74">
        <v>8</v>
      </c>
      <c r="M40" s="74">
        <f>SUM(J40,G40,D40)</f>
        <v>13</v>
      </c>
      <c r="N40" s="74">
        <f>SUM(K40,H40,E40)</f>
        <v>25</v>
      </c>
      <c r="O40" s="74">
        <f t="shared" ref="O40:O45" si="19">SUM(L40,I40,F40)</f>
        <v>38</v>
      </c>
      <c r="P40" s="1032" t="s">
        <v>1006</v>
      </c>
      <c r="Q40" s="3126" t="s">
        <v>953</v>
      </c>
      <c r="R40" s="3090"/>
    </row>
    <row r="41" spans="1:18" s="311" customFormat="1" ht="27" customHeight="1" x14ac:dyDescent="0.25">
      <c r="A41" s="3123"/>
      <c r="B41" s="3077"/>
      <c r="C41" s="1520" t="s">
        <v>2060</v>
      </c>
      <c r="D41" s="74">
        <v>0</v>
      </c>
      <c r="E41" s="74">
        <v>5</v>
      </c>
      <c r="F41" s="74">
        <v>5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f t="shared" ref="M41" si="20">SUM(J41,G41,D41)</f>
        <v>0</v>
      </c>
      <c r="N41" s="74">
        <f t="shared" ref="N41" si="21">SUM(K41,H41,E41)</f>
        <v>5</v>
      </c>
      <c r="O41" s="74">
        <f t="shared" ref="O41" si="22">SUM(L41,I41,F41)</f>
        <v>5</v>
      </c>
      <c r="P41" s="1805" t="s">
        <v>2231</v>
      </c>
      <c r="Q41" s="3127"/>
      <c r="R41" s="3090"/>
    </row>
    <row r="42" spans="1:18" s="311" customFormat="1" ht="27" customHeight="1" x14ac:dyDescent="0.25">
      <c r="A42" s="3123"/>
      <c r="B42" s="3073" t="s">
        <v>46</v>
      </c>
      <c r="C42" s="3073"/>
      <c r="D42" s="74">
        <f>SUM(D40:D41)</f>
        <v>0</v>
      </c>
      <c r="E42" s="74">
        <f t="shared" ref="E42:O42" si="23">SUM(E40:E41)</f>
        <v>5</v>
      </c>
      <c r="F42" s="74">
        <f t="shared" si="23"/>
        <v>5</v>
      </c>
      <c r="G42" s="74">
        <f t="shared" si="23"/>
        <v>9</v>
      </c>
      <c r="H42" s="74">
        <f t="shared" si="23"/>
        <v>21</v>
      </c>
      <c r="I42" s="74">
        <f t="shared" si="23"/>
        <v>30</v>
      </c>
      <c r="J42" s="74">
        <f t="shared" si="23"/>
        <v>4</v>
      </c>
      <c r="K42" s="74">
        <f t="shared" si="23"/>
        <v>4</v>
      </c>
      <c r="L42" s="74">
        <f t="shared" si="23"/>
        <v>8</v>
      </c>
      <c r="M42" s="74">
        <f t="shared" si="23"/>
        <v>13</v>
      </c>
      <c r="N42" s="74">
        <f t="shared" si="23"/>
        <v>30</v>
      </c>
      <c r="O42" s="74">
        <f t="shared" si="23"/>
        <v>43</v>
      </c>
      <c r="P42" s="3063" t="s">
        <v>133</v>
      </c>
      <c r="Q42" s="3063"/>
      <c r="R42" s="3090"/>
    </row>
    <row r="43" spans="1:18" s="311" customFormat="1" ht="36" customHeight="1" x14ac:dyDescent="0.25">
      <c r="A43" s="3123"/>
      <c r="B43" s="19" t="s">
        <v>323</v>
      </c>
      <c r="C43" s="19"/>
      <c r="D43" s="74">
        <f t="shared" ref="D43:E43" si="24">SUM(D39:D40)</f>
        <v>0</v>
      </c>
      <c r="E43" s="74">
        <f t="shared" si="24"/>
        <v>0</v>
      </c>
      <c r="F43" s="74">
        <v>0</v>
      </c>
      <c r="G43" s="74">
        <v>20</v>
      </c>
      <c r="H43" s="74">
        <v>26</v>
      </c>
      <c r="I43" s="74">
        <v>46</v>
      </c>
      <c r="J43" s="74">
        <v>0</v>
      </c>
      <c r="K43" s="74">
        <v>0</v>
      </c>
      <c r="L43" s="74">
        <v>0</v>
      </c>
      <c r="M43" s="74">
        <f t="shared" ref="M43" si="25">SUM(J43,G43,D43)</f>
        <v>20</v>
      </c>
      <c r="N43" s="74">
        <f>SUM(K43,H43,E43)</f>
        <v>26</v>
      </c>
      <c r="O43" s="74">
        <f t="shared" si="19"/>
        <v>46</v>
      </c>
      <c r="P43" s="1032"/>
      <c r="Q43" s="1032" t="s">
        <v>388</v>
      </c>
      <c r="R43" s="3090"/>
    </row>
    <row r="44" spans="1:18" s="311" customFormat="1" ht="36" customHeight="1" x14ac:dyDescent="0.25">
      <c r="A44" s="3123"/>
      <c r="B44" s="19" t="s">
        <v>954</v>
      </c>
      <c r="C44" s="19"/>
      <c r="D44" s="74">
        <f t="shared" ref="D44" si="26">SUM(D40:D43)</f>
        <v>0</v>
      </c>
      <c r="E44" s="74">
        <v>0</v>
      </c>
      <c r="F44" s="74">
        <v>0</v>
      </c>
      <c r="G44" s="74">
        <v>7</v>
      </c>
      <c r="H44" s="74">
        <v>37</v>
      </c>
      <c r="I44" s="74">
        <v>44</v>
      </c>
      <c r="J44" s="74">
        <v>0</v>
      </c>
      <c r="K44" s="74">
        <v>0</v>
      </c>
      <c r="L44" s="74">
        <v>0</v>
      </c>
      <c r="M44" s="74">
        <f>SUM(J44,G44,D44)</f>
        <v>7</v>
      </c>
      <c r="N44" s="74">
        <f>SUM(K44,H44,E44)</f>
        <v>37</v>
      </c>
      <c r="O44" s="74">
        <f t="shared" si="19"/>
        <v>44</v>
      </c>
      <c r="P44" s="1032"/>
      <c r="Q44" s="1032" t="s">
        <v>955</v>
      </c>
      <c r="R44" s="3090"/>
    </row>
    <row r="45" spans="1:18" s="311" customFormat="1" ht="33" customHeight="1" x14ac:dyDescent="0.25">
      <c r="A45" s="3124"/>
      <c r="B45" s="19" t="s">
        <v>582</v>
      </c>
      <c r="C45" s="19"/>
      <c r="D45" s="74">
        <f t="shared" ref="D45" si="27">SUM(D43:D44)</f>
        <v>0</v>
      </c>
      <c r="E45" s="74">
        <v>0</v>
      </c>
      <c r="F45" s="74">
        <v>0</v>
      </c>
      <c r="G45" s="74">
        <v>12</v>
      </c>
      <c r="H45" s="74">
        <v>19</v>
      </c>
      <c r="I45" s="74">
        <v>31</v>
      </c>
      <c r="J45" s="74">
        <v>0</v>
      </c>
      <c r="K45" s="74">
        <v>0</v>
      </c>
      <c r="L45" s="74">
        <v>0</v>
      </c>
      <c r="M45" s="74">
        <f>SUM(J45,G45,D45)</f>
        <v>12</v>
      </c>
      <c r="N45" s="74">
        <f t="shared" ref="N45" si="28">SUM(K45,H45,E45)</f>
        <v>19</v>
      </c>
      <c r="O45" s="74">
        <f t="shared" si="19"/>
        <v>31</v>
      </c>
      <c r="P45" s="460"/>
      <c r="Q45" s="460" t="s">
        <v>583</v>
      </c>
      <c r="R45" s="3104"/>
    </row>
    <row r="46" spans="1:18" s="311" customFormat="1" ht="33" customHeight="1" thickBot="1" x14ac:dyDescent="0.3">
      <c r="A46" s="3092" t="s">
        <v>92</v>
      </c>
      <c r="B46" s="3092"/>
      <c r="C46" s="3092"/>
      <c r="D46" s="2609">
        <f>SUM(D45,D44,D43,D42,D39,D35,D32)</f>
        <v>0</v>
      </c>
      <c r="E46" s="2609">
        <f t="shared" ref="E46:O46" si="29">SUM(E45,E44,E43,E42,E39,E35,E32)</f>
        <v>5</v>
      </c>
      <c r="F46" s="2609">
        <f t="shared" si="29"/>
        <v>5</v>
      </c>
      <c r="G46" s="2609">
        <f t="shared" si="29"/>
        <v>174</v>
      </c>
      <c r="H46" s="2609">
        <f t="shared" si="29"/>
        <v>178</v>
      </c>
      <c r="I46" s="2609">
        <f t="shared" si="29"/>
        <v>352</v>
      </c>
      <c r="J46" s="2609">
        <f t="shared" si="29"/>
        <v>35</v>
      </c>
      <c r="K46" s="2609">
        <f t="shared" si="29"/>
        <v>9</v>
      </c>
      <c r="L46" s="2609">
        <f t="shared" si="29"/>
        <v>44</v>
      </c>
      <c r="M46" s="2609">
        <f t="shared" si="29"/>
        <v>209</v>
      </c>
      <c r="N46" s="2609">
        <f t="shared" si="29"/>
        <v>192</v>
      </c>
      <c r="O46" s="2609">
        <f t="shared" si="29"/>
        <v>401</v>
      </c>
      <c r="P46" s="3093" t="s">
        <v>130</v>
      </c>
      <c r="Q46" s="3093"/>
      <c r="R46" s="3093"/>
    </row>
    <row r="47" spans="1:18" s="311" customFormat="1" ht="33" customHeight="1" x14ac:dyDescent="0.25">
      <c r="A47" s="858"/>
      <c r="B47" s="858"/>
      <c r="C47" s="858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864"/>
      <c r="Q47" s="864"/>
      <c r="R47" s="864"/>
    </row>
    <row r="48" spans="1:18" s="311" customFormat="1" ht="33" customHeight="1" x14ac:dyDescent="0.25">
      <c r="A48" s="1950"/>
      <c r="B48" s="1950"/>
      <c r="C48" s="1950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1951"/>
      <c r="Q48" s="1951"/>
      <c r="R48" s="1951"/>
    </row>
    <row r="49" spans="1:18" s="311" customFormat="1" ht="33" customHeight="1" x14ac:dyDescent="0.25">
      <c r="A49" s="858"/>
      <c r="B49" s="858"/>
      <c r="C49" s="858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864"/>
      <c r="Q49" s="864"/>
      <c r="R49" s="864"/>
    </row>
    <row r="50" spans="1:18" s="311" customFormat="1" ht="27" customHeight="1" thickBot="1" x14ac:dyDescent="0.3">
      <c r="A50" s="3068" t="s">
        <v>2325</v>
      </c>
      <c r="B50" s="3068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2790" t="s">
        <v>2136</v>
      </c>
      <c r="R50" s="2790"/>
    </row>
    <row r="51" spans="1:18" s="311" customFormat="1" ht="24" customHeight="1" thickTop="1" x14ac:dyDescent="0.25">
      <c r="A51" s="2976" t="s">
        <v>44</v>
      </c>
      <c r="B51" s="2972" t="s">
        <v>86</v>
      </c>
      <c r="C51" s="2972" t="s">
        <v>45</v>
      </c>
      <c r="D51" s="2972" t="s">
        <v>33</v>
      </c>
      <c r="E51" s="2972"/>
      <c r="F51" s="2972"/>
      <c r="G51" s="2972" t="s">
        <v>1</v>
      </c>
      <c r="H51" s="2972"/>
      <c r="I51" s="2972"/>
      <c r="J51" s="2972" t="s">
        <v>2</v>
      </c>
      <c r="K51" s="2972"/>
      <c r="L51" s="2972"/>
      <c r="M51" s="2847" t="s">
        <v>31</v>
      </c>
      <c r="N51" s="2847"/>
      <c r="O51" s="2847"/>
      <c r="P51" s="3084" t="s">
        <v>99</v>
      </c>
      <c r="Q51" s="3084" t="s">
        <v>126</v>
      </c>
      <c r="R51" s="3112" t="s">
        <v>253</v>
      </c>
    </row>
    <row r="52" spans="1:18" s="311" customFormat="1" ht="24" customHeight="1" x14ac:dyDescent="0.25">
      <c r="A52" s="2977"/>
      <c r="B52" s="3060"/>
      <c r="C52" s="3060"/>
      <c r="D52" s="2969" t="s">
        <v>94</v>
      </c>
      <c r="E52" s="2969"/>
      <c r="F52" s="2969"/>
      <c r="G52" s="2969" t="s">
        <v>95</v>
      </c>
      <c r="H52" s="2969"/>
      <c r="I52" s="2969"/>
      <c r="J52" s="2969" t="s">
        <v>96</v>
      </c>
      <c r="K52" s="2969"/>
      <c r="L52" s="2969"/>
      <c r="M52" s="2827" t="s">
        <v>116</v>
      </c>
      <c r="N52" s="2827"/>
      <c r="O52" s="2827"/>
      <c r="P52" s="3085"/>
      <c r="Q52" s="3085"/>
      <c r="R52" s="3113"/>
    </row>
    <row r="53" spans="1:18" s="311" customFormat="1" ht="24" customHeight="1" x14ac:dyDescent="0.25">
      <c r="A53" s="2977"/>
      <c r="B53" s="3060"/>
      <c r="C53" s="3060"/>
      <c r="D53" s="2559" t="s">
        <v>204</v>
      </c>
      <c r="E53" s="2559" t="s">
        <v>2833</v>
      </c>
      <c r="F53" s="2559" t="s">
        <v>26</v>
      </c>
      <c r="G53" s="2559" t="s">
        <v>204</v>
      </c>
      <c r="H53" s="2559" t="s">
        <v>2833</v>
      </c>
      <c r="I53" s="2559" t="s">
        <v>26</v>
      </c>
      <c r="J53" s="2559" t="s">
        <v>204</v>
      </c>
      <c r="K53" s="2559" t="s">
        <v>2833</v>
      </c>
      <c r="L53" s="2559" t="s">
        <v>26</v>
      </c>
      <c r="M53" s="2559" t="s">
        <v>204</v>
      </c>
      <c r="N53" s="2559" t="s">
        <v>2833</v>
      </c>
      <c r="O53" s="2559" t="s">
        <v>26</v>
      </c>
      <c r="P53" s="3085"/>
      <c r="Q53" s="3085"/>
      <c r="R53" s="3113"/>
    </row>
    <row r="54" spans="1:18" s="311" customFormat="1" ht="24" customHeight="1" thickBot="1" x14ac:dyDescent="0.3">
      <c r="A54" s="2978"/>
      <c r="B54" s="3064"/>
      <c r="C54" s="3064"/>
      <c r="D54" s="872" t="s">
        <v>181</v>
      </c>
      <c r="E54" s="872" t="s">
        <v>182</v>
      </c>
      <c r="F54" s="872" t="s">
        <v>183</v>
      </c>
      <c r="G54" s="872" t="s">
        <v>181</v>
      </c>
      <c r="H54" s="872" t="s">
        <v>182</v>
      </c>
      <c r="I54" s="872" t="s">
        <v>183</v>
      </c>
      <c r="J54" s="872" t="s">
        <v>181</v>
      </c>
      <c r="K54" s="872" t="s">
        <v>182</v>
      </c>
      <c r="L54" s="872" t="s">
        <v>183</v>
      </c>
      <c r="M54" s="872" t="s">
        <v>181</v>
      </c>
      <c r="N54" s="872" t="s">
        <v>182</v>
      </c>
      <c r="O54" s="872" t="s">
        <v>183</v>
      </c>
      <c r="P54" s="3088"/>
      <c r="Q54" s="3088"/>
      <c r="R54" s="3114"/>
    </row>
    <row r="55" spans="1:18" s="311" customFormat="1" ht="33.75" customHeight="1" x14ac:dyDescent="0.25">
      <c r="A55" s="3094" t="s">
        <v>37</v>
      </c>
      <c r="B55" s="892" t="s">
        <v>59</v>
      </c>
      <c r="C55" s="1108"/>
      <c r="D55" s="2607">
        <v>0</v>
      </c>
      <c r="E55" s="2607">
        <v>0</v>
      </c>
      <c r="F55" s="2607">
        <v>0</v>
      </c>
      <c r="G55" s="2607">
        <v>40</v>
      </c>
      <c r="H55" s="2607">
        <v>71</v>
      </c>
      <c r="I55" s="2607">
        <v>111</v>
      </c>
      <c r="J55" s="2607">
        <v>31</v>
      </c>
      <c r="K55" s="2607">
        <v>59</v>
      </c>
      <c r="L55" s="2607">
        <v>90</v>
      </c>
      <c r="M55" s="2607">
        <f t="shared" ref="M55:O55" si="30">SUM(J55,G55,D55)</f>
        <v>71</v>
      </c>
      <c r="N55" s="2607">
        <f t="shared" si="30"/>
        <v>130</v>
      </c>
      <c r="O55" s="2607">
        <f t="shared" si="30"/>
        <v>201</v>
      </c>
      <c r="P55" s="1114"/>
      <c r="Q55" s="1966" t="s">
        <v>137</v>
      </c>
      <c r="R55" s="3094" t="s">
        <v>1007</v>
      </c>
    </row>
    <row r="56" spans="1:18" s="311" customFormat="1" ht="33.75" customHeight="1" x14ac:dyDescent="0.25">
      <c r="A56" s="2969"/>
      <c r="B56" s="19" t="s">
        <v>60</v>
      </c>
      <c r="C56" s="867"/>
      <c r="D56" s="2607">
        <v>0</v>
      </c>
      <c r="E56" s="2607">
        <v>0</v>
      </c>
      <c r="F56" s="2607">
        <v>0</v>
      </c>
      <c r="G56" s="74">
        <v>30</v>
      </c>
      <c r="H56" s="74">
        <v>16</v>
      </c>
      <c r="I56" s="74">
        <v>46</v>
      </c>
      <c r="J56" s="74">
        <v>26</v>
      </c>
      <c r="K56" s="74">
        <v>7</v>
      </c>
      <c r="L56" s="74">
        <v>33</v>
      </c>
      <c r="M56" s="74">
        <f t="shared" ref="M56:O60" si="31">SUM(J56,G56,D56)</f>
        <v>56</v>
      </c>
      <c r="N56" s="74">
        <f t="shared" si="31"/>
        <v>23</v>
      </c>
      <c r="O56" s="74">
        <f t="shared" si="31"/>
        <v>79</v>
      </c>
      <c r="P56" s="866"/>
      <c r="Q56" s="1033" t="s">
        <v>138</v>
      </c>
      <c r="R56" s="2969"/>
    </row>
    <row r="57" spans="1:18" s="311" customFormat="1" ht="33.75" customHeight="1" x14ac:dyDescent="0.25">
      <c r="A57" s="2969"/>
      <c r="B57" s="19" t="s">
        <v>61</v>
      </c>
      <c r="C57" s="867"/>
      <c r="D57" s="2607">
        <v>0</v>
      </c>
      <c r="E57" s="2607">
        <v>0</v>
      </c>
      <c r="F57" s="2607">
        <v>0</v>
      </c>
      <c r="G57" s="74">
        <v>17</v>
      </c>
      <c r="H57" s="74">
        <v>21</v>
      </c>
      <c r="I57" s="74">
        <v>38</v>
      </c>
      <c r="J57" s="74">
        <v>30</v>
      </c>
      <c r="K57" s="74">
        <v>20</v>
      </c>
      <c r="L57" s="74">
        <v>50</v>
      </c>
      <c r="M57" s="74">
        <f t="shared" si="31"/>
        <v>47</v>
      </c>
      <c r="N57" s="74">
        <f t="shared" si="31"/>
        <v>41</v>
      </c>
      <c r="O57" s="74">
        <f t="shared" si="31"/>
        <v>88</v>
      </c>
      <c r="P57" s="866"/>
      <c r="Q57" s="1033" t="s">
        <v>139</v>
      </c>
      <c r="R57" s="2969"/>
    </row>
    <row r="58" spans="1:18" s="311" customFormat="1" ht="33.75" customHeight="1" x14ac:dyDescent="0.25">
      <c r="A58" s="2969"/>
      <c r="B58" s="19" t="s">
        <v>62</v>
      </c>
      <c r="C58" s="867"/>
      <c r="D58" s="2607">
        <v>0</v>
      </c>
      <c r="E58" s="2607">
        <v>0</v>
      </c>
      <c r="F58" s="2607">
        <v>0</v>
      </c>
      <c r="G58" s="74">
        <v>13</v>
      </c>
      <c r="H58" s="74">
        <v>22</v>
      </c>
      <c r="I58" s="74">
        <v>35</v>
      </c>
      <c r="J58" s="74">
        <v>19</v>
      </c>
      <c r="K58" s="74">
        <v>17</v>
      </c>
      <c r="L58" s="74">
        <v>36</v>
      </c>
      <c r="M58" s="74">
        <f t="shared" si="31"/>
        <v>32</v>
      </c>
      <c r="N58" s="74">
        <f t="shared" si="31"/>
        <v>39</v>
      </c>
      <c r="O58" s="74">
        <f t="shared" si="31"/>
        <v>71</v>
      </c>
      <c r="P58" s="866"/>
      <c r="Q58" s="1033" t="s">
        <v>687</v>
      </c>
      <c r="R58" s="2969"/>
    </row>
    <row r="59" spans="1:18" s="311" customFormat="1" ht="33.75" customHeight="1" x14ac:dyDescent="0.25">
      <c r="A59" s="2969"/>
      <c r="B59" s="19" t="s">
        <v>957</v>
      </c>
      <c r="C59" s="867"/>
      <c r="D59" s="2607">
        <v>0</v>
      </c>
      <c r="E59" s="2607">
        <v>0</v>
      </c>
      <c r="F59" s="2607">
        <v>0</v>
      </c>
      <c r="G59" s="74">
        <v>8</v>
      </c>
      <c r="H59" s="74">
        <v>12</v>
      </c>
      <c r="I59" s="74">
        <v>20</v>
      </c>
      <c r="J59" s="74">
        <v>7</v>
      </c>
      <c r="K59" s="74">
        <v>5</v>
      </c>
      <c r="L59" s="74">
        <v>12</v>
      </c>
      <c r="M59" s="74">
        <f t="shared" si="31"/>
        <v>15</v>
      </c>
      <c r="N59" s="74">
        <f t="shared" si="31"/>
        <v>17</v>
      </c>
      <c r="O59" s="74">
        <f t="shared" si="31"/>
        <v>32</v>
      </c>
      <c r="P59" s="866"/>
      <c r="Q59" s="1033" t="s">
        <v>141</v>
      </c>
      <c r="R59" s="2969"/>
    </row>
    <row r="60" spans="1:18" s="311" customFormat="1" ht="33.75" customHeight="1" x14ac:dyDescent="0.25">
      <c r="A60" s="3077"/>
      <c r="B60" s="19" t="s">
        <v>63</v>
      </c>
      <c r="C60" s="867"/>
      <c r="D60" s="2607">
        <v>0</v>
      </c>
      <c r="E60" s="2607">
        <v>0</v>
      </c>
      <c r="F60" s="2607">
        <v>0</v>
      </c>
      <c r="G60" s="74">
        <v>16</v>
      </c>
      <c r="H60" s="74">
        <v>24</v>
      </c>
      <c r="I60" s="74">
        <v>40</v>
      </c>
      <c r="J60" s="74">
        <v>4</v>
      </c>
      <c r="K60" s="74">
        <v>7</v>
      </c>
      <c r="L60" s="74">
        <v>11</v>
      </c>
      <c r="M60" s="74">
        <f t="shared" si="31"/>
        <v>20</v>
      </c>
      <c r="N60" s="74">
        <f t="shared" si="31"/>
        <v>31</v>
      </c>
      <c r="O60" s="74">
        <f t="shared" si="31"/>
        <v>51</v>
      </c>
      <c r="P60" s="460"/>
      <c r="Q60" s="460" t="s">
        <v>141</v>
      </c>
      <c r="R60" s="3077"/>
    </row>
    <row r="61" spans="1:18" s="311" customFormat="1" ht="33.75" customHeight="1" x14ac:dyDescent="0.25">
      <c r="A61" s="3073" t="s">
        <v>92</v>
      </c>
      <c r="B61" s="3073"/>
      <c r="C61" s="3073"/>
      <c r="D61" s="74">
        <f>SUM(D55:D60)</f>
        <v>0</v>
      </c>
      <c r="E61" s="74">
        <f t="shared" ref="E61:O61" si="32">SUM(E55:E60)</f>
        <v>0</v>
      </c>
      <c r="F61" s="74">
        <f t="shared" si="32"/>
        <v>0</v>
      </c>
      <c r="G61" s="74">
        <f t="shared" si="32"/>
        <v>124</v>
      </c>
      <c r="H61" s="74">
        <f t="shared" si="32"/>
        <v>166</v>
      </c>
      <c r="I61" s="74">
        <f t="shared" si="32"/>
        <v>290</v>
      </c>
      <c r="J61" s="74">
        <f t="shared" si="32"/>
        <v>117</v>
      </c>
      <c r="K61" s="74">
        <f t="shared" si="32"/>
        <v>115</v>
      </c>
      <c r="L61" s="74">
        <f t="shared" si="32"/>
        <v>232</v>
      </c>
      <c r="M61" s="74">
        <f t="shared" si="32"/>
        <v>241</v>
      </c>
      <c r="N61" s="74">
        <f t="shared" si="32"/>
        <v>281</v>
      </c>
      <c r="O61" s="74">
        <f t="shared" si="32"/>
        <v>522</v>
      </c>
      <c r="P61" s="3075" t="s">
        <v>130</v>
      </c>
      <c r="Q61" s="3075"/>
      <c r="R61" s="3075"/>
    </row>
    <row r="62" spans="1:18" s="311" customFormat="1" ht="33.75" customHeight="1" x14ac:dyDescent="0.25">
      <c r="A62" s="3076" t="s">
        <v>38</v>
      </c>
      <c r="B62" s="1306" t="s">
        <v>67</v>
      </c>
      <c r="C62" s="1303" t="s">
        <v>1008</v>
      </c>
      <c r="D62" s="74">
        <v>9</v>
      </c>
      <c r="E62" s="74">
        <v>4</v>
      </c>
      <c r="F62" s="74">
        <v>13</v>
      </c>
      <c r="G62" s="74">
        <v>14</v>
      </c>
      <c r="H62" s="74">
        <v>20</v>
      </c>
      <c r="I62" s="74">
        <v>34</v>
      </c>
      <c r="J62" s="74">
        <v>4</v>
      </c>
      <c r="K62" s="74">
        <v>5</v>
      </c>
      <c r="L62" s="74">
        <v>9</v>
      </c>
      <c r="M62" s="74">
        <f t="shared" ref="M62:O64" si="33">SUM(J62,G62,D62)</f>
        <v>27</v>
      </c>
      <c r="N62" s="74">
        <f t="shared" si="33"/>
        <v>29</v>
      </c>
      <c r="O62" s="74">
        <f>SUM(L62,I62,F62)</f>
        <v>56</v>
      </c>
      <c r="P62" s="1308"/>
      <c r="Q62" s="1302" t="s">
        <v>161</v>
      </c>
      <c r="R62" s="3110" t="s">
        <v>160</v>
      </c>
    </row>
    <row r="63" spans="1:18" s="311" customFormat="1" ht="33.75" customHeight="1" x14ac:dyDescent="0.25">
      <c r="A63" s="2969"/>
      <c r="B63" s="3073" t="s">
        <v>68</v>
      </c>
      <c r="C63" s="1303" t="s">
        <v>959</v>
      </c>
      <c r="D63" s="74">
        <v>12</v>
      </c>
      <c r="E63" s="74">
        <v>6</v>
      </c>
      <c r="F63" s="74">
        <v>18</v>
      </c>
      <c r="G63" s="74">
        <v>25</v>
      </c>
      <c r="H63" s="74">
        <v>20</v>
      </c>
      <c r="I63" s="74">
        <v>45</v>
      </c>
      <c r="J63" s="74">
        <v>18</v>
      </c>
      <c r="K63" s="74">
        <v>1</v>
      </c>
      <c r="L63" s="74">
        <v>19</v>
      </c>
      <c r="M63" s="74">
        <f t="shared" si="33"/>
        <v>55</v>
      </c>
      <c r="N63" s="74">
        <f t="shared" si="33"/>
        <v>27</v>
      </c>
      <c r="O63" s="74">
        <f t="shared" si="33"/>
        <v>82</v>
      </c>
      <c r="P63" s="1310" t="s">
        <v>162</v>
      </c>
      <c r="Q63" s="3078" t="s">
        <v>162</v>
      </c>
      <c r="R63" s="3111" t="s">
        <v>160</v>
      </c>
    </row>
    <row r="64" spans="1:18" s="311" customFormat="1" ht="33.75" customHeight="1" x14ac:dyDescent="0.25">
      <c r="A64" s="2969"/>
      <c r="B64" s="3073"/>
      <c r="C64" s="1303" t="s">
        <v>961</v>
      </c>
      <c r="D64" s="74">
        <v>22</v>
      </c>
      <c r="E64" s="74">
        <v>12</v>
      </c>
      <c r="F64" s="74">
        <v>34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f t="shared" si="33"/>
        <v>22</v>
      </c>
      <c r="N64" s="74">
        <f t="shared" si="33"/>
        <v>12</v>
      </c>
      <c r="O64" s="74">
        <f t="shared" si="33"/>
        <v>34</v>
      </c>
      <c r="P64" s="1315" t="s">
        <v>1009</v>
      </c>
      <c r="Q64" s="3079"/>
      <c r="R64" s="3111" t="s">
        <v>160</v>
      </c>
    </row>
    <row r="65" spans="1:19" s="311" customFormat="1" ht="33.75" customHeight="1" x14ac:dyDescent="0.25">
      <c r="A65" s="2969"/>
      <c r="B65" s="3073" t="s">
        <v>46</v>
      </c>
      <c r="C65" s="3073"/>
      <c r="D65" s="74">
        <f>SUM(D63:D64)</f>
        <v>34</v>
      </c>
      <c r="E65" s="74">
        <f t="shared" ref="E65:O65" si="34">SUM(E63:E64)</f>
        <v>18</v>
      </c>
      <c r="F65" s="74">
        <f t="shared" si="34"/>
        <v>52</v>
      </c>
      <c r="G65" s="74">
        <f t="shared" si="34"/>
        <v>25</v>
      </c>
      <c r="H65" s="74">
        <f t="shared" si="34"/>
        <v>20</v>
      </c>
      <c r="I65" s="74">
        <f t="shared" si="34"/>
        <v>45</v>
      </c>
      <c r="J65" s="74">
        <f t="shared" si="34"/>
        <v>18</v>
      </c>
      <c r="K65" s="74">
        <f t="shared" si="34"/>
        <v>1</v>
      </c>
      <c r="L65" s="74">
        <f t="shared" si="34"/>
        <v>19</v>
      </c>
      <c r="M65" s="74">
        <f t="shared" si="34"/>
        <v>77</v>
      </c>
      <c r="N65" s="74">
        <f t="shared" si="34"/>
        <v>39</v>
      </c>
      <c r="O65" s="74">
        <f t="shared" si="34"/>
        <v>116</v>
      </c>
      <c r="P65" s="3063" t="s">
        <v>133</v>
      </c>
      <c r="Q65" s="3063"/>
      <c r="R65" s="3111" t="s">
        <v>160</v>
      </c>
    </row>
    <row r="66" spans="1:19" s="311" customFormat="1" ht="33.75" customHeight="1" x14ac:dyDescent="0.25">
      <c r="A66" s="2969"/>
      <c r="B66" s="1306" t="s">
        <v>70</v>
      </c>
      <c r="C66" s="1303"/>
      <c r="D66" s="74">
        <v>0</v>
      </c>
      <c r="E66" s="74">
        <v>0</v>
      </c>
      <c r="F66" s="74">
        <v>0</v>
      </c>
      <c r="G66" s="74">
        <v>26</v>
      </c>
      <c r="H66" s="74">
        <v>18</v>
      </c>
      <c r="I66" s="74">
        <v>44</v>
      </c>
      <c r="J66" s="74">
        <v>22</v>
      </c>
      <c r="K66" s="74">
        <v>4</v>
      </c>
      <c r="L66" s="74">
        <v>26</v>
      </c>
      <c r="M66" s="74">
        <f t="shared" ref="M66:O67" si="35">SUM(J66,G66,D66)</f>
        <v>48</v>
      </c>
      <c r="N66" s="74">
        <f t="shared" si="35"/>
        <v>22</v>
      </c>
      <c r="O66" s="74">
        <f t="shared" si="35"/>
        <v>70</v>
      </c>
      <c r="P66" s="1308"/>
      <c r="Q66" s="1302" t="s">
        <v>164</v>
      </c>
      <c r="R66" s="3111" t="s">
        <v>160</v>
      </c>
    </row>
    <row r="67" spans="1:19" s="311" customFormat="1" ht="33.75" customHeight="1" x14ac:dyDescent="0.25">
      <c r="A67" s="2969"/>
      <c r="B67" s="1306" t="s">
        <v>71</v>
      </c>
      <c r="C67" s="1303"/>
      <c r="D67" s="74">
        <v>4</v>
      </c>
      <c r="E67" s="74">
        <v>5</v>
      </c>
      <c r="F67" s="74">
        <v>9</v>
      </c>
      <c r="G67" s="74">
        <v>22</v>
      </c>
      <c r="H67" s="74">
        <v>24</v>
      </c>
      <c r="I67" s="74">
        <v>46</v>
      </c>
      <c r="J67" s="74">
        <v>7</v>
      </c>
      <c r="K67" s="74">
        <v>2</v>
      </c>
      <c r="L67" s="74">
        <v>9</v>
      </c>
      <c r="M67" s="74">
        <f t="shared" si="35"/>
        <v>33</v>
      </c>
      <c r="N67" s="74">
        <f t="shared" si="35"/>
        <v>31</v>
      </c>
      <c r="O67" s="74">
        <f t="shared" si="35"/>
        <v>64</v>
      </c>
      <c r="P67" s="1308"/>
      <c r="Q67" s="1302" t="s">
        <v>165</v>
      </c>
      <c r="R67" s="3111" t="s">
        <v>160</v>
      </c>
    </row>
    <row r="68" spans="1:19" s="311" customFormat="1" ht="33.75" customHeight="1" x14ac:dyDescent="0.25">
      <c r="A68" s="2969"/>
      <c r="B68" s="2445" t="s">
        <v>207</v>
      </c>
      <c r="C68" s="2440"/>
      <c r="D68" s="96">
        <v>0</v>
      </c>
      <c r="E68" s="96">
        <v>0</v>
      </c>
      <c r="F68" s="96">
        <v>0</v>
      </c>
      <c r="G68" s="96">
        <v>13</v>
      </c>
      <c r="H68" s="96">
        <v>21</v>
      </c>
      <c r="I68" s="96">
        <v>34</v>
      </c>
      <c r="J68" s="96">
        <v>0</v>
      </c>
      <c r="K68" s="96">
        <v>0</v>
      </c>
      <c r="L68" s="96">
        <v>0</v>
      </c>
      <c r="M68" s="96">
        <f t="shared" ref="M68" si="36">SUM(J68,G68,D68)</f>
        <v>13</v>
      </c>
      <c r="N68" s="96">
        <f t="shared" ref="N68" si="37">SUM(K68,H68,E68)</f>
        <v>21</v>
      </c>
      <c r="O68" s="96">
        <f t="shared" ref="O68" si="38">SUM(L68,I68,F68)</f>
        <v>34</v>
      </c>
      <c r="P68" s="2449"/>
      <c r="Q68" s="1103" t="s">
        <v>1504</v>
      </c>
      <c r="R68" s="3111" t="s">
        <v>160</v>
      </c>
    </row>
    <row r="69" spans="1:19" s="311" customFormat="1" ht="30.75" customHeight="1" thickBot="1" x14ac:dyDescent="0.3">
      <c r="A69" s="3092" t="s">
        <v>92</v>
      </c>
      <c r="B69" s="3092"/>
      <c r="C69" s="3092"/>
      <c r="D69" s="2609">
        <f t="shared" ref="D69:O69" si="39">SUM(D65,D66:D67,D68,D62)</f>
        <v>47</v>
      </c>
      <c r="E69" s="2609">
        <f t="shared" si="39"/>
        <v>27</v>
      </c>
      <c r="F69" s="2609">
        <f t="shared" si="39"/>
        <v>74</v>
      </c>
      <c r="G69" s="2609">
        <f t="shared" si="39"/>
        <v>100</v>
      </c>
      <c r="H69" s="2609">
        <f t="shared" si="39"/>
        <v>103</v>
      </c>
      <c r="I69" s="2609">
        <f t="shared" si="39"/>
        <v>203</v>
      </c>
      <c r="J69" s="2609">
        <f t="shared" si="39"/>
        <v>51</v>
      </c>
      <c r="K69" s="2609">
        <f t="shared" si="39"/>
        <v>12</v>
      </c>
      <c r="L69" s="2609">
        <f t="shared" si="39"/>
        <v>63</v>
      </c>
      <c r="M69" s="2609">
        <f t="shared" si="39"/>
        <v>198</v>
      </c>
      <c r="N69" s="2609">
        <f t="shared" si="39"/>
        <v>142</v>
      </c>
      <c r="O69" s="2609">
        <f t="shared" si="39"/>
        <v>340</v>
      </c>
      <c r="P69" s="3093" t="s">
        <v>130</v>
      </c>
      <c r="Q69" s="3093"/>
      <c r="R69" s="3093"/>
    </row>
    <row r="70" spans="1:19" s="311" customFormat="1" ht="24.75" customHeight="1" x14ac:dyDescent="0.25">
      <c r="A70" s="2436"/>
      <c r="B70" s="2436"/>
      <c r="C70" s="243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2439"/>
      <c r="Q70" s="2439"/>
      <c r="R70" s="2439"/>
    </row>
    <row r="71" spans="1:19" s="311" customFormat="1" ht="24.75" customHeight="1" x14ac:dyDescent="0.25">
      <c r="A71" s="1950"/>
      <c r="B71" s="1950"/>
      <c r="C71" s="1950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1951"/>
      <c r="Q71" s="1951"/>
      <c r="R71" s="1951"/>
    </row>
    <row r="72" spans="1:19" s="311" customFormat="1" ht="21" customHeight="1" x14ac:dyDescent="0.25">
      <c r="A72" s="1301"/>
      <c r="B72" s="1301"/>
      <c r="C72" s="130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1304"/>
      <c r="Q72" s="1304"/>
      <c r="R72" s="1304"/>
    </row>
    <row r="73" spans="1:19" s="311" customFormat="1" ht="26.25" customHeight="1" thickBot="1" x14ac:dyDescent="0.3">
      <c r="A73" s="3068" t="s">
        <v>2325</v>
      </c>
      <c r="B73" s="3068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2790" t="s">
        <v>2136</v>
      </c>
      <c r="R73" s="2790"/>
    </row>
    <row r="74" spans="1:19" s="311" customFormat="1" ht="24" customHeight="1" thickTop="1" x14ac:dyDescent="0.25">
      <c r="A74" s="2976" t="s">
        <v>44</v>
      </c>
      <c r="B74" s="2972" t="s">
        <v>86</v>
      </c>
      <c r="C74" s="2972" t="s">
        <v>45</v>
      </c>
      <c r="D74" s="2972" t="s">
        <v>33</v>
      </c>
      <c r="E74" s="2972"/>
      <c r="F74" s="2972"/>
      <c r="G74" s="2972" t="s">
        <v>1</v>
      </c>
      <c r="H74" s="2972"/>
      <c r="I74" s="2972"/>
      <c r="J74" s="2972" t="s">
        <v>2</v>
      </c>
      <c r="K74" s="2972"/>
      <c r="L74" s="2972"/>
      <c r="M74" s="2847" t="s">
        <v>31</v>
      </c>
      <c r="N74" s="2847"/>
      <c r="O74" s="2847"/>
      <c r="P74" s="3084" t="s">
        <v>99</v>
      </c>
      <c r="Q74" s="3084" t="s">
        <v>126</v>
      </c>
      <c r="R74" s="3112" t="s">
        <v>253</v>
      </c>
    </row>
    <row r="75" spans="1:19" s="311" customFormat="1" ht="24" customHeight="1" x14ac:dyDescent="0.25">
      <c r="A75" s="2977"/>
      <c r="B75" s="3060"/>
      <c r="C75" s="3060"/>
      <c r="D75" s="2969" t="s">
        <v>94</v>
      </c>
      <c r="E75" s="2969"/>
      <c r="F75" s="2969"/>
      <c r="G75" s="2969" t="s">
        <v>95</v>
      </c>
      <c r="H75" s="2969"/>
      <c r="I75" s="2969"/>
      <c r="J75" s="2969" t="s">
        <v>96</v>
      </c>
      <c r="K75" s="2969"/>
      <c r="L75" s="2969"/>
      <c r="M75" s="2827" t="s">
        <v>116</v>
      </c>
      <c r="N75" s="2827"/>
      <c r="O75" s="2827"/>
      <c r="P75" s="3085"/>
      <c r="Q75" s="3085"/>
      <c r="R75" s="3113"/>
    </row>
    <row r="76" spans="1:19" s="311" customFormat="1" ht="20.25" customHeight="1" x14ac:dyDescent="0.25">
      <c r="A76" s="2977"/>
      <c r="B76" s="3060"/>
      <c r="C76" s="3060"/>
      <c r="D76" s="2559" t="s">
        <v>204</v>
      </c>
      <c r="E76" s="2559" t="s">
        <v>2833</v>
      </c>
      <c r="F76" s="2559" t="s">
        <v>26</v>
      </c>
      <c r="G76" s="2559" t="s">
        <v>204</v>
      </c>
      <c r="H76" s="2559" t="s">
        <v>2833</v>
      </c>
      <c r="I76" s="2559" t="s">
        <v>26</v>
      </c>
      <c r="J76" s="2559" t="s">
        <v>204</v>
      </c>
      <c r="K76" s="2559" t="s">
        <v>2833</v>
      </c>
      <c r="L76" s="2559" t="s">
        <v>26</v>
      </c>
      <c r="M76" s="2559" t="s">
        <v>204</v>
      </c>
      <c r="N76" s="2559" t="s">
        <v>2833</v>
      </c>
      <c r="O76" s="2559" t="s">
        <v>26</v>
      </c>
      <c r="P76" s="3085"/>
      <c r="Q76" s="3085"/>
      <c r="R76" s="3113"/>
    </row>
    <row r="77" spans="1:19" s="311" customFormat="1" ht="24" customHeight="1" thickBot="1" x14ac:dyDescent="0.3">
      <c r="A77" s="2978"/>
      <c r="B77" s="3064"/>
      <c r="C77" s="3064"/>
      <c r="D77" s="872" t="s">
        <v>181</v>
      </c>
      <c r="E77" s="872" t="s">
        <v>182</v>
      </c>
      <c r="F77" s="872" t="s">
        <v>183</v>
      </c>
      <c r="G77" s="872" t="s">
        <v>181</v>
      </c>
      <c r="H77" s="872" t="s">
        <v>182</v>
      </c>
      <c r="I77" s="872" t="s">
        <v>183</v>
      </c>
      <c r="J77" s="872" t="s">
        <v>181</v>
      </c>
      <c r="K77" s="872" t="s">
        <v>182</v>
      </c>
      <c r="L77" s="872" t="s">
        <v>183</v>
      </c>
      <c r="M77" s="872" t="s">
        <v>181</v>
      </c>
      <c r="N77" s="872" t="s">
        <v>182</v>
      </c>
      <c r="O77" s="872" t="s">
        <v>183</v>
      </c>
      <c r="P77" s="3088"/>
      <c r="Q77" s="3088"/>
      <c r="R77" s="3114"/>
    </row>
    <row r="78" spans="1:19" s="311" customFormat="1" ht="30.75" customHeight="1" x14ac:dyDescent="0.25">
      <c r="A78" s="3118" t="s">
        <v>934</v>
      </c>
      <c r="B78" s="3118"/>
      <c r="C78" s="869"/>
      <c r="D78" s="2607">
        <v>1</v>
      </c>
      <c r="E78" s="2607">
        <v>3</v>
      </c>
      <c r="F78" s="2607">
        <v>4</v>
      </c>
      <c r="G78" s="2607">
        <v>27</v>
      </c>
      <c r="H78" s="2607">
        <v>8</v>
      </c>
      <c r="I78" s="2607">
        <v>35</v>
      </c>
      <c r="J78" s="2607">
        <v>21</v>
      </c>
      <c r="K78" s="2607">
        <v>6</v>
      </c>
      <c r="L78" s="2607">
        <v>27</v>
      </c>
      <c r="M78" s="2607">
        <f t="shared" ref="M78:O82" si="40">SUM(J78,G78,D78)</f>
        <v>49</v>
      </c>
      <c r="N78" s="2607">
        <f t="shared" si="40"/>
        <v>17</v>
      </c>
      <c r="O78" s="2607">
        <f t="shared" si="40"/>
        <v>66</v>
      </c>
      <c r="P78" s="871"/>
      <c r="Q78" s="3119" t="s">
        <v>935</v>
      </c>
      <c r="R78" s="3119"/>
      <c r="S78" s="308"/>
    </row>
    <row r="79" spans="1:19" s="311" customFormat="1" ht="30.75" customHeight="1" x14ac:dyDescent="0.25">
      <c r="A79" s="3076" t="s">
        <v>242</v>
      </c>
      <c r="B79" s="19" t="s">
        <v>61</v>
      </c>
      <c r="C79" s="867"/>
      <c r="D79" s="74">
        <v>0</v>
      </c>
      <c r="E79" s="74">
        <v>0</v>
      </c>
      <c r="F79" s="74">
        <v>0</v>
      </c>
      <c r="G79" s="74">
        <v>11</v>
      </c>
      <c r="H79" s="74">
        <v>18</v>
      </c>
      <c r="I79" s="74">
        <v>29</v>
      </c>
      <c r="J79" s="74">
        <v>11</v>
      </c>
      <c r="K79" s="74">
        <v>11</v>
      </c>
      <c r="L79" s="74">
        <v>22</v>
      </c>
      <c r="M79" s="74">
        <f t="shared" si="40"/>
        <v>22</v>
      </c>
      <c r="N79" s="74">
        <f t="shared" si="40"/>
        <v>29</v>
      </c>
      <c r="O79" s="74">
        <f t="shared" si="40"/>
        <v>51</v>
      </c>
      <c r="P79" s="866"/>
      <c r="Q79" s="1033" t="s">
        <v>139</v>
      </c>
      <c r="R79" s="3078" t="s">
        <v>232</v>
      </c>
      <c r="S79" s="308"/>
    </row>
    <row r="80" spans="1:19" s="311" customFormat="1" ht="30.75" customHeight="1" x14ac:dyDescent="0.25">
      <c r="A80" s="2969"/>
      <c r="B80" s="894" t="s">
        <v>62</v>
      </c>
      <c r="C80" s="1520"/>
      <c r="D80" s="74">
        <v>0</v>
      </c>
      <c r="E80" s="74">
        <v>0</v>
      </c>
      <c r="F80" s="74">
        <v>0</v>
      </c>
      <c r="G80" s="74">
        <v>10</v>
      </c>
      <c r="H80" s="74">
        <v>12</v>
      </c>
      <c r="I80" s="74">
        <v>22</v>
      </c>
      <c r="J80" s="74">
        <v>21</v>
      </c>
      <c r="K80" s="74">
        <v>9</v>
      </c>
      <c r="L80" s="74">
        <v>30</v>
      </c>
      <c r="M80" s="74">
        <f>SUM(J80,G80,D80)</f>
        <v>31</v>
      </c>
      <c r="N80" s="74">
        <f>SUM(K80,H80,E80)</f>
        <v>21</v>
      </c>
      <c r="O80" s="74">
        <f>SUM(L80,I80,F80)</f>
        <v>52</v>
      </c>
      <c r="P80" s="866"/>
      <c r="Q80" s="2442" t="s">
        <v>140</v>
      </c>
      <c r="R80" s="3074"/>
      <c r="S80" s="308"/>
    </row>
    <row r="81" spans="1:19" s="311" customFormat="1" ht="30.75" customHeight="1" x14ac:dyDescent="0.25">
      <c r="A81" s="2969"/>
      <c r="B81" s="19" t="s">
        <v>63</v>
      </c>
      <c r="C81" s="867"/>
      <c r="D81" s="74">
        <v>0</v>
      </c>
      <c r="E81" s="74">
        <v>0</v>
      </c>
      <c r="F81" s="74">
        <v>0</v>
      </c>
      <c r="G81" s="74">
        <v>21</v>
      </c>
      <c r="H81" s="74">
        <v>16</v>
      </c>
      <c r="I81" s="74">
        <v>37</v>
      </c>
      <c r="J81" s="74">
        <v>0</v>
      </c>
      <c r="K81" s="74">
        <v>0</v>
      </c>
      <c r="L81" s="74">
        <v>0</v>
      </c>
      <c r="M81" s="74">
        <f t="shared" si="40"/>
        <v>21</v>
      </c>
      <c r="N81" s="74">
        <f t="shared" si="40"/>
        <v>16</v>
      </c>
      <c r="O81" s="74">
        <f t="shared" si="40"/>
        <v>37</v>
      </c>
      <c r="P81" s="468"/>
      <c r="Q81" s="468" t="s">
        <v>141</v>
      </c>
      <c r="R81" s="3074"/>
      <c r="S81" s="308"/>
    </row>
    <row r="82" spans="1:19" s="311" customFormat="1" ht="30.75" customHeight="1" x14ac:dyDescent="0.25">
      <c r="A82" s="2969"/>
      <c r="B82" s="3076" t="s">
        <v>72</v>
      </c>
      <c r="C82" s="19" t="s">
        <v>72</v>
      </c>
      <c r="D82" s="74">
        <v>0</v>
      </c>
      <c r="E82" s="74">
        <v>0</v>
      </c>
      <c r="F82" s="74">
        <v>0</v>
      </c>
      <c r="G82" s="74">
        <v>14</v>
      </c>
      <c r="H82" s="74">
        <v>15</v>
      </c>
      <c r="I82" s="74">
        <v>29</v>
      </c>
      <c r="J82" s="74">
        <v>16</v>
      </c>
      <c r="K82" s="74">
        <v>13</v>
      </c>
      <c r="L82" s="74">
        <v>29</v>
      </c>
      <c r="M82" s="74">
        <f t="shared" si="40"/>
        <v>30</v>
      </c>
      <c r="N82" s="74">
        <f t="shared" si="40"/>
        <v>28</v>
      </c>
      <c r="O82" s="74">
        <f t="shared" si="40"/>
        <v>58</v>
      </c>
      <c r="P82" s="1033" t="s">
        <v>145</v>
      </c>
      <c r="Q82" s="3076" t="s">
        <v>145</v>
      </c>
      <c r="R82" s="3074"/>
      <c r="S82" s="308"/>
    </row>
    <row r="83" spans="1:19" s="311" customFormat="1" ht="30.75" customHeight="1" x14ac:dyDescent="0.25">
      <c r="A83" s="2969"/>
      <c r="B83" s="2969"/>
      <c r="C83" s="19" t="s">
        <v>73</v>
      </c>
      <c r="D83" s="74">
        <v>0</v>
      </c>
      <c r="E83" s="74">
        <v>0</v>
      </c>
      <c r="F83" s="74">
        <v>0</v>
      </c>
      <c r="G83" s="74">
        <v>9</v>
      </c>
      <c r="H83" s="74">
        <v>12</v>
      </c>
      <c r="I83" s="74">
        <v>21</v>
      </c>
      <c r="J83" s="74">
        <v>12</v>
      </c>
      <c r="K83" s="74">
        <v>7</v>
      </c>
      <c r="L83" s="74">
        <v>19</v>
      </c>
      <c r="M83" s="74">
        <f t="shared" ref="M83:M84" si="41">SUM(J83,G83,D83)</f>
        <v>21</v>
      </c>
      <c r="N83" s="74">
        <f t="shared" ref="N83:N84" si="42">SUM(K83,H83,E83)</f>
        <v>19</v>
      </c>
      <c r="O83" s="74">
        <f t="shared" ref="O83:O84" si="43">SUM(L83,I83,F83)</f>
        <v>40</v>
      </c>
      <c r="P83" s="1033" t="s">
        <v>159</v>
      </c>
      <c r="Q83" s="2969"/>
      <c r="R83" s="3074"/>
      <c r="S83" s="308"/>
    </row>
    <row r="84" spans="1:19" s="311" customFormat="1" ht="30.75" customHeight="1" x14ac:dyDescent="0.25">
      <c r="A84" s="2969"/>
      <c r="B84" s="3077"/>
      <c r="C84" s="1962" t="s">
        <v>284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1</v>
      </c>
      <c r="K84" s="74">
        <v>2</v>
      </c>
      <c r="L84" s="74">
        <v>3</v>
      </c>
      <c r="M84" s="74">
        <f t="shared" si="41"/>
        <v>1</v>
      </c>
      <c r="N84" s="74">
        <f t="shared" si="42"/>
        <v>2</v>
      </c>
      <c r="O84" s="74">
        <f t="shared" si="43"/>
        <v>3</v>
      </c>
      <c r="P84" s="2115" t="s">
        <v>2679</v>
      </c>
      <c r="Q84" s="3077"/>
      <c r="R84" s="3074"/>
      <c r="S84" s="308"/>
    </row>
    <row r="85" spans="1:19" s="311" customFormat="1" ht="30.75" customHeight="1" x14ac:dyDescent="0.25">
      <c r="A85" s="2969"/>
      <c r="B85" s="3073" t="s">
        <v>46</v>
      </c>
      <c r="C85" s="3073"/>
      <c r="D85" s="74">
        <f>SUM(D82:D84)</f>
        <v>0</v>
      </c>
      <c r="E85" s="74">
        <f t="shared" ref="E85:O85" si="44">SUM(E82:E84)</f>
        <v>0</v>
      </c>
      <c r="F85" s="74">
        <f t="shared" si="44"/>
        <v>0</v>
      </c>
      <c r="G85" s="74">
        <f t="shared" si="44"/>
        <v>23</v>
      </c>
      <c r="H85" s="74">
        <f t="shared" si="44"/>
        <v>27</v>
      </c>
      <c r="I85" s="74">
        <f t="shared" si="44"/>
        <v>50</v>
      </c>
      <c r="J85" s="74">
        <f t="shared" si="44"/>
        <v>29</v>
      </c>
      <c r="K85" s="74">
        <f t="shared" si="44"/>
        <v>22</v>
      </c>
      <c r="L85" s="74">
        <f t="shared" si="44"/>
        <v>51</v>
      </c>
      <c r="M85" s="74">
        <f t="shared" si="44"/>
        <v>52</v>
      </c>
      <c r="N85" s="74">
        <f t="shared" si="44"/>
        <v>49</v>
      </c>
      <c r="O85" s="74">
        <f t="shared" si="44"/>
        <v>101</v>
      </c>
      <c r="P85" s="3063" t="s">
        <v>133</v>
      </c>
      <c r="Q85" s="3063"/>
      <c r="R85" s="3074"/>
      <c r="S85" s="308"/>
    </row>
    <row r="86" spans="1:19" s="311" customFormat="1" ht="30.75" customHeight="1" x14ac:dyDescent="0.25">
      <c r="A86" s="2969"/>
      <c r="B86" s="894" t="s">
        <v>75</v>
      </c>
      <c r="C86" s="19"/>
      <c r="D86" s="74">
        <v>0</v>
      </c>
      <c r="E86" s="74">
        <v>0</v>
      </c>
      <c r="F86" s="74">
        <v>0</v>
      </c>
      <c r="G86" s="74">
        <v>17</v>
      </c>
      <c r="H86" s="74">
        <v>43</v>
      </c>
      <c r="I86" s="74">
        <v>60</v>
      </c>
      <c r="J86" s="74">
        <v>36</v>
      </c>
      <c r="K86" s="74">
        <v>33</v>
      </c>
      <c r="L86" s="74">
        <v>69</v>
      </c>
      <c r="M86" s="74">
        <f t="shared" ref="M86:O86" si="45">SUM(J86,G86,D86)</f>
        <v>53</v>
      </c>
      <c r="N86" s="74">
        <f t="shared" si="45"/>
        <v>76</v>
      </c>
      <c r="O86" s="74">
        <f t="shared" si="45"/>
        <v>129</v>
      </c>
      <c r="P86" s="1033"/>
      <c r="Q86" s="1959" t="s">
        <v>148</v>
      </c>
      <c r="R86" s="3074"/>
      <c r="S86" s="308"/>
    </row>
    <row r="87" spans="1:19" s="311" customFormat="1" ht="30.75" customHeight="1" x14ac:dyDescent="0.25">
      <c r="A87" s="2969"/>
      <c r="B87" s="19" t="s">
        <v>79</v>
      </c>
      <c r="C87" s="867"/>
      <c r="D87" s="74">
        <v>0</v>
      </c>
      <c r="E87" s="74">
        <v>0</v>
      </c>
      <c r="F87" s="74">
        <v>0</v>
      </c>
      <c r="G87" s="74">
        <v>7</v>
      </c>
      <c r="H87" s="74">
        <v>15</v>
      </c>
      <c r="I87" s="74">
        <v>22</v>
      </c>
      <c r="J87" s="74">
        <v>11</v>
      </c>
      <c r="K87" s="74">
        <v>10</v>
      </c>
      <c r="L87" s="74">
        <v>21</v>
      </c>
      <c r="M87" s="74">
        <f t="shared" ref="M87:O92" si="46">SUM(J87,G87,D87)</f>
        <v>18</v>
      </c>
      <c r="N87" s="74">
        <f t="shared" si="46"/>
        <v>25</v>
      </c>
      <c r="O87" s="74">
        <f t="shared" si="46"/>
        <v>43</v>
      </c>
      <c r="P87" s="1033"/>
      <c r="Q87" s="1033" t="s">
        <v>149</v>
      </c>
      <c r="R87" s="3074"/>
      <c r="S87" s="308"/>
    </row>
    <row r="88" spans="1:19" s="311" customFormat="1" ht="30.75" customHeight="1" x14ac:dyDescent="0.25">
      <c r="A88" s="2969"/>
      <c r="B88" s="19" t="s">
        <v>1010</v>
      </c>
      <c r="C88" s="867"/>
      <c r="D88" s="74">
        <v>0</v>
      </c>
      <c r="E88" s="74">
        <v>0</v>
      </c>
      <c r="F88" s="74">
        <v>0</v>
      </c>
      <c r="G88" s="74">
        <v>11</v>
      </c>
      <c r="H88" s="74">
        <v>14</v>
      </c>
      <c r="I88" s="74">
        <v>25</v>
      </c>
      <c r="J88" s="74">
        <v>0</v>
      </c>
      <c r="K88" s="74">
        <v>0</v>
      </c>
      <c r="L88" s="74">
        <v>0</v>
      </c>
      <c r="M88" s="74">
        <f t="shared" si="46"/>
        <v>11</v>
      </c>
      <c r="N88" s="74">
        <f t="shared" si="46"/>
        <v>14</v>
      </c>
      <c r="O88" s="74">
        <f t="shared" si="46"/>
        <v>25</v>
      </c>
      <c r="P88" s="1985"/>
      <c r="Q88" s="1985" t="s">
        <v>1011</v>
      </c>
      <c r="R88" s="3074"/>
      <c r="S88" s="308"/>
    </row>
    <row r="89" spans="1:19" s="311" customFormat="1" ht="30.75" customHeight="1" x14ac:dyDescent="0.25">
      <c r="A89" s="2969"/>
      <c r="B89" s="3076" t="s">
        <v>966</v>
      </c>
      <c r="C89" s="19" t="s">
        <v>967</v>
      </c>
      <c r="D89" s="74">
        <v>0</v>
      </c>
      <c r="E89" s="74">
        <v>0</v>
      </c>
      <c r="F89" s="74">
        <v>0</v>
      </c>
      <c r="G89" s="74">
        <v>5</v>
      </c>
      <c r="H89" s="74">
        <v>7</v>
      </c>
      <c r="I89" s="74">
        <v>12</v>
      </c>
      <c r="J89" s="74">
        <v>8</v>
      </c>
      <c r="K89" s="74">
        <v>9</v>
      </c>
      <c r="L89" s="74">
        <v>17</v>
      </c>
      <c r="M89" s="74">
        <f t="shared" si="46"/>
        <v>13</v>
      </c>
      <c r="N89" s="74">
        <f t="shared" si="46"/>
        <v>16</v>
      </c>
      <c r="O89" s="74">
        <f t="shared" si="46"/>
        <v>29</v>
      </c>
      <c r="P89" s="1033" t="s">
        <v>968</v>
      </c>
      <c r="Q89" s="3078" t="s">
        <v>969</v>
      </c>
      <c r="R89" s="3074"/>
      <c r="S89" s="308"/>
    </row>
    <row r="90" spans="1:19" s="311" customFormat="1" ht="30.75" customHeight="1" x14ac:dyDescent="0.25">
      <c r="A90" s="2969"/>
      <c r="B90" s="3077"/>
      <c r="C90" s="1962" t="s">
        <v>2319</v>
      </c>
      <c r="D90" s="74">
        <v>0</v>
      </c>
      <c r="E90" s="74">
        <v>0</v>
      </c>
      <c r="F90" s="74">
        <v>0</v>
      </c>
      <c r="G90" s="74">
        <v>3</v>
      </c>
      <c r="H90" s="74">
        <v>1</v>
      </c>
      <c r="I90" s="74">
        <v>4</v>
      </c>
      <c r="J90" s="74">
        <v>0</v>
      </c>
      <c r="K90" s="74">
        <v>0</v>
      </c>
      <c r="L90" s="74">
        <v>0</v>
      </c>
      <c r="M90" s="74">
        <f>SUM(D90,G90,J90)</f>
        <v>3</v>
      </c>
      <c r="N90" s="74">
        <f t="shared" ref="N90:O90" si="47">SUM(E90,H90,K90)</f>
        <v>1</v>
      </c>
      <c r="O90" s="74">
        <f t="shared" si="47"/>
        <v>4</v>
      </c>
      <c r="P90" s="2446" t="s">
        <v>2678</v>
      </c>
      <c r="Q90" s="3079"/>
      <c r="R90" s="3074"/>
      <c r="S90" s="308"/>
    </row>
    <row r="91" spans="1:19" s="311" customFormat="1" ht="30.75" customHeight="1" x14ac:dyDescent="0.25">
      <c r="A91" s="2969"/>
      <c r="B91" s="3073" t="s">
        <v>46</v>
      </c>
      <c r="C91" s="3073"/>
      <c r="D91" s="74">
        <f>SUM(D89:D90)</f>
        <v>0</v>
      </c>
      <c r="E91" s="74">
        <f t="shared" ref="E91:O91" si="48">SUM(E89:E90)</f>
        <v>0</v>
      </c>
      <c r="F91" s="74">
        <f t="shared" si="48"/>
        <v>0</v>
      </c>
      <c r="G91" s="74">
        <f t="shared" si="48"/>
        <v>8</v>
      </c>
      <c r="H91" s="74">
        <f t="shared" si="48"/>
        <v>8</v>
      </c>
      <c r="I91" s="74">
        <f t="shared" si="48"/>
        <v>16</v>
      </c>
      <c r="J91" s="74">
        <f t="shared" si="48"/>
        <v>8</v>
      </c>
      <c r="K91" s="74">
        <f t="shared" si="48"/>
        <v>9</v>
      </c>
      <c r="L91" s="74">
        <f t="shared" si="48"/>
        <v>17</v>
      </c>
      <c r="M91" s="74">
        <f t="shared" si="48"/>
        <v>16</v>
      </c>
      <c r="N91" s="74">
        <f t="shared" si="48"/>
        <v>17</v>
      </c>
      <c r="O91" s="74">
        <f t="shared" si="48"/>
        <v>33</v>
      </c>
      <c r="P91" s="3063" t="s">
        <v>133</v>
      </c>
      <c r="Q91" s="3063"/>
      <c r="R91" s="3074"/>
      <c r="S91" s="308"/>
    </row>
    <row r="92" spans="1:19" s="311" customFormat="1" ht="30.75" customHeight="1" x14ac:dyDescent="0.25">
      <c r="A92" s="3077"/>
      <c r="B92" s="894" t="s">
        <v>91</v>
      </c>
      <c r="C92" s="19"/>
      <c r="D92" s="74">
        <v>0</v>
      </c>
      <c r="E92" s="74">
        <v>0</v>
      </c>
      <c r="F92" s="74">
        <v>0</v>
      </c>
      <c r="G92" s="74">
        <v>6</v>
      </c>
      <c r="H92" s="74">
        <v>5</v>
      </c>
      <c r="I92" s="74">
        <v>11</v>
      </c>
      <c r="J92" s="74">
        <v>34</v>
      </c>
      <c r="K92" s="74">
        <v>25</v>
      </c>
      <c r="L92" s="74">
        <v>59</v>
      </c>
      <c r="M92" s="74">
        <f t="shared" si="46"/>
        <v>40</v>
      </c>
      <c r="N92" s="74">
        <f t="shared" si="46"/>
        <v>30</v>
      </c>
      <c r="O92" s="74">
        <f t="shared" si="46"/>
        <v>70</v>
      </c>
      <c r="P92" s="1033"/>
      <c r="Q92" s="1959" t="s">
        <v>158</v>
      </c>
      <c r="R92" s="3079"/>
      <c r="S92" s="308"/>
    </row>
    <row r="93" spans="1:19" s="313" customFormat="1" ht="30.75" customHeight="1" thickBot="1" x14ac:dyDescent="0.3">
      <c r="A93" s="3095" t="s">
        <v>92</v>
      </c>
      <c r="B93" s="3095"/>
      <c r="C93" s="3095"/>
      <c r="D93" s="2609">
        <f>SUM(D92,D91,D88,D87,D86,D85,D81,D80,D79)</f>
        <v>0</v>
      </c>
      <c r="E93" s="2609">
        <f t="shared" ref="E93:O93" si="49">SUM(E92,E91,E88,E87,E86,E85,E81,E80,E79)</f>
        <v>0</v>
      </c>
      <c r="F93" s="2609">
        <f t="shared" si="49"/>
        <v>0</v>
      </c>
      <c r="G93" s="2609">
        <f t="shared" si="49"/>
        <v>114</v>
      </c>
      <c r="H93" s="2609">
        <f t="shared" si="49"/>
        <v>158</v>
      </c>
      <c r="I93" s="2609">
        <f t="shared" si="49"/>
        <v>272</v>
      </c>
      <c r="J93" s="2609">
        <f t="shared" si="49"/>
        <v>150</v>
      </c>
      <c r="K93" s="2609">
        <f t="shared" si="49"/>
        <v>119</v>
      </c>
      <c r="L93" s="2609">
        <f t="shared" si="49"/>
        <v>269</v>
      </c>
      <c r="M93" s="2609">
        <f t="shared" si="49"/>
        <v>264</v>
      </c>
      <c r="N93" s="2609">
        <f t="shared" si="49"/>
        <v>277</v>
      </c>
      <c r="O93" s="2609">
        <f t="shared" si="49"/>
        <v>541</v>
      </c>
      <c r="P93" s="3117" t="s">
        <v>130</v>
      </c>
      <c r="Q93" s="3117"/>
      <c r="R93" s="3117"/>
    </row>
    <row r="94" spans="1:19" s="313" customFormat="1" ht="20.25" customHeight="1" x14ac:dyDescent="0.25">
      <c r="A94" s="865"/>
      <c r="B94" s="865"/>
      <c r="C94" s="86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861"/>
      <c r="Q94" s="861"/>
      <c r="R94" s="861"/>
    </row>
    <row r="95" spans="1:19" s="313" customFormat="1" ht="20.25" customHeight="1" x14ac:dyDescent="0.25">
      <c r="A95" s="1954"/>
      <c r="B95" s="1954"/>
      <c r="C95" s="1954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1955"/>
      <c r="Q95" s="1955"/>
      <c r="R95" s="1955"/>
    </row>
    <row r="96" spans="1:19" s="313" customFormat="1" ht="20.25" customHeight="1" x14ac:dyDescent="0.25">
      <c r="A96" s="1954"/>
      <c r="B96" s="1954"/>
      <c r="C96" s="1954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1955"/>
      <c r="Q96" s="1955"/>
      <c r="R96" s="1955"/>
    </row>
    <row r="97" spans="1:18" s="313" customFormat="1" ht="15" customHeight="1" x14ac:dyDescent="0.25">
      <c r="A97" s="865"/>
      <c r="B97" s="865"/>
      <c r="C97" s="86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861"/>
      <c r="Q97" s="861"/>
      <c r="R97" s="861"/>
    </row>
    <row r="98" spans="1:18" s="311" customFormat="1" ht="22.5" customHeight="1" thickBot="1" x14ac:dyDescent="0.3">
      <c r="A98" s="3068" t="s">
        <v>2325</v>
      </c>
      <c r="B98" s="3068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2790" t="s">
        <v>2136</v>
      </c>
      <c r="R98" s="2790"/>
    </row>
    <row r="99" spans="1:18" s="311" customFormat="1" ht="21" customHeight="1" thickTop="1" x14ac:dyDescent="0.25">
      <c r="A99" s="2976" t="s">
        <v>44</v>
      </c>
      <c r="B99" s="2972" t="s">
        <v>86</v>
      </c>
      <c r="C99" s="2972" t="s">
        <v>45</v>
      </c>
      <c r="D99" s="2972" t="s">
        <v>33</v>
      </c>
      <c r="E99" s="2972"/>
      <c r="F99" s="2972"/>
      <c r="G99" s="2972" t="s">
        <v>1</v>
      </c>
      <c r="H99" s="2972"/>
      <c r="I99" s="2972"/>
      <c r="J99" s="2972" t="s">
        <v>2</v>
      </c>
      <c r="K99" s="2972"/>
      <c r="L99" s="2972"/>
      <c r="M99" s="2847" t="s">
        <v>31</v>
      </c>
      <c r="N99" s="2847"/>
      <c r="O99" s="2847"/>
      <c r="P99" s="3084" t="s">
        <v>99</v>
      </c>
      <c r="Q99" s="3084" t="s">
        <v>126</v>
      </c>
      <c r="R99" s="3112" t="s">
        <v>253</v>
      </c>
    </row>
    <row r="100" spans="1:18" s="311" customFormat="1" ht="21" customHeight="1" x14ac:dyDescent="0.25">
      <c r="A100" s="2977"/>
      <c r="B100" s="3060"/>
      <c r="C100" s="3060"/>
      <c r="D100" s="2969" t="s">
        <v>94</v>
      </c>
      <c r="E100" s="2969"/>
      <c r="F100" s="2969"/>
      <c r="G100" s="2969" t="s">
        <v>95</v>
      </c>
      <c r="H100" s="2969"/>
      <c r="I100" s="2969"/>
      <c r="J100" s="2969" t="s">
        <v>96</v>
      </c>
      <c r="K100" s="2969"/>
      <c r="L100" s="2969"/>
      <c r="M100" s="2827" t="s">
        <v>116</v>
      </c>
      <c r="N100" s="2827"/>
      <c r="O100" s="2827"/>
      <c r="P100" s="3085"/>
      <c r="Q100" s="3085"/>
      <c r="R100" s="3113"/>
    </row>
    <row r="101" spans="1:18" s="311" customFormat="1" ht="21" customHeight="1" x14ac:dyDescent="0.25">
      <c r="A101" s="2977"/>
      <c r="B101" s="3060"/>
      <c r="C101" s="3060"/>
      <c r="D101" s="2559" t="s">
        <v>204</v>
      </c>
      <c r="E101" s="2559" t="s">
        <v>2833</v>
      </c>
      <c r="F101" s="2559" t="s">
        <v>26</v>
      </c>
      <c r="G101" s="2559" t="s">
        <v>204</v>
      </c>
      <c r="H101" s="2559" t="s">
        <v>2833</v>
      </c>
      <c r="I101" s="2559" t="s">
        <v>26</v>
      </c>
      <c r="J101" s="2559" t="s">
        <v>204</v>
      </c>
      <c r="K101" s="2559" t="s">
        <v>2833</v>
      </c>
      <c r="L101" s="2559" t="s">
        <v>26</v>
      </c>
      <c r="M101" s="2559" t="s">
        <v>204</v>
      </c>
      <c r="N101" s="2559" t="s">
        <v>2833</v>
      </c>
      <c r="O101" s="2559" t="s">
        <v>26</v>
      </c>
      <c r="P101" s="3085"/>
      <c r="Q101" s="3085"/>
      <c r="R101" s="3113"/>
    </row>
    <row r="102" spans="1:18" s="311" customFormat="1" ht="21" customHeight="1" thickBot="1" x14ac:dyDescent="0.3">
      <c r="A102" s="2978"/>
      <c r="B102" s="3064"/>
      <c r="C102" s="3064"/>
      <c r="D102" s="872" t="s">
        <v>181</v>
      </c>
      <c r="E102" s="872" t="s">
        <v>182</v>
      </c>
      <c r="F102" s="872" t="s">
        <v>183</v>
      </c>
      <c r="G102" s="872" t="s">
        <v>181</v>
      </c>
      <c r="H102" s="872" t="s">
        <v>182</v>
      </c>
      <c r="I102" s="872" t="s">
        <v>183</v>
      </c>
      <c r="J102" s="872" t="s">
        <v>181</v>
      </c>
      <c r="K102" s="872" t="s">
        <v>182</v>
      </c>
      <c r="L102" s="872" t="s">
        <v>183</v>
      </c>
      <c r="M102" s="872" t="s">
        <v>181</v>
      </c>
      <c r="N102" s="872" t="s">
        <v>182</v>
      </c>
      <c r="O102" s="872" t="s">
        <v>183</v>
      </c>
      <c r="P102" s="3088"/>
      <c r="Q102" s="3088"/>
      <c r="R102" s="3114"/>
    </row>
    <row r="103" spans="1:18" s="311" customFormat="1" ht="33.75" customHeight="1" x14ac:dyDescent="0.25">
      <c r="A103" s="3094" t="s">
        <v>255</v>
      </c>
      <c r="B103" s="1108" t="s">
        <v>72</v>
      </c>
      <c r="C103" s="1108" t="s">
        <v>72</v>
      </c>
      <c r="D103" s="1120">
        <v>0</v>
      </c>
      <c r="E103" s="1120">
        <v>0</v>
      </c>
      <c r="F103" s="1120">
        <v>0</v>
      </c>
      <c r="G103" s="1120">
        <v>10</v>
      </c>
      <c r="H103" s="1120">
        <v>19</v>
      </c>
      <c r="I103" s="1120">
        <v>29</v>
      </c>
      <c r="J103" s="1120">
        <v>0</v>
      </c>
      <c r="K103" s="1120">
        <v>0</v>
      </c>
      <c r="L103" s="1120">
        <v>0</v>
      </c>
      <c r="M103" s="1120">
        <f t="shared" ref="M103:O115" si="50">SUM(J103,G103,D103)</f>
        <v>10</v>
      </c>
      <c r="N103" s="1120">
        <f t="shared" si="50"/>
        <v>19</v>
      </c>
      <c r="O103" s="1120">
        <f t="shared" si="50"/>
        <v>29</v>
      </c>
      <c r="P103" s="1114" t="s">
        <v>145</v>
      </c>
      <c r="Q103" s="1114" t="s">
        <v>1012</v>
      </c>
      <c r="R103" s="3120" t="s">
        <v>1013</v>
      </c>
    </row>
    <row r="104" spans="1:18" s="311" customFormat="1" ht="33.75" customHeight="1" x14ac:dyDescent="0.25">
      <c r="A104" s="2969"/>
      <c r="B104" s="296" t="s">
        <v>970</v>
      </c>
      <c r="C104" s="296" t="s">
        <v>77</v>
      </c>
      <c r="D104" s="96">
        <v>0</v>
      </c>
      <c r="E104" s="96">
        <v>0</v>
      </c>
      <c r="F104" s="96">
        <v>0</v>
      </c>
      <c r="G104" s="96">
        <v>24</v>
      </c>
      <c r="H104" s="96">
        <v>14</v>
      </c>
      <c r="I104" s="96">
        <v>38</v>
      </c>
      <c r="J104" s="74">
        <v>0</v>
      </c>
      <c r="K104" s="74">
        <v>0</v>
      </c>
      <c r="L104" s="74">
        <v>0</v>
      </c>
      <c r="M104" s="96">
        <f t="shared" si="50"/>
        <v>24</v>
      </c>
      <c r="N104" s="96">
        <f t="shared" si="50"/>
        <v>14</v>
      </c>
      <c r="O104" s="96">
        <f t="shared" si="50"/>
        <v>38</v>
      </c>
      <c r="P104" s="818" t="s">
        <v>148</v>
      </c>
      <c r="Q104" s="818" t="s">
        <v>148</v>
      </c>
      <c r="R104" s="3111"/>
    </row>
    <row r="105" spans="1:18" s="311" customFormat="1" ht="33.75" customHeight="1" x14ac:dyDescent="0.25">
      <c r="A105" s="2969"/>
      <c r="B105" s="1306" t="s">
        <v>79</v>
      </c>
      <c r="C105" s="1306" t="s">
        <v>79</v>
      </c>
      <c r="D105" s="96">
        <v>0</v>
      </c>
      <c r="E105" s="96">
        <v>0</v>
      </c>
      <c r="F105" s="96">
        <v>0</v>
      </c>
      <c r="G105" s="74">
        <v>17</v>
      </c>
      <c r="H105" s="74">
        <v>15</v>
      </c>
      <c r="I105" s="74">
        <v>32</v>
      </c>
      <c r="J105" s="74">
        <v>0</v>
      </c>
      <c r="K105" s="74">
        <v>0</v>
      </c>
      <c r="L105" s="74">
        <v>0</v>
      </c>
      <c r="M105" s="74">
        <f t="shared" si="50"/>
        <v>17</v>
      </c>
      <c r="N105" s="74">
        <f t="shared" si="50"/>
        <v>15</v>
      </c>
      <c r="O105" s="74">
        <f t="shared" si="50"/>
        <v>32</v>
      </c>
      <c r="P105" s="1302" t="s">
        <v>149</v>
      </c>
      <c r="Q105" s="1302" t="s">
        <v>149</v>
      </c>
      <c r="R105" s="3111"/>
    </row>
    <row r="106" spans="1:18" s="311" customFormat="1" ht="48.75" customHeight="1" x14ac:dyDescent="0.25">
      <c r="A106" s="2969"/>
      <c r="B106" s="1113" t="s">
        <v>357</v>
      </c>
      <c r="C106" s="1113" t="s">
        <v>357</v>
      </c>
      <c r="D106" s="74">
        <v>0</v>
      </c>
      <c r="E106" s="74">
        <v>0</v>
      </c>
      <c r="F106" s="74">
        <v>0</v>
      </c>
      <c r="G106" s="74">
        <v>14</v>
      </c>
      <c r="H106" s="74">
        <v>6</v>
      </c>
      <c r="I106" s="74">
        <v>20</v>
      </c>
      <c r="J106" s="74">
        <v>0</v>
      </c>
      <c r="K106" s="74">
        <v>0</v>
      </c>
      <c r="L106" s="74">
        <v>0</v>
      </c>
      <c r="M106" s="74">
        <f t="shared" si="50"/>
        <v>14</v>
      </c>
      <c r="N106" s="74">
        <f t="shared" si="50"/>
        <v>6</v>
      </c>
      <c r="O106" s="74">
        <f t="shared" si="50"/>
        <v>20</v>
      </c>
      <c r="P106" s="1302" t="s">
        <v>1014</v>
      </c>
      <c r="Q106" s="1302" t="s">
        <v>1014</v>
      </c>
      <c r="R106" s="3111"/>
    </row>
    <row r="107" spans="1:18" s="311" customFormat="1" ht="33.75" customHeight="1" x14ac:dyDescent="0.25">
      <c r="A107" s="2969"/>
      <c r="B107" s="1115" t="s">
        <v>971</v>
      </c>
      <c r="C107" s="1115" t="s">
        <v>971</v>
      </c>
      <c r="D107" s="76">
        <v>0</v>
      </c>
      <c r="E107" s="76">
        <v>0</v>
      </c>
      <c r="F107" s="76">
        <v>0</v>
      </c>
      <c r="G107" s="2607">
        <v>19</v>
      </c>
      <c r="H107" s="2607">
        <v>7</v>
      </c>
      <c r="I107" s="2607">
        <v>26</v>
      </c>
      <c r="J107" s="74">
        <v>0</v>
      </c>
      <c r="K107" s="74">
        <v>0</v>
      </c>
      <c r="L107" s="74">
        <v>0</v>
      </c>
      <c r="M107" s="2607">
        <f>SUM(J107,G107,D107)</f>
        <v>19</v>
      </c>
      <c r="N107" s="2607">
        <f t="shared" si="50"/>
        <v>7</v>
      </c>
      <c r="O107" s="2607">
        <f t="shared" si="50"/>
        <v>26</v>
      </c>
      <c r="P107" s="1012" t="s">
        <v>972</v>
      </c>
      <c r="Q107" s="1012" t="s">
        <v>972</v>
      </c>
      <c r="R107" s="3111"/>
    </row>
    <row r="108" spans="1:18" s="311" customFormat="1" ht="25.5" customHeight="1" x14ac:dyDescent="0.25">
      <c r="A108" s="2969"/>
      <c r="B108" s="19" t="s">
        <v>214</v>
      </c>
      <c r="C108" s="19" t="s">
        <v>214</v>
      </c>
      <c r="D108" s="96">
        <v>0</v>
      </c>
      <c r="E108" s="96">
        <v>0</v>
      </c>
      <c r="F108" s="96">
        <v>0</v>
      </c>
      <c r="G108" s="74">
        <v>18</v>
      </c>
      <c r="H108" s="74">
        <v>9</v>
      </c>
      <c r="I108" s="74">
        <v>27</v>
      </c>
      <c r="J108" s="96">
        <v>24</v>
      </c>
      <c r="K108" s="96">
        <v>6</v>
      </c>
      <c r="L108" s="74">
        <v>30</v>
      </c>
      <c r="M108" s="74">
        <f t="shared" ref="M108:O117" si="51">SUM(J108,G108,D108)</f>
        <v>42</v>
      </c>
      <c r="N108" s="74">
        <f t="shared" si="50"/>
        <v>15</v>
      </c>
      <c r="O108" s="74">
        <f t="shared" si="50"/>
        <v>57</v>
      </c>
      <c r="P108" s="466" t="s">
        <v>215</v>
      </c>
      <c r="Q108" s="466" t="s">
        <v>215</v>
      </c>
      <c r="R108" s="3111"/>
    </row>
    <row r="109" spans="1:18" s="314" customFormat="1" ht="25.5" customHeight="1" x14ac:dyDescent="0.25">
      <c r="A109" s="2969"/>
      <c r="B109" s="19" t="s">
        <v>43</v>
      </c>
      <c r="C109" s="19" t="s">
        <v>59</v>
      </c>
      <c r="D109" s="96">
        <v>0</v>
      </c>
      <c r="E109" s="96">
        <v>0</v>
      </c>
      <c r="F109" s="96">
        <v>0</v>
      </c>
      <c r="G109" s="74">
        <v>12</v>
      </c>
      <c r="H109" s="74">
        <v>22</v>
      </c>
      <c r="I109" s="74">
        <v>34</v>
      </c>
      <c r="J109" s="74">
        <v>0</v>
      </c>
      <c r="K109" s="74">
        <v>0</v>
      </c>
      <c r="L109" s="74">
        <v>0</v>
      </c>
      <c r="M109" s="74">
        <f t="shared" si="51"/>
        <v>12</v>
      </c>
      <c r="N109" s="74">
        <f t="shared" si="50"/>
        <v>22</v>
      </c>
      <c r="O109" s="74">
        <f t="shared" si="50"/>
        <v>34</v>
      </c>
      <c r="P109" s="1116" t="s">
        <v>137</v>
      </c>
      <c r="Q109" s="466" t="s">
        <v>125</v>
      </c>
      <c r="R109" s="3111"/>
    </row>
    <row r="110" spans="1:18" s="314" customFormat="1" ht="25.5" customHeight="1" x14ac:dyDescent="0.25">
      <c r="A110" s="2969"/>
      <c r="B110" s="19" t="s">
        <v>739</v>
      </c>
      <c r="C110" s="19" t="s">
        <v>739</v>
      </c>
      <c r="D110" s="96">
        <v>0</v>
      </c>
      <c r="E110" s="96">
        <v>0</v>
      </c>
      <c r="F110" s="96">
        <v>0</v>
      </c>
      <c r="G110" s="74">
        <v>0</v>
      </c>
      <c r="H110" s="74">
        <v>32</v>
      </c>
      <c r="I110" s="74">
        <v>32</v>
      </c>
      <c r="J110" s="74">
        <v>0</v>
      </c>
      <c r="K110" s="74">
        <v>0</v>
      </c>
      <c r="L110" s="74">
        <v>0</v>
      </c>
      <c r="M110" s="74">
        <f t="shared" si="51"/>
        <v>0</v>
      </c>
      <c r="N110" s="74">
        <f t="shared" si="50"/>
        <v>32</v>
      </c>
      <c r="O110" s="74">
        <f t="shared" si="50"/>
        <v>32</v>
      </c>
      <c r="P110" s="1032" t="s">
        <v>740</v>
      </c>
      <c r="Q110" s="1032" t="s">
        <v>740</v>
      </c>
      <c r="R110" s="3111"/>
    </row>
    <row r="111" spans="1:18" s="311" customFormat="1" ht="25.5" customHeight="1" x14ac:dyDescent="0.25">
      <c r="A111" s="2969"/>
      <c r="B111" s="19" t="s">
        <v>973</v>
      </c>
      <c r="C111" s="19" t="s">
        <v>973</v>
      </c>
      <c r="D111" s="96">
        <v>0</v>
      </c>
      <c r="E111" s="96">
        <v>0</v>
      </c>
      <c r="F111" s="96">
        <v>0</v>
      </c>
      <c r="G111" s="96">
        <v>8</v>
      </c>
      <c r="H111" s="74">
        <v>4</v>
      </c>
      <c r="I111" s="74">
        <v>12</v>
      </c>
      <c r="J111" s="74">
        <v>0</v>
      </c>
      <c r="K111" s="74">
        <v>0</v>
      </c>
      <c r="L111" s="74">
        <v>0</v>
      </c>
      <c r="M111" s="74">
        <f t="shared" si="51"/>
        <v>8</v>
      </c>
      <c r="N111" s="74">
        <f t="shared" si="50"/>
        <v>4</v>
      </c>
      <c r="O111" s="74">
        <f t="shared" si="50"/>
        <v>12</v>
      </c>
      <c r="P111" s="1033" t="s">
        <v>974</v>
      </c>
      <c r="Q111" s="1117" t="s">
        <v>974</v>
      </c>
      <c r="R111" s="3111"/>
    </row>
    <row r="112" spans="1:18" s="311" customFormat="1" ht="33.75" customHeight="1" x14ac:dyDescent="0.25">
      <c r="A112" s="2969"/>
      <c r="B112" s="3076" t="s">
        <v>246</v>
      </c>
      <c r="C112" s="19" t="s">
        <v>975</v>
      </c>
      <c r="D112" s="96">
        <v>0</v>
      </c>
      <c r="E112" s="96">
        <v>0</v>
      </c>
      <c r="F112" s="96">
        <v>0</v>
      </c>
      <c r="G112" s="96">
        <v>6</v>
      </c>
      <c r="H112" s="74">
        <v>18</v>
      </c>
      <c r="I112" s="74">
        <v>24</v>
      </c>
      <c r="J112" s="74">
        <v>0</v>
      </c>
      <c r="K112" s="74">
        <v>0</v>
      </c>
      <c r="L112" s="74">
        <v>0</v>
      </c>
      <c r="M112" s="74">
        <f t="shared" si="51"/>
        <v>6</v>
      </c>
      <c r="N112" s="74">
        <f t="shared" si="50"/>
        <v>18</v>
      </c>
      <c r="O112" s="74">
        <f t="shared" si="50"/>
        <v>24</v>
      </c>
      <c r="P112" s="1032" t="s">
        <v>1015</v>
      </c>
      <c r="Q112" s="3076" t="s">
        <v>247</v>
      </c>
      <c r="R112" s="3111"/>
    </row>
    <row r="113" spans="1:18" s="311" customFormat="1" ht="33.75" customHeight="1" x14ac:dyDescent="0.25">
      <c r="A113" s="2969"/>
      <c r="B113" s="2969"/>
      <c r="C113" s="19" t="s">
        <v>725</v>
      </c>
      <c r="D113" s="96">
        <v>0</v>
      </c>
      <c r="E113" s="96">
        <v>0</v>
      </c>
      <c r="F113" s="96">
        <v>0</v>
      </c>
      <c r="G113" s="74">
        <v>13</v>
      </c>
      <c r="H113" s="74">
        <v>17</v>
      </c>
      <c r="I113" s="74">
        <v>30</v>
      </c>
      <c r="J113" s="74">
        <v>13</v>
      </c>
      <c r="K113" s="74">
        <v>10</v>
      </c>
      <c r="L113" s="74">
        <v>23</v>
      </c>
      <c r="M113" s="74">
        <f t="shared" si="51"/>
        <v>26</v>
      </c>
      <c r="N113" s="74">
        <f t="shared" si="50"/>
        <v>27</v>
      </c>
      <c r="O113" s="74">
        <f t="shared" si="50"/>
        <v>53</v>
      </c>
      <c r="P113" s="1033" t="s">
        <v>1016</v>
      </c>
      <c r="Q113" s="2969"/>
      <c r="R113" s="3111"/>
    </row>
    <row r="114" spans="1:18" s="311" customFormat="1" ht="33.75" customHeight="1" x14ac:dyDescent="0.25">
      <c r="A114" s="2969"/>
      <c r="B114" s="2969"/>
      <c r="C114" s="19" t="s">
        <v>727</v>
      </c>
      <c r="D114" s="96">
        <v>0</v>
      </c>
      <c r="E114" s="96">
        <v>0</v>
      </c>
      <c r="F114" s="96">
        <v>0</v>
      </c>
      <c r="G114" s="74">
        <v>0</v>
      </c>
      <c r="H114" s="74">
        <v>4</v>
      </c>
      <c r="I114" s="74">
        <v>4</v>
      </c>
      <c r="J114" s="74">
        <v>0</v>
      </c>
      <c r="K114" s="74">
        <v>0</v>
      </c>
      <c r="L114" s="74">
        <v>0</v>
      </c>
      <c r="M114" s="74">
        <f t="shared" si="51"/>
        <v>0</v>
      </c>
      <c r="N114" s="74">
        <f>SUM(K114,H114,E114)</f>
        <v>4</v>
      </c>
      <c r="O114" s="74">
        <f t="shared" si="50"/>
        <v>4</v>
      </c>
      <c r="P114" s="1033" t="s">
        <v>1017</v>
      </c>
      <c r="Q114" s="2969"/>
      <c r="R114" s="3111"/>
    </row>
    <row r="115" spans="1:18" s="311" customFormat="1" ht="33.75" customHeight="1" x14ac:dyDescent="0.25">
      <c r="A115" s="2969"/>
      <c r="B115" s="2969"/>
      <c r="C115" s="19" t="s">
        <v>976</v>
      </c>
      <c r="D115" s="96">
        <v>0</v>
      </c>
      <c r="E115" s="96">
        <v>0</v>
      </c>
      <c r="F115" s="96">
        <v>0</v>
      </c>
      <c r="G115" s="74">
        <v>10</v>
      </c>
      <c r="H115" s="74">
        <v>13</v>
      </c>
      <c r="I115" s="74">
        <v>23</v>
      </c>
      <c r="J115" s="74">
        <v>0</v>
      </c>
      <c r="K115" s="74">
        <v>0</v>
      </c>
      <c r="L115" s="74">
        <v>0</v>
      </c>
      <c r="M115" s="74">
        <f t="shared" si="51"/>
        <v>10</v>
      </c>
      <c r="N115" s="74">
        <f t="shared" si="50"/>
        <v>13</v>
      </c>
      <c r="O115" s="74">
        <f t="shared" si="50"/>
        <v>23</v>
      </c>
      <c r="P115" s="1033" t="s">
        <v>1018</v>
      </c>
      <c r="Q115" s="2969"/>
      <c r="R115" s="3111"/>
    </row>
    <row r="116" spans="1:18" s="311" customFormat="1" ht="33.75" customHeight="1" x14ac:dyDescent="0.25">
      <c r="A116" s="2969"/>
      <c r="B116" s="2969"/>
      <c r="C116" s="1520" t="s">
        <v>2062</v>
      </c>
      <c r="D116" s="96">
        <v>0</v>
      </c>
      <c r="E116" s="96">
        <v>0</v>
      </c>
      <c r="F116" s="96">
        <v>0</v>
      </c>
      <c r="G116" s="74">
        <v>16</v>
      </c>
      <c r="H116" s="74">
        <v>2</v>
      </c>
      <c r="I116" s="74">
        <v>18</v>
      </c>
      <c r="J116" s="74">
        <v>0</v>
      </c>
      <c r="K116" s="74">
        <v>0</v>
      </c>
      <c r="L116" s="74">
        <v>0</v>
      </c>
      <c r="M116" s="74">
        <f t="shared" ref="M116" si="52">SUM(J116,G116,D116)</f>
        <v>16</v>
      </c>
      <c r="N116" s="74">
        <f t="shared" ref="N116" si="53">SUM(K116,H116,E116)</f>
        <v>2</v>
      </c>
      <c r="O116" s="74">
        <f t="shared" ref="O116" si="54">SUM(L116,I116,F116)</f>
        <v>18</v>
      </c>
      <c r="P116" s="1764" t="s">
        <v>2181</v>
      </c>
      <c r="Q116" s="2969"/>
      <c r="R116" s="3111"/>
    </row>
    <row r="117" spans="1:18" s="311" customFormat="1" ht="33.75" customHeight="1" x14ac:dyDescent="0.25">
      <c r="A117" s="2969"/>
      <c r="B117" s="3077"/>
      <c r="C117" s="19" t="s">
        <v>977</v>
      </c>
      <c r="D117" s="96">
        <v>0</v>
      </c>
      <c r="E117" s="96">
        <v>0</v>
      </c>
      <c r="F117" s="96">
        <v>0</v>
      </c>
      <c r="G117" s="74">
        <v>6</v>
      </c>
      <c r="H117" s="74">
        <v>19</v>
      </c>
      <c r="I117" s="74">
        <v>25</v>
      </c>
      <c r="J117" s="74">
        <v>0</v>
      </c>
      <c r="K117" s="74">
        <v>0</v>
      </c>
      <c r="L117" s="74">
        <v>0</v>
      </c>
      <c r="M117" s="74">
        <f t="shared" si="51"/>
        <v>6</v>
      </c>
      <c r="N117" s="74">
        <f t="shared" si="51"/>
        <v>19</v>
      </c>
      <c r="O117" s="74">
        <f t="shared" si="51"/>
        <v>25</v>
      </c>
      <c r="P117" s="1032" t="s">
        <v>1019</v>
      </c>
      <c r="Q117" s="3077"/>
      <c r="R117" s="3111"/>
    </row>
    <row r="118" spans="1:18" s="311" customFormat="1" ht="27" customHeight="1" x14ac:dyDescent="0.25">
      <c r="A118" s="2969"/>
      <c r="B118" s="3076" t="s">
        <v>46</v>
      </c>
      <c r="C118" s="3076"/>
      <c r="D118" s="96">
        <f t="shared" ref="D118:O118" si="55">SUM(D112:D117)</f>
        <v>0</v>
      </c>
      <c r="E118" s="96">
        <f t="shared" si="55"/>
        <v>0</v>
      </c>
      <c r="F118" s="96">
        <f t="shared" si="55"/>
        <v>0</v>
      </c>
      <c r="G118" s="96">
        <f t="shared" si="55"/>
        <v>51</v>
      </c>
      <c r="H118" s="96">
        <f t="shared" si="55"/>
        <v>73</v>
      </c>
      <c r="I118" s="96">
        <f t="shared" si="55"/>
        <v>124</v>
      </c>
      <c r="J118" s="96">
        <f t="shared" si="55"/>
        <v>13</v>
      </c>
      <c r="K118" s="96">
        <f t="shared" si="55"/>
        <v>10</v>
      </c>
      <c r="L118" s="96">
        <f t="shared" si="55"/>
        <v>23</v>
      </c>
      <c r="M118" s="96">
        <f t="shared" si="55"/>
        <v>64</v>
      </c>
      <c r="N118" s="96">
        <f t="shared" si="55"/>
        <v>83</v>
      </c>
      <c r="O118" s="96">
        <f t="shared" si="55"/>
        <v>147</v>
      </c>
      <c r="P118" s="3121" t="s">
        <v>133</v>
      </c>
      <c r="Q118" s="3121"/>
      <c r="R118" s="3111"/>
    </row>
    <row r="119" spans="1:18" s="311" customFormat="1" ht="27" customHeight="1" thickBot="1" x14ac:dyDescent="0.3">
      <c r="A119" s="3092" t="s">
        <v>92</v>
      </c>
      <c r="B119" s="3092"/>
      <c r="C119" s="3092"/>
      <c r="D119" s="2609">
        <f t="shared" ref="D119:O119" si="56">SUM(D103:D111,D118)</f>
        <v>0</v>
      </c>
      <c r="E119" s="2609">
        <f t="shared" si="56"/>
        <v>0</v>
      </c>
      <c r="F119" s="2609">
        <f t="shared" si="56"/>
        <v>0</v>
      </c>
      <c r="G119" s="2609">
        <f t="shared" si="56"/>
        <v>173</v>
      </c>
      <c r="H119" s="2609">
        <f t="shared" si="56"/>
        <v>201</v>
      </c>
      <c r="I119" s="2609">
        <f t="shared" si="56"/>
        <v>374</v>
      </c>
      <c r="J119" s="2609">
        <f t="shared" si="56"/>
        <v>37</v>
      </c>
      <c r="K119" s="2609">
        <f t="shared" si="56"/>
        <v>16</v>
      </c>
      <c r="L119" s="2609">
        <f t="shared" si="56"/>
        <v>53</v>
      </c>
      <c r="M119" s="2609">
        <f t="shared" si="56"/>
        <v>210</v>
      </c>
      <c r="N119" s="2609">
        <f t="shared" si="56"/>
        <v>217</v>
      </c>
      <c r="O119" s="2609">
        <f t="shared" si="56"/>
        <v>427</v>
      </c>
      <c r="P119" s="3093" t="s">
        <v>130</v>
      </c>
      <c r="Q119" s="3093"/>
      <c r="R119" s="3093"/>
    </row>
    <row r="120" spans="1:18" s="311" customFormat="1" ht="24.75" customHeight="1" x14ac:dyDescent="0.25">
      <c r="A120" s="1516"/>
      <c r="B120" s="1516"/>
      <c r="C120" s="1516"/>
      <c r="D120" s="1521"/>
      <c r="E120" s="1521"/>
      <c r="F120" s="1521"/>
      <c r="G120" s="1521"/>
      <c r="H120" s="1521"/>
      <c r="I120" s="1521"/>
      <c r="J120" s="1521"/>
      <c r="K120" s="1521"/>
      <c r="L120" s="1521"/>
      <c r="M120" s="1521"/>
      <c r="N120" s="1521"/>
      <c r="O120" s="1521"/>
      <c r="P120" s="1517"/>
      <c r="Q120" s="1517"/>
      <c r="R120" s="1517"/>
    </row>
    <row r="121" spans="1:18" s="311" customFormat="1" ht="24.75" customHeight="1" x14ac:dyDescent="0.25">
      <c r="A121" s="1950"/>
      <c r="B121" s="1950"/>
      <c r="C121" s="1950"/>
      <c r="D121" s="1961"/>
      <c r="E121" s="1961"/>
      <c r="F121" s="1961"/>
      <c r="G121" s="1961"/>
      <c r="H121" s="1961"/>
      <c r="I121" s="1961"/>
      <c r="J121" s="1961"/>
      <c r="K121" s="1961"/>
      <c r="L121" s="1961"/>
      <c r="M121" s="1961"/>
      <c r="N121" s="1961"/>
      <c r="O121" s="1961"/>
      <c r="P121" s="1951"/>
      <c r="Q121" s="1951"/>
      <c r="R121" s="1951"/>
    </row>
    <row r="122" spans="1:18" s="311" customFormat="1" ht="15" customHeight="1" x14ac:dyDescent="0.25">
      <c r="A122" s="1516"/>
      <c r="B122" s="1516"/>
      <c r="C122" s="1516"/>
      <c r="D122" s="1521"/>
      <c r="E122" s="1521"/>
      <c r="F122" s="1521"/>
      <c r="G122" s="1521"/>
      <c r="H122" s="1521"/>
      <c r="I122" s="1521"/>
      <c r="J122" s="1521"/>
      <c r="K122" s="1521"/>
      <c r="L122" s="1521"/>
      <c r="M122" s="1521"/>
      <c r="N122" s="1521"/>
      <c r="O122" s="1521"/>
      <c r="P122" s="1517"/>
      <c r="Q122" s="1517"/>
      <c r="R122" s="1517"/>
    </row>
    <row r="123" spans="1:18" ht="21" customHeight="1" thickBot="1" x14ac:dyDescent="0.3">
      <c r="A123" s="3068" t="s">
        <v>2325</v>
      </c>
      <c r="B123" s="3068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2790" t="s">
        <v>2136</v>
      </c>
      <c r="R123" s="2790"/>
    </row>
    <row r="124" spans="1:18" ht="23.25" customHeight="1" thickTop="1" x14ac:dyDescent="0.25">
      <c r="A124" s="2976" t="s">
        <v>44</v>
      </c>
      <c r="B124" s="2972" t="s">
        <v>86</v>
      </c>
      <c r="C124" s="2972" t="s">
        <v>45</v>
      </c>
      <c r="D124" s="2972" t="s">
        <v>33</v>
      </c>
      <c r="E124" s="2972"/>
      <c r="F124" s="2972"/>
      <c r="G124" s="2972" t="s">
        <v>1</v>
      </c>
      <c r="H124" s="2972"/>
      <c r="I124" s="2972"/>
      <c r="J124" s="2972" t="s">
        <v>2</v>
      </c>
      <c r="K124" s="2972"/>
      <c r="L124" s="2972"/>
      <c r="M124" s="2847" t="s">
        <v>31</v>
      </c>
      <c r="N124" s="2847"/>
      <c r="O124" s="2847"/>
      <c r="P124" s="3084" t="s">
        <v>99</v>
      </c>
      <c r="Q124" s="3084" t="s">
        <v>126</v>
      </c>
      <c r="R124" s="3112" t="s">
        <v>253</v>
      </c>
    </row>
    <row r="125" spans="1:18" ht="23.25" customHeight="1" x14ac:dyDescent="0.25">
      <c r="A125" s="2977"/>
      <c r="B125" s="3060"/>
      <c r="C125" s="3060"/>
      <c r="D125" s="2969" t="s">
        <v>94</v>
      </c>
      <c r="E125" s="2969"/>
      <c r="F125" s="2969"/>
      <c r="G125" s="2969" t="s">
        <v>95</v>
      </c>
      <c r="H125" s="2969"/>
      <c r="I125" s="2969"/>
      <c r="J125" s="2969" t="s">
        <v>96</v>
      </c>
      <c r="K125" s="2969"/>
      <c r="L125" s="2969"/>
      <c r="M125" s="2827" t="s">
        <v>116</v>
      </c>
      <c r="N125" s="2827"/>
      <c r="O125" s="2827"/>
      <c r="P125" s="3085"/>
      <c r="Q125" s="3085"/>
      <c r="R125" s="3113"/>
    </row>
    <row r="126" spans="1:18" ht="23.25" customHeight="1" x14ac:dyDescent="0.25">
      <c r="A126" s="2977"/>
      <c r="B126" s="3060"/>
      <c r="C126" s="3060"/>
      <c r="D126" s="2559" t="s">
        <v>204</v>
      </c>
      <c r="E126" s="2559" t="s">
        <v>2833</v>
      </c>
      <c r="F126" s="2559" t="s">
        <v>26</v>
      </c>
      <c r="G126" s="2559" t="s">
        <v>204</v>
      </c>
      <c r="H126" s="2559" t="s">
        <v>2833</v>
      </c>
      <c r="I126" s="2559" t="s">
        <v>26</v>
      </c>
      <c r="J126" s="2559" t="s">
        <v>204</v>
      </c>
      <c r="K126" s="2559" t="s">
        <v>2833</v>
      </c>
      <c r="L126" s="2559" t="s">
        <v>26</v>
      </c>
      <c r="M126" s="2559" t="s">
        <v>204</v>
      </c>
      <c r="N126" s="2559" t="s">
        <v>2833</v>
      </c>
      <c r="O126" s="2559" t="s">
        <v>26</v>
      </c>
      <c r="P126" s="3085"/>
      <c r="Q126" s="3085"/>
      <c r="R126" s="3113"/>
    </row>
    <row r="127" spans="1:18" ht="23.25" customHeight="1" thickBot="1" x14ac:dyDescent="0.3">
      <c r="A127" s="2978"/>
      <c r="B127" s="3064"/>
      <c r="C127" s="3064"/>
      <c r="D127" s="872" t="s">
        <v>181</v>
      </c>
      <c r="E127" s="872" t="s">
        <v>182</v>
      </c>
      <c r="F127" s="872" t="s">
        <v>183</v>
      </c>
      <c r="G127" s="872" t="s">
        <v>181</v>
      </c>
      <c r="H127" s="872" t="s">
        <v>182</v>
      </c>
      <c r="I127" s="872" t="s">
        <v>183</v>
      </c>
      <c r="J127" s="872" t="s">
        <v>181</v>
      </c>
      <c r="K127" s="872" t="s">
        <v>182</v>
      </c>
      <c r="L127" s="872" t="s">
        <v>183</v>
      </c>
      <c r="M127" s="872" t="s">
        <v>181</v>
      </c>
      <c r="N127" s="872" t="s">
        <v>182</v>
      </c>
      <c r="O127" s="872" t="s">
        <v>183</v>
      </c>
      <c r="P127" s="3088"/>
      <c r="Q127" s="3088"/>
      <c r="R127" s="3114"/>
    </row>
    <row r="128" spans="1:18" ht="23.25" customHeight="1" x14ac:dyDescent="0.25">
      <c r="A128" s="3080" t="s">
        <v>39</v>
      </c>
      <c r="B128" s="3094" t="s">
        <v>72</v>
      </c>
      <c r="C128" s="1108" t="s">
        <v>72</v>
      </c>
      <c r="D128" s="1120">
        <v>0</v>
      </c>
      <c r="E128" s="74">
        <v>0</v>
      </c>
      <c r="F128" s="74">
        <v>0</v>
      </c>
      <c r="G128" s="74">
        <v>6</v>
      </c>
      <c r="H128" s="74">
        <v>11</v>
      </c>
      <c r="I128" s="74">
        <v>17</v>
      </c>
      <c r="J128" s="74">
        <v>14</v>
      </c>
      <c r="K128" s="74">
        <v>8</v>
      </c>
      <c r="L128" s="74">
        <v>22</v>
      </c>
      <c r="M128" s="74">
        <f t="shared" ref="M128:O129" si="57">SUM(J128,G128,D128)</f>
        <v>20</v>
      </c>
      <c r="N128" s="74">
        <f t="shared" si="57"/>
        <v>19</v>
      </c>
      <c r="O128" s="74">
        <f t="shared" si="57"/>
        <v>39</v>
      </c>
      <c r="P128" s="1110" t="s">
        <v>145</v>
      </c>
      <c r="Q128" s="3081" t="s">
        <v>145</v>
      </c>
      <c r="R128" s="3083" t="s">
        <v>442</v>
      </c>
    </row>
    <row r="129" spans="1:18" ht="23.25" customHeight="1" x14ac:dyDescent="0.25">
      <c r="A129" s="3073"/>
      <c r="B129" s="3077"/>
      <c r="C129" s="19" t="s">
        <v>73</v>
      </c>
      <c r="D129" s="74">
        <v>0</v>
      </c>
      <c r="E129" s="74">
        <v>0</v>
      </c>
      <c r="F129" s="74">
        <v>0</v>
      </c>
      <c r="G129" s="74">
        <v>7</v>
      </c>
      <c r="H129" s="74">
        <v>12</v>
      </c>
      <c r="I129" s="74">
        <v>19</v>
      </c>
      <c r="J129" s="74">
        <v>13</v>
      </c>
      <c r="K129" s="74">
        <v>12</v>
      </c>
      <c r="L129" s="74">
        <v>25</v>
      </c>
      <c r="M129" s="74">
        <f t="shared" si="57"/>
        <v>20</v>
      </c>
      <c r="N129" s="74">
        <f t="shared" si="57"/>
        <v>24</v>
      </c>
      <c r="O129" s="74">
        <f t="shared" si="57"/>
        <v>44</v>
      </c>
      <c r="P129" s="1033" t="s">
        <v>159</v>
      </c>
      <c r="Q129" s="3075"/>
      <c r="R129" s="3074"/>
    </row>
    <row r="130" spans="1:18" ht="23.25" customHeight="1" x14ac:dyDescent="0.25">
      <c r="A130" s="3073"/>
      <c r="B130" s="3073" t="s">
        <v>46</v>
      </c>
      <c r="C130" s="3073"/>
      <c r="D130" s="74">
        <f>SUM(D128:D129)</f>
        <v>0</v>
      </c>
      <c r="E130" s="74">
        <f t="shared" ref="E130:O130" si="58">SUM(E128:E129)</f>
        <v>0</v>
      </c>
      <c r="F130" s="74">
        <f t="shared" si="58"/>
        <v>0</v>
      </c>
      <c r="G130" s="74">
        <f t="shared" si="58"/>
        <v>13</v>
      </c>
      <c r="H130" s="74">
        <f t="shared" si="58"/>
        <v>23</v>
      </c>
      <c r="I130" s="74">
        <f t="shared" si="58"/>
        <v>36</v>
      </c>
      <c r="J130" s="74">
        <f t="shared" si="58"/>
        <v>27</v>
      </c>
      <c r="K130" s="74">
        <f t="shared" si="58"/>
        <v>20</v>
      </c>
      <c r="L130" s="74">
        <f t="shared" si="58"/>
        <v>47</v>
      </c>
      <c r="M130" s="74">
        <f t="shared" si="58"/>
        <v>40</v>
      </c>
      <c r="N130" s="74">
        <f t="shared" si="58"/>
        <v>43</v>
      </c>
      <c r="O130" s="74">
        <f t="shared" si="58"/>
        <v>83</v>
      </c>
      <c r="P130" s="3063" t="s">
        <v>133</v>
      </c>
      <c r="Q130" s="3063"/>
      <c r="R130" s="3074"/>
    </row>
    <row r="131" spans="1:18" ht="23.25" customHeight="1" x14ac:dyDescent="0.25">
      <c r="A131" s="3073"/>
      <c r="B131" s="19" t="s">
        <v>395</v>
      </c>
      <c r="C131" s="19" t="s">
        <v>395</v>
      </c>
      <c r="D131" s="74">
        <f t="shared" ref="D131:E131" si="59">SUM(D129:D130)</f>
        <v>0</v>
      </c>
      <c r="E131" s="74">
        <f t="shared" si="59"/>
        <v>0</v>
      </c>
      <c r="F131" s="74">
        <v>0</v>
      </c>
      <c r="G131" s="74">
        <v>13</v>
      </c>
      <c r="H131" s="74">
        <v>31</v>
      </c>
      <c r="I131" s="74">
        <v>44</v>
      </c>
      <c r="J131" s="74">
        <v>0</v>
      </c>
      <c r="K131" s="74">
        <v>0</v>
      </c>
      <c r="L131" s="74">
        <v>0</v>
      </c>
      <c r="M131" s="74">
        <f t="shared" ref="M131:O132" si="60">SUM(J131,G131,D131)</f>
        <v>13</v>
      </c>
      <c r="N131" s="74">
        <f t="shared" si="60"/>
        <v>31</v>
      </c>
      <c r="O131" s="74">
        <f t="shared" si="60"/>
        <v>44</v>
      </c>
      <c r="P131" s="1033" t="s">
        <v>152</v>
      </c>
      <c r="Q131" s="1033" t="s">
        <v>152</v>
      </c>
      <c r="R131" s="3074"/>
    </row>
    <row r="132" spans="1:18" ht="23.25" customHeight="1" x14ac:dyDescent="0.25">
      <c r="A132" s="3073"/>
      <c r="B132" s="19" t="s">
        <v>748</v>
      </c>
      <c r="C132" s="19" t="s">
        <v>979</v>
      </c>
      <c r="D132" s="74">
        <f t="shared" ref="D132:E132" si="61">SUM(D130:D131)</f>
        <v>0</v>
      </c>
      <c r="E132" s="74">
        <f t="shared" si="61"/>
        <v>0</v>
      </c>
      <c r="F132" s="74">
        <v>0</v>
      </c>
      <c r="G132" s="74">
        <v>14</v>
      </c>
      <c r="H132" s="74">
        <v>24</v>
      </c>
      <c r="I132" s="74">
        <v>38</v>
      </c>
      <c r="J132" s="74">
        <v>10</v>
      </c>
      <c r="K132" s="74">
        <v>7</v>
      </c>
      <c r="L132" s="74">
        <v>17</v>
      </c>
      <c r="M132" s="74">
        <f t="shared" si="60"/>
        <v>24</v>
      </c>
      <c r="N132" s="74">
        <f t="shared" si="60"/>
        <v>31</v>
      </c>
      <c r="O132" s="74">
        <f t="shared" si="60"/>
        <v>55</v>
      </c>
      <c r="P132" s="1033" t="s">
        <v>980</v>
      </c>
      <c r="Q132" s="1033" t="s">
        <v>981</v>
      </c>
      <c r="R132" s="3074"/>
    </row>
    <row r="133" spans="1:18" ht="23.25" customHeight="1" x14ac:dyDescent="0.25">
      <c r="A133" s="3073"/>
      <c r="B133" s="19" t="s">
        <v>982</v>
      </c>
      <c r="C133" s="19" t="s">
        <v>982</v>
      </c>
      <c r="D133" s="74">
        <f t="shared" ref="D133:E133" si="62">SUM(D131:D132)</f>
        <v>0</v>
      </c>
      <c r="E133" s="74">
        <f t="shared" si="62"/>
        <v>0</v>
      </c>
      <c r="F133" s="74">
        <v>0</v>
      </c>
      <c r="G133" s="74">
        <v>19</v>
      </c>
      <c r="H133" s="74">
        <v>21</v>
      </c>
      <c r="I133" s="74">
        <v>40</v>
      </c>
      <c r="J133" s="74">
        <v>12</v>
      </c>
      <c r="K133" s="74">
        <v>6</v>
      </c>
      <c r="L133" s="74">
        <v>18</v>
      </c>
      <c r="M133" s="74">
        <f t="shared" ref="M133:M138" si="63">SUM(J133,G133,D133)</f>
        <v>31</v>
      </c>
      <c r="N133" s="74">
        <f t="shared" ref="N133:N138" si="64">SUM(K133,H133,E133)</f>
        <v>27</v>
      </c>
      <c r="O133" s="74">
        <f t="shared" ref="O133:O138" si="65">SUM(L133,I133,F133)</f>
        <v>58</v>
      </c>
      <c r="P133" s="1033" t="s">
        <v>750</v>
      </c>
      <c r="Q133" s="1033" t="s">
        <v>750</v>
      </c>
      <c r="R133" s="3074"/>
    </row>
    <row r="134" spans="1:18" ht="30.75" customHeight="1" x14ac:dyDescent="0.25">
      <c r="A134" s="3073"/>
      <c r="B134" s="19" t="s">
        <v>1020</v>
      </c>
      <c r="C134" s="19" t="s">
        <v>1020</v>
      </c>
      <c r="D134" s="74">
        <f t="shared" ref="D134:E134" si="66">SUM(D132:D133)</f>
        <v>0</v>
      </c>
      <c r="E134" s="74">
        <f t="shared" si="66"/>
        <v>0</v>
      </c>
      <c r="F134" s="74">
        <v>0</v>
      </c>
      <c r="G134" s="74">
        <v>15</v>
      </c>
      <c r="H134" s="74">
        <v>26</v>
      </c>
      <c r="I134" s="74">
        <v>41</v>
      </c>
      <c r="J134" s="74">
        <v>6</v>
      </c>
      <c r="K134" s="74">
        <v>11</v>
      </c>
      <c r="L134" s="74">
        <v>17</v>
      </c>
      <c r="M134" s="74">
        <f t="shared" si="63"/>
        <v>21</v>
      </c>
      <c r="N134" s="74">
        <f t="shared" si="64"/>
        <v>37</v>
      </c>
      <c r="O134" s="74">
        <f t="shared" si="65"/>
        <v>58</v>
      </c>
      <c r="P134" s="466" t="s">
        <v>366</v>
      </c>
      <c r="Q134" s="466" t="s">
        <v>366</v>
      </c>
      <c r="R134" s="3074"/>
    </row>
    <row r="135" spans="1:18" ht="22.5" customHeight="1" x14ac:dyDescent="0.25">
      <c r="A135" s="3073"/>
      <c r="B135" s="19" t="s">
        <v>367</v>
      </c>
      <c r="C135" s="19" t="s">
        <v>367</v>
      </c>
      <c r="D135" s="74">
        <f t="shared" ref="D135:E135" si="67">SUM(D133:D134)</f>
        <v>0</v>
      </c>
      <c r="E135" s="74">
        <f t="shared" si="67"/>
        <v>0</v>
      </c>
      <c r="F135" s="74">
        <v>0</v>
      </c>
      <c r="G135" s="74">
        <v>12</v>
      </c>
      <c r="H135" s="74">
        <v>18</v>
      </c>
      <c r="I135" s="74">
        <v>30</v>
      </c>
      <c r="J135" s="74">
        <v>9</v>
      </c>
      <c r="K135" s="74">
        <v>7</v>
      </c>
      <c r="L135" s="74">
        <v>16</v>
      </c>
      <c r="M135" s="74">
        <f t="shared" si="63"/>
        <v>21</v>
      </c>
      <c r="N135" s="74">
        <f t="shared" si="64"/>
        <v>25</v>
      </c>
      <c r="O135" s="74">
        <f t="shared" si="65"/>
        <v>46</v>
      </c>
      <c r="P135" s="1033" t="s">
        <v>368</v>
      </c>
      <c r="Q135" s="1033" t="s">
        <v>368</v>
      </c>
      <c r="R135" s="3074"/>
    </row>
    <row r="136" spans="1:18" ht="30.75" customHeight="1" x14ac:dyDescent="0.25">
      <c r="A136" s="3073"/>
      <c r="B136" s="19" t="s">
        <v>915</v>
      </c>
      <c r="C136" s="19" t="s">
        <v>983</v>
      </c>
      <c r="D136" s="74">
        <f t="shared" ref="D136:E136" si="68">SUM(D134:D135)</f>
        <v>0</v>
      </c>
      <c r="E136" s="74">
        <f t="shared" si="68"/>
        <v>0</v>
      </c>
      <c r="F136" s="74">
        <v>0</v>
      </c>
      <c r="G136" s="74">
        <v>12</v>
      </c>
      <c r="H136" s="74">
        <v>31</v>
      </c>
      <c r="I136" s="74">
        <v>43</v>
      </c>
      <c r="J136" s="74">
        <v>0</v>
      </c>
      <c r="K136" s="74">
        <v>0</v>
      </c>
      <c r="L136" s="74">
        <v>0</v>
      </c>
      <c r="M136" s="74">
        <f t="shared" si="63"/>
        <v>12</v>
      </c>
      <c r="N136" s="74">
        <f t="shared" si="64"/>
        <v>31</v>
      </c>
      <c r="O136" s="74">
        <f t="shared" si="65"/>
        <v>43</v>
      </c>
      <c r="P136" s="466" t="s">
        <v>1021</v>
      </c>
      <c r="Q136" s="466" t="s">
        <v>916</v>
      </c>
      <c r="R136" s="3074"/>
    </row>
    <row r="137" spans="1:18" ht="37.5" customHeight="1" x14ac:dyDescent="0.25">
      <c r="A137" s="3073"/>
      <c r="B137" s="19" t="s">
        <v>1957</v>
      </c>
      <c r="C137" s="19"/>
      <c r="D137" s="74">
        <f t="shared" ref="D137:E137" si="69">SUM(D135:D136)</f>
        <v>0</v>
      </c>
      <c r="E137" s="74">
        <f t="shared" si="69"/>
        <v>0</v>
      </c>
      <c r="F137" s="74">
        <v>0</v>
      </c>
      <c r="G137" s="74">
        <v>15</v>
      </c>
      <c r="H137" s="74">
        <v>22</v>
      </c>
      <c r="I137" s="74">
        <v>37</v>
      </c>
      <c r="J137" s="74">
        <v>0</v>
      </c>
      <c r="K137" s="74">
        <v>0</v>
      </c>
      <c r="L137" s="74">
        <v>0</v>
      </c>
      <c r="M137" s="74">
        <f t="shared" si="63"/>
        <v>15</v>
      </c>
      <c r="N137" s="74">
        <f t="shared" si="64"/>
        <v>22</v>
      </c>
      <c r="O137" s="74">
        <f t="shared" si="65"/>
        <v>37</v>
      </c>
      <c r="P137" s="466"/>
      <c r="Q137" s="466" t="s">
        <v>1958</v>
      </c>
      <c r="R137" s="3079"/>
    </row>
    <row r="138" spans="1:18" ht="37.5" customHeight="1" x14ac:dyDescent="0.25">
      <c r="A138" s="1953"/>
      <c r="B138" s="1958" t="s">
        <v>970</v>
      </c>
      <c r="C138" s="1962"/>
      <c r="D138" s="74">
        <f t="shared" ref="D138:E138" si="70">SUM(D136:D137)</f>
        <v>0</v>
      </c>
      <c r="E138" s="74">
        <f t="shared" si="70"/>
        <v>0</v>
      </c>
      <c r="F138" s="74">
        <v>0</v>
      </c>
      <c r="G138" s="74">
        <v>13</v>
      </c>
      <c r="H138" s="74">
        <v>7</v>
      </c>
      <c r="I138" s="74">
        <v>20</v>
      </c>
      <c r="J138" s="74">
        <v>0</v>
      </c>
      <c r="K138" s="74">
        <v>0</v>
      </c>
      <c r="L138" s="74">
        <v>0</v>
      </c>
      <c r="M138" s="74">
        <f t="shared" si="63"/>
        <v>13</v>
      </c>
      <c r="N138" s="74">
        <f t="shared" si="64"/>
        <v>7</v>
      </c>
      <c r="O138" s="74">
        <f t="shared" si="65"/>
        <v>20</v>
      </c>
      <c r="P138" s="466"/>
      <c r="Q138" s="1960" t="s">
        <v>148</v>
      </c>
      <c r="R138" s="1952"/>
    </row>
    <row r="139" spans="1:18" ht="21" customHeight="1" x14ac:dyDescent="0.25">
      <c r="A139" s="3073" t="s">
        <v>92</v>
      </c>
      <c r="B139" s="3073"/>
      <c r="C139" s="3073"/>
      <c r="D139" s="74">
        <f>SUM(D130:D138)</f>
        <v>0</v>
      </c>
      <c r="E139" s="74">
        <f t="shared" ref="E139:O139" si="71">SUM(E130:E138)</f>
        <v>0</v>
      </c>
      <c r="F139" s="74">
        <f t="shared" si="71"/>
        <v>0</v>
      </c>
      <c r="G139" s="74">
        <f t="shared" si="71"/>
        <v>126</v>
      </c>
      <c r="H139" s="74">
        <f t="shared" si="71"/>
        <v>203</v>
      </c>
      <c r="I139" s="74">
        <f t="shared" si="71"/>
        <v>329</v>
      </c>
      <c r="J139" s="74">
        <f t="shared" si="71"/>
        <v>64</v>
      </c>
      <c r="K139" s="74">
        <f t="shared" si="71"/>
        <v>51</v>
      </c>
      <c r="L139" s="74">
        <f t="shared" si="71"/>
        <v>115</v>
      </c>
      <c r="M139" s="74">
        <f t="shared" si="71"/>
        <v>190</v>
      </c>
      <c r="N139" s="74">
        <f t="shared" si="71"/>
        <v>254</v>
      </c>
      <c r="O139" s="74">
        <f t="shared" si="71"/>
        <v>444</v>
      </c>
      <c r="P139" s="3075" t="s">
        <v>130</v>
      </c>
      <c r="Q139" s="3075"/>
      <c r="R139" s="3075"/>
    </row>
    <row r="140" spans="1:18" ht="21" customHeight="1" x14ac:dyDescent="0.25">
      <c r="A140" s="3076" t="s">
        <v>938</v>
      </c>
      <c r="B140" s="19" t="s">
        <v>85</v>
      </c>
      <c r="C140" s="867"/>
      <c r="D140" s="74">
        <v>0</v>
      </c>
      <c r="E140" s="74">
        <v>0</v>
      </c>
      <c r="F140" s="74">
        <v>0</v>
      </c>
      <c r="G140" s="74">
        <v>20</v>
      </c>
      <c r="H140" s="74">
        <v>16</v>
      </c>
      <c r="I140" s="74">
        <v>36</v>
      </c>
      <c r="J140" s="74">
        <v>20</v>
      </c>
      <c r="K140" s="74">
        <v>8</v>
      </c>
      <c r="L140" s="74">
        <v>28</v>
      </c>
      <c r="M140" s="74">
        <f t="shared" ref="M140:O141" si="72">SUM(J140,G140,D140)</f>
        <v>40</v>
      </c>
      <c r="N140" s="74">
        <f t="shared" si="72"/>
        <v>24</v>
      </c>
      <c r="O140" s="74">
        <f t="shared" si="72"/>
        <v>64</v>
      </c>
      <c r="P140" s="866"/>
      <c r="Q140" s="1033" t="s">
        <v>151</v>
      </c>
      <c r="R140" s="3078" t="s">
        <v>124</v>
      </c>
    </row>
    <row r="141" spans="1:18" ht="21" customHeight="1" x14ac:dyDescent="0.25">
      <c r="A141" s="2969"/>
      <c r="B141" s="19" t="s">
        <v>203</v>
      </c>
      <c r="C141" s="867"/>
      <c r="D141" s="74">
        <v>0</v>
      </c>
      <c r="E141" s="74">
        <v>0</v>
      </c>
      <c r="F141" s="74">
        <v>0</v>
      </c>
      <c r="G141" s="74">
        <v>7</v>
      </c>
      <c r="H141" s="74">
        <v>22</v>
      </c>
      <c r="I141" s="74">
        <v>29</v>
      </c>
      <c r="J141" s="74">
        <v>0</v>
      </c>
      <c r="K141" s="74">
        <v>0</v>
      </c>
      <c r="L141" s="74">
        <v>0</v>
      </c>
      <c r="M141" s="74">
        <f t="shared" si="72"/>
        <v>7</v>
      </c>
      <c r="N141" s="74">
        <f t="shared" si="72"/>
        <v>22</v>
      </c>
      <c r="O141" s="74">
        <f t="shared" si="72"/>
        <v>29</v>
      </c>
      <c r="P141" s="866"/>
      <c r="Q141" s="249" t="s">
        <v>761</v>
      </c>
      <c r="R141" s="3079"/>
    </row>
    <row r="142" spans="1:18" ht="21" customHeight="1" x14ac:dyDescent="0.25">
      <c r="A142" s="3073" t="s">
        <v>92</v>
      </c>
      <c r="B142" s="3073"/>
      <c r="C142" s="3073"/>
      <c r="D142" s="74">
        <f>SUM(D140:D141)</f>
        <v>0</v>
      </c>
      <c r="E142" s="74">
        <f t="shared" ref="E142:O142" si="73">SUM(E140:E141)</f>
        <v>0</v>
      </c>
      <c r="F142" s="74">
        <f t="shared" si="73"/>
        <v>0</v>
      </c>
      <c r="G142" s="74">
        <f t="shared" si="73"/>
        <v>27</v>
      </c>
      <c r="H142" s="74">
        <f t="shared" si="73"/>
        <v>38</v>
      </c>
      <c r="I142" s="74">
        <f t="shared" si="73"/>
        <v>65</v>
      </c>
      <c r="J142" s="74">
        <f t="shared" si="73"/>
        <v>20</v>
      </c>
      <c r="K142" s="74">
        <f t="shared" si="73"/>
        <v>8</v>
      </c>
      <c r="L142" s="74">
        <f t="shared" si="73"/>
        <v>28</v>
      </c>
      <c r="M142" s="74">
        <f t="shared" si="73"/>
        <v>47</v>
      </c>
      <c r="N142" s="74">
        <f t="shared" si="73"/>
        <v>46</v>
      </c>
      <c r="O142" s="74">
        <f t="shared" si="73"/>
        <v>93</v>
      </c>
      <c r="P142" s="3104" t="s">
        <v>130</v>
      </c>
      <c r="Q142" s="3104"/>
      <c r="R142" s="3104"/>
    </row>
    <row r="143" spans="1:18" ht="30.75" customHeight="1" x14ac:dyDescent="0.25">
      <c r="A143" s="3073" t="s">
        <v>449</v>
      </c>
      <c r="B143" s="19" t="s">
        <v>987</v>
      </c>
      <c r="C143" s="1113" t="s">
        <v>988</v>
      </c>
      <c r="D143" s="74">
        <v>0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14</v>
      </c>
      <c r="K143" s="74">
        <v>19</v>
      </c>
      <c r="L143" s="74">
        <v>33</v>
      </c>
      <c r="M143" s="74">
        <f t="shared" ref="M143:O144" si="74">SUM(J143,G143,D143)</f>
        <v>14</v>
      </c>
      <c r="N143" s="74">
        <f t="shared" si="74"/>
        <v>19</v>
      </c>
      <c r="O143" s="74">
        <f t="shared" si="74"/>
        <v>33</v>
      </c>
      <c r="P143" s="1033" t="s">
        <v>989</v>
      </c>
      <c r="Q143" s="1033" t="s">
        <v>990</v>
      </c>
      <c r="R143" s="3078" t="s">
        <v>991</v>
      </c>
    </row>
    <row r="144" spans="1:18" ht="30.75" customHeight="1" x14ac:dyDescent="0.25">
      <c r="A144" s="3073"/>
      <c r="B144" s="19" t="s">
        <v>769</v>
      </c>
      <c r="C144" s="1113" t="s">
        <v>992</v>
      </c>
      <c r="D144" s="74">
        <v>0</v>
      </c>
      <c r="E144" s="74">
        <v>0</v>
      </c>
      <c r="F144" s="74">
        <v>0</v>
      </c>
      <c r="G144" s="74">
        <v>23</v>
      </c>
      <c r="H144" s="74">
        <v>26</v>
      </c>
      <c r="I144" s="74">
        <v>49</v>
      </c>
      <c r="J144" s="74">
        <v>0</v>
      </c>
      <c r="K144" s="74">
        <v>0</v>
      </c>
      <c r="L144" s="74">
        <v>0</v>
      </c>
      <c r="M144" s="74">
        <f t="shared" si="74"/>
        <v>23</v>
      </c>
      <c r="N144" s="74">
        <f t="shared" si="74"/>
        <v>26</v>
      </c>
      <c r="O144" s="74">
        <f t="shared" si="74"/>
        <v>49</v>
      </c>
      <c r="P144" s="1033" t="s">
        <v>993</v>
      </c>
      <c r="Q144" s="1033" t="s">
        <v>770</v>
      </c>
      <c r="R144" s="3079"/>
    </row>
    <row r="145" spans="1:18" ht="30.75" customHeight="1" x14ac:dyDescent="0.25">
      <c r="A145" s="3073" t="s">
        <v>92</v>
      </c>
      <c r="B145" s="3073"/>
      <c r="C145" s="3073"/>
      <c r="D145" s="74">
        <f>SUM(D143:D144)</f>
        <v>0</v>
      </c>
      <c r="E145" s="74">
        <f t="shared" ref="E145:O145" si="75">SUM(E143:E144)</f>
        <v>0</v>
      </c>
      <c r="F145" s="74">
        <f t="shared" si="75"/>
        <v>0</v>
      </c>
      <c r="G145" s="74">
        <f t="shared" si="75"/>
        <v>23</v>
      </c>
      <c r="H145" s="74">
        <f t="shared" si="75"/>
        <v>26</v>
      </c>
      <c r="I145" s="74">
        <f t="shared" si="75"/>
        <v>49</v>
      </c>
      <c r="J145" s="74">
        <f t="shared" si="75"/>
        <v>14</v>
      </c>
      <c r="K145" s="74">
        <f t="shared" si="75"/>
        <v>19</v>
      </c>
      <c r="L145" s="74">
        <f t="shared" si="75"/>
        <v>33</v>
      </c>
      <c r="M145" s="74">
        <f t="shared" si="75"/>
        <v>37</v>
      </c>
      <c r="N145" s="74">
        <f t="shared" si="75"/>
        <v>45</v>
      </c>
      <c r="O145" s="74">
        <f t="shared" si="75"/>
        <v>82</v>
      </c>
      <c r="P145" s="3075" t="s">
        <v>130</v>
      </c>
      <c r="Q145" s="3075"/>
      <c r="R145" s="3075"/>
    </row>
    <row r="146" spans="1:18" ht="24.75" customHeight="1" thickBot="1" x14ac:dyDescent="0.3">
      <c r="A146" s="2969" t="s">
        <v>201</v>
      </c>
      <c r="B146" s="2969"/>
      <c r="C146" s="862"/>
      <c r="D146" s="76">
        <v>0</v>
      </c>
      <c r="E146" s="76">
        <v>0</v>
      </c>
      <c r="F146" s="76">
        <v>0</v>
      </c>
      <c r="G146" s="76">
        <v>34</v>
      </c>
      <c r="H146" s="76">
        <v>7</v>
      </c>
      <c r="I146" s="76">
        <v>41</v>
      </c>
      <c r="J146" s="76">
        <v>23</v>
      </c>
      <c r="K146" s="76">
        <v>7</v>
      </c>
      <c r="L146" s="76">
        <v>30</v>
      </c>
      <c r="M146" s="76">
        <f t="shared" ref="M146:O146" si="76">SUM(J146,G146,D146)</f>
        <v>57</v>
      </c>
      <c r="N146" s="76">
        <f>SUM(K146,H146,E146)</f>
        <v>14</v>
      </c>
      <c r="O146" s="76">
        <f t="shared" si="76"/>
        <v>71</v>
      </c>
      <c r="P146" s="864"/>
      <c r="Q146" s="3116" t="s">
        <v>215</v>
      </c>
      <c r="R146" s="3116"/>
    </row>
    <row r="147" spans="1:18" ht="27" customHeight="1" thickBot="1" x14ac:dyDescent="0.3">
      <c r="A147" s="3071" t="s">
        <v>42</v>
      </c>
      <c r="B147" s="3071"/>
      <c r="C147" s="3071"/>
      <c r="D147" s="2606">
        <f t="shared" ref="D147:O147" si="77">SUM(D146,D145,D142,D139,D119,D93,D78,D69,D61,D46,D21,D16,D15)</f>
        <v>63</v>
      </c>
      <c r="E147" s="2606">
        <f t="shared" si="77"/>
        <v>50</v>
      </c>
      <c r="F147" s="2606">
        <f t="shared" si="77"/>
        <v>113</v>
      </c>
      <c r="G147" s="2606">
        <f t="shared" si="77"/>
        <v>1010</v>
      </c>
      <c r="H147" s="2606">
        <f t="shared" si="77"/>
        <v>1216</v>
      </c>
      <c r="I147" s="2606">
        <f t="shared" si="77"/>
        <v>2226</v>
      </c>
      <c r="J147" s="2606">
        <f t="shared" si="77"/>
        <v>556</v>
      </c>
      <c r="K147" s="2606">
        <f t="shared" si="77"/>
        <v>392</v>
      </c>
      <c r="L147" s="2606">
        <f t="shared" si="77"/>
        <v>948</v>
      </c>
      <c r="M147" s="2606">
        <f t="shared" si="77"/>
        <v>1629</v>
      </c>
      <c r="N147" s="2606">
        <f t="shared" si="77"/>
        <v>1658</v>
      </c>
      <c r="O147" s="2606">
        <f t="shared" si="77"/>
        <v>3287</v>
      </c>
      <c r="P147" s="3115" t="s">
        <v>147</v>
      </c>
      <c r="Q147" s="3115"/>
      <c r="R147" s="3115"/>
    </row>
    <row r="148" spans="1:18" ht="32.25" customHeight="1" thickTop="1" x14ac:dyDescent="0.25"/>
    <row r="151" spans="1:18" ht="32.25" customHeight="1" x14ac:dyDescent="0.25"/>
  </sheetData>
  <mergeCells count="175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15:C15"/>
    <mergeCell ref="P15:R15"/>
    <mergeCell ref="A8:A14"/>
    <mergeCell ref="R8:R14"/>
    <mergeCell ref="A17:A20"/>
    <mergeCell ref="R17:R20"/>
    <mergeCell ref="P4:P7"/>
    <mergeCell ref="Q4:Q7"/>
    <mergeCell ref="R4:R7"/>
    <mergeCell ref="D5:F5"/>
    <mergeCell ref="G5:I5"/>
    <mergeCell ref="J5:L5"/>
    <mergeCell ref="M5:O5"/>
    <mergeCell ref="A21:C21"/>
    <mergeCell ref="P21:R21"/>
    <mergeCell ref="A27:B27"/>
    <mergeCell ref="Q27:R27"/>
    <mergeCell ref="A28:A31"/>
    <mergeCell ref="B28:B31"/>
    <mergeCell ref="C28:C31"/>
    <mergeCell ref="D28:F28"/>
    <mergeCell ref="G28:I28"/>
    <mergeCell ref="J28:L28"/>
    <mergeCell ref="B42:C42"/>
    <mergeCell ref="P42:Q42"/>
    <mergeCell ref="A32:A45"/>
    <mergeCell ref="R32:R45"/>
    <mergeCell ref="M28:O28"/>
    <mergeCell ref="P28:P31"/>
    <mergeCell ref="Q28:Q31"/>
    <mergeCell ref="R28:R31"/>
    <mergeCell ref="D29:F29"/>
    <mergeCell ref="G29:I29"/>
    <mergeCell ref="J29:L29"/>
    <mergeCell ref="M29:O29"/>
    <mergeCell ref="B39:C39"/>
    <mergeCell ref="P39:Q39"/>
    <mergeCell ref="B33:B34"/>
    <mergeCell ref="Q33:Q34"/>
    <mergeCell ref="B35:C35"/>
    <mergeCell ref="P35:Q35"/>
    <mergeCell ref="B36:B38"/>
    <mergeCell ref="Q36:Q38"/>
    <mergeCell ref="B40:B41"/>
    <mergeCell ref="Q40:Q41"/>
    <mergeCell ref="M51:O51"/>
    <mergeCell ref="P51:P54"/>
    <mergeCell ref="Q51:Q54"/>
    <mergeCell ref="R51:R54"/>
    <mergeCell ref="D52:F52"/>
    <mergeCell ref="G52:I52"/>
    <mergeCell ref="J52:L52"/>
    <mergeCell ref="M52:O52"/>
    <mergeCell ref="A46:C46"/>
    <mergeCell ref="P46:R46"/>
    <mergeCell ref="A50:B50"/>
    <mergeCell ref="Q50:R50"/>
    <mergeCell ref="A51:A54"/>
    <mergeCell ref="B51:B54"/>
    <mergeCell ref="C51:C54"/>
    <mergeCell ref="D51:F51"/>
    <mergeCell ref="G51:I51"/>
    <mergeCell ref="J51:L51"/>
    <mergeCell ref="A74:A77"/>
    <mergeCell ref="B74:B77"/>
    <mergeCell ref="C74:C77"/>
    <mergeCell ref="D74:F74"/>
    <mergeCell ref="G74:I74"/>
    <mergeCell ref="J74:L74"/>
    <mergeCell ref="A61:C61"/>
    <mergeCell ref="P61:R61"/>
    <mergeCell ref="B63:B64"/>
    <mergeCell ref="B65:C65"/>
    <mergeCell ref="P65:Q65"/>
    <mergeCell ref="Q63:Q64"/>
    <mergeCell ref="A93:C93"/>
    <mergeCell ref="P93:R93"/>
    <mergeCell ref="A98:B98"/>
    <mergeCell ref="Q98:R98"/>
    <mergeCell ref="A78:B78"/>
    <mergeCell ref="Q78:R78"/>
    <mergeCell ref="B85:C85"/>
    <mergeCell ref="P85:Q85"/>
    <mergeCell ref="A103:A118"/>
    <mergeCell ref="R103:R118"/>
    <mergeCell ref="B118:C118"/>
    <mergeCell ref="P118:Q118"/>
    <mergeCell ref="M99:O99"/>
    <mergeCell ref="P99:P102"/>
    <mergeCell ref="Q99:Q102"/>
    <mergeCell ref="R99:R102"/>
    <mergeCell ref="D100:F100"/>
    <mergeCell ref="G100:I100"/>
    <mergeCell ref="J100:L100"/>
    <mergeCell ref="M100:O100"/>
    <mergeCell ref="A99:A102"/>
    <mergeCell ref="B99:B102"/>
    <mergeCell ref="C99:C102"/>
    <mergeCell ref="D99:F99"/>
    <mergeCell ref="G99:I99"/>
    <mergeCell ref="J99:L99"/>
    <mergeCell ref="B112:B117"/>
    <mergeCell ref="Q112:Q117"/>
    <mergeCell ref="A119:C119"/>
    <mergeCell ref="P119:R119"/>
    <mergeCell ref="A123:B123"/>
    <mergeCell ref="Q123:R123"/>
    <mergeCell ref="A124:A127"/>
    <mergeCell ref="B124:B127"/>
    <mergeCell ref="C124:C127"/>
    <mergeCell ref="D124:F124"/>
    <mergeCell ref="G124:I124"/>
    <mergeCell ref="J124:L124"/>
    <mergeCell ref="A128:A137"/>
    <mergeCell ref="B128:B129"/>
    <mergeCell ref="Q128:Q129"/>
    <mergeCell ref="R128:R137"/>
    <mergeCell ref="B130:C130"/>
    <mergeCell ref="P130:Q130"/>
    <mergeCell ref="M124:O124"/>
    <mergeCell ref="P124:P127"/>
    <mergeCell ref="Q124:Q127"/>
    <mergeCell ref="R124:R127"/>
    <mergeCell ref="D125:F125"/>
    <mergeCell ref="G125:I125"/>
    <mergeCell ref="J125:L125"/>
    <mergeCell ref="M125:O125"/>
    <mergeCell ref="A147:C147"/>
    <mergeCell ref="P147:R147"/>
    <mergeCell ref="A143:A144"/>
    <mergeCell ref="R143:R144"/>
    <mergeCell ref="A145:C145"/>
    <mergeCell ref="P145:R145"/>
    <mergeCell ref="A146:B146"/>
    <mergeCell ref="Q146:R146"/>
    <mergeCell ref="A139:C139"/>
    <mergeCell ref="P139:R139"/>
    <mergeCell ref="A140:A141"/>
    <mergeCell ref="R140:R141"/>
    <mergeCell ref="A142:C142"/>
    <mergeCell ref="P142:R142"/>
    <mergeCell ref="A55:A60"/>
    <mergeCell ref="R55:R60"/>
    <mergeCell ref="A62:A68"/>
    <mergeCell ref="R62:R68"/>
    <mergeCell ref="B82:B84"/>
    <mergeCell ref="Q82:Q84"/>
    <mergeCell ref="B89:B90"/>
    <mergeCell ref="Q89:Q90"/>
    <mergeCell ref="B91:C91"/>
    <mergeCell ref="P91:Q91"/>
    <mergeCell ref="A79:A92"/>
    <mergeCell ref="R79:R92"/>
    <mergeCell ref="M74:O74"/>
    <mergeCell ref="P74:P77"/>
    <mergeCell ref="Q74:Q77"/>
    <mergeCell ref="R74:R77"/>
    <mergeCell ref="D75:F75"/>
    <mergeCell ref="G75:I75"/>
    <mergeCell ref="J75:L75"/>
    <mergeCell ref="M75:O75"/>
    <mergeCell ref="A69:C69"/>
    <mergeCell ref="P69:R69"/>
    <mergeCell ref="A73:B73"/>
    <mergeCell ref="Q73:R73"/>
  </mergeCells>
  <printOptions horizontalCentered="1"/>
  <pageMargins left="0.643700787" right="0.643700787" top="0.78740157480314998" bottom="0.643700787" header="0.78740157480314998" footer="0.643700787"/>
  <pageSetup paperSize="9" scale="70" firstPageNumber="81" orientation="landscape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1:M37"/>
  <sheetViews>
    <sheetView rightToLeft="1" view="pageBreakPreview" zoomScaleSheetLayoutView="100" workbookViewId="0">
      <selection activeCell="S17" sqref="S17"/>
    </sheetView>
  </sheetViews>
  <sheetFormatPr defaultRowHeight="12.75" x14ac:dyDescent="0.2"/>
  <sheetData>
    <row r="11" s="807" customFormat="1" x14ac:dyDescent="0.2"/>
    <row r="12" s="807" customFormat="1" x14ac:dyDescent="0.2"/>
    <row r="17" spans="1:13" ht="60" x14ac:dyDescent="0.8">
      <c r="A17" s="3131" t="s">
        <v>1689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  <row r="37" spans="7:7" x14ac:dyDescent="0.2">
      <c r="G37" s="2323" t="s">
        <v>2571</v>
      </c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Y46"/>
  <sheetViews>
    <sheetView rightToLeft="1" view="pageBreakPreview" topLeftCell="A40" zoomScale="75" zoomScaleNormal="90" zoomScaleSheetLayoutView="75" workbookViewId="0">
      <selection activeCell="B43" sqref="B43"/>
    </sheetView>
  </sheetViews>
  <sheetFormatPr defaultColWidth="10.28515625" defaultRowHeight="12.75" x14ac:dyDescent="0.2"/>
  <cols>
    <col min="1" max="1" width="31.42578125" style="170" customWidth="1"/>
    <col min="2" max="13" width="8.85546875" style="170" customWidth="1"/>
    <col min="14" max="14" width="31.28515625" style="171" customWidth="1"/>
    <col min="15" max="16384" width="10.28515625" style="170"/>
  </cols>
  <sheetData>
    <row r="1" spans="1:18" ht="28.5" customHeight="1" x14ac:dyDescent="0.2">
      <c r="A1" s="2799" t="s">
        <v>2261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</row>
    <row r="2" spans="1:18" ht="38.25" customHeight="1" x14ac:dyDescent="0.2">
      <c r="A2" s="2800" t="s">
        <v>2262</v>
      </c>
      <c r="B2" s="2800"/>
      <c r="C2" s="2800"/>
      <c r="D2" s="2800"/>
      <c r="E2" s="2800"/>
      <c r="F2" s="2800"/>
      <c r="G2" s="2800"/>
      <c r="H2" s="2800"/>
      <c r="I2" s="2800"/>
      <c r="J2" s="2800"/>
      <c r="K2" s="2800"/>
      <c r="L2" s="2800"/>
      <c r="M2" s="2800"/>
      <c r="N2" s="2800"/>
    </row>
    <row r="3" spans="1:18" ht="22.5" customHeight="1" thickBot="1" x14ac:dyDescent="0.3">
      <c r="A3" s="2801" t="s">
        <v>167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172" t="s">
        <v>168</v>
      </c>
    </row>
    <row r="4" spans="1:18" ht="20.25" customHeight="1" thickTop="1" x14ac:dyDescent="0.2">
      <c r="A4" s="2794" t="s">
        <v>0</v>
      </c>
      <c r="B4" s="2797" t="s">
        <v>33</v>
      </c>
      <c r="C4" s="2797"/>
      <c r="D4" s="2797"/>
      <c r="E4" s="2797" t="s">
        <v>1</v>
      </c>
      <c r="F4" s="2797"/>
      <c r="G4" s="2797"/>
      <c r="H4" s="2797" t="s">
        <v>2</v>
      </c>
      <c r="I4" s="2797"/>
      <c r="J4" s="2797"/>
      <c r="K4" s="2797" t="s">
        <v>31</v>
      </c>
      <c r="L4" s="2797"/>
      <c r="M4" s="2797"/>
      <c r="N4" s="2803" t="s">
        <v>101</v>
      </c>
    </row>
    <row r="5" spans="1:18" ht="24" customHeight="1" x14ac:dyDescent="0.2">
      <c r="A5" s="2795"/>
      <c r="B5" s="2798" t="s">
        <v>94</v>
      </c>
      <c r="C5" s="2798"/>
      <c r="D5" s="2798"/>
      <c r="E5" s="2798" t="s">
        <v>95</v>
      </c>
      <c r="F5" s="2798"/>
      <c r="G5" s="2798"/>
      <c r="H5" s="2798" t="s">
        <v>96</v>
      </c>
      <c r="I5" s="2798"/>
      <c r="J5" s="2798"/>
      <c r="K5" s="2798" t="s">
        <v>116</v>
      </c>
      <c r="L5" s="2798"/>
      <c r="M5" s="2798"/>
      <c r="N5" s="2804"/>
    </row>
    <row r="6" spans="1:18" ht="18" customHeight="1" x14ac:dyDescent="0.2">
      <c r="A6" s="2795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2804"/>
    </row>
    <row r="7" spans="1:18" ht="18" customHeight="1" thickBot="1" x14ac:dyDescent="0.25">
      <c r="A7" s="2802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2805"/>
    </row>
    <row r="8" spans="1:18" ht="22.5" customHeight="1" x14ac:dyDescent="0.2">
      <c r="A8" s="181" t="s">
        <v>3</v>
      </c>
      <c r="B8" s="182">
        <v>204</v>
      </c>
      <c r="C8" s="182">
        <v>224</v>
      </c>
      <c r="D8" s="182">
        <v>428</v>
      </c>
      <c r="E8" s="182">
        <v>1048</v>
      </c>
      <c r="F8" s="182">
        <v>1352</v>
      </c>
      <c r="G8" s="182">
        <v>2400</v>
      </c>
      <c r="H8" s="182">
        <v>578</v>
      </c>
      <c r="I8" s="182">
        <v>518</v>
      </c>
      <c r="J8" s="182">
        <v>1096</v>
      </c>
      <c r="K8" s="182">
        <f>SUM(B8,E8,H8)</f>
        <v>1830</v>
      </c>
      <c r="L8" s="182">
        <f t="shared" ref="L8:M8" si="0">SUM(C8,F8,I8)</f>
        <v>2094</v>
      </c>
      <c r="M8" s="182">
        <f t="shared" si="0"/>
        <v>3924</v>
      </c>
      <c r="N8" s="285" t="s">
        <v>102</v>
      </c>
    </row>
    <row r="9" spans="1:18" ht="22.5" customHeight="1" x14ac:dyDescent="0.2">
      <c r="A9" s="176" t="s">
        <v>4</v>
      </c>
      <c r="B9" s="2286">
        <v>34</v>
      </c>
      <c r="C9" s="2286">
        <v>39</v>
      </c>
      <c r="D9" s="2286">
        <v>73</v>
      </c>
      <c r="E9" s="2286">
        <v>419</v>
      </c>
      <c r="F9" s="2286">
        <v>506</v>
      </c>
      <c r="G9" s="2286">
        <v>925</v>
      </c>
      <c r="H9" s="2286">
        <v>175</v>
      </c>
      <c r="I9" s="2286">
        <v>145</v>
      </c>
      <c r="J9" s="2286">
        <v>320</v>
      </c>
      <c r="K9" s="2286">
        <f t="shared" ref="K9:K25" si="1">SUM(B9,E9,H9)</f>
        <v>628</v>
      </c>
      <c r="L9" s="2286">
        <f t="shared" ref="L9:L25" si="2">SUM(C9,F9,I9)</f>
        <v>690</v>
      </c>
      <c r="M9" s="2286">
        <f t="shared" ref="M9:M25" si="3">SUM(D9,G9,J9)</f>
        <v>1318</v>
      </c>
      <c r="N9" s="177" t="s">
        <v>103</v>
      </c>
    </row>
    <row r="10" spans="1:18" ht="22.5" customHeight="1" x14ac:dyDescent="0.2">
      <c r="A10" s="176" t="s">
        <v>5</v>
      </c>
      <c r="B10" s="2286">
        <v>7</v>
      </c>
      <c r="C10" s="2286">
        <v>3</v>
      </c>
      <c r="D10" s="2286">
        <v>10</v>
      </c>
      <c r="E10" s="2286">
        <v>161</v>
      </c>
      <c r="F10" s="2286">
        <v>202</v>
      </c>
      <c r="G10" s="2286">
        <v>363</v>
      </c>
      <c r="H10" s="182">
        <v>53</v>
      </c>
      <c r="I10" s="182">
        <v>62</v>
      </c>
      <c r="J10" s="182">
        <v>115</v>
      </c>
      <c r="K10" s="2286">
        <f t="shared" si="1"/>
        <v>221</v>
      </c>
      <c r="L10" s="2286">
        <f t="shared" si="2"/>
        <v>267</v>
      </c>
      <c r="M10" s="2286">
        <f t="shared" si="3"/>
        <v>488</v>
      </c>
      <c r="N10" s="177" t="s">
        <v>190</v>
      </c>
    </row>
    <row r="11" spans="1:18" ht="22.5" customHeight="1" x14ac:dyDescent="0.2">
      <c r="A11" s="176" t="s">
        <v>6</v>
      </c>
      <c r="B11" s="2286">
        <v>7</v>
      </c>
      <c r="C11" s="2286">
        <v>7</v>
      </c>
      <c r="D11" s="2286">
        <v>14</v>
      </c>
      <c r="E11" s="2286">
        <v>132</v>
      </c>
      <c r="F11" s="2286">
        <v>195</v>
      </c>
      <c r="G11" s="2286">
        <v>327</v>
      </c>
      <c r="H11" s="2286">
        <v>69</v>
      </c>
      <c r="I11" s="2286">
        <v>67</v>
      </c>
      <c r="J11" s="2286">
        <v>136</v>
      </c>
      <c r="K11" s="2286">
        <f t="shared" si="1"/>
        <v>208</v>
      </c>
      <c r="L11" s="2286">
        <f t="shared" si="2"/>
        <v>269</v>
      </c>
      <c r="M11" s="2286">
        <f t="shared" si="3"/>
        <v>477</v>
      </c>
      <c r="N11" s="177" t="s">
        <v>104</v>
      </c>
    </row>
    <row r="12" spans="1:18" ht="22.5" customHeight="1" x14ac:dyDescent="0.2">
      <c r="A12" s="176" t="s">
        <v>7</v>
      </c>
      <c r="B12" s="2286">
        <v>8</v>
      </c>
      <c r="C12" s="2286">
        <v>4</v>
      </c>
      <c r="D12" s="2286">
        <v>12</v>
      </c>
      <c r="E12" s="2286">
        <v>206</v>
      </c>
      <c r="F12" s="2286">
        <v>209</v>
      </c>
      <c r="G12" s="2286">
        <v>415</v>
      </c>
      <c r="H12" s="2286">
        <v>44</v>
      </c>
      <c r="I12" s="2286">
        <v>20</v>
      </c>
      <c r="J12" s="2286">
        <v>64</v>
      </c>
      <c r="K12" s="2286">
        <f t="shared" si="1"/>
        <v>258</v>
      </c>
      <c r="L12" s="2286">
        <f t="shared" si="2"/>
        <v>233</v>
      </c>
      <c r="M12" s="2286">
        <f t="shared" si="3"/>
        <v>491</v>
      </c>
      <c r="N12" s="177" t="s">
        <v>105</v>
      </c>
    </row>
    <row r="13" spans="1:18" ht="34.5" customHeight="1" x14ac:dyDescent="0.2">
      <c r="A13" s="176" t="s">
        <v>8</v>
      </c>
      <c r="B13" s="2286">
        <v>0</v>
      </c>
      <c r="C13" s="2286">
        <v>0</v>
      </c>
      <c r="D13" s="2286">
        <v>0</v>
      </c>
      <c r="E13" s="2286">
        <v>0</v>
      </c>
      <c r="F13" s="2286">
        <v>0</v>
      </c>
      <c r="G13" s="2286">
        <v>0</v>
      </c>
      <c r="H13" s="2286">
        <v>302</v>
      </c>
      <c r="I13" s="2286">
        <v>324</v>
      </c>
      <c r="J13" s="2286">
        <v>626</v>
      </c>
      <c r="K13" s="2286">
        <f t="shared" si="1"/>
        <v>302</v>
      </c>
      <c r="L13" s="2286">
        <f t="shared" si="2"/>
        <v>324</v>
      </c>
      <c r="M13" s="2286">
        <f t="shared" si="3"/>
        <v>626</v>
      </c>
      <c r="N13" s="177" t="s">
        <v>189</v>
      </c>
    </row>
    <row r="14" spans="1:18" ht="31.5" customHeight="1" x14ac:dyDescent="0.2">
      <c r="A14" s="797" t="s">
        <v>1679</v>
      </c>
      <c r="B14" s="2286">
        <v>13</v>
      </c>
      <c r="C14" s="2286">
        <v>12</v>
      </c>
      <c r="D14" s="2286">
        <v>25</v>
      </c>
      <c r="E14" s="2286">
        <v>11</v>
      </c>
      <c r="F14" s="2286">
        <v>15</v>
      </c>
      <c r="G14" s="2286">
        <v>26</v>
      </c>
      <c r="H14" s="2286">
        <v>0</v>
      </c>
      <c r="I14" s="2286">
        <v>0</v>
      </c>
      <c r="J14" s="2286">
        <v>0</v>
      </c>
      <c r="K14" s="2286">
        <f t="shared" si="1"/>
        <v>24</v>
      </c>
      <c r="L14" s="2286">
        <f t="shared" si="2"/>
        <v>27</v>
      </c>
      <c r="M14" s="2286">
        <f t="shared" si="3"/>
        <v>51</v>
      </c>
      <c r="N14" s="186" t="s">
        <v>1680</v>
      </c>
    </row>
    <row r="15" spans="1:18" ht="27.75" customHeight="1" x14ac:dyDescent="0.2">
      <c r="A15" s="835" t="s">
        <v>1683</v>
      </c>
      <c r="B15" s="2286">
        <v>142</v>
      </c>
      <c r="C15" s="2286">
        <v>101</v>
      </c>
      <c r="D15" s="2286">
        <v>243</v>
      </c>
      <c r="E15" s="2286">
        <v>696</v>
      </c>
      <c r="F15" s="2286">
        <v>548</v>
      </c>
      <c r="G15" s="2286">
        <v>1244</v>
      </c>
      <c r="H15" s="2286">
        <v>196</v>
      </c>
      <c r="I15" s="2286">
        <v>119</v>
      </c>
      <c r="J15" s="2286">
        <v>315</v>
      </c>
      <c r="K15" s="2286">
        <f t="shared" si="1"/>
        <v>1034</v>
      </c>
      <c r="L15" s="2286">
        <f t="shared" si="2"/>
        <v>768</v>
      </c>
      <c r="M15" s="2286">
        <f t="shared" si="3"/>
        <v>1802</v>
      </c>
      <c r="N15" s="186" t="s">
        <v>1807</v>
      </c>
    </row>
    <row r="16" spans="1:18" ht="27.75" customHeight="1" x14ac:dyDescent="0.2">
      <c r="A16" s="835" t="s">
        <v>1684</v>
      </c>
      <c r="B16" s="2286">
        <v>0</v>
      </c>
      <c r="C16" s="2286">
        <v>0</v>
      </c>
      <c r="D16" s="2286">
        <v>0</v>
      </c>
      <c r="E16" s="2286">
        <v>7</v>
      </c>
      <c r="F16" s="2286">
        <v>10</v>
      </c>
      <c r="G16" s="2286">
        <v>17</v>
      </c>
      <c r="H16" s="2286">
        <v>0</v>
      </c>
      <c r="I16" s="2286">
        <v>0</v>
      </c>
      <c r="J16" s="2286">
        <v>0</v>
      </c>
      <c r="K16" s="2286">
        <f t="shared" si="1"/>
        <v>7</v>
      </c>
      <c r="L16" s="2286">
        <f t="shared" si="2"/>
        <v>10</v>
      </c>
      <c r="M16" s="2286">
        <f t="shared" si="3"/>
        <v>17</v>
      </c>
      <c r="N16" s="186" t="s">
        <v>1806</v>
      </c>
      <c r="R16" s="170" t="s">
        <v>93</v>
      </c>
    </row>
    <row r="17" spans="1:25" ht="22.5" customHeight="1" x14ac:dyDescent="0.2">
      <c r="A17" s="176" t="s">
        <v>9</v>
      </c>
      <c r="B17" s="2286">
        <v>22</v>
      </c>
      <c r="C17" s="2286">
        <v>26</v>
      </c>
      <c r="D17" s="2286">
        <v>48</v>
      </c>
      <c r="E17" s="2286">
        <v>264</v>
      </c>
      <c r="F17" s="2286">
        <v>393</v>
      </c>
      <c r="G17" s="2286">
        <v>657</v>
      </c>
      <c r="H17" s="2286">
        <v>166</v>
      </c>
      <c r="I17" s="2286">
        <v>120</v>
      </c>
      <c r="J17" s="2286">
        <v>286</v>
      </c>
      <c r="K17" s="2286">
        <f t="shared" si="1"/>
        <v>452</v>
      </c>
      <c r="L17" s="2286">
        <f t="shared" si="2"/>
        <v>539</v>
      </c>
      <c r="M17" s="2286">
        <f t="shared" si="3"/>
        <v>991</v>
      </c>
      <c r="N17" s="177" t="s">
        <v>184</v>
      </c>
    </row>
    <row r="18" spans="1:25" ht="22.5" customHeight="1" x14ac:dyDescent="0.2">
      <c r="A18" s="176" t="s">
        <v>10</v>
      </c>
      <c r="B18" s="2286">
        <v>80</v>
      </c>
      <c r="C18" s="2286">
        <v>49</v>
      </c>
      <c r="D18" s="2286">
        <v>129</v>
      </c>
      <c r="E18" s="2286">
        <v>453</v>
      </c>
      <c r="F18" s="2286">
        <v>374</v>
      </c>
      <c r="G18" s="2286">
        <v>827</v>
      </c>
      <c r="H18" s="2286">
        <v>125</v>
      </c>
      <c r="I18" s="2286">
        <v>105</v>
      </c>
      <c r="J18" s="2286">
        <v>230</v>
      </c>
      <c r="K18" s="2286">
        <f t="shared" si="1"/>
        <v>658</v>
      </c>
      <c r="L18" s="2286">
        <f t="shared" si="2"/>
        <v>528</v>
      </c>
      <c r="M18" s="2286">
        <f t="shared" si="3"/>
        <v>1186</v>
      </c>
      <c r="N18" s="177" t="s">
        <v>185</v>
      </c>
    </row>
    <row r="19" spans="1:25" ht="22.5" customHeight="1" x14ac:dyDescent="0.2">
      <c r="A19" s="176" t="s">
        <v>11</v>
      </c>
      <c r="B19" s="2286">
        <v>58</v>
      </c>
      <c r="C19" s="2286">
        <v>45</v>
      </c>
      <c r="D19" s="2286">
        <v>103</v>
      </c>
      <c r="E19" s="2286">
        <v>577</v>
      </c>
      <c r="F19" s="2286">
        <v>405</v>
      </c>
      <c r="G19" s="2286">
        <v>982</v>
      </c>
      <c r="H19" s="2286">
        <v>247</v>
      </c>
      <c r="I19" s="2286">
        <v>131</v>
      </c>
      <c r="J19" s="2286">
        <v>378</v>
      </c>
      <c r="K19" s="2286">
        <f t="shared" si="1"/>
        <v>882</v>
      </c>
      <c r="L19" s="2286">
        <f t="shared" si="2"/>
        <v>581</v>
      </c>
      <c r="M19" s="2286">
        <f t="shared" si="3"/>
        <v>1463</v>
      </c>
      <c r="N19" s="177" t="s">
        <v>106</v>
      </c>
      <c r="O19" s="170" t="s">
        <v>93</v>
      </c>
    </row>
    <row r="20" spans="1:25" ht="22.5" customHeight="1" x14ac:dyDescent="0.2">
      <c r="A20" s="176" t="s">
        <v>12</v>
      </c>
      <c r="B20" s="2286">
        <v>0</v>
      </c>
      <c r="C20" s="2286">
        <v>0</v>
      </c>
      <c r="D20" s="2286">
        <v>0</v>
      </c>
      <c r="E20" s="2286">
        <v>134</v>
      </c>
      <c r="F20" s="2286">
        <v>51</v>
      </c>
      <c r="G20" s="2286">
        <v>185</v>
      </c>
      <c r="H20" s="2286">
        <v>49</v>
      </c>
      <c r="I20" s="2286">
        <v>22</v>
      </c>
      <c r="J20" s="2286">
        <v>71</v>
      </c>
      <c r="K20" s="2286">
        <f t="shared" si="1"/>
        <v>183</v>
      </c>
      <c r="L20" s="2286">
        <f t="shared" si="2"/>
        <v>73</v>
      </c>
      <c r="M20" s="2286">
        <f t="shared" si="3"/>
        <v>256</v>
      </c>
      <c r="N20" s="177" t="s">
        <v>107</v>
      </c>
    </row>
    <row r="21" spans="1:25" ht="22.5" customHeight="1" x14ac:dyDescent="0.2">
      <c r="A21" s="176" t="s">
        <v>13</v>
      </c>
      <c r="B21" s="2286">
        <v>20</v>
      </c>
      <c r="C21" s="2286">
        <v>12</v>
      </c>
      <c r="D21" s="2286">
        <v>32</v>
      </c>
      <c r="E21" s="2286">
        <v>262</v>
      </c>
      <c r="F21" s="2286">
        <v>257</v>
      </c>
      <c r="G21" s="2286">
        <v>519</v>
      </c>
      <c r="H21" s="2286">
        <v>52</v>
      </c>
      <c r="I21" s="2286">
        <v>52</v>
      </c>
      <c r="J21" s="2286">
        <v>104</v>
      </c>
      <c r="K21" s="2286">
        <f t="shared" si="1"/>
        <v>334</v>
      </c>
      <c r="L21" s="2286">
        <f t="shared" si="2"/>
        <v>321</v>
      </c>
      <c r="M21" s="2286">
        <f t="shared" si="3"/>
        <v>655</v>
      </c>
      <c r="N21" s="177" t="s">
        <v>186</v>
      </c>
    </row>
    <row r="22" spans="1:25" ht="22.5" customHeight="1" x14ac:dyDescent="0.2">
      <c r="A22" s="176" t="s">
        <v>14</v>
      </c>
      <c r="B22" s="2286">
        <v>3</v>
      </c>
      <c r="C22" s="2286">
        <v>0</v>
      </c>
      <c r="D22" s="2286">
        <v>3</v>
      </c>
      <c r="E22" s="2286">
        <v>357</v>
      </c>
      <c r="F22" s="2286">
        <v>274</v>
      </c>
      <c r="G22" s="2286">
        <v>631</v>
      </c>
      <c r="H22" s="2286">
        <v>99</v>
      </c>
      <c r="I22" s="2286">
        <v>42</v>
      </c>
      <c r="J22" s="2286">
        <v>141</v>
      </c>
      <c r="K22" s="2286">
        <f t="shared" si="1"/>
        <v>459</v>
      </c>
      <c r="L22" s="2286">
        <f t="shared" si="2"/>
        <v>316</v>
      </c>
      <c r="M22" s="2286">
        <f t="shared" si="3"/>
        <v>775</v>
      </c>
      <c r="N22" s="177" t="s">
        <v>108</v>
      </c>
    </row>
    <row r="23" spans="1:25" ht="22.5" customHeight="1" x14ac:dyDescent="0.2">
      <c r="A23" s="176" t="s">
        <v>175</v>
      </c>
      <c r="B23" s="2286">
        <v>6</v>
      </c>
      <c r="C23" s="2286">
        <v>0</v>
      </c>
      <c r="D23" s="2286">
        <v>6</v>
      </c>
      <c r="E23" s="2286">
        <v>35</v>
      </c>
      <c r="F23" s="2286">
        <v>12</v>
      </c>
      <c r="G23" s="2286">
        <v>47</v>
      </c>
      <c r="H23" s="2286">
        <v>5</v>
      </c>
      <c r="I23" s="2286">
        <v>2</v>
      </c>
      <c r="J23" s="2286">
        <v>7</v>
      </c>
      <c r="K23" s="2286">
        <f t="shared" si="1"/>
        <v>46</v>
      </c>
      <c r="L23" s="2286">
        <f t="shared" si="2"/>
        <v>14</v>
      </c>
      <c r="M23" s="2286">
        <f t="shared" si="3"/>
        <v>60</v>
      </c>
      <c r="N23" s="178" t="s">
        <v>200</v>
      </c>
    </row>
    <row r="24" spans="1:25" ht="22.5" customHeight="1" x14ac:dyDescent="0.2">
      <c r="A24" s="179" t="s">
        <v>15</v>
      </c>
      <c r="B24" s="2560">
        <v>85</v>
      </c>
      <c r="C24" s="2560">
        <v>55</v>
      </c>
      <c r="D24" s="2560">
        <v>140</v>
      </c>
      <c r="E24" s="2560">
        <v>328</v>
      </c>
      <c r="F24" s="2560">
        <v>403</v>
      </c>
      <c r="G24" s="2560">
        <v>731</v>
      </c>
      <c r="H24" s="2560">
        <v>170</v>
      </c>
      <c r="I24" s="2560">
        <v>141</v>
      </c>
      <c r="J24" s="2560">
        <v>311</v>
      </c>
      <c r="K24" s="2286">
        <f t="shared" si="1"/>
        <v>583</v>
      </c>
      <c r="L24" s="2286">
        <f t="shared" si="2"/>
        <v>599</v>
      </c>
      <c r="M24" s="2286">
        <f t="shared" si="3"/>
        <v>1182</v>
      </c>
      <c r="N24" s="180" t="s">
        <v>109</v>
      </c>
    </row>
    <row r="25" spans="1:25" ht="22.5" customHeight="1" thickBot="1" x14ac:dyDescent="0.25">
      <c r="A25" s="2336" t="s">
        <v>173</v>
      </c>
      <c r="B25" s="2561">
        <v>0</v>
      </c>
      <c r="C25" s="2561">
        <v>0</v>
      </c>
      <c r="D25" s="2561">
        <v>0</v>
      </c>
      <c r="E25" s="2561">
        <v>35</v>
      </c>
      <c r="F25" s="2561">
        <v>49</v>
      </c>
      <c r="G25" s="2561">
        <v>84</v>
      </c>
      <c r="H25" s="2561">
        <v>1</v>
      </c>
      <c r="I25" s="2561">
        <v>2</v>
      </c>
      <c r="J25" s="2561">
        <v>3</v>
      </c>
      <c r="K25" s="2561">
        <f t="shared" si="1"/>
        <v>36</v>
      </c>
      <c r="L25" s="2561">
        <f t="shared" si="2"/>
        <v>51</v>
      </c>
      <c r="M25" s="2561">
        <f t="shared" si="3"/>
        <v>87</v>
      </c>
      <c r="N25" s="2459" t="s">
        <v>187</v>
      </c>
    </row>
    <row r="26" spans="1:25" ht="24" customHeight="1" x14ac:dyDescent="0.2">
      <c r="A26" s="181"/>
      <c r="B26" s="182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</row>
    <row r="27" spans="1:25" ht="24" customHeight="1" x14ac:dyDescent="0.2">
      <c r="A27" s="181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3"/>
    </row>
    <row r="28" spans="1:25" ht="24" customHeight="1" thickBot="1" x14ac:dyDescent="0.25">
      <c r="A28" s="14" t="s">
        <v>266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2790" t="s">
        <v>415</v>
      </c>
      <c r="N28" s="2790"/>
      <c r="R28" s="87"/>
      <c r="S28" s="87"/>
      <c r="T28" s="87"/>
      <c r="U28" s="87"/>
      <c r="V28" s="87"/>
      <c r="W28" s="87"/>
      <c r="X28" s="87"/>
      <c r="Y28" s="87"/>
    </row>
    <row r="29" spans="1:25" ht="24" customHeight="1" thickTop="1" x14ac:dyDescent="0.2">
      <c r="A29" s="2794" t="s">
        <v>0</v>
      </c>
      <c r="B29" s="2797" t="s">
        <v>33</v>
      </c>
      <c r="C29" s="2797"/>
      <c r="D29" s="2797"/>
      <c r="E29" s="2797" t="s">
        <v>1</v>
      </c>
      <c r="F29" s="2797"/>
      <c r="G29" s="2797"/>
      <c r="H29" s="2797" t="s">
        <v>2</v>
      </c>
      <c r="I29" s="2797"/>
      <c r="J29" s="2797"/>
      <c r="K29" s="2797" t="s">
        <v>31</v>
      </c>
      <c r="L29" s="2797"/>
      <c r="M29" s="2797"/>
      <c r="N29" s="2791" t="s">
        <v>101</v>
      </c>
    </row>
    <row r="30" spans="1:25" ht="24" customHeight="1" x14ac:dyDescent="0.2">
      <c r="A30" s="2795"/>
      <c r="B30" s="2798" t="s">
        <v>94</v>
      </c>
      <c r="C30" s="2798"/>
      <c r="D30" s="2798"/>
      <c r="E30" s="2798" t="s">
        <v>95</v>
      </c>
      <c r="F30" s="2798"/>
      <c r="G30" s="2798"/>
      <c r="H30" s="2798" t="s">
        <v>96</v>
      </c>
      <c r="I30" s="2798"/>
      <c r="J30" s="2798"/>
      <c r="K30" s="2798" t="s">
        <v>116</v>
      </c>
      <c r="L30" s="2798"/>
      <c r="M30" s="2798"/>
      <c r="N30" s="2792"/>
    </row>
    <row r="31" spans="1:25" ht="24" customHeight="1" x14ac:dyDescent="0.2">
      <c r="A31" s="2795"/>
      <c r="B31" s="2559" t="s">
        <v>204</v>
      </c>
      <c r="C31" s="2559" t="s">
        <v>2833</v>
      </c>
      <c r="D31" s="2559" t="s">
        <v>26</v>
      </c>
      <c r="E31" s="2559" t="s">
        <v>204</v>
      </c>
      <c r="F31" s="2559" t="s">
        <v>2833</v>
      </c>
      <c r="G31" s="2559" t="s">
        <v>26</v>
      </c>
      <c r="H31" s="2559" t="s">
        <v>204</v>
      </c>
      <c r="I31" s="2559" t="s">
        <v>2833</v>
      </c>
      <c r="J31" s="2559" t="s">
        <v>26</v>
      </c>
      <c r="K31" s="2559" t="s">
        <v>204</v>
      </c>
      <c r="L31" s="2559" t="s">
        <v>2833</v>
      </c>
      <c r="M31" s="2559" t="s">
        <v>26</v>
      </c>
      <c r="N31" s="2792"/>
    </row>
    <row r="32" spans="1:25" ht="24" customHeight="1" thickBot="1" x14ac:dyDescent="0.25">
      <c r="A32" s="2796"/>
      <c r="B32" s="174" t="s">
        <v>181</v>
      </c>
      <c r="C32" s="174" t="s">
        <v>182</v>
      </c>
      <c r="D32" s="174" t="s">
        <v>183</v>
      </c>
      <c r="E32" s="174" t="s">
        <v>181</v>
      </c>
      <c r="F32" s="174" t="s">
        <v>182</v>
      </c>
      <c r="G32" s="174" t="s">
        <v>183</v>
      </c>
      <c r="H32" s="174" t="s">
        <v>181</v>
      </c>
      <c r="I32" s="174" t="s">
        <v>182</v>
      </c>
      <c r="J32" s="174" t="s">
        <v>183</v>
      </c>
      <c r="K32" s="174" t="s">
        <v>181</v>
      </c>
      <c r="L32" s="174" t="s">
        <v>182</v>
      </c>
      <c r="M32" s="174" t="s">
        <v>183</v>
      </c>
      <c r="N32" s="2793"/>
    </row>
    <row r="33" spans="1:14" ht="30.75" customHeight="1" thickTop="1" x14ac:dyDescent="0.2">
      <c r="A33" s="184" t="s">
        <v>16</v>
      </c>
      <c r="B33" s="2286">
        <v>12</v>
      </c>
      <c r="C33" s="2286">
        <v>15</v>
      </c>
      <c r="D33" s="2286">
        <v>27</v>
      </c>
      <c r="E33" s="2286">
        <v>186</v>
      </c>
      <c r="F33" s="2286">
        <v>243</v>
      </c>
      <c r="G33" s="2286">
        <v>429</v>
      </c>
      <c r="H33" s="2286">
        <v>72</v>
      </c>
      <c r="I33" s="2286">
        <v>38</v>
      </c>
      <c r="J33" s="2286">
        <v>110</v>
      </c>
      <c r="K33" s="2286">
        <f>SUM(B33,E33,H33)</f>
        <v>270</v>
      </c>
      <c r="L33" s="2286">
        <f t="shared" ref="L33:M33" si="4">SUM(C33,F33,I33)</f>
        <v>296</v>
      </c>
      <c r="M33" s="2286">
        <f t="shared" si="4"/>
        <v>566</v>
      </c>
      <c r="N33" s="185" t="s">
        <v>110</v>
      </c>
    </row>
    <row r="34" spans="1:14" ht="30.75" customHeight="1" x14ac:dyDescent="0.2">
      <c r="A34" s="176" t="s">
        <v>17</v>
      </c>
      <c r="B34" s="2286">
        <v>39</v>
      </c>
      <c r="C34" s="2286">
        <v>19</v>
      </c>
      <c r="D34" s="2286">
        <v>58</v>
      </c>
      <c r="E34" s="2286">
        <v>314</v>
      </c>
      <c r="F34" s="2286">
        <v>281</v>
      </c>
      <c r="G34" s="2286">
        <v>595</v>
      </c>
      <c r="H34" s="2286">
        <v>66</v>
      </c>
      <c r="I34" s="2286">
        <v>55</v>
      </c>
      <c r="J34" s="2286">
        <v>121</v>
      </c>
      <c r="K34" s="2286">
        <f t="shared" ref="K34:K35" si="5">SUM(B34,E34,H34)</f>
        <v>419</v>
      </c>
      <c r="L34" s="2286">
        <f t="shared" ref="L34:L35" si="6">SUM(C34,F34,I34)</f>
        <v>355</v>
      </c>
      <c r="M34" s="2286">
        <f t="shared" ref="M34:M35" si="7">SUM(D34,G34,J34)</f>
        <v>774</v>
      </c>
      <c r="N34" s="186" t="s">
        <v>111</v>
      </c>
    </row>
    <row r="35" spans="1:14" ht="30.75" customHeight="1" x14ac:dyDescent="0.2">
      <c r="A35" s="176" t="s">
        <v>18</v>
      </c>
      <c r="B35" s="2286">
        <v>2</v>
      </c>
      <c r="C35" s="2286">
        <v>1</v>
      </c>
      <c r="D35" s="2286">
        <v>3</v>
      </c>
      <c r="E35" s="2286">
        <v>174</v>
      </c>
      <c r="F35" s="2286">
        <v>209</v>
      </c>
      <c r="G35" s="2286">
        <v>383</v>
      </c>
      <c r="H35" s="2286">
        <v>41</v>
      </c>
      <c r="I35" s="2286">
        <v>52</v>
      </c>
      <c r="J35" s="2286">
        <v>93</v>
      </c>
      <c r="K35" s="2286">
        <f t="shared" si="5"/>
        <v>217</v>
      </c>
      <c r="L35" s="2286">
        <f t="shared" si="6"/>
        <v>262</v>
      </c>
      <c r="M35" s="2286">
        <f t="shared" si="7"/>
        <v>479</v>
      </c>
      <c r="N35" s="186" t="s">
        <v>188</v>
      </c>
    </row>
    <row r="36" spans="1:14" ht="30.75" customHeight="1" x14ac:dyDescent="0.2">
      <c r="A36" s="176" t="s">
        <v>416</v>
      </c>
      <c r="B36" s="2286">
        <v>0</v>
      </c>
      <c r="C36" s="2286">
        <v>0</v>
      </c>
      <c r="D36" s="2286">
        <v>0</v>
      </c>
      <c r="E36" s="2286">
        <v>4</v>
      </c>
      <c r="F36" s="2286">
        <v>10</v>
      </c>
      <c r="G36" s="2286">
        <v>14</v>
      </c>
      <c r="H36" s="2286">
        <v>0</v>
      </c>
      <c r="I36" s="2286">
        <v>0</v>
      </c>
      <c r="J36" s="2286">
        <v>0</v>
      </c>
      <c r="K36" s="2286">
        <f t="shared" ref="K36:K44" si="8">SUM(B36,E36,H36)</f>
        <v>4</v>
      </c>
      <c r="L36" s="2286">
        <f t="shared" ref="L36:L44" si="9">SUM(C36,F36,I36)</f>
        <v>10</v>
      </c>
      <c r="M36" s="2286">
        <f t="shared" ref="M36:M44" si="10">SUM(D36,G36,J36)</f>
        <v>14</v>
      </c>
      <c r="N36" s="186" t="s">
        <v>417</v>
      </c>
    </row>
    <row r="37" spans="1:14" ht="30.75" customHeight="1" x14ac:dyDescent="0.2">
      <c r="A37" s="176" t="s">
        <v>20</v>
      </c>
      <c r="B37" s="2286">
        <v>6</v>
      </c>
      <c r="C37" s="2286">
        <v>11</v>
      </c>
      <c r="D37" s="2286">
        <v>17</v>
      </c>
      <c r="E37" s="2286">
        <v>179</v>
      </c>
      <c r="F37" s="2286">
        <v>168</v>
      </c>
      <c r="G37" s="2286">
        <v>347</v>
      </c>
      <c r="H37" s="2286">
        <v>34</v>
      </c>
      <c r="I37" s="2286">
        <v>37</v>
      </c>
      <c r="J37" s="2286">
        <v>71</v>
      </c>
      <c r="K37" s="2286">
        <f t="shared" si="8"/>
        <v>219</v>
      </c>
      <c r="L37" s="2286">
        <f t="shared" si="9"/>
        <v>216</v>
      </c>
      <c r="M37" s="2286">
        <f t="shared" si="10"/>
        <v>435</v>
      </c>
      <c r="N37" s="186" t="s">
        <v>113</v>
      </c>
    </row>
    <row r="38" spans="1:14" ht="30.75" customHeight="1" x14ac:dyDescent="0.2">
      <c r="A38" s="176" t="s">
        <v>19</v>
      </c>
      <c r="B38" s="2286">
        <v>9</v>
      </c>
      <c r="C38" s="2286">
        <v>0</v>
      </c>
      <c r="D38" s="2286">
        <v>9</v>
      </c>
      <c r="E38" s="2286">
        <v>90</v>
      </c>
      <c r="F38" s="2286">
        <v>119</v>
      </c>
      <c r="G38" s="2286">
        <v>209</v>
      </c>
      <c r="H38" s="2286">
        <v>14</v>
      </c>
      <c r="I38" s="2286">
        <v>14</v>
      </c>
      <c r="J38" s="2286">
        <v>28</v>
      </c>
      <c r="K38" s="2286">
        <f t="shared" si="8"/>
        <v>113</v>
      </c>
      <c r="L38" s="2286">
        <f t="shared" si="9"/>
        <v>133</v>
      </c>
      <c r="M38" s="2286">
        <f t="shared" si="10"/>
        <v>246</v>
      </c>
      <c r="N38" s="186" t="s">
        <v>112</v>
      </c>
    </row>
    <row r="39" spans="1:14" ht="30.75" customHeight="1" x14ac:dyDescent="0.2">
      <c r="A39" s="176" t="s">
        <v>22</v>
      </c>
      <c r="B39" s="2286">
        <v>0</v>
      </c>
      <c r="C39" s="2286">
        <v>0</v>
      </c>
      <c r="D39" s="2286">
        <v>0</v>
      </c>
      <c r="E39" s="2286">
        <v>69</v>
      </c>
      <c r="F39" s="2286">
        <v>85</v>
      </c>
      <c r="G39" s="2286">
        <v>154</v>
      </c>
      <c r="H39" s="2286">
        <v>0</v>
      </c>
      <c r="I39" s="2286">
        <v>0</v>
      </c>
      <c r="J39" s="2286">
        <v>0</v>
      </c>
      <c r="K39" s="2286">
        <f t="shared" si="8"/>
        <v>69</v>
      </c>
      <c r="L39" s="2286">
        <f t="shared" si="9"/>
        <v>85</v>
      </c>
      <c r="M39" s="2286">
        <f t="shared" si="10"/>
        <v>154</v>
      </c>
      <c r="N39" s="186" t="s">
        <v>115</v>
      </c>
    </row>
    <row r="40" spans="1:14" ht="30.75" customHeight="1" x14ac:dyDescent="0.2">
      <c r="A40" s="176" t="s">
        <v>21</v>
      </c>
      <c r="B40" s="2286">
        <v>0</v>
      </c>
      <c r="C40" s="2286">
        <v>0</v>
      </c>
      <c r="D40" s="2286">
        <v>0</v>
      </c>
      <c r="E40" s="2286">
        <v>43</v>
      </c>
      <c r="F40" s="2286">
        <v>58</v>
      </c>
      <c r="G40" s="2286">
        <v>101</v>
      </c>
      <c r="H40" s="2286">
        <v>5</v>
      </c>
      <c r="I40" s="2286">
        <v>8</v>
      </c>
      <c r="J40" s="2286">
        <v>13</v>
      </c>
      <c r="K40" s="2286">
        <f t="shared" si="8"/>
        <v>48</v>
      </c>
      <c r="L40" s="2286">
        <f t="shared" si="9"/>
        <v>66</v>
      </c>
      <c r="M40" s="2286">
        <f t="shared" si="10"/>
        <v>114</v>
      </c>
      <c r="N40" s="186" t="s">
        <v>114</v>
      </c>
    </row>
    <row r="41" spans="1:14" ht="30.75" customHeight="1" x14ac:dyDescent="0.2">
      <c r="A41" s="176" t="s">
        <v>169</v>
      </c>
      <c r="B41" s="2286">
        <v>0</v>
      </c>
      <c r="C41" s="2286">
        <v>0</v>
      </c>
      <c r="D41" s="2286">
        <v>0</v>
      </c>
      <c r="E41" s="2286">
        <v>35</v>
      </c>
      <c r="F41" s="2286">
        <v>30</v>
      </c>
      <c r="G41" s="2286">
        <v>65</v>
      </c>
      <c r="H41" s="2286">
        <v>0</v>
      </c>
      <c r="I41" s="2286">
        <v>0</v>
      </c>
      <c r="J41" s="2286">
        <v>0</v>
      </c>
      <c r="K41" s="2286">
        <f t="shared" si="8"/>
        <v>35</v>
      </c>
      <c r="L41" s="2286">
        <f t="shared" si="9"/>
        <v>30</v>
      </c>
      <c r="M41" s="2286">
        <f t="shared" si="10"/>
        <v>65</v>
      </c>
      <c r="N41" s="186" t="s">
        <v>196</v>
      </c>
    </row>
    <row r="42" spans="1:14" ht="30.75" customHeight="1" x14ac:dyDescent="0.2">
      <c r="A42" s="176" t="s">
        <v>170</v>
      </c>
      <c r="B42" s="2286">
        <v>0</v>
      </c>
      <c r="C42" s="2286">
        <v>0</v>
      </c>
      <c r="D42" s="2286">
        <v>0</v>
      </c>
      <c r="E42" s="2286">
        <v>123</v>
      </c>
      <c r="F42" s="2286">
        <v>129</v>
      </c>
      <c r="G42" s="2286">
        <v>252</v>
      </c>
      <c r="H42" s="2286">
        <v>9</v>
      </c>
      <c r="I42" s="2286">
        <v>8</v>
      </c>
      <c r="J42" s="2286">
        <v>17</v>
      </c>
      <c r="K42" s="2286">
        <f t="shared" si="8"/>
        <v>132</v>
      </c>
      <c r="L42" s="2286">
        <f t="shared" si="9"/>
        <v>137</v>
      </c>
      <c r="M42" s="2286">
        <f t="shared" si="10"/>
        <v>269</v>
      </c>
      <c r="N42" s="186" t="s">
        <v>197</v>
      </c>
    </row>
    <row r="43" spans="1:14" ht="30.75" customHeight="1" x14ac:dyDescent="0.2">
      <c r="A43" s="176" t="s">
        <v>172</v>
      </c>
      <c r="B43" s="2286">
        <v>0</v>
      </c>
      <c r="C43" s="2286">
        <v>1</v>
      </c>
      <c r="D43" s="2286">
        <v>1</v>
      </c>
      <c r="E43" s="2286">
        <v>46</v>
      </c>
      <c r="F43" s="2286">
        <v>42</v>
      </c>
      <c r="G43" s="2286">
        <v>88</v>
      </c>
      <c r="H43" s="2286">
        <v>4</v>
      </c>
      <c r="I43" s="2286">
        <v>2</v>
      </c>
      <c r="J43" s="2286">
        <v>6</v>
      </c>
      <c r="K43" s="2286">
        <f t="shared" si="8"/>
        <v>50</v>
      </c>
      <c r="L43" s="2286">
        <f t="shared" si="9"/>
        <v>45</v>
      </c>
      <c r="M43" s="2286">
        <f t="shared" si="10"/>
        <v>95</v>
      </c>
      <c r="N43" s="186" t="s">
        <v>199</v>
      </c>
    </row>
    <row r="44" spans="1:14" ht="30.75" customHeight="1" thickBot="1" x14ac:dyDescent="0.25">
      <c r="A44" s="187" t="s">
        <v>171</v>
      </c>
      <c r="B44" s="2286">
        <v>6</v>
      </c>
      <c r="C44" s="2286">
        <v>5</v>
      </c>
      <c r="D44" s="2286">
        <v>11</v>
      </c>
      <c r="E44" s="2286">
        <v>37</v>
      </c>
      <c r="F44" s="2286">
        <v>48</v>
      </c>
      <c r="G44" s="2286">
        <v>85</v>
      </c>
      <c r="H44" s="2286">
        <v>0</v>
      </c>
      <c r="I44" s="2286">
        <v>0</v>
      </c>
      <c r="J44" s="2286">
        <v>0</v>
      </c>
      <c r="K44" s="2286">
        <f t="shared" si="8"/>
        <v>43</v>
      </c>
      <c r="L44" s="2286">
        <f t="shared" si="9"/>
        <v>53</v>
      </c>
      <c r="M44" s="2286">
        <f t="shared" si="10"/>
        <v>96</v>
      </c>
      <c r="N44" s="186" t="s">
        <v>198</v>
      </c>
    </row>
    <row r="45" spans="1:14" ht="30.75" customHeight="1" thickBot="1" x14ac:dyDescent="0.25">
      <c r="A45" s="89" t="s">
        <v>23</v>
      </c>
      <c r="B45" s="89">
        <f t="shared" ref="B45:J45" si="11">SUM(B8:B25,B33:B44)</f>
        <v>763</v>
      </c>
      <c r="C45" s="89">
        <f t="shared" si="11"/>
        <v>629</v>
      </c>
      <c r="D45" s="89">
        <f t="shared" si="11"/>
        <v>1392</v>
      </c>
      <c r="E45" s="89">
        <f t="shared" si="11"/>
        <v>6425</v>
      </c>
      <c r="F45" s="89">
        <f t="shared" si="11"/>
        <v>6677</v>
      </c>
      <c r="G45" s="89">
        <f t="shared" si="11"/>
        <v>13102</v>
      </c>
      <c r="H45" s="89">
        <f t="shared" si="11"/>
        <v>2576</v>
      </c>
      <c r="I45" s="89">
        <f t="shared" si="11"/>
        <v>2086</v>
      </c>
      <c r="J45" s="89">
        <f t="shared" si="11"/>
        <v>4662</v>
      </c>
      <c r="K45" s="89">
        <f>SUM(K33:K44,K8:K25)</f>
        <v>9764</v>
      </c>
      <c r="L45" s="89">
        <f>SUM(L8:L25,L33:L44)</f>
        <v>9392</v>
      </c>
      <c r="M45" s="89">
        <f>SUM(K45:L45)</f>
        <v>19156</v>
      </c>
      <c r="N45" s="188" t="s">
        <v>116</v>
      </c>
    </row>
    <row r="46" spans="1:14" ht="29.25" customHeight="1" thickTop="1" x14ac:dyDescent="0.2"/>
  </sheetData>
  <mergeCells count="24"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M28:N28"/>
    <mergeCell ref="N29:N32"/>
    <mergeCell ref="A29:A32"/>
    <mergeCell ref="B29:D29"/>
    <mergeCell ref="E29:G29"/>
    <mergeCell ref="H29:J29"/>
    <mergeCell ref="K29:M29"/>
    <mergeCell ref="B30:D30"/>
    <mergeCell ref="E30:G30"/>
    <mergeCell ref="H30:J30"/>
    <mergeCell ref="K30:M30"/>
  </mergeCells>
  <printOptions horizontalCentered="1"/>
  <pageMargins left="0.59055118110236227" right="0.59055118110236227" top="0.59055118110236227" bottom="0.59055118110236227" header="0.59055118110236227" footer="0.19685039370078741"/>
  <pageSetup paperSize="9" scale="80" firstPageNumber="9" orientation="landscape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37"/>
  <sheetViews>
    <sheetView rightToLeft="1" view="pageBreakPreview" topLeftCell="A19" zoomScale="75" zoomScaleNormal="75" zoomScaleSheetLayoutView="75" workbookViewId="0">
      <selection activeCell="K22" sqref="K22"/>
    </sheetView>
  </sheetViews>
  <sheetFormatPr defaultColWidth="10.28515625" defaultRowHeight="12.75" x14ac:dyDescent="0.2"/>
  <cols>
    <col min="1" max="1" width="26.5703125" style="23" customWidth="1"/>
    <col min="2" max="10" width="9.85546875" style="23" customWidth="1"/>
    <col min="11" max="13" width="9.85546875" style="27" customWidth="1"/>
    <col min="14" max="14" width="30.85546875" style="23" customWidth="1"/>
    <col min="15" max="16384" width="10.28515625" style="23"/>
  </cols>
  <sheetData>
    <row r="1" spans="1:14" ht="24.75" customHeight="1" x14ac:dyDescent="0.2">
      <c r="A1" s="3101" t="s">
        <v>2326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</row>
    <row r="2" spans="1:14" ht="24.75" customHeight="1" x14ac:dyDescent="0.2">
      <c r="A2" s="3132" t="s">
        <v>2327</v>
      </c>
      <c r="B2" s="3132"/>
      <c r="C2" s="3132"/>
      <c r="D2" s="3132"/>
      <c r="E2" s="3132"/>
      <c r="F2" s="3132"/>
      <c r="G2" s="3132"/>
      <c r="H2" s="3132"/>
      <c r="I2" s="3132"/>
      <c r="J2" s="3132"/>
      <c r="K2" s="3132"/>
      <c r="L2" s="3132"/>
      <c r="M2" s="3132"/>
      <c r="N2" s="3132"/>
    </row>
    <row r="3" spans="1:14" ht="24.75" customHeight="1" thickBot="1" x14ac:dyDescent="0.25">
      <c r="A3" s="14" t="s">
        <v>997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75" t="s">
        <v>998</v>
      </c>
    </row>
    <row r="4" spans="1:14" ht="24.75" customHeight="1" thickTop="1" x14ac:dyDescent="0.2">
      <c r="A4" s="2976" t="s">
        <v>1023</v>
      </c>
      <c r="B4" s="2972" t="s">
        <v>33</v>
      </c>
      <c r="C4" s="2972"/>
      <c r="D4" s="2972"/>
      <c r="E4" s="2972" t="s">
        <v>1</v>
      </c>
      <c r="F4" s="2972"/>
      <c r="G4" s="2972"/>
      <c r="H4" s="2972" t="s">
        <v>2</v>
      </c>
      <c r="I4" s="2972"/>
      <c r="J4" s="2972"/>
      <c r="K4" s="2847" t="s">
        <v>31</v>
      </c>
      <c r="L4" s="2847"/>
      <c r="M4" s="2847"/>
      <c r="N4" s="3107" t="s">
        <v>126</v>
      </c>
    </row>
    <row r="5" spans="1:14" s="316" customFormat="1" ht="21" customHeight="1" x14ac:dyDescent="0.3">
      <c r="A5" s="2977"/>
      <c r="B5" s="2969" t="s">
        <v>94</v>
      </c>
      <c r="C5" s="2969"/>
      <c r="D5" s="2969"/>
      <c r="E5" s="2969" t="s">
        <v>95</v>
      </c>
      <c r="F5" s="2969"/>
      <c r="G5" s="2969"/>
      <c r="H5" s="2969" t="s">
        <v>96</v>
      </c>
      <c r="I5" s="2969"/>
      <c r="J5" s="2969"/>
      <c r="K5" s="2827" t="s">
        <v>116</v>
      </c>
      <c r="L5" s="2827"/>
      <c r="M5" s="2827"/>
      <c r="N5" s="3108"/>
    </row>
    <row r="6" spans="1:14" ht="21" customHeight="1" x14ac:dyDescent="0.2">
      <c r="A6" s="297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08"/>
    </row>
    <row r="7" spans="1:14" ht="21" customHeight="1" thickBot="1" x14ac:dyDescent="0.25">
      <c r="A7" s="2978"/>
      <c r="B7" s="16" t="s">
        <v>181</v>
      </c>
      <c r="C7" s="16" t="s">
        <v>182</v>
      </c>
      <c r="D7" s="16" t="s">
        <v>183</v>
      </c>
      <c r="E7" s="16" t="s">
        <v>181</v>
      </c>
      <c r="F7" s="16" t="s">
        <v>182</v>
      </c>
      <c r="G7" s="16" t="s">
        <v>183</v>
      </c>
      <c r="H7" s="16" t="s">
        <v>181</v>
      </c>
      <c r="I7" s="16" t="s">
        <v>182</v>
      </c>
      <c r="J7" s="16" t="s">
        <v>183</v>
      </c>
      <c r="K7" s="16" t="s">
        <v>181</v>
      </c>
      <c r="L7" s="16" t="s">
        <v>182</v>
      </c>
      <c r="M7" s="16" t="s">
        <v>183</v>
      </c>
      <c r="N7" s="3109"/>
    </row>
    <row r="8" spans="1:14" s="318" customFormat="1" ht="32.25" customHeight="1" x14ac:dyDescent="0.25">
      <c r="A8" s="15" t="s">
        <v>1024</v>
      </c>
      <c r="B8" s="76">
        <v>3</v>
      </c>
      <c r="C8" s="76">
        <v>2</v>
      </c>
      <c r="D8" s="76">
        <v>5</v>
      </c>
      <c r="E8" s="76">
        <v>36</v>
      </c>
      <c r="F8" s="76">
        <v>25</v>
      </c>
      <c r="G8" s="76">
        <v>61</v>
      </c>
      <c r="H8" s="76">
        <v>6</v>
      </c>
      <c r="I8" s="76">
        <v>5</v>
      </c>
      <c r="J8" s="76">
        <v>11</v>
      </c>
      <c r="K8" s="76">
        <f>SUM(H8,E8,B8)</f>
        <v>45</v>
      </c>
      <c r="L8" s="76">
        <f t="shared" ref="L8:M21" si="0">SUM(I8,F8,C8)</f>
        <v>32</v>
      </c>
      <c r="M8" s="76">
        <f t="shared" si="0"/>
        <v>77</v>
      </c>
      <c r="N8" s="317" t="s">
        <v>1025</v>
      </c>
    </row>
    <row r="9" spans="1:14" s="318" customFormat="1" ht="28.5" customHeight="1" x14ac:dyDescent="0.25">
      <c r="A9" s="169" t="s">
        <v>1974</v>
      </c>
      <c r="B9" s="74">
        <v>0</v>
      </c>
      <c r="C9" s="74">
        <v>0</v>
      </c>
      <c r="D9" s="74">
        <v>0</v>
      </c>
      <c r="E9" s="74">
        <v>7</v>
      </c>
      <c r="F9" s="74">
        <v>22</v>
      </c>
      <c r="G9" s="74">
        <v>29</v>
      </c>
      <c r="H9" s="74">
        <v>4</v>
      </c>
      <c r="I9" s="74">
        <v>7</v>
      </c>
      <c r="J9" s="74">
        <v>11</v>
      </c>
      <c r="K9" s="74">
        <f t="shared" ref="K9:K21" si="1">SUM(H9,E9,B9)</f>
        <v>11</v>
      </c>
      <c r="L9" s="74">
        <f t="shared" si="0"/>
        <v>29</v>
      </c>
      <c r="M9" s="74">
        <f t="shared" si="0"/>
        <v>40</v>
      </c>
      <c r="N9" s="319" t="s">
        <v>565</v>
      </c>
    </row>
    <row r="10" spans="1:14" s="318" customFormat="1" ht="33.75" customHeight="1" x14ac:dyDescent="0.25">
      <c r="A10" s="761" t="s">
        <v>53</v>
      </c>
      <c r="B10" s="74">
        <v>0</v>
      </c>
      <c r="C10" s="74">
        <v>0</v>
      </c>
      <c r="D10" s="74">
        <v>0</v>
      </c>
      <c r="E10" s="74">
        <v>13</v>
      </c>
      <c r="F10" s="74">
        <v>8</v>
      </c>
      <c r="G10" s="74">
        <v>21</v>
      </c>
      <c r="H10" s="74">
        <v>12</v>
      </c>
      <c r="I10" s="74">
        <v>2</v>
      </c>
      <c r="J10" s="74">
        <v>14</v>
      </c>
      <c r="K10" s="74">
        <f t="shared" si="1"/>
        <v>25</v>
      </c>
      <c r="L10" s="74">
        <f t="shared" si="0"/>
        <v>10</v>
      </c>
      <c r="M10" s="74">
        <f t="shared" si="0"/>
        <v>35</v>
      </c>
      <c r="N10" s="319" t="s">
        <v>1638</v>
      </c>
    </row>
    <row r="11" spans="1:14" s="318" customFormat="1" ht="28.5" customHeight="1" x14ac:dyDescent="0.25">
      <c r="A11" s="169" t="s">
        <v>320</v>
      </c>
      <c r="B11" s="74">
        <v>0</v>
      </c>
      <c r="C11" s="74">
        <v>0</v>
      </c>
      <c r="D11" s="74">
        <v>0</v>
      </c>
      <c r="E11" s="74">
        <v>20</v>
      </c>
      <c r="F11" s="74">
        <v>6</v>
      </c>
      <c r="G11" s="74">
        <v>26</v>
      </c>
      <c r="H11" s="74">
        <v>4</v>
      </c>
      <c r="I11" s="74">
        <v>5</v>
      </c>
      <c r="J11" s="74">
        <v>9</v>
      </c>
      <c r="K11" s="74">
        <f t="shared" si="1"/>
        <v>24</v>
      </c>
      <c r="L11" s="74">
        <f t="shared" si="0"/>
        <v>11</v>
      </c>
      <c r="M11" s="74">
        <f t="shared" si="0"/>
        <v>35</v>
      </c>
      <c r="N11" s="319" t="s">
        <v>866</v>
      </c>
    </row>
    <row r="12" spans="1:14" s="318" customFormat="1" ht="28.5" customHeight="1" x14ac:dyDescent="0.25">
      <c r="A12" s="169" t="s">
        <v>582</v>
      </c>
      <c r="B12" s="74">
        <v>0</v>
      </c>
      <c r="C12" s="74">
        <v>0</v>
      </c>
      <c r="D12" s="74">
        <v>0</v>
      </c>
      <c r="E12" s="74">
        <v>7</v>
      </c>
      <c r="F12" s="74">
        <v>9</v>
      </c>
      <c r="G12" s="74">
        <v>16</v>
      </c>
      <c r="H12" s="74">
        <v>5</v>
      </c>
      <c r="I12" s="74">
        <v>6</v>
      </c>
      <c r="J12" s="74">
        <v>11</v>
      </c>
      <c r="K12" s="74">
        <f t="shared" si="1"/>
        <v>12</v>
      </c>
      <c r="L12" s="74">
        <f t="shared" si="0"/>
        <v>15</v>
      </c>
      <c r="M12" s="74">
        <f t="shared" si="0"/>
        <v>27</v>
      </c>
      <c r="N12" s="319" t="s">
        <v>583</v>
      </c>
    </row>
    <row r="13" spans="1:14" s="318" customFormat="1" ht="31.5" customHeight="1" x14ac:dyDescent="0.25">
      <c r="A13" s="169" t="s">
        <v>1026</v>
      </c>
      <c r="B13" s="74">
        <v>0</v>
      </c>
      <c r="C13" s="74">
        <v>0</v>
      </c>
      <c r="D13" s="74">
        <v>0</v>
      </c>
      <c r="E13" s="74">
        <v>4</v>
      </c>
      <c r="F13" s="74">
        <v>7</v>
      </c>
      <c r="G13" s="74">
        <v>11</v>
      </c>
      <c r="H13" s="74">
        <v>1</v>
      </c>
      <c r="I13" s="74">
        <v>4</v>
      </c>
      <c r="J13" s="74">
        <v>5</v>
      </c>
      <c r="K13" s="74">
        <f t="shared" si="1"/>
        <v>5</v>
      </c>
      <c r="L13" s="74">
        <f t="shared" si="0"/>
        <v>11</v>
      </c>
      <c r="M13" s="74">
        <f t="shared" si="0"/>
        <v>16</v>
      </c>
      <c r="N13" s="319" t="s">
        <v>1027</v>
      </c>
    </row>
    <row r="14" spans="1:14" s="318" customFormat="1" ht="28.5" customHeight="1" x14ac:dyDescent="0.25">
      <c r="A14" s="169" t="s">
        <v>1028</v>
      </c>
      <c r="B14" s="74">
        <v>0</v>
      </c>
      <c r="C14" s="74">
        <v>0</v>
      </c>
      <c r="D14" s="74">
        <v>0</v>
      </c>
      <c r="E14" s="74">
        <v>9</v>
      </c>
      <c r="F14" s="74">
        <v>13</v>
      </c>
      <c r="G14" s="74">
        <v>22</v>
      </c>
      <c r="H14" s="74">
        <v>0</v>
      </c>
      <c r="I14" s="74">
        <v>0</v>
      </c>
      <c r="J14" s="74">
        <v>0</v>
      </c>
      <c r="K14" s="74">
        <f t="shared" si="1"/>
        <v>9</v>
      </c>
      <c r="L14" s="74">
        <f t="shared" si="0"/>
        <v>13</v>
      </c>
      <c r="M14" s="74">
        <f t="shared" si="0"/>
        <v>22</v>
      </c>
      <c r="N14" s="319" t="s">
        <v>1029</v>
      </c>
    </row>
    <row r="15" spans="1:14" s="318" customFormat="1" ht="28.5" customHeight="1" x14ac:dyDescent="0.25">
      <c r="A15" s="169" t="s">
        <v>322</v>
      </c>
      <c r="B15" s="74">
        <v>0</v>
      </c>
      <c r="C15" s="74">
        <v>0</v>
      </c>
      <c r="D15" s="74">
        <v>0</v>
      </c>
      <c r="E15" s="74">
        <v>10</v>
      </c>
      <c r="F15" s="74">
        <v>11</v>
      </c>
      <c r="G15" s="74">
        <v>21</v>
      </c>
      <c r="H15" s="74">
        <v>4</v>
      </c>
      <c r="I15" s="74">
        <v>1</v>
      </c>
      <c r="J15" s="74">
        <v>5</v>
      </c>
      <c r="K15" s="74">
        <f t="shared" si="1"/>
        <v>14</v>
      </c>
      <c r="L15" s="74">
        <f t="shared" si="0"/>
        <v>12</v>
      </c>
      <c r="M15" s="74">
        <f t="shared" si="0"/>
        <v>26</v>
      </c>
      <c r="N15" s="319" t="s">
        <v>319</v>
      </c>
    </row>
    <row r="16" spans="1:14" s="318" customFormat="1" ht="28.5" customHeight="1" x14ac:dyDescent="0.25">
      <c r="A16" s="169" t="s">
        <v>323</v>
      </c>
      <c r="B16" s="74">
        <v>0</v>
      </c>
      <c r="C16" s="74">
        <v>0</v>
      </c>
      <c r="D16" s="74">
        <v>0</v>
      </c>
      <c r="E16" s="74">
        <v>5</v>
      </c>
      <c r="F16" s="74">
        <v>16</v>
      </c>
      <c r="G16" s="74">
        <v>21</v>
      </c>
      <c r="H16" s="74">
        <v>3</v>
      </c>
      <c r="I16" s="74">
        <v>6</v>
      </c>
      <c r="J16" s="74">
        <v>9</v>
      </c>
      <c r="K16" s="74">
        <f t="shared" si="1"/>
        <v>8</v>
      </c>
      <c r="L16" s="74">
        <f t="shared" si="0"/>
        <v>22</v>
      </c>
      <c r="M16" s="74">
        <f t="shared" si="0"/>
        <v>30</v>
      </c>
      <c r="N16" s="105" t="s">
        <v>388</v>
      </c>
    </row>
    <row r="17" spans="1:14" s="318" customFormat="1" ht="33.75" customHeight="1" x14ac:dyDescent="0.25">
      <c r="A17" s="169" t="s">
        <v>1030</v>
      </c>
      <c r="B17" s="74">
        <v>4</v>
      </c>
      <c r="C17" s="74">
        <v>1</v>
      </c>
      <c r="D17" s="74">
        <v>5</v>
      </c>
      <c r="E17" s="74">
        <v>11</v>
      </c>
      <c r="F17" s="74">
        <v>14</v>
      </c>
      <c r="G17" s="74">
        <v>25</v>
      </c>
      <c r="H17" s="74">
        <v>0</v>
      </c>
      <c r="I17" s="74">
        <v>0</v>
      </c>
      <c r="J17" s="74">
        <v>0</v>
      </c>
      <c r="K17" s="74">
        <f t="shared" si="1"/>
        <v>15</v>
      </c>
      <c r="L17" s="74">
        <f t="shared" si="0"/>
        <v>15</v>
      </c>
      <c r="M17" s="74">
        <f t="shared" si="0"/>
        <v>30</v>
      </c>
      <c r="N17" s="319" t="s">
        <v>1031</v>
      </c>
    </row>
    <row r="18" spans="1:14" s="318" customFormat="1" ht="34.5" customHeight="1" x14ac:dyDescent="0.25">
      <c r="A18" s="169" t="s">
        <v>1032</v>
      </c>
      <c r="B18" s="74">
        <v>0</v>
      </c>
      <c r="C18" s="74">
        <v>0</v>
      </c>
      <c r="D18" s="74">
        <v>0</v>
      </c>
      <c r="E18" s="74">
        <v>13</v>
      </c>
      <c r="F18" s="74">
        <v>11</v>
      </c>
      <c r="G18" s="74">
        <v>24</v>
      </c>
      <c r="H18" s="74">
        <v>4</v>
      </c>
      <c r="I18" s="74">
        <v>6</v>
      </c>
      <c r="J18" s="74">
        <v>10</v>
      </c>
      <c r="K18" s="74">
        <f t="shared" si="1"/>
        <v>17</v>
      </c>
      <c r="L18" s="74">
        <f t="shared" si="0"/>
        <v>17</v>
      </c>
      <c r="M18" s="74">
        <f t="shared" si="0"/>
        <v>34</v>
      </c>
      <c r="N18" s="319" t="s">
        <v>1033</v>
      </c>
    </row>
    <row r="19" spans="1:14" s="318" customFormat="1" ht="28.5" customHeight="1" x14ac:dyDescent="0.25">
      <c r="A19" s="320" t="s">
        <v>1221</v>
      </c>
      <c r="B19" s="74">
        <v>0</v>
      </c>
      <c r="C19" s="74">
        <v>0</v>
      </c>
      <c r="D19" s="74">
        <v>0</v>
      </c>
      <c r="E19" s="74">
        <v>14</v>
      </c>
      <c r="F19" s="74">
        <v>16</v>
      </c>
      <c r="G19" s="74">
        <v>30</v>
      </c>
      <c r="H19" s="74">
        <v>8</v>
      </c>
      <c r="I19" s="74">
        <v>11</v>
      </c>
      <c r="J19" s="74">
        <v>19</v>
      </c>
      <c r="K19" s="74">
        <f t="shared" si="1"/>
        <v>22</v>
      </c>
      <c r="L19" s="74">
        <f t="shared" si="0"/>
        <v>27</v>
      </c>
      <c r="M19" s="74">
        <f t="shared" si="0"/>
        <v>49</v>
      </c>
      <c r="N19" s="319" t="s">
        <v>141</v>
      </c>
    </row>
    <row r="20" spans="1:14" s="318" customFormat="1" ht="28.5" customHeight="1" x14ac:dyDescent="0.25">
      <c r="A20" s="320" t="s">
        <v>1034</v>
      </c>
      <c r="B20" s="74">
        <v>0</v>
      </c>
      <c r="C20" s="74">
        <v>0</v>
      </c>
      <c r="D20" s="74">
        <v>0</v>
      </c>
      <c r="E20" s="74">
        <v>12</v>
      </c>
      <c r="F20" s="74">
        <v>42</v>
      </c>
      <c r="G20" s="74">
        <v>54</v>
      </c>
      <c r="H20" s="74">
        <v>2</v>
      </c>
      <c r="I20" s="74">
        <v>9</v>
      </c>
      <c r="J20" s="74">
        <v>11</v>
      </c>
      <c r="K20" s="74">
        <f t="shared" si="1"/>
        <v>14</v>
      </c>
      <c r="L20" s="74">
        <f t="shared" si="0"/>
        <v>51</v>
      </c>
      <c r="M20" s="74">
        <f t="shared" si="0"/>
        <v>65</v>
      </c>
      <c r="N20" s="319" t="s">
        <v>1035</v>
      </c>
    </row>
    <row r="21" spans="1:14" s="318" customFormat="1" ht="28.5" customHeight="1" thickBot="1" x14ac:dyDescent="0.3">
      <c r="A21" s="321" t="s">
        <v>1036</v>
      </c>
      <c r="B21" s="76">
        <v>0</v>
      </c>
      <c r="C21" s="76">
        <v>0</v>
      </c>
      <c r="D21" s="76">
        <v>0</v>
      </c>
      <c r="E21" s="76">
        <v>0</v>
      </c>
      <c r="F21" s="76">
        <v>0</v>
      </c>
      <c r="G21" s="76">
        <v>0</v>
      </c>
      <c r="H21" s="76">
        <v>0</v>
      </c>
      <c r="I21" s="76">
        <v>0</v>
      </c>
      <c r="J21" s="76">
        <v>0</v>
      </c>
      <c r="K21" s="76">
        <f t="shared" si="1"/>
        <v>0</v>
      </c>
      <c r="L21" s="76">
        <f t="shared" si="0"/>
        <v>0</v>
      </c>
      <c r="M21" s="76">
        <f t="shared" si="0"/>
        <v>0</v>
      </c>
      <c r="N21" s="317" t="s">
        <v>1037</v>
      </c>
    </row>
    <row r="22" spans="1:14" s="318" customFormat="1" ht="28.5" customHeight="1" thickBot="1" x14ac:dyDescent="0.3">
      <c r="A22" s="67" t="s">
        <v>87</v>
      </c>
      <c r="B22" s="2606">
        <f>SUM(B8:B21)</f>
        <v>7</v>
      </c>
      <c r="C22" s="2606">
        <f t="shared" ref="C22:K22" si="2">SUM(C8:C21)</f>
        <v>3</v>
      </c>
      <c r="D22" s="2606">
        <f t="shared" si="2"/>
        <v>10</v>
      </c>
      <c r="E22" s="2606">
        <f t="shared" si="2"/>
        <v>161</v>
      </c>
      <c r="F22" s="2606">
        <v>202</v>
      </c>
      <c r="G22" s="2606">
        <v>363</v>
      </c>
      <c r="H22" s="2606">
        <f t="shared" si="2"/>
        <v>53</v>
      </c>
      <c r="I22" s="2606">
        <f t="shared" si="2"/>
        <v>62</v>
      </c>
      <c r="J22" s="2606">
        <f t="shared" si="2"/>
        <v>115</v>
      </c>
      <c r="K22" s="2606">
        <f t="shared" si="2"/>
        <v>221</v>
      </c>
      <c r="L22" s="2606">
        <v>267</v>
      </c>
      <c r="M22" s="2606">
        <v>488</v>
      </c>
      <c r="N22" s="374" t="s">
        <v>147</v>
      </c>
    </row>
    <row r="23" spans="1:14" ht="24.75" customHeight="1" thickTop="1" x14ac:dyDescent="0.2"/>
    <row r="24" spans="1:14" ht="21.75" customHeight="1" x14ac:dyDescent="0.2"/>
    <row r="25" spans="1:14" ht="21.75" customHeight="1" x14ac:dyDescent="0.2"/>
    <row r="26" spans="1:14" ht="21.75" customHeight="1" x14ac:dyDescent="0.2"/>
    <row r="27" spans="1:14" ht="36" customHeight="1" x14ac:dyDescent="0.2">
      <c r="A27" s="2799" t="s">
        <v>2346</v>
      </c>
      <c r="B27" s="2799"/>
      <c r="C27" s="2799"/>
      <c r="D27" s="2799"/>
      <c r="E27" s="2799"/>
      <c r="F27" s="2799"/>
      <c r="G27" s="2799"/>
      <c r="H27" s="2799"/>
      <c r="I27" s="2799"/>
      <c r="J27" s="2799"/>
      <c r="K27" s="2799"/>
      <c r="L27" s="2799"/>
      <c r="M27" s="2799"/>
      <c r="N27" s="2799"/>
    </row>
    <row r="28" spans="1:14" ht="38.25" customHeight="1" x14ac:dyDescent="0.2">
      <c r="A28" s="2815" t="s">
        <v>2349</v>
      </c>
      <c r="B28" s="2815"/>
      <c r="C28" s="2815"/>
      <c r="D28" s="2815"/>
      <c r="E28" s="2815"/>
      <c r="F28" s="2815"/>
      <c r="G28" s="2815"/>
      <c r="H28" s="2815"/>
      <c r="I28" s="2815"/>
      <c r="J28" s="2815"/>
      <c r="K28" s="2815"/>
      <c r="L28" s="2815"/>
      <c r="M28" s="2815"/>
      <c r="N28" s="2815"/>
    </row>
    <row r="29" spans="1:14" ht="18.75" thickBot="1" x14ac:dyDescent="0.25">
      <c r="A29" s="1968" t="s">
        <v>2351</v>
      </c>
      <c r="B29" s="1968"/>
      <c r="C29" s="1968"/>
      <c r="D29" s="1968"/>
      <c r="E29" s="1968"/>
      <c r="F29" s="1968"/>
      <c r="G29" s="1968"/>
      <c r="H29" s="1968"/>
      <c r="I29" s="1968"/>
      <c r="J29" s="1968"/>
      <c r="K29" s="1968"/>
      <c r="L29" s="1968"/>
      <c r="M29" s="1968"/>
      <c r="N29" s="218" t="s">
        <v>2137</v>
      </c>
    </row>
    <row r="30" spans="1:14" ht="18.75" thickTop="1" x14ac:dyDescent="0.2">
      <c r="A30" s="2976" t="s">
        <v>1023</v>
      </c>
      <c r="B30" s="2797" t="s">
        <v>33</v>
      </c>
      <c r="C30" s="2797"/>
      <c r="D30" s="2797"/>
      <c r="E30" s="2797" t="s">
        <v>1</v>
      </c>
      <c r="F30" s="2797"/>
      <c r="G30" s="2797"/>
      <c r="H30" s="2797" t="s">
        <v>2</v>
      </c>
      <c r="I30" s="2797"/>
      <c r="J30" s="2797"/>
      <c r="K30" s="2847" t="s">
        <v>31</v>
      </c>
      <c r="L30" s="2847"/>
      <c r="M30" s="2847"/>
      <c r="N30" s="3107" t="s">
        <v>126</v>
      </c>
    </row>
    <row r="31" spans="1:14" ht="18" x14ac:dyDescent="0.2">
      <c r="A31" s="2977"/>
      <c r="B31" s="2798" t="s">
        <v>94</v>
      </c>
      <c r="C31" s="2798"/>
      <c r="D31" s="2798"/>
      <c r="E31" s="2798" t="s">
        <v>95</v>
      </c>
      <c r="F31" s="2798"/>
      <c r="G31" s="2798"/>
      <c r="H31" s="2798" t="s">
        <v>96</v>
      </c>
      <c r="I31" s="2798"/>
      <c r="J31" s="2798"/>
      <c r="K31" s="2827" t="s">
        <v>116</v>
      </c>
      <c r="L31" s="2827"/>
      <c r="M31" s="2827"/>
      <c r="N31" s="3108"/>
    </row>
    <row r="32" spans="1:14" ht="15" customHeight="1" x14ac:dyDescent="0.2">
      <c r="A32" s="2977"/>
      <c r="B32" s="2559" t="s">
        <v>204</v>
      </c>
      <c r="C32" s="2559" t="s">
        <v>2833</v>
      </c>
      <c r="D32" s="2559" t="s">
        <v>26</v>
      </c>
      <c r="E32" s="2559" t="s">
        <v>204</v>
      </c>
      <c r="F32" s="2559" t="s">
        <v>2833</v>
      </c>
      <c r="G32" s="2559" t="s">
        <v>26</v>
      </c>
      <c r="H32" s="2559" t="s">
        <v>204</v>
      </c>
      <c r="I32" s="2559" t="s">
        <v>2833</v>
      </c>
      <c r="J32" s="2559" t="s">
        <v>26</v>
      </c>
      <c r="K32" s="2559" t="s">
        <v>204</v>
      </c>
      <c r="L32" s="2559" t="s">
        <v>2833</v>
      </c>
      <c r="M32" s="2559" t="s">
        <v>26</v>
      </c>
      <c r="N32" s="3108"/>
    </row>
    <row r="33" spans="1:16" ht="16.5" customHeight="1" thickBot="1" x14ac:dyDescent="0.25">
      <c r="A33" s="2978"/>
      <c r="B33" s="191" t="s">
        <v>181</v>
      </c>
      <c r="C33" s="191" t="s">
        <v>182</v>
      </c>
      <c r="D33" s="191" t="s">
        <v>183</v>
      </c>
      <c r="E33" s="191" t="s">
        <v>181</v>
      </c>
      <c r="F33" s="191" t="s">
        <v>182</v>
      </c>
      <c r="G33" s="191" t="s">
        <v>183</v>
      </c>
      <c r="H33" s="191" t="s">
        <v>181</v>
      </c>
      <c r="I33" s="191" t="s">
        <v>182</v>
      </c>
      <c r="J33" s="191" t="s">
        <v>183</v>
      </c>
      <c r="K33" s="191" t="s">
        <v>181</v>
      </c>
      <c r="L33" s="191" t="s">
        <v>182</v>
      </c>
      <c r="M33" s="191" t="s">
        <v>183</v>
      </c>
      <c r="N33" s="3109"/>
    </row>
    <row r="34" spans="1:16" ht="36.75" customHeight="1" x14ac:dyDescent="0.2">
      <c r="A34" s="1978" t="s">
        <v>1030</v>
      </c>
      <c r="B34" s="2565">
        <v>0</v>
      </c>
      <c r="C34" s="2565">
        <v>0</v>
      </c>
      <c r="D34" s="2565">
        <v>0</v>
      </c>
      <c r="E34" s="2565">
        <v>0</v>
      </c>
      <c r="F34" s="2565">
        <v>1</v>
      </c>
      <c r="G34" s="2565">
        <f>SUM(E34:F34)</f>
        <v>1</v>
      </c>
      <c r="H34" s="2565">
        <v>0</v>
      </c>
      <c r="I34" s="2565">
        <v>0</v>
      </c>
      <c r="J34" s="2565">
        <v>0</v>
      </c>
      <c r="K34" s="2563">
        <f>SUM(B34,E34,H34)</f>
        <v>0</v>
      </c>
      <c r="L34" s="2563">
        <f t="shared" ref="L34:M35" si="3">SUM(C34,F34,I34)</f>
        <v>1</v>
      </c>
      <c r="M34" s="2563">
        <f t="shared" si="3"/>
        <v>1</v>
      </c>
      <c r="N34" s="319" t="s">
        <v>1031</v>
      </c>
    </row>
    <row r="35" spans="1:16" ht="36" customHeight="1" thickBot="1" x14ac:dyDescent="0.25">
      <c r="A35" s="320" t="s">
        <v>1221</v>
      </c>
      <c r="B35" s="2565">
        <v>0</v>
      </c>
      <c r="C35" s="2565">
        <v>0</v>
      </c>
      <c r="D35" s="2565">
        <v>0</v>
      </c>
      <c r="E35" s="2565">
        <v>0</v>
      </c>
      <c r="F35" s="2570">
        <v>1</v>
      </c>
      <c r="G35" s="2565">
        <f>SUM(E35:F35)</f>
        <v>1</v>
      </c>
      <c r="H35" s="2565">
        <v>0</v>
      </c>
      <c r="I35" s="2565">
        <v>0</v>
      </c>
      <c r="J35" s="2565">
        <v>0</v>
      </c>
      <c r="K35" s="2563">
        <f>SUM(B35,E35,H35)</f>
        <v>0</v>
      </c>
      <c r="L35" s="2563">
        <f t="shared" si="3"/>
        <v>1</v>
      </c>
      <c r="M35" s="2563">
        <f t="shared" si="3"/>
        <v>1</v>
      </c>
      <c r="N35" s="319" t="s">
        <v>141</v>
      </c>
    </row>
    <row r="36" spans="1:16" ht="41.25" customHeight="1" thickBot="1" x14ac:dyDescent="0.25">
      <c r="A36" s="67" t="s">
        <v>87</v>
      </c>
      <c r="B36" s="67">
        <f>SUM(B34:B35)</f>
        <v>0</v>
      </c>
      <c r="C36" s="67">
        <f t="shared" ref="C36:M36" si="4">SUM(C34:C35)</f>
        <v>0</v>
      </c>
      <c r="D36" s="67">
        <f t="shared" si="4"/>
        <v>0</v>
      </c>
      <c r="E36" s="67">
        <f t="shared" si="4"/>
        <v>0</v>
      </c>
      <c r="F36" s="67">
        <f t="shared" si="4"/>
        <v>2</v>
      </c>
      <c r="G36" s="67">
        <f t="shared" si="4"/>
        <v>2</v>
      </c>
      <c r="H36" s="67">
        <f t="shared" si="4"/>
        <v>0</v>
      </c>
      <c r="I36" s="67">
        <f t="shared" si="4"/>
        <v>0</v>
      </c>
      <c r="J36" s="67">
        <f t="shared" si="4"/>
        <v>0</v>
      </c>
      <c r="K36" s="67">
        <f t="shared" si="4"/>
        <v>0</v>
      </c>
      <c r="L36" s="67">
        <f t="shared" si="4"/>
        <v>2</v>
      </c>
      <c r="M36" s="67">
        <f t="shared" si="4"/>
        <v>2</v>
      </c>
      <c r="N36" s="374" t="s">
        <v>147</v>
      </c>
      <c r="O36" s="1994"/>
      <c r="P36" s="1994"/>
    </row>
    <row r="37" spans="1:16" ht="13.5" thickTop="1" x14ac:dyDescent="0.2"/>
  </sheetData>
  <mergeCells count="24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E31:G31"/>
    <mergeCell ref="H31:J31"/>
    <mergeCell ref="K31:M31"/>
    <mergeCell ref="A27:N27"/>
    <mergeCell ref="B30:D30"/>
    <mergeCell ref="E30:G30"/>
    <mergeCell ref="H30:J30"/>
    <mergeCell ref="K30:M30"/>
    <mergeCell ref="A28:N28"/>
    <mergeCell ref="A30:A33"/>
    <mergeCell ref="N30:N33"/>
    <mergeCell ref="B31:D31"/>
  </mergeCells>
  <printOptions horizontalCentered="1"/>
  <pageMargins left="0.643700787" right="0.643700787" top="0.78740157480314998" bottom="0.643700787" header="0.78740157480314998" footer="0.643700787"/>
  <pageSetup paperSize="9" scale="75" firstPageNumber="91" orientation="landscape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W132"/>
  <sheetViews>
    <sheetView rightToLeft="1" view="pageBreakPreview" topLeftCell="A97" zoomScale="75" zoomScaleNormal="75" zoomScaleSheetLayoutView="75" workbookViewId="0">
      <selection activeCell="R118" sqref="R118"/>
    </sheetView>
  </sheetViews>
  <sheetFormatPr defaultColWidth="10.28515625" defaultRowHeight="12.75" x14ac:dyDescent="0.2"/>
  <cols>
    <col min="1" max="1" width="14.42578125" style="23" customWidth="1"/>
    <col min="2" max="2" width="19.42578125" style="23" customWidth="1"/>
    <col min="3" max="3" width="19.28515625" style="23" customWidth="1"/>
    <col min="4" max="4" width="6.28515625" style="23" customWidth="1"/>
    <col min="5" max="5" width="6.85546875" style="23" customWidth="1"/>
    <col min="6" max="6" width="7.42578125" style="23" customWidth="1"/>
    <col min="7" max="7" width="6.5703125" style="23" customWidth="1"/>
    <col min="8" max="10" width="7.42578125" style="23" customWidth="1"/>
    <col min="11" max="11" width="6.42578125" style="23" customWidth="1"/>
    <col min="12" max="12" width="7.42578125" style="23" customWidth="1"/>
    <col min="13" max="13" width="7" style="27" customWidth="1"/>
    <col min="14" max="15" width="7.42578125" style="27" customWidth="1"/>
    <col min="16" max="16" width="21.85546875" style="23" customWidth="1"/>
    <col min="17" max="17" width="17.28515625" style="23" customWidth="1"/>
    <col min="18" max="18" width="16" style="23" customWidth="1"/>
    <col min="19" max="16384" width="10.28515625" style="23"/>
  </cols>
  <sheetData>
    <row r="1" spans="1:18" ht="21.75" customHeight="1" x14ac:dyDescent="0.2">
      <c r="A1" s="3101" t="s">
        <v>2328</v>
      </c>
      <c r="B1" s="3101"/>
      <c r="C1" s="3101"/>
      <c r="D1" s="3101"/>
      <c r="E1" s="3101"/>
      <c r="F1" s="3101"/>
      <c r="G1" s="3101"/>
      <c r="H1" s="3101"/>
      <c r="I1" s="3101"/>
      <c r="J1" s="3101"/>
      <c r="K1" s="3101"/>
      <c r="L1" s="3101"/>
      <c r="M1" s="3101"/>
      <c r="N1" s="3101"/>
      <c r="O1" s="3101"/>
      <c r="P1" s="3101"/>
      <c r="Q1" s="3101"/>
      <c r="R1" s="3101"/>
    </row>
    <row r="2" spans="1:18" ht="36" customHeight="1" x14ac:dyDescent="0.2">
      <c r="A2" s="3159" t="s">
        <v>2329</v>
      </c>
      <c r="B2" s="3159"/>
      <c r="C2" s="3159"/>
      <c r="D2" s="3159"/>
      <c r="E2" s="3159"/>
      <c r="F2" s="3159"/>
      <c r="G2" s="3159"/>
      <c r="H2" s="3159"/>
      <c r="I2" s="3159"/>
      <c r="J2" s="3159"/>
      <c r="K2" s="3159"/>
      <c r="L2" s="3159"/>
      <c r="M2" s="3159"/>
      <c r="N2" s="3159"/>
      <c r="O2" s="3159"/>
      <c r="P2" s="3159"/>
      <c r="Q2" s="3159"/>
      <c r="R2" s="3159"/>
    </row>
    <row r="3" spans="1:18" ht="29.25" customHeight="1" thickBot="1" x14ac:dyDescent="0.25">
      <c r="A3" s="14" t="s">
        <v>2350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2790" t="s">
        <v>1022</v>
      </c>
      <c r="R3" s="2790"/>
    </row>
    <row r="4" spans="1:18" ht="30" customHeight="1" thickTop="1" x14ac:dyDescent="0.2">
      <c r="A4" s="2976" t="s">
        <v>1039</v>
      </c>
      <c r="B4" s="2972" t="s">
        <v>1040</v>
      </c>
      <c r="C4" s="2972" t="s">
        <v>45</v>
      </c>
      <c r="D4" s="2972" t="s">
        <v>33</v>
      </c>
      <c r="E4" s="2972"/>
      <c r="F4" s="2972"/>
      <c r="G4" s="2972" t="s">
        <v>1</v>
      </c>
      <c r="H4" s="2972"/>
      <c r="I4" s="2972"/>
      <c r="J4" s="2972" t="s">
        <v>2</v>
      </c>
      <c r="K4" s="2972"/>
      <c r="L4" s="2972"/>
      <c r="M4" s="2847" t="s">
        <v>31</v>
      </c>
      <c r="N4" s="2847"/>
      <c r="O4" s="2847"/>
      <c r="P4" s="3084" t="s">
        <v>99</v>
      </c>
      <c r="Q4" s="3084" t="s">
        <v>126</v>
      </c>
      <c r="R4" s="3112" t="s">
        <v>126</v>
      </c>
    </row>
    <row r="5" spans="1:18" ht="30" customHeight="1" x14ac:dyDescent="0.2">
      <c r="A5" s="2977"/>
      <c r="B5" s="3060"/>
      <c r="C5" s="3060"/>
      <c r="D5" s="2969" t="s">
        <v>94</v>
      </c>
      <c r="E5" s="2969"/>
      <c r="F5" s="2969"/>
      <c r="G5" s="2969" t="s">
        <v>95</v>
      </c>
      <c r="H5" s="2969"/>
      <c r="I5" s="2969"/>
      <c r="J5" s="2969" t="s">
        <v>96</v>
      </c>
      <c r="K5" s="2969"/>
      <c r="L5" s="2969"/>
      <c r="M5" s="2827" t="s">
        <v>116</v>
      </c>
      <c r="N5" s="2827"/>
      <c r="O5" s="2827"/>
      <c r="P5" s="3085"/>
      <c r="Q5" s="3085"/>
      <c r="R5" s="3113"/>
    </row>
    <row r="6" spans="1:18" ht="30" customHeight="1" x14ac:dyDescent="0.2">
      <c r="A6" s="2977"/>
      <c r="B6" s="3060"/>
      <c r="C6" s="306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113"/>
    </row>
    <row r="7" spans="1:18" ht="30" customHeight="1" thickBot="1" x14ac:dyDescent="0.25">
      <c r="A7" s="2978"/>
      <c r="B7" s="3064"/>
      <c r="C7" s="3064"/>
      <c r="D7" s="16" t="s">
        <v>181</v>
      </c>
      <c r="E7" s="16" t="s">
        <v>182</v>
      </c>
      <c r="F7" s="16" t="s">
        <v>183</v>
      </c>
      <c r="G7" s="16" t="s">
        <v>181</v>
      </c>
      <c r="H7" s="16" t="s">
        <v>182</v>
      </c>
      <c r="I7" s="16" t="s">
        <v>183</v>
      </c>
      <c r="J7" s="16" t="s">
        <v>181</v>
      </c>
      <c r="K7" s="16" t="s">
        <v>182</v>
      </c>
      <c r="L7" s="16" t="s">
        <v>183</v>
      </c>
      <c r="M7" s="16" t="s">
        <v>181</v>
      </c>
      <c r="N7" s="16" t="s">
        <v>182</v>
      </c>
      <c r="O7" s="16" t="s">
        <v>183</v>
      </c>
      <c r="P7" s="3088"/>
      <c r="Q7" s="3088"/>
      <c r="R7" s="3114"/>
    </row>
    <row r="8" spans="1:18" ht="8.25" hidden="1" customHeight="1" x14ac:dyDescent="0.25">
      <c r="A8" s="3160" t="s">
        <v>1041</v>
      </c>
      <c r="B8" s="3160"/>
      <c r="C8" s="3160"/>
      <c r="D8" s="3160"/>
      <c r="E8" s="3160"/>
      <c r="F8" s="3160"/>
      <c r="G8" s="3160"/>
      <c r="H8" s="3160"/>
      <c r="I8" s="3160"/>
      <c r="J8" s="3160"/>
      <c r="K8" s="3160"/>
      <c r="L8" s="3160"/>
      <c r="M8" s="3160"/>
      <c r="N8" s="3160"/>
      <c r="O8" s="3160"/>
    </row>
    <row r="9" spans="1:18" s="56" customFormat="1" ht="44.25" customHeight="1" x14ac:dyDescent="0.2">
      <c r="A9" s="3094" t="s">
        <v>1024</v>
      </c>
      <c r="B9" s="1118" t="s">
        <v>316</v>
      </c>
      <c r="C9" s="1118" t="s">
        <v>316</v>
      </c>
      <c r="D9" s="74">
        <v>0</v>
      </c>
      <c r="E9" s="74">
        <v>0</v>
      </c>
      <c r="F9" s="74">
        <v>0</v>
      </c>
      <c r="G9" s="74">
        <v>6</v>
      </c>
      <c r="H9" s="74">
        <v>4</v>
      </c>
      <c r="I9" s="74">
        <v>10</v>
      </c>
      <c r="J9" s="74">
        <v>0</v>
      </c>
      <c r="K9" s="74">
        <v>0</v>
      </c>
      <c r="L9" s="74">
        <v>0</v>
      </c>
      <c r="M9" s="74">
        <f t="shared" ref="M9:O10" si="0">SUM(J9,G9,D9)</f>
        <v>6</v>
      </c>
      <c r="N9" s="74">
        <f t="shared" si="0"/>
        <v>4</v>
      </c>
      <c r="O9" s="74">
        <f t="shared" si="0"/>
        <v>10</v>
      </c>
      <c r="P9" s="1110" t="s">
        <v>1042</v>
      </c>
      <c r="Q9" s="1110" t="s">
        <v>1042</v>
      </c>
      <c r="R9" s="3081" t="s">
        <v>1025</v>
      </c>
    </row>
    <row r="10" spans="1:18" s="56" customFormat="1" ht="44.25" customHeight="1" x14ac:dyDescent="0.2">
      <c r="A10" s="2969"/>
      <c r="B10" s="1981" t="s">
        <v>1043</v>
      </c>
      <c r="C10" s="1119" t="s">
        <v>1047</v>
      </c>
      <c r="D10" s="74">
        <v>0</v>
      </c>
      <c r="E10" s="74">
        <v>0</v>
      </c>
      <c r="F10" s="74">
        <v>0</v>
      </c>
      <c r="G10" s="74">
        <v>7</v>
      </c>
      <c r="H10" s="74">
        <v>2</v>
      </c>
      <c r="I10" s="74">
        <v>9</v>
      </c>
      <c r="J10" s="74">
        <v>0</v>
      </c>
      <c r="K10" s="74">
        <v>0</v>
      </c>
      <c r="L10" s="74">
        <v>0</v>
      </c>
      <c r="M10" s="74">
        <f t="shared" si="0"/>
        <v>7</v>
      </c>
      <c r="N10" s="74">
        <f t="shared" si="0"/>
        <v>2</v>
      </c>
      <c r="O10" s="74">
        <f t="shared" si="0"/>
        <v>9</v>
      </c>
      <c r="P10" s="1033" t="s">
        <v>1048</v>
      </c>
      <c r="Q10" s="1964" t="s">
        <v>1046</v>
      </c>
      <c r="R10" s="3075"/>
    </row>
    <row r="11" spans="1:18" s="56" customFormat="1" ht="44.25" customHeight="1" x14ac:dyDescent="0.2">
      <c r="A11" s="2969"/>
      <c r="B11" s="3134" t="s">
        <v>1049</v>
      </c>
      <c r="C11" s="1119" t="s">
        <v>1050</v>
      </c>
      <c r="D11" s="74">
        <v>0</v>
      </c>
      <c r="E11" s="74">
        <v>0</v>
      </c>
      <c r="F11" s="74">
        <v>0</v>
      </c>
      <c r="G11" s="74">
        <v>9</v>
      </c>
      <c r="H11" s="74">
        <v>5</v>
      </c>
      <c r="I11" s="74">
        <v>14</v>
      </c>
      <c r="J11" s="74">
        <v>0</v>
      </c>
      <c r="K11" s="74">
        <v>0</v>
      </c>
      <c r="L11" s="74">
        <v>0</v>
      </c>
      <c r="M11" s="74">
        <f t="shared" ref="M11:O17" si="1">SUM(J11,G11,D11)</f>
        <v>9</v>
      </c>
      <c r="N11" s="74">
        <f t="shared" si="1"/>
        <v>5</v>
      </c>
      <c r="O11" s="74">
        <f t="shared" si="1"/>
        <v>14</v>
      </c>
      <c r="P11" s="1032" t="s">
        <v>1051</v>
      </c>
      <c r="Q11" s="3161" t="s">
        <v>1052</v>
      </c>
      <c r="R11" s="3075"/>
    </row>
    <row r="12" spans="1:18" s="56" customFormat="1" ht="44.25" customHeight="1" x14ac:dyDescent="0.2">
      <c r="A12" s="2969"/>
      <c r="B12" s="3136"/>
      <c r="C12" s="1119" t="s">
        <v>951</v>
      </c>
      <c r="D12" s="74">
        <v>3</v>
      </c>
      <c r="E12" s="74">
        <v>0</v>
      </c>
      <c r="F12" s="74">
        <v>3</v>
      </c>
      <c r="G12" s="74">
        <v>6</v>
      </c>
      <c r="H12" s="74">
        <v>6</v>
      </c>
      <c r="I12" s="74">
        <v>12</v>
      </c>
      <c r="J12" s="74">
        <v>0</v>
      </c>
      <c r="K12" s="74">
        <v>0</v>
      </c>
      <c r="L12" s="74">
        <v>0</v>
      </c>
      <c r="M12" s="74">
        <f t="shared" si="1"/>
        <v>9</v>
      </c>
      <c r="N12" s="74">
        <f t="shared" si="1"/>
        <v>6</v>
      </c>
      <c r="O12" s="74">
        <f t="shared" si="1"/>
        <v>15</v>
      </c>
      <c r="P12" s="1033" t="s">
        <v>1053</v>
      </c>
      <c r="Q12" s="3162"/>
      <c r="R12" s="3075"/>
    </row>
    <row r="13" spans="1:18" s="56" customFormat="1" ht="44.25" customHeight="1" x14ac:dyDescent="0.2">
      <c r="A13" s="2969"/>
      <c r="B13" s="3148" t="s">
        <v>46</v>
      </c>
      <c r="C13" s="3148"/>
      <c r="D13" s="74">
        <f>SUM(D11:D12)</f>
        <v>3</v>
      </c>
      <c r="E13" s="74">
        <f t="shared" ref="E13:O13" si="2">SUM(E11:E12)</f>
        <v>0</v>
      </c>
      <c r="F13" s="74">
        <f t="shared" si="2"/>
        <v>3</v>
      </c>
      <c r="G13" s="74">
        <f t="shared" si="2"/>
        <v>15</v>
      </c>
      <c r="H13" s="74">
        <f t="shared" si="2"/>
        <v>11</v>
      </c>
      <c r="I13" s="74">
        <f t="shared" si="2"/>
        <v>26</v>
      </c>
      <c r="J13" s="74">
        <f t="shared" si="2"/>
        <v>0</v>
      </c>
      <c r="K13" s="74">
        <f t="shared" si="2"/>
        <v>0</v>
      </c>
      <c r="L13" s="74">
        <f t="shared" si="2"/>
        <v>0</v>
      </c>
      <c r="M13" s="74">
        <f t="shared" si="2"/>
        <v>18</v>
      </c>
      <c r="N13" s="74">
        <f t="shared" si="2"/>
        <v>11</v>
      </c>
      <c r="O13" s="74">
        <f t="shared" si="2"/>
        <v>29</v>
      </c>
      <c r="P13" s="3075" t="s">
        <v>133</v>
      </c>
      <c r="Q13" s="3075"/>
      <c r="R13" s="3075"/>
    </row>
    <row r="14" spans="1:18" s="56" customFormat="1" ht="44.25" customHeight="1" x14ac:dyDescent="0.2">
      <c r="A14" s="2969"/>
      <c r="B14" s="3148" t="s">
        <v>1054</v>
      </c>
      <c r="C14" s="1119" t="s">
        <v>1975</v>
      </c>
      <c r="D14" s="74">
        <v>0</v>
      </c>
      <c r="E14" s="74">
        <v>0</v>
      </c>
      <c r="F14" s="74">
        <v>0</v>
      </c>
      <c r="G14" s="74">
        <v>1</v>
      </c>
      <c r="H14" s="74">
        <v>7</v>
      </c>
      <c r="I14" s="74">
        <v>8</v>
      </c>
      <c r="J14" s="74">
        <v>0</v>
      </c>
      <c r="K14" s="74">
        <v>0</v>
      </c>
      <c r="L14" s="74">
        <v>0</v>
      </c>
      <c r="M14" s="74">
        <f t="shared" si="1"/>
        <v>1</v>
      </c>
      <c r="N14" s="74">
        <f t="shared" si="1"/>
        <v>7</v>
      </c>
      <c r="O14" s="74">
        <f t="shared" si="1"/>
        <v>8</v>
      </c>
      <c r="P14" s="1033" t="s">
        <v>1055</v>
      </c>
      <c r="Q14" s="3075" t="s">
        <v>1055</v>
      </c>
      <c r="R14" s="3075"/>
    </row>
    <row r="15" spans="1:18" s="56" customFormat="1" ht="44.25" customHeight="1" x14ac:dyDescent="0.2">
      <c r="A15" s="2969"/>
      <c r="B15" s="3148"/>
      <c r="C15" s="1119" t="s">
        <v>1976</v>
      </c>
      <c r="D15" s="74">
        <v>0</v>
      </c>
      <c r="E15" s="74">
        <v>2</v>
      </c>
      <c r="F15" s="74">
        <v>2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f t="shared" si="1"/>
        <v>0</v>
      </c>
      <c r="N15" s="74">
        <f t="shared" si="1"/>
        <v>2</v>
      </c>
      <c r="O15" s="74">
        <f t="shared" si="1"/>
        <v>2</v>
      </c>
      <c r="P15" s="1032" t="s">
        <v>1056</v>
      </c>
      <c r="Q15" s="3075"/>
      <c r="R15" s="3075"/>
    </row>
    <row r="16" spans="1:18" s="56" customFormat="1" ht="44.25" customHeight="1" x14ac:dyDescent="0.2">
      <c r="A16" s="2969"/>
      <c r="B16" s="3148" t="s">
        <v>46</v>
      </c>
      <c r="C16" s="3148"/>
      <c r="D16" s="74">
        <f>SUM(D14:D15)</f>
        <v>0</v>
      </c>
      <c r="E16" s="74">
        <f t="shared" ref="E16:O16" si="3">SUM(E14:E15)</f>
        <v>2</v>
      </c>
      <c r="F16" s="74">
        <f t="shared" si="3"/>
        <v>2</v>
      </c>
      <c r="G16" s="74">
        <f t="shared" si="3"/>
        <v>1</v>
      </c>
      <c r="H16" s="74">
        <f t="shared" si="3"/>
        <v>7</v>
      </c>
      <c r="I16" s="74">
        <f t="shared" si="3"/>
        <v>8</v>
      </c>
      <c r="J16" s="74">
        <f t="shared" si="3"/>
        <v>0</v>
      </c>
      <c r="K16" s="74">
        <f t="shared" si="3"/>
        <v>0</v>
      </c>
      <c r="L16" s="74">
        <f t="shared" si="3"/>
        <v>0</v>
      </c>
      <c r="M16" s="74">
        <f t="shared" si="3"/>
        <v>1</v>
      </c>
      <c r="N16" s="74">
        <f t="shared" si="3"/>
        <v>9</v>
      </c>
      <c r="O16" s="74">
        <f t="shared" si="3"/>
        <v>10</v>
      </c>
      <c r="P16" s="3075" t="s">
        <v>133</v>
      </c>
      <c r="Q16" s="3075"/>
      <c r="R16" s="3075"/>
    </row>
    <row r="17" spans="1:23" s="56" customFormat="1" ht="44.25" customHeight="1" x14ac:dyDescent="0.2">
      <c r="A17" s="2969"/>
      <c r="B17" s="376" t="s">
        <v>1977</v>
      </c>
      <c r="C17" s="1119" t="s">
        <v>1058</v>
      </c>
      <c r="D17" s="74">
        <v>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6</v>
      </c>
      <c r="K17" s="74">
        <v>5</v>
      </c>
      <c r="L17" s="74">
        <v>11</v>
      </c>
      <c r="M17" s="74">
        <f t="shared" si="1"/>
        <v>6</v>
      </c>
      <c r="N17" s="74">
        <f t="shared" si="1"/>
        <v>5</v>
      </c>
      <c r="O17" s="74">
        <f t="shared" si="1"/>
        <v>11</v>
      </c>
      <c r="P17" s="1033" t="s">
        <v>891</v>
      </c>
      <c r="Q17" s="1033" t="s">
        <v>1059</v>
      </c>
      <c r="R17" s="3075"/>
    </row>
    <row r="18" spans="1:23" s="56" customFormat="1" ht="44.25" customHeight="1" x14ac:dyDescent="0.2">
      <c r="A18" s="3077"/>
      <c r="B18" s="1981" t="s">
        <v>1060</v>
      </c>
      <c r="C18" s="1132"/>
      <c r="D18" s="96">
        <v>0</v>
      </c>
      <c r="E18" s="96">
        <v>0</v>
      </c>
      <c r="F18" s="96">
        <v>0</v>
      </c>
      <c r="G18" s="96">
        <v>7</v>
      </c>
      <c r="H18" s="96">
        <v>1</v>
      </c>
      <c r="I18" s="96">
        <v>8</v>
      </c>
      <c r="J18" s="96">
        <v>0</v>
      </c>
      <c r="K18" s="96">
        <v>0</v>
      </c>
      <c r="L18" s="96">
        <v>0</v>
      </c>
      <c r="M18" s="96">
        <f t="shared" ref="M18" si="4">SUM(J18,G18,D18)</f>
        <v>7</v>
      </c>
      <c r="N18" s="96">
        <f t="shared" ref="N18" si="5">SUM(K18,H18,E18)</f>
        <v>1</v>
      </c>
      <c r="O18" s="96">
        <f t="shared" ref="O18" si="6">SUM(L18,I18,F18)</f>
        <v>8</v>
      </c>
      <c r="P18" s="1965"/>
      <c r="Q18" s="1331" t="s">
        <v>1061</v>
      </c>
      <c r="R18" s="3078"/>
    </row>
    <row r="19" spans="1:23" s="304" customFormat="1" ht="44.25" customHeight="1" thickBot="1" x14ac:dyDescent="0.25">
      <c r="A19" s="3092" t="s">
        <v>92</v>
      </c>
      <c r="B19" s="3092"/>
      <c r="C19" s="3092"/>
      <c r="D19" s="2609">
        <f>SUM(D17:D18,D16,D13,D10,D9)</f>
        <v>3</v>
      </c>
      <c r="E19" s="2609">
        <f t="shared" ref="E19:O19" si="7">SUM(E17:E18,E16,E13,E10,E9)</f>
        <v>2</v>
      </c>
      <c r="F19" s="2609">
        <f t="shared" si="7"/>
        <v>5</v>
      </c>
      <c r="G19" s="2609">
        <f t="shared" si="7"/>
        <v>36</v>
      </c>
      <c r="H19" s="2609">
        <f t="shared" si="7"/>
        <v>25</v>
      </c>
      <c r="I19" s="2609">
        <f t="shared" si="7"/>
        <v>61</v>
      </c>
      <c r="J19" s="2609">
        <f t="shared" si="7"/>
        <v>6</v>
      </c>
      <c r="K19" s="2609">
        <f t="shared" si="7"/>
        <v>5</v>
      </c>
      <c r="L19" s="2609">
        <f t="shared" si="7"/>
        <v>11</v>
      </c>
      <c r="M19" s="2609">
        <f t="shared" si="7"/>
        <v>45</v>
      </c>
      <c r="N19" s="2609">
        <f t="shared" si="7"/>
        <v>32</v>
      </c>
      <c r="O19" s="2609">
        <f t="shared" si="7"/>
        <v>77</v>
      </c>
      <c r="P19" s="3153" t="s">
        <v>130</v>
      </c>
      <c r="Q19" s="3153"/>
      <c r="R19" s="3153"/>
    </row>
    <row r="20" spans="1:23" s="304" customFormat="1" ht="24" customHeight="1" x14ac:dyDescent="0.2">
      <c r="A20" s="375"/>
      <c r="B20" s="375"/>
      <c r="C20" s="375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370"/>
      <c r="Q20" s="370"/>
      <c r="R20" s="370"/>
    </row>
    <row r="21" spans="1:23" s="304" customFormat="1" ht="24" customHeight="1" x14ac:dyDescent="0.2">
      <c r="A21" s="1979"/>
      <c r="B21" s="1979"/>
      <c r="C21" s="1979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1969"/>
      <c r="Q21" s="1969"/>
      <c r="R21" s="1969"/>
    </row>
    <row r="22" spans="1:23" s="300" customFormat="1" ht="23.25" customHeight="1" thickBot="1" x14ac:dyDescent="0.25">
      <c r="A22" s="2977" t="s">
        <v>2681</v>
      </c>
      <c r="B22" s="2977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3142" t="s">
        <v>2682</v>
      </c>
      <c r="R22" s="3142"/>
    </row>
    <row r="23" spans="1:23" s="300" customFormat="1" ht="19.5" customHeight="1" thickTop="1" x14ac:dyDescent="0.2">
      <c r="A23" s="2976" t="s">
        <v>1039</v>
      </c>
      <c r="B23" s="2972" t="s">
        <v>1040</v>
      </c>
      <c r="C23" s="2972" t="s">
        <v>45</v>
      </c>
      <c r="D23" s="2972" t="s">
        <v>33</v>
      </c>
      <c r="E23" s="2972"/>
      <c r="F23" s="2972"/>
      <c r="G23" s="2972" t="s">
        <v>1</v>
      </c>
      <c r="H23" s="2972"/>
      <c r="I23" s="2972"/>
      <c r="J23" s="2972" t="s">
        <v>2</v>
      </c>
      <c r="K23" s="2972"/>
      <c r="L23" s="2972"/>
      <c r="M23" s="2847" t="s">
        <v>31</v>
      </c>
      <c r="N23" s="2847"/>
      <c r="O23" s="2847"/>
      <c r="P23" s="3084" t="s">
        <v>99</v>
      </c>
      <c r="Q23" s="3084" t="s">
        <v>126</v>
      </c>
      <c r="R23" s="3112" t="s">
        <v>126</v>
      </c>
    </row>
    <row r="24" spans="1:23" s="300" customFormat="1" ht="19.5" customHeight="1" x14ac:dyDescent="0.2">
      <c r="A24" s="2977"/>
      <c r="B24" s="3060"/>
      <c r="C24" s="3060"/>
      <c r="D24" s="2969" t="s">
        <v>94</v>
      </c>
      <c r="E24" s="2969"/>
      <c r="F24" s="2969"/>
      <c r="G24" s="2969" t="s">
        <v>95</v>
      </c>
      <c r="H24" s="2969"/>
      <c r="I24" s="2969"/>
      <c r="J24" s="2969" t="s">
        <v>96</v>
      </c>
      <c r="K24" s="2969"/>
      <c r="L24" s="2969"/>
      <c r="M24" s="2827" t="s">
        <v>116</v>
      </c>
      <c r="N24" s="2827"/>
      <c r="O24" s="2827"/>
      <c r="P24" s="3085"/>
      <c r="Q24" s="3085"/>
      <c r="R24" s="3113"/>
    </row>
    <row r="25" spans="1:23" s="300" customFormat="1" ht="19.5" customHeight="1" x14ac:dyDescent="0.2">
      <c r="A25" s="2977"/>
      <c r="B25" s="3060"/>
      <c r="C25" s="3060"/>
      <c r="D25" s="2559" t="s">
        <v>204</v>
      </c>
      <c r="E25" s="2559" t="s">
        <v>2833</v>
      </c>
      <c r="F25" s="2559" t="s">
        <v>26</v>
      </c>
      <c r="G25" s="2559" t="s">
        <v>204</v>
      </c>
      <c r="H25" s="2559" t="s">
        <v>2833</v>
      </c>
      <c r="I25" s="2559" t="s">
        <v>26</v>
      </c>
      <c r="J25" s="2559" t="s">
        <v>204</v>
      </c>
      <c r="K25" s="2559" t="s">
        <v>2833</v>
      </c>
      <c r="L25" s="2559" t="s">
        <v>26</v>
      </c>
      <c r="M25" s="2559" t="s">
        <v>204</v>
      </c>
      <c r="N25" s="2559" t="s">
        <v>2833</v>
      </c>
      <c r="O25" s="2559" t="s">
        <v>26</v>
      </c>
      <c r="P25" s="3085"/>
      <c r="Q25" s="3085"/>
      <c r="R25" s="3113"/>
    </row>
    <row r="26" spans="1:23" s="300" customFormat="1" ht="19.5" customHeight="1" thickBot="1" x14ac:dyDescent="0.25">
      <c r="A26" s="2978"/>
      <c r="B26" s="3064"/>
      <c r="C26" s="3064"/>
      <c r="D26" s="16" t="s">
        <v>181</v>
      </c>
      <c r="E26" s="16" t="s">
        <v>182</v>
      </c>
      <c r="F26" s="16" t="s">
        <v>183</v>
      </c>
      <c r="G26" s="16" t="s">
        <v>181</v>
      </c>
      <c r="H26" s="16" t="s">
        <v>182</v>
      </c>
      <c r="I26" s="16" t="s">
        <v>183</v>
      </c>
      <c r="J26" s="16" t="s">
        <v>181</v>
      </c>
      <c r="K26" s="16" t="s">
        <v>182</v>
      </c>
      <c r="L26" s="16" t="s">
        <v>183</v>
      </c>
      <c r="M26" s="16" t="s">
        <v>181</v>
      </c>
      <c r="N26" s="16" t="s">
        <v>182</v>
      </c>
      <c r="O26" s="16" t="s">
        <v>183</v>
      </c>
      <c r="P26" s="3088"/>
      <c r="Q26" s="3088"/>
      <c r="R26" s="3114"/>
    </row>
    <row r="27" spans="1:23" s="304" customFormat="1" ht="36.75" customHeight="1" x14ac:dyDescent="0.2">
      <c r="A27" s="3122" t="s">
        <v>1630</v>
      </c>
      <c r="B27" s="1120" t="s">
        <v>1062</v>
      </c>
      <c r="C27" s="1120" t="s">
        <v>1062</v>
      </c>
      <c r="D27" s="2607">
        <v>0</v>
      </c>
      <c r="E27" s="2607">
        <v>0</v>
      </c>
      <c r="F27" s="2607">
        <v>0</v>
      </c>
      <c r="G27" s="2607">
        <v>1</v>
      </c>
      <c r="H27" s="2607">
        <v>8</v>
      </c>
      <c r="I27" s="2607">
        <v>9</v>
      </c>
      <c r="J27" s="2607">
        <v>0</v>
      </c>
      <c r="K27" s="2607">
        <v>0</v>
      </c>
      <c r="L27" s="2607">
        <v>0</v>
      </c>
      <c r="M27" s="2607">
        <f t="shared" ref="M27:O29" si="8">SUM(J27,G27,D27)</f>
        <v>1</v>
      </c>
      <c r="N27" s="2607">
        <f t="shared" si="8"/>
        <v>8</v>
      </c>
      <c r="O27" s="2607">
        <f t="shared" si="8"/>
        <v>9</v>
      </c>
      <c r="P27" s="1114" t="s">
        <v>1063</v>
      </c>
      <c r="Q27" s="1114" t="s">
        <v>1063</v>
      </c>
      <c r="R27" s="3125" t="s">
        <v>862</v>
      </c>
    </row>
    <row r="28" spans="1:23" s="304" customFormat="1" ht="45.75" customHeight="1" x14ac:dyDescent="0.2">
      <c r="A28" s="3123"/>
      <c r="B28" s="74" t="s">
        <v>1064</v>
      </c>
      <c r="C28" s="74" t="s">
        <v>1064</v>
      </c>
      <c r="D28" s="74">
        <v>0</v>
      </c>
      <c r="E28" s="74">
        <v>0</v>
      </c>
      <c r="F28" s="74">
        <v>0</v>
      </c>
      <c r="G28" s="74">
        <v>4</v>
      </c>
      <c r="H28" s="74">
        <v>8</v>
      </c>
      <c r="I28" s="74">
        <v>12</v>
      </c>
      <c r="J28" s="2607">
        <v>0</v>
      </c>
      <c r="K28" s="2607">
        <v>0</v>
      </c>
      <c r="L28" s="2607">
        <v>0</v>
      </c>
      <c r="M28" s="2607">
        <f t="shared" ref="M28:M30" si="9">SUM(J28,G28,D28)</f>
        <v>4</v>
      </c>
      <c r="N28" s="2607">
        <f t="shared" ref="N28:N30" si="10">SUM(K28,H28,E28)</f>
        <v>8</v>
      </c>
      <c r="O28" s="74">
        <f t="shared" si="8"/>
        <v>12</v>
      </c>
      <c r="P28" s="466" t="s">
        <v>1065</v>
      </c>
      <c r="Q28" s="466" t="s">
        <v>1065</v>
      </c>
      <c r="R28" s="3090"/>
    </row>
    <row r="29" spans="1:23" s="304" customFormat="1" ht="45" customHeight="1" x14ac:dyDescent="0.2">
      <c r="A29" s="3123"/>
      <c r="B29" s="2498" t="s">
        <v>1066</v>
      </c>
      <c r="C29" s="2498" t="s">
        <v>1066</v>
      </c>
      <c r="D29" s="74">
        <v>0</v>
      </c>
      <c r="E29" s="74">
        <v>0</v>
      </c>
      <c r="F29" s="74">
        <v>0</v>
      </c>
      <c r="G29" s="96">
        <v>0</v>
      </c>
      <c r="H29" s="96">
        <v>0</v>
      </c>
      <c r="I29" s="96">
        <v>0</v>
      </c>
      <c r="J29" s="96">
        <v>4</v>
      </c>
      <c r="K29" s="96">
        <v>7</v>
      </c>
      <c r="L29" s="96">
        <v>11</v>
      </c>
      <c r="M29" s="2607">
        <f t="shared" si="9"/>
        <v>4</v>
      </c>
      <c r="N29" s="2607">
        <f t="shared" si="10"/>
        <v>7</v>
      </c>
      <c r="O29" s="96">
        <f t="shared" si="8"/>
        <v>11</v>
      </c>
      <c r="P29" s="1121" t="s">
        <v>1067</v>
      </c>
      <c r="Q29" s="1121" t="s">
        <v>1067</v>
      </c>
      <c r="R29" s="3090"/>
      <c r="U29" s="898"/>
    </row>
    <row r="30" spans="1:23" s="304" customFormat="1" ht="36" customHeight="1" x14ac:dyDescent="0.2">
      <c r="A30" s="3123"/>
      <c r="B30" s="96" t="s">
        <v>1068</v>
      </c>
      <c r="C30" s="96" t="s">
        <v>1068</v>
      </c>
      <c r="D30" s="74">
        <v>0</v>
      </c>
      <c r="E30" s="74">
        <v>0</v>
      </c>
      <c r="F30" s="74">
        <v>0</v>
      </c>
      <c r="G30" s="96">
        <v>2</v>
      </c>
      <c r="H30" s="96">
        <v>6</v>
      </c>
      <c r="I30" s="96">
        <v>8</v>
      </c>
      <c r="J30" s="96">
        <v>0</v>
      </c>
      <c r="K30" s="96">
        <v>0</v>
      </c>
      <c r="L30" s="96">
        <v>0</v>
      </c>
      <c r="M30" s="76">
        <f t="shared" si="9"/>
        <v>2</v>
      </c>
      <c r="N30" s="76">
        <f t="shared" si="10"/>
        <v>6</v>
      </c>
      <c r="O30" s="96">
        <f>SUM(F30,I30,L30)</f>
        <v>8</v>
      </c>
      <c r="P30" s="1122" t="s">
        <v>1069</v>
      </c>
      <c r="Q30" s="1122" t="s">
        <v>1069</v>
      </c>
      <c r="R30" s="3090"/>
      <c r="S30" s="46"/>
      <c r="T30" s="46"/>
      <c r="U30" s="46"/>
      <c r="V30" s="46"/>
      <c r="W30" s="46"/>
    </row>
    <row r="31" spans="1:23" s="304" customFormat="1" ht="36" customHeight="1" x14ac:dyDescent="0.2">
      <c r="A31" s="3146" t="s">
        <v>46</v>
      </c>
      <c r="B31" s="3146"/>
      <c r="C31" s="3146"/>
      <c r="D31" s="74">
        <f t="shared" ref="D31:L31" si="11">SUM(D27:D30)</f>
        <v>0</v>
      </c>
      <c r="E31" s="74">
        <f t="shared" si="11"/>
        <v>0</v>
      </c>
      <c r="F31" s="74">
        <f t="shared" si="11"/>
        <v>0</v>
      </c>
      <c r="G31" s="74">
        <f t="shared" si="11"/>
        <v>7</v>
      </c>
      <c r="H31" s="74">
        <f t="shared" si="11"/>
        <v>22</v>
      </c>
      <c r="I31" s="74">
        <f t="shared" si="11"/>
        <v>29</v>
      </c>
      <c r="J31" s="74">
        <f t="shared" si="11"/>
        <v>4</v>
      </c>
      <c r="K31" s="74">
        <f t="shared" si="11"/>
        <v>7</v>
      </c>
      <c r="L31" s="74">
        <f t="shared" si="11"/>
        <v>11</v>
      </c>
      <c r="M31" s="74">
        <f>SUM(M27:M30)</f>
        <v>11</v>
      </c>
      <c r="N31" s="74">
        <f t="shared" ref="N31:O31" si="12">SUM(N27:N30)</f>
        <v>29</v>
      </c>
      <c r="O31" s="74">
        <f t="shared" si="12"/>
        <v>40</v>
      </c>
      <c r="P31" s="3063" t="s">
        <v>133</v>
      </c>
      <c r="Q31" s="3063"/>
      <c r="R31" s="3063"/>
    </row>
    <row r="32" spans="1:23" s="300" customFormat="1" ht="36" customHeight="1" x14ac:dyDescent="0.2">
      <c r="A32" s="3134" t="s">
        <v>53</v>
      </c>
      <c r="B32" s="1123" t="s">
        <v>1070</v>
      </c>
      <c r="C32" s="1123" t="s">
        <v>1071</v>
      </c>
      <c r="D32" s="74">
        <f t="shared" ref="D32:F32" si="13">SUM(D28:D31)</f>
        <v>0</v>
      </c>
      <c r="E32" s="74">
        <f t="shared" si="13"/>
        <v>0</v>
      </c>
      <c r="F32" s="74">
        <f t="shared" si="13"/>
        <v>0</v>
      </c>
      <c r="G32" s="74">
        <v>3</v>
      </c>
      <c r="H32" s="74">
        <v>4</v>
      </c>
      <c r="I32" s="74">
        <v>7</v>
      </c>
      <c r="J32" s="74">
        <v>0</v>
      </c>
      <c r="K32" s="74">
        <v>0</v>
      </c>
      <c r="L32" s="74">
        <v>0</v>
      </c>
      <c r="M32" s="2607">
        <f t="shared" ref="M32:O41" si="14">SUM(J32,G32,D32)</f>
        <v>3</v>
      </c>
      <c r="N32" s="2607">
        <f t="shared" si="14"/>
        <v>4</v>
      </c>
      <c r="O32" s="2607">
        <f t="shared" si="14"/>
        <v>7</v>
      </c>
      <c r="P32" s="1031" t="s">
        <v>1072</v>
      </c>
      <c r="Q32" s="1031" t="s">
        <v>1073</v>
      </c>
      <c r="R32" s="3134" t="s">
        <v>1638</v>
      </c>
    </row>
    <row r="33" spans="1:18" s="300" customFormat="1" ht="36" customHeight="1" x14ac:dyDescent="0.2">
      <c r="A33" s="3135"/>
      <c r="B33" s="320" t="s">
        <v>568</v>
      </c>
      <c r="C33" s="320" t="s">
        <v>568</v>
      </c>
      <c r="D33" s="74">
        <f t="shared" ref="D33:F33" si="15">SUM(D29:D32)</f>
        <v>0</v>
      </c>
      <c r="E33" s="74">
        <f t="shared" si="15"/>
        <v>0</v>
      </c>
      <c r="F33" s="74">
        <f t="shared" si="15"/>
        <v>0</v>
      </c>
      <c r="G33" s="74">
        <v>5</v>
      </c>
      <c r="H33" s="74">
        <v>1</v>
      </c>
      <c r="I33" s="74">
        <v>6</v>
      </c>
      <c r="J33" s="74">
        <v>6</v>
      </c>
      <c r="K33" s="74">
        <v>2</v>
      </c>
      <c r="L33" s="74">
        <v>8</v>
      </c>
      <c r="M33" s="74">
        <f t="shared" si="14"/>
        <v>11</v>
      </c>
      <c r="N33" s="74">
        <f t="shared" si="14"/>
        <v>3</v>
      </c>
      <c r="O33" s="74">
        <f t="shared" si="14"/>
        <v>14</v>
      </c>
      <c r="P33" s="1033" t="s">
        <v>1074</v>
      </c>
      <c r="Q33" s="1033" t="s">
        <v>1074</v>
      </c>
      <c r="R33" s="3135"/>
    </row>
    <row r="34" spans="1:18" s="300" customFormat="1" ht="36" customHeight="1" x14ac:dyDescent="0.2">
      <c r="A34" s="3136"/>
      <c r="B34" s="320" t="s">
        <v>1077</v>
      </c>
      <c r="C34" s="320" t="s">
        <v>1077</v>
      </c>
      <c r="D34" s="74">
        <f t="shared" ref="D34:F35" si="16">SUM(D31:D33)</f>
        <v>0</v>
      </c>
      <c r="E34" s="74">
        <f t="shared" si="16"/>
        <v>0</v>
      </c>
      <c r="F34" s="74">
        <f t="shared" si="16"/>
        <v>0</v>
      </c>
      <c r="G34" s="96">
        <v>5</v>
      </c>
      <c r="H34" s="74">
        <v>3</v>
      </c>
      <c r="I34" s="74">
        <v>8</v>
      </c>
      <c r="J34" s="74">
        <v>6</v>
      </c>
      <c r="K34" s="74">
        <v>0</v>
      </c>
      <c r="L34" s="74">
        <v>6</v>
      </c>
      <c r="M34" s="74">
        <f t="shared" si="14"/>
        <v>11</v>
      </c>
      <c r="N34" s="74">
        <f t="shared" si="14"/>
        <v>3</v>
      </c>
      <c r="O34" s="74">
        <f t="shared" si="14"/>
        <v>14</v>
      </c>
      <c r="P34" s="1033" t="s">
        <v>570</v>
      </c>
      <c r="Q34" s="1033" t="s">
        <v>570</v>
      </c>
      <c r="R34" s="3136"/>
    </row>
    <row r="35" spans="1:18" s="300" customFormat="1" ht="36" customHeight="1" x14ac:dyDescent="0.2">
      <c r="A35" s="3146" t="s">
        <v>46</v>
      </c>
      <c r="B35" s="3146"/>
      <c r="C35" s="3146"/>
      <c r="D35" s="74">
        <f t="shared" si="16"/>
        <v>0</v>
      </c>
      <c r="E35" s="74">
        <f t="shared" si="16"/>
        <v>0</v>
      </c>
      <c r="F35" s="74">
        <f t="shared" si="16"/>
        <v>0</v>
      </c>
      <c r="G35" s="74">
        <f t="shared" ref="G35:L35" si="17">SUM(G32:G34)</f>
        <v>13</v>
      </c>
      <c r="H35" s="74">
        <f t="shared" si="17"/>
        <v>8</v>
      </c>
      <c r="I35" s="74">
        <f t="shared" si="17"/>
        <v>21</v>
      </c>
      <c r="J35" s="74">
        <f t="shared" si="17"/>
        <v>12</v>
      </c>
      <c r="K35" s="74">
        <f t="shared" si="17"/>
        <v>2</v>
      </c>
      <c r="L35" s="74">
        <f t="shared" si="17"/>
        <v>14</v>
      </c>
      <c r="M35" s="74">
        <f t="shared" si="14"/>
        <v>25</v>
      </c>
      <c r="N35" s="74">
        <f t="shared" si="14"/>
        <v>10</v>
      </c>
      <c r="O35" s="74">
        <f t="shared" si="14"/>
        <v>35</v>
      </c>
      <c r="P35" s="3075" t="s">
        <v>133</v>
      </c>
      <c r="Q35" s="3075"/>
      <c r="R35" s="3075"/>
    </row>
    <row r="36" spans="1:18" s="300" customFormat="1" ht="36" customHeight="1" x14ac:dyDescent="0.2">
      <c r="A36" s="3146" t="s">
        <v>320</v>
      </c>
      <c r="B36" s="3157" t="s">
        <v>571</v>
      </c>
      <c r="C36" s="320" t="s">
        <v>1078</v>
      </c>
      <c r="D36" s="74">
        <v>0</v>
      </c>
      <c r="E36" s="74">
        <v>0</v>
      </c>
      <c r="F36" s="74">
        <v>0</v>
      </c>
      <c r="G36" s="74">
        <v>10</v>
      </c>
      <c r="H36" s="74">
        <v>2</v>
      </c>
      <c r="I36" s="74">
        <v>12</v>
      </c>
      <c r="J36" s="74">
        <v>0</v>
      </c>
      <c r="K36" s="74">
        <v>0</v>
      </c>
      <c r="L36" s="74">
        <v>0</v>
      </c>
      <c r="M36" s="74">
        <f t="shared" si="14"/>
        <v>10</v>
      </c>
      <c r="N36" s="74">
        <f t="shared" si="14"/>
        <v>2</v>
      </c>
      <c r="O36" s="74">
        <f t="shared" si="14"/>
        <v>12</v>
      </c>
      <c r="P36" s="1033" t="s">
        <v>256</v>
      </c>
      <c r="Q36" s="3078" t="s">
        <v>866</v>
      </c>
      <c r="R36" s="3154" t="s">
        <v>866</v>
      </c>
    </row>
    <row r="37" spans="1:18" s="300" customFormat="1" ht="36" customHeight="1" x14ac:dyDescent="0.2">
      <c r="A37" s="3146"/>
      <c r="B37" s="3158"/>
      <c r="C37" s="320" t="s">
        <v>320</v>
      </c>
      <c r="D37" s="74">
        <v>0</v>
      </c>
      <c r="E37" s="74">
        <v>0</v>
      </c>
      <c r="F37" s="74">
        <v>0</v>
      </c>
      <c r="G37" s="74">
        <v>10</v>
      </c>
      <c r="H37" s="74">
        <v>4</v>
      </c>
      <c r="I37" s="74">
        <v>14</v>
      </c>
      <c r="J37" s="74">
        <v>4</v>
      </c>
      <c r="K37" s="74">
        <v>5</v>
      </c>
      <c r="L37" s="74">
        <v>9</v>
      </c>
      <c r="M37" s="74">
        <f t="shared" si="14"/>
        <v>14</v>
      </c>
      <c r="N37" s="74">
        <f t="shared" si="14"/>
        <v>9</v>
      </c>
      <c r="O37" s="74">
        <f t="shared" si="14"/>
        <v>23</v>
      </c>
      <c r="P37" s="1033" t="s">
        <v>1080</v>
      </c>
      <c r="Q37" s="3079"/>
      <c r="R37" s="3154"/>
    </row>
    <row r="38" spans="1:18" s="300" customFormat="1" ht="36" customHeight="1" x14ac:dyDescent="0.2">
      <c r="A38" s="3146" t="s">
        <v>46</v>
      </c>
      <c r="B38" s="3146"/>
      <c r="C38" s="3146"/>
      <c r="D38" s="74">
        <f t="shared" ref="D38:L38" si="18">SUM(D36:D37)</f>
        <v>0</v>
      </c>
      <c r="E38" s="74">
        <f t="shared" si="18"/>
        <v>0</v>
      </c>
      <c r="F38" s="74">
        <f t="shared" si="18"/>
        <v>0</v>
      </c>
      <c r="G38" s="74">
        <f t="shared" si="18"/>
        <v>20</v>
      </c>
      <c r="H38" s="74">
        <f t="shared" si="18"/>
        <v>6</v>
      </c>
      <c r="I38" s="74">
        <f t="shared" si="18"/>
        <v>26</v>
      </c>
      <c r="J38" s="74">
        <f t="shared" si="18"/>
        <v>4</v>
      </c>
      <c r="K38" s="74">
        <f t="shared" si="18"/>
        <v>5</v>
      </c>
      <c r="L38" s="74">
        <f t="shared" si="18"/>
        <v>9</v>
      </c>
      <c r="M38" s="74">
        <f t="shared" si="14"/>
        <v>24</v>
      </c>
      <c r="N38" s="74">
        <f t="shared" si="14"/>
        <v>11</v>
      </c>
      <c r="O38" s="74">
        <f t="shared" si="14"/>
        <v>35</v>
      </c>
      <c r="P38" s="3063" t="s">
        <v>133</v>
      </c>
      <c r="Q38" s="3063"/>
      <c r="R38" s="3063"/>
    </row>
    <row r="39" spans="1:18" s="300" customFormat="1" ht="36" customHeight="1" x14ac:dyDescent="0.2">
      <c r="A39" s="2498" t="s">
        <v>582</v>
      </c>
      <c r="B39" s="30"/>
      <c r="C39" s="30"/>
      <c r="D39" s="96">
        <v>0</v>
      </c>
      <c r="E39" s="96">
        <v>0</v>
      </c>
      <c r="F39" s="96">
        <v>0</v>
      </c>
      <c r="G39" s="96">
        <v>7</v>
      </c>
      <c r="H39" s="96">
        <v>9</v>
      </c>
      <c r="I39" s="96">
        <v>16</v>
      </c>
      <c r="J39" s="96">
        <v>5</v>
      </c>
      <c r="K39" s="96">
        <v>6</v>
      </c>
      <c r="L39" s="96">
        <v>11</v>
      </c>
      <c r="M39" s="96">
        <f t="shared" si="14"/>
        <v>12</v>
      </c>
      <c r="N39" s="96">
        <f t="shared" si="14"/>
        <v>15</v>
      </c>
      <c r="O39" s="96">
        <f t="shared" si="14"/>
        <v>27</v>
      </c>
      <c r="P39" s="153"/>
      <c r="Q39" s="460"/>
      <c r="R39" s="460" t="s">
        <v>583</v>
      </c>
    </row>
    <row r="40" spans="1:18" s="300" customFormat="1" ht="36" customHeight="1" x14ac:dyDescent="0.2">
      <c r="A40" s="3155" t="s">
        <v>1026</v>
      </c>
      <c r="B40" s="154" t="s">
        <v>1086</v>
      </c>
      <c r="C40" s="154"/>
      <c r="D40" s="74">
        <v>0</v>
      </c>
      <c r="E40" s="74">
        <v>0</v>
      </c>
      <c r="F40" s="74">
        <v>0</v>
      </c>
      <c r="G40" s="74">
        <v>2</v>
      </c>
      <c r="H40" s="74">
        <v>5</v>
      </c>
      <c r="I40" s="74">
        <v>7</v>
      </c>
      <c r="J40" s="74">
        <v>1</v>
      </c>
      <c r="K40" s="74">
        <v>4</v>
      </c>
      <c r="L40" s="74">
        <v>5</v>
      </c>
      <c r="M40" s="74">
        <f t="shared" si="14"/>
        <v>3</v>
      </c>
      <c r="N40" s="74">
        <f t="shared" si="14"/>
        <v>9</v>
      </c>
      <c r="O40" s="74">
        <f t="shared" si="14"/>
        <v>12</v>
      </c>
      <c r="P40" s="1033"/>
      <c r="Q40" s="1033" t="s">
        <v>1087</v>
      </c>
      <c r="R40" s="3078" t="s">
        <v>1085</v>
      </c>
    </row>
    <row r="41" spans="1:18" s="300" customFormat="1" ht="36" customHeight="1" x14ac:dyDescent="0.2">
      <c r="A41" s="3156"/>
      <c r="B41" s="322" t="s">
        <v>1088</v>
      </c>
      <c r="C41" s="322"/>
      <c r="D41" s="74">
        <v>0</v>
      </c>
      <c r="E41" s="74">
        <v>0</v>
      </c>
      <c r="F41" s="74">
        <v>0</v>
      </c>
      <c r="G41" s="74">
        <v>2</v>
      </c>
      <c r="H41" s="96">
        <v>2</v>
      </c>
      <c r="I41" s="96">
        <v>4</v>
      </c>
      <c r="J41" s="96">
        <v>0</v>
      </c>
      <c r="K41" s="96">
        <v>0</v>
      </c>
      <c r="L41" s="96">
        <v>0</v>
      </c>
      <c r="M41" s="96">
        <f t="shared" si="14"/>
        <v>2</v>
      </c>
      <c r="N41" s="96">
        <f t="shared" si="14"/>
        <v>2</v>
      </c>
      <c r="O41" s="96">
        <f t="shared" si="14"/>
        <v>4</v>
      </c>
      <c r="P41" s="1985"/>
      <c r="Q41" s="1985" t="s">
        <v>1089</v>
      </c>
      <c r="R41" s="3079"/>
    </row>
    <row r="42" spans="1:18" s="300" customFormat="1" ht="36" customHeight="1" thickBot="1" x14ac:dyDescent="0.25">
      <c r="A42" s="3152" t="s">
        <v>46</v>
      </c>
      <c r="B42" s="3152"/>
      <c r="C42" s="3152"/>
      <c r="D42" s="2609">
        <f t="shared" ref="D42:O42" si="19">SUM(D40:D41)</f>
        <v>0</v>
      </c>
      <c r="E42" s="2609">
        <f t="shared" si="19"/>
        <v>0</v>
      </c>
      <c r="F42" s="2609">
        <f t="shared" si="19"/>
        <v>0</v>
      </c>
      <c r="G42" s="2609">
        <f t="shared" si="19"/>
        <v>4</v>
      </c>
      <c r="H42" s="2609">
        <f t="shared" si="19"/>
        <v>7</v>
      </c>
      <c r="I42" s="2609">
        <f t="shared" si="19"/>
        <v>11</v>
      </c>
      <c r="J42" s="2609">
        <f t="shared" si="19"/>
        <v>1</v>
      </c>
      <c r="K42" s="2609">
        <f t="shared" si="19"/>
        <v>4</v>
      </c>
      <c r="L42" s="2609">
        <f t="shared" si="19"/>
        <v>5</v>
      </c>
      <c r="M42" s="2609">
        <f t="shared" si="19"/>
        <v>5</v>
      </c>
      <c r="N42" s="2609">
        <f t="shared" si="19"/>
        <v>11</v>
      </c>
      <c r="O42" s="2609">
        <f t="shared" si="19"/>
        <v>16</v>
      </c>
      <c r="P42" s="3153" t="s">
        <v>133</v>
      </c>
      <c r="Q42" s="3153"/>
      <c r="R42" s="3153"/>
    </row>
    <row r="43" spans="1:18" s="300" customFormat="1" ht="26.25" customHeight="1" x14ac:dyDescent="0.2">
      <c r="A43" s="1979"/>
      <c r="B43" s="1979"/>
      <c r="C43" s="1979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2441"/>
      <c r="Q43" s="2441"/>
      <c r="R43" s="2441"/>
    </row>
    <row r="44" spans="1:18" s="300" customFormat="1" ht="26.25" customHeight="1" x14ac:dyDescent="0.2">
      <c r="A44" s="1979"/>
      <c r="B44" s="1979"/>
      <c r="C44" s="1979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1969"/>
      <c r="Q44" s="1969"/>
      <c r="R44" s="1969"/>
    </row>
    <row r="45" spans="1:18" ht="27" customHeight="1" thickBot="1" x14ac:dyDescent="0.25">
      <c r="A45" s="2977" t="s">
        <v>2681</v>
      </c>
      <c r="B45" s="2977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3142" t="s">
        <v>2682</v>
      </c>
      <c r="R45" s="3142"/>
    </row>
    <row r="46" spans="1:18" ht="33" customHeight="1" thickTop="1" x14ac:dyDescent="0.2">
      <c r="A46" s="2976" t="s">
        <v>1039</v>
      </c>
      <c r="B46" s="2972" t="s">
        <v>1978</v>
      </c>
      <c r="C46" s="2972" t="s">
        <v>45</v>
      </c>
      <c r="D46" s="2972" t="s">
        <v>33</v>
      </c>
      <c r="E46" s="2972"/>
      <c r="F46" s="2972"/>
      <c r="G46" s="2972" t="s">
        <v>1</v>
      </c>
      <c r="H46" s="2972"/>
      <c r="I46" s="2972"/>
      <c r="J46" s="2972" t="s">
        <v>2</v>
      </c>
      <c r="K46" s="2972"/>
      <c r="L46" s="2972"/>
      <c r="M46" s="2847" t="s">
        <v>31</v>
      </c>
      <c r="N46" s="2847"/>
      <c r="O46" s="2847"/>
      <c r="P46" s="3084" t="s">
        <v>99</v>
      </c>
      <c r="Q46" s="3084" t="s">
        <v>126</v>
      </c>
      <c r="R46" s="3112" t="s">
        <v>126</v>
      </c>
    </row>
    <row r="47" spans="1:18" ht="33" customHeight="1" x14ac:dyDescent="0.2">
      <c r="A47" s="2977"/>
      <c r="B47" s="3060"/>
      <c r="C47" s="3060"/>
      <c r="D47" s="2969" t="s">
        <v>94</v>
      </c>
      <c r="E47" s="2969"/>
      <c r="F47" s="2969"/>
      <c r="G47" s="2969" t="s">
        <v>95</v>
      </c>
      <c r="H47" s="2969"/>
      <c r="I47" s="2969"/>
      <c r="J47" s="2969" t="s">
        <v>96</v>
      </c>
      <c r="K47" s="2969"/>
      <c r="L47" s="2969"/>
      <c r="M47" s="2827" t="s">
        <v>116</v>
      </c>
      <c r="N47" s="2827"/>
      <c r="O47" s="2827"/>
      <c r="P47" s="3085"/>
      <c r="Q47" s="3085"/>
      <c r="R47" s="3113"/>
    </row>
    <row r="48" spans="1:18" ht="33" customHeight="1" x14ac:dyDescent="0.2">
      <c r="A48" s="2977"/>
      <c r="B48" s="3060"/>
      <c r="C48" s="3060"/>
      <c r="D48" s="2559" t="s">
        <v>204</v>
      </c>
      <c r="E48" s="2559" t="s">
        <v>2833</v>
      </c>
      <c r="F48" s="2559" t="s">
        <v>26</v>
      </c>
      <c r="G48" s="2559" t="s">
        <v>204</v>
      </c>
      <c r="H48" s="2559" t="s">
        <v>2833</v>
      </c>
      <c r="I48" s="2559" t="s">
        <v>26</v>
      </c>
      <c r="J48" s="2559" t="s">
        <v>204</v>
      </c>
      <c r="K48" s="2559" t="s">
        <v>2833</v>
      </c>
      <c r="L48" s="2559" t="s">
        <v>26</v>
      </c>
      <c r="M48" s="2559" t="s">
        <v>204</v>
      </c>
      <c r="N48" s="2559" t="s">
        <v>2833</v>
      </c>
      <c r="O48" s="2559" t="s">
        <v>26</v>
      </c>
      <c r="P48" s="3085"/>
      <c r="Q48" s="3085"/>
      <c r="R48" s="3113"/>
    </row>
    <row r="49" spans="1:18" ht="15.75" customHeight="1" thickBot="1" x14ac:dyDescent="0.25">
      <c r="A49" s="2978"/>
      <c r="B49" s="3064"/>
      <c r="C49" s="3064"/>
      <c r="D49" s="16" t="s">
        <v>181</v>
      </c>
      <c r="E49" s="16" t="s">
        <v>182</v>
      </c>
      <c r="F49" s="16" t="s">
        <v>183</v>
      </c>
      <c r="G49" s="16" t="s">
        <v>181</v>
      </c>
      <c r="H49" s="16" t="s">
        <v>182</v>
      </c>
      <c r="I49" s="16" t="s">
        <v>183</v>
      </c>
      <c r="J49" s="16" t="s">
        <v>181</v>
      </c>
      <c r="K49" s="16" t="s">
        <v>182</v>
      </c>
      <c r="L49" s="16" t="s">
        <v>183</v>
      </c>
      <c r="M49" s="16" t="s">
        <v>181</v>
      </c>
      <c r="N49" s="16" t="s">
        <v>182</v>
      </c>
      <c r="O49" s="16" t="s">
        <v>183</v>
      </c>
      <c r="P49" s="3088"/>
      <c r="Q49" s="3088"/>
      <c r="R49" s="3114"/>
    </row>
    <row r="50" spans="1:18" s="300" customFormat="1" ht="31.5" customHeight="1" x14ac:dyDescent="0.2">
      <c r="A50" s="3149" t="s">
        <v>1090</v>
      </c>
      <c r="B50" s="1124" t="s">
        <v>1091</v>
      </c>
      <c r="C50" s="1124" t="s">
        <v>1091</v>
      </c>
      <c r="D50" s="74">
        <v>0</v>
      </c>
      <c r="E50" s="74">
        <v>0</v>
      </c>
      <c r="F50" s="74">
        <v>0</v>
      </c>
      <c r="G50" s="74">
        <v>4</v>
      </c>
      <c r="H50" s="74">
        <v>3</v>
      </c>
      <c r="I50" s="74">
        <v>7</v>
      </c>
      <c r="J50" s="74">
        <v>0</v>
      </c>
      <c r="K50" s="74">
        <v>0</v>
      </c>
      <c r="L50" s="74">
        <v>0</v>
      </c>
      <c r="M50" s="74">
        <f t="shared" ref="M50:O52" si="20">SUM(J50,G50,D50)</f>
        <v>4</v>
      </c>
      <c r="N50" s="74">
        <f t="shared" si="20"/>
        <v>3</v>
      </c>
      <c r="O50" s="74">
        <f t="shared" si="20"/>
        <v>7</v>
      </c>
      <c r="P50" s="1125" t="s">
        <v>1092</v>
      </c>
      <c r="Q50" s="1125" t="s">
        <v>1092</v>
      </c>
      <c r="R50" s="3151" t="s">
        <v>1093</v>
      </c>
    </row>
    <row r="51" spans="1:18" s="300" customFormat="1" ht="34.5" customHeight="1" x14ac:dyDescent="0.2">
      <c r="A51" s="3150"/>
      <c r="B51" s="320" t="s">
        <v>1094</v>
      </c>
      <c r="C51" s="320" t="s">
        <v>1094</v>
      </c>
      <c r="D51" s="74">
        <v>0</v>
      </c>
      <c r="E51" s="74">
        <v>0</v>
      </c>
      <c r="F51" s="74">
        <v>0</v>
      </c>
      <c r="G51" s="74">
        <v>2</v>
      </c>
      <c r="H51" s="74">
        <v>5</v>
      </c>
      <c r="I51" s="74">
        <v>7</v>
      </c>
      <c r="J51" s="74">
        <v>0</v>
      </c>
      <c r="K51" s="74">
        <v>0</v>
      </c>
      <c r="L51" s="74">
        <v>0</v>
      </c>
      <c r="M51" s="74">
        <f t="shared" si="20"/>
        <v>2</v>
      </c>
      <c r="N51" s="74">
        <f t="shared" si="20"/>
        <v>5</v>
      </c>
      <c r="O51" s="74">
        <f t="shared" si="20"/>
        <v>7</v>
      </c>
      <c r="P51" s="460" t="s">
        <v>1095</v>
      </c>
      <c r="Q51" s="460" t="s">
        <v>1095</v>
      </c>
      <c r="R51" s="3139"/>
    </row>
    <row r="52" spans="1:18" s="300" customFormat="1" ht="33" customHeight="1" x14ac:dyDescent="0.2">
      <c r="A52" s="3150"/>
      <c r="B52" s="320" t="s">
        <v>1096</v>
      </c>
      <c r="C52" s="320"/>
      <c r="D52" s="74">
        <v>0</v>
      </c>
      <c r="E52" s="74">
        <v>0</v>
      </c>
      <c r="F52" s="74">
        <v>0</v>
      </c>
      <c r="G52" s="74">
        <v>3</v>
      </c>
      <c r="H52" s="74">
        <v>5</v>
      </c>
      <c r="I52" s="74">
        <v>8</v>
      </c>
      <c r="J52" s="74">
        <v>0</v>
      </c>
      <c r="K52" s="74">
        <v>0</v>
      </c>
      <c r="L52" s="74">
        <v>0</v>
      </c>
      <c r="M52" s="74">
        <f t="shared" si="20"/>
        <v>3</v>
      </c>
      <c r="N52" s="74">
        <f t="shared" si="20"/>
        <v>5</v>
      </c>
      <c r="O52" s="74">
        <f t="shared" si="20"/>
        <v>8</v>
      </c>
      <c r="P52" s="460"/>
      <c r="Q52" s="460" t="s">
        <v>583</v>
      </c>
      <c r="R52" s="3139"/>
    </row>
    <row r="53" spans="1:18" s="300" customFormat="1" ht="24.75" customHeight="1" x14ac:dyDescent="0.2">
      <c r="A53" s="3146" t="s">
        <v>46</v>
      </c>
      <c r="B53" s="3146"/>
      <c r="C53" s="3146"/>
      <c r="D53" s="74">
        <f t="shared" ref="D53:O54" si="21">SUM(D50:D52)</f>
        <v>0</v>
      </c>
      <c r="E53" s="74">
        <f t="shared" si="21"/>
        <v>0</v>
      </c>
      <c r="F53" s="74">
        <f t="shared" si="21"/>
        <v>0</v>
      </c>
      <c r="G53" s="74">
        <f t="shared" si="21"/>
        <v>9</v>
      </c>
      <c r="H53" s="74">
        <f t="shared" si="21"/>
        <v>13</v>
      </c>
      <c r="I53" s="74">
        <f t="shared" si="21"/>
        <v>22</v>
      </c>
      <c r="J53" s="74">
        <f t="shared" si="21"/>
        <v>0</v>
      </c>
      <c r="K53" s="74">
        <f t="shared" si="21"/>
        <v>0</v>
      </c>
      <c r="L53" s="74">
        <f t="shared" si="21"/>
        <v>0</v>
      </c>
      <c r="M53" s="74">
        <f t="shared" si="21"/>
        <v>9</v>
      </c>
      <c r="N53" s="74">
        <f t="shared" si="21"/>
        <v>13</v>
      </c>
      <c r="O53" s="74">
        <f t="shared" si="21"/>
        <v>22</v>
      </c>
      <c r="P53" s="3063" t="s">
        <v>133</v>
      </c>
      <c r="Q53" s="3063"/>
      <c r="R53" s="3063"/>
    </row>
    <row r="54" spans="1:18" s="300" customFormat="1" ht="67.5" customHeight="1" x14ac:dyDescent="0.2">
      <c r="A54" s="3065" t="s">
        <v>322</v>
      </c>
      <c r="B54" s="1042" t="s">
        <v>1097</v>
      </c>
      <c r="C54" s="1436" t="s">
        <v>1097</v>
      </c>
      <c r="D54" s="74">
        <f t="shared" si="21"/>
        <v>0</v>
      </c>
      <c r="E54" s="74">
        <f t="shared" si="21"/>
        <v>0</v>
      </c>
      <c r="F54" s="74">
        <f t="shared" si="21"/>
        <v>0</v>
      </c>
      <c r="G54" s="74">
        <v>4</v>
      </c>
      <c r="H54" s="74">
        <v>5</v>
      </c>
      <c r="I54" s="74">
        <v>9</v>
      </c>
      <c r="J54" s="74">
        <v>0</v>
      </c>
      <c r="K54" s="74">
        <v>0</v>
      </c>
      <c r="L54" s="74">
        <v>0</v>
      </c>
      <c r="M54" s="74">
        <f t="shared" ref="M54:O56" si="22">SUM(J54,G54,D54)</f>
        <v>4</v>
      </c>
      <c r="N54" s="74">
        <f t="shared" si="22"/>
        <v>5</v>
      </c>
      <c r="O54" s="74">
        <f t="shared" si="22"/>
        <v>9</v>
      </c>
      <c r="P54" s="468" t="s">
        <v>1098</v>
      </c>
      <c r="Q54" s="468" t="s">
        <v>1098</v>
      </c>
      <c r="R54" s="3075" t="s">
        <v>319</v>
      </c>
    </row>
    <row r="55" spans="1:18" s="300" customFormat="1" ht="44.25" customHeight="1" x14ac:dyDescent="0.2">
      <c r="A55" s="3065"/>
      <c r="B55" s="320" t="s">
        <v>322</v>
      </c>
      <c r="C55" s="154" t="s">
        <v>322</v>
      </c>
      <c r="D55" s="74">
        <v>0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4</v>
      </c>
      <c r="K55" s="74">
        <v>1</v>
      </c>
      <c r="L55" s="74">
        <v>5</v>
      </c>
      <c r="M55" s="74">
        <f t="shared" si="22"/>
        <v>4</v>
      </c>
      <c r="N55" s="74">
        <f t="shared" si="22"/>
        <v>1</v>
      </c>
      <c r="O55" s="74">
        <f t="shared" si="22"/>
        <v>5</v>
      </c>
      <c r="P55" s="1033" t="s">
        <v>1099</v>
      </c>
      <c r="Q55" s="1033" t="s">
        <v>1099</v>
      </c>
      <c r="R55" s="3075"/>
    </row>
    <row r="56" spans="1:18" s="300" customFormat="1" ht="43.5" customHeight="1" x14ac:dyDescent="0.2">
      <c r="A56" s="3065"/>
      <c r="B56" s="320" t="s">
        <v>1100</v>
      </c>
      <c r="C56" s="320" t="s">
        <v>1100</v>
      </c>
      <c r="D56" s="74">
        <v>0</v>
      </c>
      <c r="E56" s="74">
        <v>0</v>
      </c>
      <c r="F56" s="74">
        <v>0</v>
      </c>
      <c r="G56" s="74">
        <v>6</v>
      </c>
      <c r="H56" s="74">
        <v>6</v>
      </c>
      <c r="I56" s="74">
        <v>12</v>
      </c>
      <c r="J56" s="74">
        <v>0</v>
      </c>
      <c r="K56" s="74">
        <v>0</v>
      </c>
      <c r="L56" s="74">
        <v>0</v>
      </c>
      <c r="M56" s="74">
        <f t="shared" si="22"/>
        <v>6</v>
      </c>
      <c r="N56" s="74">
        <f t="shared" si="22"/>
        <v>6</v>
      </c>
      <c r="O56" s="74">
        <f t="shared" si="22"/>
        <v>12</v>
      </c>
      <c r="P56" s="1435" t="s">
        <v>1099</v>
      </c>
      <c r="Q56" s="1435" t="s">
        <v>1099</v>
      </c>
      <c r="R56" s="3075"/>
    </row>
    <row r="57" spans="1:18" s="300" customFormat="1" ht="20.25" customHeight="1" x14ac:dyDescent="0.2">
      <c r="A57" s="3146" t="s">
        <v>46</v>
      </c>
      <c r="B57" s="3146"/>
      <c r="C57" s="3146"/>
      <c r="D57" s="74">
        <f t="shared" ref="D57:O57" si="23">SUM(D54:D56)</f>
        <v>0</v>
      </c>
      <c r="E57" s="74">
        <f t="shared" si="23"/>
        <v>0</v>
      </c>
      <c r="F57" s="74">
        <f t="shared" si="23"/>
        <v>0</v>
      </c>
      <c r="G57" s="74">
        <f t="shared" si="23"/>
        <v>10</v>
      </c>
      <c r="H57" s="74">
        <f t="shared" si="23"/>
        <v>11</v>
      </c>
      <c r="I57" s="74">
        <f t="shared" si="23"/>
        <v>21</v>
      </c>
      <c r="J57" s="74">
        <f t="shared" si="23"/>
        <v>4</v>
      </c>
      <c r="K57" s="74">
        <f t="shared" si="23"/>
        <v>1</v>
      </c>
      <c r="L57" s="74">
        <f t="shared" si="23"/>
        <v>5</v>
      </c>
      <c r="M57" s="74">
        <f t="shared" si="23"/>
        <v>14</v>
      </c>
      <c r="N57" s="74">
        <f t="shared" si="23"/>
        <v>12</v>
      </c>
      <c r="O57" s="74">
        <f t="shared" si="23"/>
        <v>26</v>
      </c>
      <c r="P57" s="3075" t="s">
        <v>251</v>
      </c>
      <c r="Q57" s="3075"/>
      <c r="R57" s="3075"/>
    </row>
    <row r="58" spans="1:18" s="300" customFormat="1" ht="31.5" customHeight="1" x14ac:dyDescent="0.2">
      <c r="A58" s="1042" t="s">
        <v>323</v>
      </c>
      <c r="B58" s="1042" t="s">
        <v>323</v>
      </c>
      <c r="C58" s="152"/>
      <c r="D58" s="74">
        <v>0</v>
      </c>
      <c r="E58" s="74">
        <v>0</v>
      </c>
      <c r="F58" s="74">
        <v>0</v>
      </c>
      <c r="G58" s="74">
        <v>5</v>
      </c>
      <c r="H58" s="74">
        <v>16</v>
      </c>
      <c r="I58" s="74">
        <v>21</v>
      </c>
      <c r="J58" s="74">
        <v>3</v>
      </c>
      <c r="K58" s="74">
        <v>6</v>
      </c>
      <c r="L58" s="74">
        <v>9</v>
      </c>
      <c r="M58" s="74">
        <f t="shared" ref="M58:O60" si="24">SUM(J58,G58,D58)</f>
        <v>8</v>
      </c>
      <c r="N58" s="74">
        <f t="shared" si="24"/>
        <v>22</v>
      </c>
      <c r="O58" s="74">
        <f t="shared" si="24"/>
        <v>30</v>
      </c>
      <c r="P58" s="468"/>
      <c r="Q58" s="468" t="s">
        <v>388</v>
      </c>
      <c r="R58" s="468" t="s">
        <v>388</v>
      </c>
    </row>
    <row r="59" spans="1:18" s="300" customFormat="1" ht="32.25" customHeight="1" x14ac:dyDescent="0.2">
      <c r="A59" s="3099" t="s">
        <v>1030</v>
      </c>
      <c r="B59" s="320" t="s">
        <v>592</v>
      </c>
      <c r="C59" s="154"/>
      <c r="D59" s="74">
        <v>0</v>
      </c>
      <c r="E59" s="74">
        <v>0</v>
      </c>
      <c r="F59" s="74">
        <v>0</v>
      </c>
      <c r="G59" s="74">
        <v>7</v>
      </c>
      <c r="H59" s="74">
        <v>5</v>
      </c>
      <c r="I59" s="74">
        <v>12</v>
      </c>
      <c r="J59" s="74">
        <v>0</v>
      </c>
      <c r="K59" s="74">
        <v>0</v>
      </c>
      <c r="L59" s="74">
        <v>0</v>
      </c>
      <c r="M59" s="74">
        <f t="shared" si="24"/>
        <v>7</v>
      </c>
      <c r="N59" s="74">
        <f t="shared" si="24"/>
        <v>5</v>
      </c>
      <c r="O59" s="74">
        <f t="shared" si="24"/>
        <v>12</v>
      </c>
      <c r="P59" s="1985"/>
      <c r="Q59" s="1985" t="s">
        <v>593</v>
      </c>
      <c r="R59" s="3144" t="s">
        <v>1101</v>
      </c>
    </row>
    <row r="60" spans="1:18" s="300" customFormat="1" ht="39.75" customHeight="1" x14ac:dyDescent="0.2">
      <c r="A60" s="3143"/>
      <c r="B60" s="1126" t="s">
        <v>1102</v>
      </c>
      <c r="C60" s="322"/>
      <c r="D60" s="96">
        <v>4</v>
      </c>
      <c r="E60" s="96">
        <v>1</v>
      </c>
      <c r="F60" s="96">
        <v>5</v>
      </c>
      <c r="G60" s="96">
        <v>4</v>
      </c>
      <c r="H60" s="96">
        <v>9</v>
      </c>
      <c r="I60" s="96">
        <v>13</v>
      </c>
      <c r="J60" s="74">
        <v>0</v>
      </c>
      <c r="K60" s="74">
        <v>0</v>
      </c>
      <c r="L60" s="74">
        <v>0</v>
      </c>
      <c r="M60" s="96">
        <f t="shared" si="24"/>
        <v>8</v>
      </c>
      <c r="N60" s="96">
        <f t="shared" si="24"/>
        <v>10</v>
      </c>
      <c r="O60" s="96">
        <f t="shared" si="24"/>
        <v>18</v>
      </c>
      <c r="P60" s="895"/>
      <c r="Q60" s="895" t="s">
        <v>1103</v>
      </c>
      <c r="R60" s="3145"/>
    </row>
    <row r="61" spans="1:18" s="300" customFormat="1" ht="21.75" customHeight="1" x14ac:dyDescent="0.2">
      <c r="A61" s="3146" t="s">
        <v>46</v>
      </c>
      <c r="B61" s="3146"/>
      <c r="C61" s="3146"/>
      <c r="D61" s="74">
        <f>SUM(D59:D60)</f>
        <v>4</v>
      </c>
      <c r="E61" s="74">
        <f t="shared" ref="E61:O61" si="25">SUM(E59:E60)</f>
        <v>1</v>
      </c>
      <c r="F61" s="74">
        <f t="shared" si="25"/>
        <v>5</v>
      </c>
      <c r="G61" s="74">
        <f t="shared" si="25"/>
        <v>11</v>
      </c>
      <c r="H61" s="74">
        <f t="shared" si="25"/>
        <v>14</v>
      </c>
      <c r="I61" s="74">
        <f t="shared" si="25"/>
        <v>25</v>
      </c>
      <c r="J61" s="74">
        <f t="shared" si="25"/>
        <v>0</v>
      </c>
      <c r="K61" s="74">
        <f t="shared" si="25"/>
        <v>0</v>
      </c>
      <c r="L61" s="74">
        <f t="shared" si="25"/>
        <v>0</v>
      </c>
      <c r="M61" s="74">
        <f t="shared" si="25"/>
        <v>15</v>
      </c>
      <c r="N61" s="74">
        <f t="shared" si="25"/>
        <v>15</v>
      </c>
      <c r="O61" s="74">
        <f t="shared" si="25"/>
        <v>30</v>
      </c>
      <c r="P61" s="3147" t="s">
        <v>251</v>
      </c>
      <c r="Q61" s="3147"/>
      <c r="R61" s="3147"/>
    </row>
    <row r="62" spans="1:18" ht="32.25" customHeight="1" x14ac:dyDescent="0.2">
      <c r="A62" s="3136" t="s">
        <v>1032</v>
      </c>
      <c r="B62" s="295" t="s">
        <v>1104</v>
      </c>
      <c r="C62" s="295" t="s">
        <v>1104</v>
      </c>
      <c r="D62" s="2607">
        <v>0</v>
      </c>
      <c r="E62" s="2607">
        <v>0</v>
      </c>
      <c r="F62" s="2607">
        <v>0</v>
      </c>
      <c r="G62" s="2607">
        <v>8</v>
      </c>
      <c r="H62" s="2607">
        <v>5</v>
      </c>
      <c r="I62" s="2607">
        <v>13</v>
      </c>
      <c r="J62" s="2607">
        <v>3</v>
      </c>
      <c r="K62" s="2607">
        <v>2</v>
      </c>
      <c r="L62" s="2607">
        <v>5</v>
      </c>
      <c r="M62" s="2607">
        <f t="shared" ref="M62:O64" si="26">SUM(J62,G62,D62)</f>
        <v>11</v>
      </c>
      <c r="N62" s="2607">
        <f t="shared" si="26"/>
        <v>7</v>
      </c>
      <c r="O62" s="2607">
        <f t="shared" si="26"/>
        <v>18</v>
      </c>
      <c r="P62" s="1031" t="s">
        <v>1105</v>
      </c>
      <c r="Q62" s="1031" t="s">
        <v>1105</v>
      </c>
      <c r="R62" s="3074" t="s">
        <v>1106</v>
      </c>
    </row>
    <row r="63" spans="1:18" ht="30.75" customHeight="1" x14ac:dyDescent="0.2">
      <c r="A63" s="3148"/>
      <c r="B63" s="1042" t="s">
        <v>1107</v>
      </c>
      <c r="C63" s="1042" t="s">
        <v>1107</v>
      </c>
      <c r="D63" s="2607">
        <v>0</v>
      </c>
      <c r="E63" s="2607">
        <v>0</v>
      </c>
      <c r="F63" s="2607">
        <v>0</v>
      </c>
      <c r="G63" s="74">
        <v>5</v>
      </c>
      <c r="H63" s="74">
        <v>4</v>
      </c>
      <c r="I63" s="74">
        <v>9</v>
      </c>
      <c r="J63" s="74">
        <v>0</v>
      </c>
      <c r="K63" s="74">
        <v>2</v>
      </c>
      <c r="L63" s="74">
        <v>2</v>
      </c>
      <c r="M63" s="74">
        <f t="shared" si="26"/>
        <v>5</v>
      </c>
      <c r="N63" s="74">
        <f t="shared" si="26"/>
        <v>6</v>
      </c>
      <c r="O63" s="74">
        <f t="shared" si="26"/>
        <v>11</v>
      </c>
      <c r="P63" s="1033" t="s">
        <v>1108</v>
      </c>
      <c r="Q63" s="1033" t="s">
        <v>1108</v>
      </c>
      <c r="R63" s="3074"/>
    </row>
    <row r="64" spans="1:18" ht="30" customHeight="1" x14ac:dyDescent="0.2">
      <c r="A64" s="3148"/>
      <c r="B64" s="320" t="s">
        <v>1109</v>
      </c>
      <c r="C64" s="320" t="s">
        <v>1109</v>
      </c>
      <c r="D64" s="2607">
        <v>0</v>
      </c>
      <c r="E64" s="2607">
        <v>0</v>
      </c>
      <c r="F64" s="2607">
        <v>0</v>
      </c>
      <c r="G64" s="74">
        <v>0</v>
      </c>
      <c r="H64" s="74">
        <v>2</v>
      </c>
      <c r="I64" s="74">
        <v>2</v>
      </c>
      <c r="J64" s="74">
        <v>1</v>
      </c>
      <c r="K64" s="74">
        <v>2</v>
      </c>
      <c r="L64" s="74">
        <v>3</v>
      </c>
      <c r="M64" s="74">
        <f t="shared" si="26"/>
        <v>1</v>
      </c>
      <c r="N64" s="74">
        <f t="shared" si="26"/>
        <v>4</v>
      </c>
      <c r="O64" s="74">
        <f t="shared" si="26"/>
        <v>5</v>
      </c>
      <c r="P64" s="1033" t="s">
        <v>1110</v>
      </c>
      <c r="Q64" s="1033" t="s">
        <v>1110</v>
      </c>
      <c r="R64" s="3074"/>
    </row>
    <row r="65" spans="1:18" ht="24.75" customHeight="1" thickBot="1" x14ac:dyDescent="0.25">
      <c r="A65" s="3140" t="s">
        <v>46</v>
      </c>
      <c r="B65" s="3140"/>
      <c r="C65" s="3140"/>
      <c r="D65" s="2610">
        <f>SUM(D62:D64)</f>
        <v>0</v>
      </c>
      <c r="E65" s="2610">
        <f t="shared" ref="E65:O65" si="27">SUM(E62:E64)</f>
        <v>0</v>
      </c>
      <c r="F65" s="2610">
        <f t="shared" si="27"/>
        <v>0</v>
      </c>
      <c r="G65" s="2610">
        <f t="shared" si="27"/>
        <v>13</v>
      </c>
      <c r="H65" s="2610">
        <f t="shared" si="27"/>
        <v>11</v>
      </c>
      <c r="I65" s="2610">
        <f t="shared" si="27"/>
        <v>24</v>
      </c>
      <c r="J65" s="2610">
        <f t="shared" si="27"/>
        <v>4</v>
      </c>
      <c r="K65" s="2610">
        <f t="shared" si="27"/>
        <v>6</v>
      </c>
      <c r="L65" s="2610">
        <f t="shared" si="27"/>
        <v>10</v>
      </c>
      <c r="M65" s="2610">
        <f t="shared" si="27"/>
        <v>17</v>
      </c>
      <c r="N65" s="2610">
        <f t="shared" si="27"/>
        <v>17</v>
      </c>
      <c r="O65" s="2610">
        <f t="shared" si="27"/>
        <v>34</v>
      </c>
      <c r="P65" s="3141" t="s">
        <v>251</v>
      </c>
      <c r="Q65" s="3141"/>
      <c r="R65" s="3141"/>
    </row>
    <row r="66" spans="1:18" ht="25.5" customHeight="1" thickTop="1" x14ac:dyDescent="0.2">
      <c r="A66" s="1316"/>
      <c r="B66" s="1316"/>
      <c r="C66" s="1316"/>
      <c r="D66" s="1313"/>
      <c r="E66" s="1313"/>
      <c r="F66" s="1313"/>
      <c r="G66" s="1313"/>
      <c r="H66" s="1313"/>
      <c r="I66" s="1313"/>
      <c r="J66" s="1313"/>
      <c r="K66" s="1313"/>
      <c r="L66" s="1313"/>
      <c r="M66" s="1313"/>
      <c r="N66" s="1313"/>
      <c r="O66" s="1313"/>
      <c r="P66" s="1304"/>
      <c r="Q66" s="1304"/>
      <c r="R66" s="1304"/>
    </row>
    <row r="67" spans="1:18" ht="25.5" customHeight="1" x14ac:dyDescent="0.2">
      <c r="A67" s="1316"/>
      <c r="B67" s="1316"/>
      <c r="C67" s="1316"/>
      <c r="D67" s="1313"/>
      <c r="E67" s="1313"/>
      <c r="F67" s="1313"/>
      <c r="G67" s="1313"/>
      <c r="H67" s="1313"/>
      <c r="I67" s="1313"/>
      <c r="J67" s="1313"/>
      <c r="K67" s="1313"/>
      <c r="L67" s="1313"/>
      <c r="M67" s="1313"/>
      <c r="N67" s="1313"/>
      <c r="O67" s="1313"/>
      <c r="P67" s="1304"/>
      <c r="Q67" s="1304"/>
      <c r="R67" s="1304"/>
    </row>
    <row r="68" spans="1:18" ht="27.75" customHeight="1" thickBot="1" x14ac:dyDescent="0.25">
      <c r="A68" s="2977" t="s">
        <v>2681</v>
      </c>
      <c r="B68" s="2977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3142" t="s">
        <v>2682</v>
      </c>
      <c r="R68" s="3142"/>
    </row>
    <row r="69" spans="1:18" ht="23.25" customHeight="1" thickTop="1" x14ac:dyDescent="0.2">
      <c r="A69" s="2976" t="s">
        <v>1039</v>
      </c>
      <c r="B69" s="2972" t="s">
        <v>1040</v>
      </c>
      <c r="C69" s="2972" t="s">
        <v>45</v>
      </c>
      <c r="D69" s="2972" t="s">
        <v>33</v>
      </c>
      <c r="E69" s="2972"/>
      <c r="F69" s="2972"/>
      <c r="G69" s="2972" t="s">
        <v>1</v>
      </c>
      <c r="H69" s="2972"/>
      <c r="I69" s="2972"/>
      <c r="J69" s="2972" t="s">
        <v>2</v>
      </c>
      <c r="K69" s="2972"/>
      <c r="L69" s="2972"/>
      <c r="M69" s="2847" t="s">
        <v>31</v>
      </c>
      <c r="N69" s="2847"/>
      <c r="O69" s="2847"/>
      <c r="P69" s="3084" t="s">
        <v>99</v>
      </c>
      <c r="Q69" s="3084" t="s">
        <v>126</v>
      </c>
      <c r="R69" s="3112" t="s">
        <v>126</v>
      </c>
    </row>
    <row r="70" spans="1:18" ht="23.25" customHeight="1" x14ac:dyDescent="0.2">
      <c r="A70" s="2977"/>
      <c r="B70" s="3060"/>
      <c r="C70" s="3060"/>
      <c r="D70" s="2969" t="s">
        <v>94</v>
      </c>
      <c r="E70" s="2969"/>
      <c r="F70" s="2969"/>
      <c r="G70" s="2969" t="s">
        <v>95</v>
      </c>
      <c r="H70" s="2969"/>
      <c r="I70" s="2969"/>
      <c r="J70" s="2969" t="s">
        <v>96</v>
      </c>
      <c r="K70" s="2969"/>
      <c r="L70" s="2969"/>
      <c r="M70" s="2827" t="s">
        <v>116</v>
      </c>
      <c r="N70" s="2827"/>
      <c r="O70" s="2827"/>
      <c r="P70" s="3085"/>
      <c r="Q70" s="3085"/>
      <c r="R70" s="3113"/>
    </row>
    <row r="71" spans="1:18" ht="23.25" customHeight="1" x14ac:dyDescent="0.2">
      <c r="A71" s="2977"/>
      <c r="B71" s="3060"/>
      <c r="C71" s="3060"/>
      <c r="D71" s="2559" t="s">
        <v>204</v>
      </c>
      <c r="E71" s="2559" t="s">
        <v>2833</v>
      </c>
      <c r="F71" s="2559" t="s">
        <v>26</v>
      </c>
      <c r="G71" s="2559" t="s">
        <v>204</v>
      </c>
      <c r="H71" s="2559" t="s">
        <v>2833</v>
      </c>
      <c r="I71" s="2559" t="s">
        <v>26</v>
      </c>
      <c r="J71" s="2559" t="s">
        <v>204</v>
      </c>
      <c r="K71" s="2559" t="s">
        <v>2833</v>
      </c>
      <c r="L71" s="2559" t="s">
        <v>26</v>
      </c>
      <c r="M71" s="2559" t="s">
        <v>204</v>
      </c>
      <c r="N71" s="2559" t="s">
        <v>2833</v>
      </c>
      <c r="O71" s="2559" t="s">
        <v>26</v>
      </c>
      <c r="P71" s="3085"/>
      <c r="Q71" s="3085"/>
      <c r="R71" s="3113"/>
    </row>
    <row r="72" spans="1:18" ht="23.25" customHeight="1" thickBot="1" x14ac:dyDescent="0.25">
      <c r="A72" s="2978"/>
      <c r="B72" s="3064"/>
      <c r="C72" s="3064"/>
      <c r="D72" s="16" t="s">
        <v>181</v>
      </c>
      <c r="E72" s="16" t="s">
        <v>182</v>
      </c>
      <c r="F72" s="16" t="s">
        <v>183</v>
      </c>
      <c r="G72" s="16" t="s">
        <v>181</v>
      </c>
      <c r="H72" s="16" t="s">
        <v>182</v>
      </c>
      <c r="I72" s="16" t="s">
        <v>183</v>
      </c>
      <c r="J72" s="16" t="s">
        <v>181</v>
      </c>
      <c r="K72" s="16" t="s">
        <v>182</v>
      </c>
      <c r="L72" s="16" t="s">
        <v>183</v>
      </c>
      <c r="M72" s="16" t="s">
        <v>181</v>
      </c>
      <c r="N72" s="16" t="s">
        <v>182</v>
      </c>
      <c r="O72" s="16" t="s">
        <v>183</v>
      </c>
      <c r="P72" s="3088"/>
      <c r="Q72" s="3088"/>
      <c r="R72" s="3114"/>
    </row>
    <row r="73" spans="1:18" ht="22.5" customHeight="1" x14ac:dyDescent="0.2">
      <c r="A73" s="3094" t="s">
        <v>1221</v>
      </c>
      <c r="B73" s="1108" t="s">
        <v>235</v>
      </c>
      <c r="C73" s="168"/>
      <c r="D73" s="2607">
        <v>0</v>
      </c>
      <c r="E73" s="2607">
        <v>0</v>
      </c>
      <c r="F73" s="2607">
        <v>0</v>
      </c>
      <c r="G73" s="2607">
        <v>10</v>
      </c>
      <c r="H73" s="2607">
        <v>6</v>
      </c>
      <c r="I73" s="2607">
        <v>16</v>
      </c>
      <c r="J73" s="2607">
        <v>8</v>
      </c>
      <c r="K73" s="2607">
        <v>11</v>
      </c>
      <c r="L73" s="2607">
        <v>19</v>
      </c>
      <c r="M73" s="2607">
        <f t="shared" ref="M73:O75" si="28">SUM(J73,G73,D73)</f>
        <v>18</v>
      </c>
      <c r="N73" s="2607">
        <f t="shared" si="28"/>
        <v>17</v>
      </c>
      <c r="O73" s="2607">
        <f t="shared" si="28"/>
        <v>35</v>
      </c>
      <c r="P73" s="1110"/>
      <c r="Q73" s="1110" t="s">
        <v>127</v>
      </c>
      <c r="R73" s="3120" t="s">
        <v>141</v>
      </c>
    </row>
    <row r="74" spans="1:18" ht="26.25" customHeight="1" x14ac:dyDescent="0.2">
      <c r="A74" s="2969"/>
      <c r="B74" s="19" t="s">
        <v>1111</v>
      </c>
      <c r="C74" s="150"/>
      <c r="D74" s="74">
        <v>0</v>
      </c>
      <c r="E74" s="74">
        <v>0</v>
      </c>
      <c r="F74" s="74">
        <v>0</v>
      </c>
      <c r="G74" s="74">
        <v>3</v>
      </c>
      <c r="H74" s="74">
        <v>7</v>
      </c>
      <c r="I74" s="74">
        <v>10</v>
      </c>
      <c r="J74" s="74">
        <v>0</v>
      </c>
      <c r="K74" s="74">
        <v>0</v>
      </c>
      <c r="L74" s="74">
        <v>0</v>
      </c>
      <c r="M74" s="74">
        <f t="shared" si="28"/>
        <v>3</v>
      </c>
      <c r="N74" s="74">
        <f t="shared" si="28"/>
        <v>7</v>
      </c>
      <c r="O74" s="74">
        <f t="shared" si="28"/>
        <v>10</v>
      </c>
      <c r="P74" s="3082" t="s">
        <v>1112</v>
      </c>
      <c r="Q74" s="3082"/>
      <c r="R74" s="3111"/>
    </row>
    <row r="75" spans="1:18" ht="34.5" customHeight="1" x14ac:dyDescent="0.2">
      <c r="A75" s="3077"/>
      <c r="B75" s="19" t="s">
        <v>1113</v>
      </c>
      <c r="C75" s="150"/>
      <c r="D75" s="74">
        <v>0</v>
      </c>
      <c r="E75" s="74">
        <v>0</v>
      </c>
      <c r="F75" s="74">
        <v>0</v>
      </c>
      <c r="G75" s="74">
        <v>1</v>
      </c>
      <c r="H75" s="74">
        <v>3</v>
      </c>
      <c r="I75" s="74">
        <v>4</v>
      </c>
      <c r="J75" s="74">
        <v>0</v>
      </c>
      <c r="K75" s="74">
        <v>0</v>
      </c>
      <c r="L75" s="74">
        <v>0</v>
      </c>
      <c r="M75" s="74">
        <f t="shared" si="28"/>
        <v>1</v>
      </c>
      <c r="N75" s="74">
        <f t="shared" si="28"/>
        <v>3</v>
      </c>
      <c r="O75" s="74">
        <f t="shared" si="28"/>
        <v>4</v>
      </c>
      <c r="P75" s="2115"/>
      <c r="Q75" s="2115" t="s">
        <v>1114</v>
      </c>
      <c r="R75" s="3137"/>
    </row>
    <row r="76" spans="1:18" ht="22.5" customHeight="1" x14ac:dyDescent="0.2">
      <c r="A76" s="3073" t="s">
        <v>46</v>
      </c>
      <c r="B76" s="3073"/>
      <c r="C76" s="3073"/>
      <c r="D76" s="74">
        <f t="shared" ref="D76:L76" si="29">SUM(D73:D75)</f>
        <v>0</v>
      </c>
      <c r="E76" s="74">
        <f t="shared" si="29"/>
        <v>0</v>
      </c>
      <c r="F76" s="74">
        <f t="shared" si="29"/>
        <v>0</v>
      </c>
      <c r="G76" s="74">
        <f t="shared" si="29"/>
        <v>14</v>
      </c>
      <c r="H76" s="74">
        <f t="shared" si="29"/>
        <v>16</v>
      </c>
      <c r="I76" s="74">
        <f t="shared" si="29"/>
        <v>30</v>
      </c>
      <c r="J76" s="74">
        <f t="shared" si="29"/>
        <v>8</v>
      </c>
      <c r="K76" s="74">
        <f t="shared" si="29"/>
        <v>11</v>
      </c>
      <c r="L76" s="74">
        <f t="shared" si="29"/>
        <v>19</v>
      </c>
      <c r="M76" s="74">
        <f t="shared" ref="M76" si="30">SUM(J76,G76,D76)</f>
        <v>22</v>
      </c>
      <c r="N76" s="74">
        <f t="shared" ref="N76" si="31">SUM(K76,H76,E76)</f>
        <v>27</v>
      </c>
      <c r="O76" s="74">
        <f t="shared" ref="O76" si="32">SUM(L76,I76,F76)</f>
        <v>49</v>
      </c>
      <c r="P76" s="3139" t="s">
        <v>251</v>
      </c>
      <c r="Q76" s="3139"/>
      <c r="R76" s="3127"/>
    </row>
    <row r="77" spans="1:18" ht="36" customHeight="1" x14ac:dyDescent="0.2">
      <c r="A77" s="3073" t="s">
        <v>1034</v>
      </c>
      <c r="B77" s="3076" t="s">
        <v>1120</v>
      </c>
      <c r="C77" s="1429" t="s">
        <v>1118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2607">
        <v>1</v>
      </c>
      <c r="K77" s="2607">
        <v>1</v>
      </c>
      <c r="L77" s="2607">
        <v>2</v>
      </c>
      <c r="M77" s="76">
        <f t="shared" ref="M77:O81" si="33">SUM(J77,G77,D77)</f>
        <v>1</v>
      </c>
      <c r="N77" s="76">
        <f t="shared" si="33"/>
        <v>1</v>
      </c>
      <c r="O77" s="76">
        <f t="shared" si="33"/>
        <v>2</v>
      </c>
      <c r="P77" s="1435" t="s">
        <v>660</v>
      </c>
      <c r="Q77" s="3078" t="s">
        <v>1121</v>
      </c>
      <c r="R77" s="3078" t="s">
        <v>1119</v>
      </c>
    </row>
    <row r="78" spans="1:18" ht="22.5" customHeight="1" x14ac:dyDescent="0.2">
      <c r="A78" s="3073"/>
      <c r="B78" s="3077"/>
      <c r="C78" s="1429" t="s">
        <v>1120</v>
      </c>
      <c r="D78" s="74">
        <v>0</v>
      </c>
      <c r="E78" s="74">
        <v>0</v>
      </c>
      <c r="F78" s="74">
        <v>0</v>
      </c>
      <c r="G78" s="74">
        <v>1</v>
      </c>
      <c r="H78" s="74">
        <v>4</v>
      </c>
      <c r="I78" s="74">
        <v>5</v>
      </c>
      <c r="J78" s="74">
        <v>0</v>
      </c>
      <c r="K78" s="74">
        <v>0</v>
      </c>
      <c r="L78" s="74">
        <v>0</v>
      </c>
      <c r="M78" s="74">
        <f t="shared" si="33"/>
        <v>1</v>
      </c>
      <c r="N78" s="74">
        <f t="shared" si="33"/>
        <v>4</v>
      </c>
      <c r="O78" s="74">
        <f t="shared" si="33"/>
        <v>5</v>
      </c>
      <c r="P78" s="1302" t="s">
        <v>1121</v>
      </c>
      <c r="Q78" s="3079"/>
      <c r="R78" s="3074"/>
    </row>
    <row r="79" spans="1:18" ht="22.5" customHeight="1" x14ac:dyDescent="0.2">
      <c r="A79" s="3073"/>
      <c r="B79" s="3073" t="s">
        <v>46</v>
      </c>
      <c r="C79" s="3073"/>
      <c r="D79" s="74">
        <f t="shared" ref="D79:K79" si="34">SUM(D77:D78)</f>
        <v>0</v>
      </c>
      <c r="E79" s="74">
        <f t="shared" si="34"/>
        <v>0</v>
      </c>
      <c r="F79" s="74">
        <f t="shared" si="34"/>
        <v>0</v>
      </c>
      <c r="G79" s="74">
        <f t="shared" si="34"/>
        <v>1</v>
      </c>
      <c r="H79" s="74">
        <f t="shared" si="34"/>
        <v>4</v>
      </c>
      <c r="I79" s="74">
        <f t="shared" si="34"/>
        <v>5</v>
      </c>
      <c r="J79" s="74">
        <f t="shared" si="34"/>
        <v>1</v>
      </c>
      <c r="K79" s="74">
        <f t="shared" si="34"/>
        <v>1</v>
      </c>
      <c r="L79" s="74">
        <f>SUM(J79:K79)</f>
        <v>2</v>
      </c>
      <c r="M79" s="74">
        <f t="shared" si="33"/>
        <v>2</v>
      </c>
      <c r="N79" s="74">
        <f t="shared" si="33"/>
        <v>5</v>
      </c>
      <c r="O79" s="74">
        <f t="shared" si="33"/>
        <v>7</v>
      </c>
      <c r="P79" s="3075" t="s">
        <v>251</v>
      </c>
      <c r="Q79" s="3075"/>
      <c r="R79" s="3074"/>
    </row>
    <row r="80" spans="1:18" ht="22.5" customHeight="1" x14ac:dyDescent="0.2">
      <c r="A80" s="3073"/>
      <c r="B80" s="3073" t="s">
        <v>1122</v>
      </c>
      <c r="C80" s="19" t="s">
        <v>1122</v>
      </c>
      <c r="D80" s="74">
        <f t="shared" ref="D80:F80" si="35">SUM(D78:D79)</f>
        <v>0</v>
      </c>
      <c r="E80" s="74">
        <f t="shared" si="35"/>
        <v>0</v>
      </c>
      <c r="F80" s="74">
        <f t="shared" si="35"/>
        <v>0</v>
      </c>
      <c r="G80" s="74">
        <v>3</v>
      </c>
      <c r="H80" s="74">
        <v>5</v>
      </c>
      <c r="I80" s="74">
        <v>8</v>
      </c>
      <c r="J80" s="74">
        <v>0</v>
      </c>
      <c r="K80" s="74">
        <v>0</v>
      </c>
      <c r="L80" s="74">
        <v>0</v>
      </c>
      <c r="M80" s="74">
        <f t="shared" si="33"/>
        <v>3</v>
      </c>
      <c r="N80" s="74">
        <f t="shared" si="33"/>
        <v>5</v>
      </c>
      <c r="O80" s="74">
        <f t="shared" si="33"/>
        <v>8</v>
      </c>
      <c r="P80" s="1033" t="s">
        <v>1123</v>
      </c>
      <c r="Q80" s="3078" t="s">
        <v>1123</v>
      </c>
      <c r="R80" s="3074"/>
    </row>
    <row r="81" spans="1:18" ht="22.5" customHeight="1" x14ac:dyDescent="0.2">
      <c r="A81" s="3073"/>
      <c r="B81" s="3073"/>
      <c r="C81" s="19" t="s">
        <v>1124</v>
      </c>
      <c r="D81" s="74">
        <f t="shared" ref="D81:F81" si="36">SUM(D79:D80)</f>
        <v>0</v>
      </c>
      <c r="E81" s="74">
        <f t="shared" si="36"/>
        <v>0</v>
      </c>
      <c r="F81" s="74">
        <f t="shared" si="36"/>
        <v>0</v>
      </c>
      <c r="G81" s="74">
        <v>0</v>
      </c>
      <c r="H81" s="74">
        <v>0</v>
      </c>
      <c r="I81" s="74">
        <v>0</v>
      </c>
      <c r="J81" s="74">
        <v>1</v>
      </c>
      <c r="K81" s="74">
        <v>4</v>
      </c>
      <c r="L81" s="74">
        <v>5</v>
      </c>
      <c r="M81" s="74">
        <f t="shared" si="33"/>
        <v>1</v>
      </c>
      <c r="N81" s="74">
        <f t="shared" si="33"/>
        <v>4</v>
      </c>
      <c r="O81" s="74">
        <f t="shared" si="33"/>
        <v>5</v>
      </c>
      <c r="P81" s="1032" t="s">
        <v>1125</v>
      </c>
      <c r="Q81" s="3079"/>
      <c r="R81" s="3074"/>
    </row>
    <row r="82" spans="1:18" ht="22.5" customHeight="1" x14ac:dyDescent="0.2">
      <c r="A82" s="3073"/>
      <c r="B82" s="3073" t="s">
        <v>46</v>
      </c>
      <c r="C82" s="3073"/>
      <c r="D82" s="74">
        <f>SUM(D80:D81)</f>
        <v>0</v>
      </c>
      <c r="E82" s="74">
        <f t="shared" ref="E82:O82" si="37">SUM(E80:E81)</f>
        <v>0</v>
      </c>
      <c r="F82" s="74">
        <f t="shared" si="37"/>
        <v>0</v>
      </c>
      <c r="G82" s="74">
        <f t="shared" si="37"/>
        <v>3</v>
      </c>
      <c r="H82" s="74">
        <f t="shared" si="37"/>
        <v>5</v>
      </c>
      <c r="I82" s="74">
        <f t="shared" si="37"/>
        <v>8</v>
      </c>
      <c r="J82" s="74">
        <f t="shared" si="37"/>
        <v>1</v>
      </c>
      <c r="K82" s="74">
        <f t="shared" si="37"/>
        <v>4</v>
      </c>
      <c r="L82" s="74">
        <f t="shared" si="37"/>
        <v>5</v>
      </c>
      <c r="M82" s="74">
        <f t="shared" si="37"/>
        <v>4</v>
      </c>
      <c r="N82" s="74">
        <f t="shared" si="37"/>
        <v>9</v>
      </c>
      <c r="O82" s="74">
        <f t="shared" si="37"/>
        <v>13</v>
      </c>
      <c r="P82" s="3075" t="s">
        <v>251</v>
      </c>
      <c r="Q82" s="3075"/>
      <c r="R82" s="3074"/>
    </row>
    <row r="83" spans="1:18" ht="22.5" customHeight="1" x14ac:dyDescent="0.2">
      <c r="A83" s="3073"/>
      <c r="B83" s="1107" t="s">
        <v>1126</v>
      </c>
      <c r="C83" s="1107" t="s">
        <v>1126</v>
      </c>
      <c r="D83" s="74">
        <f t="shared" ref="D83:F83" si="38">SUM(D81:D82)</f>
        <v>0</v>
      </c>
      <c r="E83" s="74">
        <f t="shared" si="38"/>
        <v>0</v>
      </c>
      <c r="F83" s="74">
        <f t="shared" si="38"/>
        <v>0</v>
      </c>
      <c r="G83" s="74">
        <v>3</v>
      </c>
      <c r="H83" s="74">
        <v>13</v>
      </c>
      <c r="I83" s="74">
        <v>16</v>
      </c>
      <c r="J83" s="74">
        <v>0</v>
      </c>
      <c r="K83" s="74">
        <v>0</v>
      </c>
      <c r="L83" s="74">
        <v>0</v>
      </c>
      <c r="M83" s="74">
        <f t="shared" ref="M83:O86" si="39">SUM(J83,G83,D83)</f>
        <v>3</v>
      </c>
      <c r="N83" s="74">
        <f t="shared" si="39"/>
        <v>13</v>
      </c>
      <c r="O83" s="74">
        <f t="shared" si="39"/>
        <v>16</v>
      </c>
      <c r="P83" s="1302" t="s">
        <v>1127</v>
      </c>
      <c r="Q83" s="1302" t="s">
        <v>1127</v>
      </c>
      <c r="R83" s="3074"/>
    </row>
    <row r="84" spans="1:18" ht="31.5" customHeight="1" x14ac:dyDescent="0.2">
      <c r="A84" s="3073"/>
      <c r="B84" s="1107" t="s">
        <v>1128</v>
      </c>
      <c r="C84" s="1107" t="s">
        <v>1128</v>
      </c>
      <c r="D84" s="74">
        <f t="shared" ref="D84:F84" si="40">SUM(D82:D83)</f>
        <v>0</v>
      </c>
      <c r="E84" s="74">
        <f t="shared" si="40"/>
        <v>0</v>
      </c>
      <c r="F84" s="74">
        <f t="shared" si="40"/>
        <v>0</v>
      </c>
      <c r="G84" s="74">
        <v>2</v>
      </c>
      <c r="H84" s="74">
        <v>8</v>
      </c>
      <c r="I84" s="74">
        <v>10</v>
      </c>
      <c r="J84" s="74">
        <v>0</v>
      </c>
      <c r="K84" s="74">
        <v>4</v>
      </c>
      <c r="L84" s="74">
        <v>4</v>
      </c>
      <c r="M84" s="74">
        <f t="shared" si="39"/>
        <v>2</v>
      </c>
      <c r="N84" s="74">
        <f t="shared" si="39"/>
        <v>12</v>
      </c>
      <c r="O84" s="74">
        <f t="shared" si="39"/>
        <v>14</v>
      </c>
      <c r="P84" s="1302" t="s">
        <v>1129</v>
      </c>
      <c r="Q84" s="1302" t="s">
        <v>1129</v>
      </c>
      <c r="R84" s="3074"/>
    </row>
    <row r="85" spans="1:18" ht="31.5" customHeight="1" x14ac:dyDescent="0.2">
      <c r="A85" s="3073"/>
      <c r="B85" s="1107" t="s">
        <v>62</v>
      </c>
      <c r="C85" s="1107" t="s">
        <v>62</v>
      </c>
      <c r="D85" s="74">
        <f t="shared" ref="D85:F85" si="41">SUM(D83:D84)</f>
        <v>0</v>
      </c>
      <c r="E85" s="74">
        <f t="shared" si="41"/>
        <v>0</v>
      </c>
      <c r="F85" s="74">
        <f t="shared" si="41"/>
        <v>0</v>
      </c>
      <c r="G85" s="74">
        <v>1</v>
      </c>
      <c r="H85" s="74">
        <v>5</v>
      </c>
      <c r="I85" s="74">
        <v>6</v>
      </c>
      <c r="J85" s="74">
        <v>0</v>
      </c>
      <c r="K85" s="74">
        <v>0</v>
      </c>
      <c r="L85" s="74">
        <v>0</v>
      </c>
      <c r="M85" s="74">
        <f t="shared" si="39"/>
        <v>1</v>
      </c>
      <c r="N85" s="74">
        <f t="shared" si="39"/>
        <v>5</v>
      </c>
      <c r="O85" s="74">
        <f t="shared" si="39"/>
        <v>6</v>
      </c>
      <c r="P85" s="1312" t="s">
        <v>1979</v>
      </c>
      <c r="Q85" s="1312" t="s">
        <v>140</v>
      </c>
      <c r="R85" s="3074"/>
    </row>
    <row r="86" spans="1:18" ht="36.75" customHeight="1" x14ac:dyDescent="0.2">
      <c r="A86" s="3073"/>
      <c r="B86" s="1107" t="s">
        <v>1130</v>
      </c>
      <c r="C86" s="1107"/>
      <c r="D86" s="74">
        <f t="shared" ref="D86:F86" si="42">SUM(D84:D85)</f>
        <v>0</v>
      </c>
      <c r="E86" s="74">
        <f t="shared" si="42"/>
        <v>0</v>
      </c>
      <c r="F86" s="74">
        <f t="shared" si="42"/>
        <v>0</v>
      </c>
      <c r="G86" s="74">
        <v>2</v>
      </c>
      <c r="H86" s="74">
        <v>7</v>
      </c>
      <c r="I86" s="74">
        <v>9</v>
      </c>
      <c r="J86" s="74">
        <v>0</v>
      </c>
      <c r="K86" s="74">
        <v>0</v>
      </c>
      <c r="L86" s="74">
        <v>0</v>
      </c>
      <c r="M86" s="74">
        <f t="shared" si="39"/>
        <v>2</v>
      </c>
      <c r="N86" s="74">
        <f t="shared" si="39"/>
        <v>7</v>
      </c>
      <c r="O86" s="74">
        <f t="shared" si="39"/>
        <v>9</v>
      </c>
      <c r="P86" s="1305"/>
      <c r="Q86" s="1314" t="s">
        <v>1131</v>
      </c>
      <c r="R86" s="3079"/>
    </row>
    <row r="87" spans="1:18" ht="25.5" customHeight="1" x14ac:dyDescent="0.2">
      <c r="A87" s="2969" t="s">
        <v>46</v>
      </c>
      <c r="B87" s="2969"/>
      <c r="C87" s="2969"/>
      <c r="D87" s="74">
        <f>SUM(D79,D82,D83:D86)</f>
        <v>0</v>
      </c>
      <c r="E87" s="74">
        <f t="shared" ref="E87:L87" si="43">SUM(E79,E82,E83:E86)</f>
        <v>0</v>
      </c>
      <c r="F87" s="74">
        <f t="shared" si="43"/>
        <v>0</v>
      </c>
      <c r="G87" s="74">
        <f t="shared" si="43"/>
        <v>12</v>
      </c>
      <c r="H87" s="74">
        <f t="shared" si="43"/>
        <v>42</v>
      </c>
      <c r="I87" s="74">
        <f t="shared" si="43"/>
        <v>54</v>
      </c>
      <c r="J87" s="74">
        <f t="shared" si="43"/>
        <v>2</v>
      </c>
      <c r="K87" s="74">
        <f t="shared" si="43"/>
        <v>9</v>
      </c>
      <c r="L87" s="74">
        <f t="shared" si="43"/>
        <v>11</v>
      </c>
      <c r="M87" s="74">
        <f>SUM(M79,M82,M83:M86)</f>
        <v>14</v>
      </c>
      <c r="N87" s="74">
        <f t="shared" ref="N87" si="44">SUM(N79,N82,N83:N86)</f>
        <v>51</v>
      </c>
      <c r="O87" s="74">
        <f t="shared" ref="O87" si="45">SUM(O79,O82,O83:O86)</f>
        <v>65</v>
      </c>
      <c r="P87" s="3126" t="s">
        <v>251</v>
      </c>
      <c r="Q87" s="3126"/>
      <c r="R87" s="3126"/>
    </row>
    <row r="88" spans="1:18" ht="39.75" customHeight="1" thickBot="1" x14ac:dyDescent="0.25">
      <c r="A88" s="2440" t="s">
        <v>1980</v>
      </c>
      <c r="B88" s="366" t="s">
        <v>1132</v>
      </c>
      <c r="C88" s="366"/>
      <c r="D88" s="76">
        <f>SUM(D80,D83,D84:D87)</f>
        <v>0</v>
      </c>
      <c r="E88" s="76">
        <f t="shared" ref="E88:F88" si="46">SUM(E80,E83,E84:E87)</f>
        <v>0</v>
      </c>
      <c r="F88" s="76">
        <f t="shared" si="46"/>
        <v>0</v>
      </c>
      <c r="G88" s="76">
        <v>0</v>
      </c>
      <c r="H88" s="76">
        <v>0</v>
      </c>
      <c r="I88" s="76">
        <v>0</v>
      </c>
      <c r="J88" s="96">
        <v>0</v>
      </c>
      <c r="K88" s="96">
        <v>0</v>
      </c>
      <c r="L88" s="96">
        <v>0</v>
      </c>
      <c r="M88" s="96">
        <f>SUM(J88,G88,D88)</f>
        <v>0</v>
      </c>
      <c r="N88" s="96">
        <f>SUM(K88,H88,E88)</f>
        <v>0</v>
      </c>
      <c r="O88" s="96">
        <f>SUM(L88,I88,F88)</f>
        <v>0</v>
      </c>
      <c r="P88" s="367"/>
      <c r="Q88" s="367" t="s">
        <v>587</v>
      </c>
      <c r="R88" s="2444" t="s">
        <v>1037</v>
      </c>
    </row>
    <row r="89" spans="1:18" ht="25.5" customHeight="1" thickBot="1" x14ac:dyDescent="0.25">
      <c r="A89" s="3071" t="s">
        <v>42</v>
      </c>
      <c r="B89" s="3071"/>
      <c r="C89" s="3071"/>
      <c r="D89" s="2606">
        <v>7</v>
      </c>
      <c r="E89" s="2606">
        <v>3</v>
      </c>
      <c r="F89" s="2606">
        <v>10</v>
      </c>
      <c r="G89" s="2606">
        <v>161</v>
      </c>
      <c r="H89" s="2606">
        <v>202</v>
      </c>
      <c r="I89" s="2606">
        <v>363</v>
      </c>
      <c r="J89" s="2606">
        <v>53</v>
      </c>
      <c r="K89" s="2606">
        <v>62</v>
      </c>
      <c r="L89" s="2606">
        <v>115</v>
      </c>
      <c r="M89" s="2606">
        <v>221</v>
      </c>
      <c r="N89" s="2606">
        <v>267</v>
      </c>
      <c r="O89" s="2606">
        <v>488</v>
      </c>
      <c r="P89" s="3138" t="s">
        <v>147</v>
      </c>
      <c r="Q89" s="3138"/>
      <c r="R89" s="3138"/>
    </row>
    <row r="90" spans="1:18" ht="12.75" customHeight="1" thickTop="1" x14ac:dyDescent="0.2"/>
    <row r="91" spans="1:18" ht="12.75" customHeight="1" x14ac:dyDescent="0.2"/>
    <row r="92" spans="1:18" ht="12.75" customHeight="1" x14ac:dyDescent="0.2"/>
    <row r="93" spans="1:18" ht="12.75" customHeight="1" x14ac:dyDescent="0.2"/>
    <row r="104" spans="1:18" ht="27" customHeight="1" x14ac:dyDescent="0.2">
      <c r="A104" s="2799" t="s">
        <v>2834</v>
      </c>
      <c r="B104" s="2799"/>
      <c r="C104" s="2799"/>
      <c r="D104" s="2799"/>
      <c r="E104" s="2799"/>
      <c r="F104" s="2799"/>
      <c r="G104" s="2799"/>
      <c r="H104" s="2799"/>
      <c r="I104" s="2799"/>
      <c r="J104" s="2799"/>
      <c r="K104" s="2799"/>
      <c r="L104" s="2799"/>
      <c r="M104" s="2799"/>
      <c r="N104" s="2799"/>
      <c r="O104" s="2799"/>
      <c r="P104" s="2799"/>
      <c r="Q104" s="2799"/>
      <c r="R104" s="2799"/>
    </row>
    <row r="105" spans="1:18" ht="72" customHeight="1" x14ac:dyDescent="0.2">
      <c r="A105" s="2844" t="s">
        <v>2347</v>
      </c>
      <c r="B105" s="2844"/>
      <c r="C105" s="2844"/>
      <c r="D105" s="2844"/>
      <c r="E105" s="2844"/>
      <c r="F105" s="2844"/>
      <c r="G105" s="2844"/>
      <c r="H105" s="2844"/>
      <c r="I105" s="2844"/>
      <c r="J105" s="2844"/>
      <c r="K105" s="2844"/>
      <c r="L105" s="2844"/>
      <c r="M105" s="2844"/>
      <c r="N105" s="2844"/>
      <c r="O105" s="2844"/>
      <c r="P105" s="2844"/>
      <c r="Q105" s="2844"/>
      <c r="R105" s="2844"/>
    </row>
    <row r="106" spans="1:18" ht="18.75" thickBot="1" x14ac:dyDescent="0.25">
      <c r="A106" s="14" t="s">
        <v>2683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N106" s="1968"/>
      <c r="O106" s="1968"/>
      <c r="P106" s="1968"/>
      <c r="Q106" s="14"/>
      <c r="R106" s="1968" t="s">
        <v>2684</v>
      </c>
    </row>
    <row r="107" spans="1:18" ht="19.5" customHeight="1" thickTop="1" x14ac:dyDescent="0.2">
      <c r="A107" s="2976" t="s">
        <v>1039</v>
      </c>
      <c r="B107" s="2797" t="s">
        <v>467</v>
      </c>
      <c r="C107" s="2797" t="s">
        <v>45</v>
      </c>
      <c r="D107" s="2972" t="s">
        <v>33</v>
      </c>
      <c r="E107" s="2972"/>
      <c r="F107" s="2972"/>
      <c r="G107" s="2972" t="s">
        <v>1</v>
      </c>
      <c r="H107" s="2972"/>
      <c r="I107" s="2972"/>
      <c r="J107" s="2972" t="s">
        <v>2</v>
      </c>
      <c r="K107" s="2972"/>
      <c r="L107" s="2972"/>
      <c r="M107" s="2847" t="s">
        <v>31</v>
      </c>
      <c r="N107" s="2847"/>
      <c r="O107" s="2847"/>
      <c r="P107" s="3084" t="s">
        <v>99</v>
      </c>
      <c r="Q107" s="3084" t="s">
        <v>126</v>
      </c>
      <c r="R107" s="3112" t="s">
        <v>126</v>
      </c>
    </row>
    <row r="108" spans="1:18" ht="19.5" customHeight="1" x14ac:dyDescent="0.2">
      <c r="A108" s="2977"/>
      <c r="B108" s="2845"/>
      <c r="C108" s="2845"/>
      <c r="D108" s="2969" t="s">
        <v>94</v>
      </c>
      <c r="E108" s="2969"/>
      <c r="F108" s="2969"/>
      <c r="G108" s="2969" t="s">
        <v>95</v>
      </c>
      <c r="H108" s="2969"/>
      <c r="I108" s="2969"/>
      <c r="J108" s="2969" t="s">
        <v>96</v>
      </c>
      <c r="K108" s="2969"/>
      <c r="L108" s="2969"/>
      <c r="M108" s="2827" t="s">
        <v>116</v>
      </c>
      <c r="N108" s="2827"/>
      <c r="O108" s="2827"/>
      <c r="P108" s="3085"/>
      <c r="Q108" s="3085"/>
      <c r="R108" s="3113"/>
    </row>
    <row r="109" spans="1:18" ht="23.25" customHeight="1" x14ac:dyDescent="0.2">
      <c r="A109" s="2977"/>
      <c r="B109" s="2845"/>
      <c r="C109" s="2845"/>
      <c r="D109" s="2559" t="s">
        <v>204</v>
      </c>
      <c r="E109" s="2559" t="s">
        <v>2833</v>
      </c>
      <c r="F109" s="2559" t="s">
        <v>26</v>
      </c>
      <c r="G109" s="2559" t="s">
        <v>204</v>
      </c>
      <c r="H109" s="2559" t="s">
        <v>2833</v>
      </c>
      <c r="I109" s="2559" t="s">
        <v>26</v>
      </c>
      <c r="J109" s="2559" t="s">
        <v>204</v>
      </c>
      <c r="K109" s="2559" t="s">
        <v>2833</v>
      </c>
      <c r="L109" s="2559" t="s">
        <v>26</v>
      </c>
      <c r="M109" s="2559" t="s">
        <v>204</v>
      </c>
      <c r="N109" s="2559" t="s">
        <v>2833</v>
      </c>
      <c r="O109" s="2559" t="s">
        <v>26</v>
      </c>
      <c r="P109" s="3085"/>
      <c r="Q109" s="3085"/>
      <c r="R109" s="3113"/>
    </row>
    <row r="110" spans="1:18" ht="20.25" customHeight="1" thickBot="1" x14ac:dyDescent="0.25">
      <c r="A110" s="2978"/>
      <c r="B110" s="2846"/>
      <c r="C110" s="2846"/>
      <c r="D110" s="1975" t="s">
        <v>181</v>
      </c>
      <c r="E110" s="1975" t="s">
        <v>182</v>
      </c>
      <c r="F110" s="1975" t="s">
        <v>183</v>
      </c>
      <c r="G110" s="1975" t="s">
        <v>181</v>
      </c>
      <c r="H110" s="1975" t="s">
        <v>182</v>
      </c>
      <c r="I110" s="1975" t="s">
        <v>183</v>
      </c>
      <c r="J110" s="1975" t="s">
        <v>181</v>
      </c>
      <c r="K110" s="1975" t="s">
        <v>182</v>
      </c>
      <c r="L110" s="1975" t="s">
        <v>183</v>
      </c>
      <c r="M110" s="1975" t="s">
        <v>181</v>
      </c>
      <c r="N110" s="1975" t="s">
        <v>182</v>
      </c>
      <c r="O110" s="1975" t="s">
        <v>183</v>
      </c>
      <c r="P110" s="3088"/>
      <c r="Q110" s="3088"/>
      <c r="R110" s="3114"/>
    </row>
    <row r="111" spans="1:18" ht="60.75" customHeight="1" x14ac:dyDescent="0.2">
      <c r="A111" s="1976" t="s">
        <v>1030</v>
      </c>
      <c r="B111" s="1991" t="s">
        <v>592</v>
      </c>
      <c r="C111" s="1991"/>
      <c r="D111" s="1991">
        <v>0</v>
      </c>
      <c r="E111" s="1991">
        <v>0</v>
      </c>
      <c r="F111" s="1991">
        <v>0</v>
      </c>
      <c r="G111" s="1991">
        <v>0</v>
      </c>
      <c r="H111" s="1991">
        <v>1</v>
      </c>
      <c r="I111" s="1991">
        <v>1</v>
      </c>
      <c r="J111" s="1991">
        <v>0</v>
      </c>
      <c r="K111" s="1991">
        <v>0</v>
      </c>
      <c r="L111" s="1991">
        <v>0</v>
      </c>
      <c r="M111" s="1991">
        <f t="shared" ref="M111:O112" si="47">SUM(D111,G111,J111)</f>
        <v>0</v>
      </c>
      <c r="N111" s="1991">
        <f t="shared" si="47"/>
        <v>1</v>
      </c>
      <c r="O111" s="1991">
        <f t="shared" si="47"/>
        <v>1</v>
      </c>
      <c r="P111" s="1995"/>
      <c r="Q111" s="1985" t="s">
        <v>593</v>
      </c>
      <c r="R111" s="1966" t="s">
        <v>1101</v>
      </c>
    </row>
    <row r="112" spans="1:18" ht="52.5" customHeight="1" thickBot="1" x14ac:dyDescent="0.25">
      <c r="A112" s="1976" t="s">
        <v>1221</v>
      </c>
      <c r="B112" s="1992" t="s">
        <v>370</v>
      </c>
      <c r="C112" s="1992"/>
      <c r="D112" s="1992">
        <v>0</v>
      </c>
      <c r="E112" s="1992">
        <v>0</v>
      </c>
      <c r="F112" s="1992">
        <v>0</v>
      </c>
      <c r="G112" s="1992">
        <v>0</v>
      </c>
      <c r="H112" s="1992">
        <v>1</v>
      </c>
      <c r="I112" s="1992">
        <v>1</v>
      </c>
      <c r="J112" s="1992">
        <v>0</v>
      </c>
      <c r="K112" s="1992">
        <v>0</v>
      </c>
      <c r="L112" s="1992">
        <v>0</v>
      </c>
      <c r="M112" s="1992">
        <f t="shared" si="47"/>
        <v>0</v>
      </c>
      <c r="N112" s="1992">
        <f t="shared" si="47"/>
        <v>1</v>
      </c>
      <c r="O112" s="1992">
        <f t="shared" si="47"/>
        <v>1</v>
      </c>
      <c r="P112" s="1993"/>
      <c r="Q112" s="2499" t="s">
        <v>127</v>
      </c>
      <c r="R112" s="2500" t="s">
        <v>141</v>
      </c>
    </row>
    <row r="113" spans="1:18" ht="64.5" customHeight="1" thickBot="1" x14ac:dyDescent="0.25">
      <c r="A113" s="2958" t="s">
        <v>87</v>
      </c>
      <c r="B113" s="2958"/>
      <c r="C113" s="2958"/>
      <c r="D113" s="2575">
        <f t="shared" ref="D113:O113" si="48">SUM(D111:D112)</f>
        <v>0</v>
      </c>
      <c r="E113" s="2575">
        <f t="shared" si="48"/>
        <v>0</v>
      </c>
      <c r="F113" s="2575">
        <f t="shared" si="48"/>
        <v>0</v>
      </c>
      <c r="G113" s="2575">
        <f t="shared" si="48"/>
        <v>0</v>
      </c>
      <c r="H113" s="2575">
        <f t="shared" si="48"/>
        <v>2</v>
      </c>
      <c r="I113" s="2575">
        <f t="shared" si="48"/>
        <v>2</v>
      </c>
      <c r="J113" s="2575">
        <f t="shared" si="48"/>
        <v>0</v>
      </c>
      <c r="K113" s="2575">
        <f t="shared" si="48"/>
        <v>0</v>
      </c>
      <c r="L113" s="2575">
        <f t="shared" si="48"/>
        <v>0</v>
      </c>
      <c r="M113" s="2575">
        <f t="shared" si="48"/>
        <v>0</v>
      </c>
      <c r="N113" s="2575">
        <f t="shared" si="48"/>
        <v>2</v>
      </c>
      <c r="O113" s="2575">
        <f t="shared" si="48"/>
        <v>2</v>
      </c>
      <c r="P113" s="3133" t="s">
        <v>466</v>
      </c>
      <c r="Q113" s="3133"/>
      <c r="R113" s="3133"/>
    </row>
    <row r="114" spans="1:18" ht="13.5" customHeight="1" thickTop="1" x14ac:dyDescent="0.2">
      <c r="R114" s="2788"/>
    </row>
    <row r="118" spans="1:18" ht="12.75" customHeight="1" x14ac:dyDescent="0.2"/>
    <row r="119" spans="1:18" ht="12.75" customHeight="1" x14ac:dyDescent="0.2"/>
    <row r="120" spans="1:18" ht="12.75" customHeight="1" x14ac:dyDescent="0.2"/>
    <row r="121" spans="1:18" ht="12.75" customHeight="1" x14ac:dyDescent="0.2"/>
    <row r="122" spans="1:18" ht="12.75" customHeight="1" x14ac:dyDescent="0.2"/>
    <row r="123" spans="1:18" ht="12.75" customHeight="1" x14ac:dyDescent="0.2"/>
    <row r="124" spans="1:18" ht="12.75" customHeight="1" x14ac:dyDescent="0.2"/>
    <row r="125" spans="1:18" ht="12.75" customHeight="1" x14ac:dyDescent="0.2"/>
    <row r="126" spans="1:18" ht="12.75" customHeight="1" x14ac:dyDescent="0.2"/>
    <row r="127" spans="1:18" ht="12.75" customHeight="1" x14ac:dyDescent="0.2"/>
    <row r="128" spans="1:1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</sheetData>
  <mergeCells count="149">
    <mergeCell ref="R107:R110"/>
    <mergeCell ref="Q107:Q110"/>
    <mergeCell ref="P107:P110"/>
    <mergeCell ref="A113:C113"/>
    <mergeCell ref="P4:P7"/>
    <mergeCell ref="Q4:Q7"/>
    <mergeCell ref="R4:R7"/>
    <mergeCell ref="D5:F5"/>
    <mergeCell ref="G5:I5"/>
    <mergeCell ref="J5:L5"/>
    <mergeCell ref="M5:O5"/>
    <mergeCell ref="A8:O8"/>
    <mergeCell ref="R9:R18"/>
    <mergeCell ref="B13:C13"/>
    <mergeCell ref="B11:B12"/>
    <mergeCell ref="Q11:Q12"/>
    <mergeCell ref="A19:C19"/>
    <mergeCell ref="P19:R19"/>
    <mergeCell ref="A22:B22"/>
    <mergeCell ref="Q22:R22"/>
    <mergeCell ref="P13:Q13"/>
    <mergeCell ref="B14:B15"/>
    <mergeCell ref="Q14:Q15"/>
    <mergeCell ref="B16:C16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16:Q16"/>
    <mergeCell ref="A27:A30"/>
    <mergeCell ref="R27:R30"/>
    <mergeCell ref="A31:C31"/>
    <mergeCell ref="P31:R31"/>
    <mergeCell ref="M23:O23"/>
    <mergeCell ref="P23:P26"/>
    <mergeCell ref="Q23:Q26"/>
    <mergeCell ref="R23:R26"/>
    <mergeCell ref="D24:F24"/>
    <mergeCell ref="G24:I24"/>
    <mergeCell ref="J24:L24"/>
    <mergeCell ref="M24:O24"/>
    <mergeCell ref="A23:A26"/>
    <mergeCell ref="B23:B26"/>
    <mergeCell ref="C23:C26"/>
    <mergeCell ref="D23:F23"/>
    <mergeCell ref="G23:I23"/>
    <mergeCell ref="J23:L23"/>
    <mergeCell ref="A9:A18"/>
    <mergeCell ref="A42:C42"/>
    <mergeCell ref="P42:R42"/>
    <mergeCell ref="A35:C35"/>
    <mergeCell ref="P35:R35"/>
    <mergeCell ref="A36:A37"/>
    <mergeCell ref="R36:R37"/>
    <mergeCell ref="A38:C38"/>
    <mergeCell ref="P38:R38"/>
    <mergeCell ref="A40:A41"/>
    <mergeCell ref="R40:R41"/>
    <mergeCell ref="B36:B37"/>
    <mergeCell ref="Q36:Q37"/>
    <mergeCell ref="A45:B45"/>
    <mergeCell ref="Q45:R45"/>
    <mergeCell ref="A46:A49"/>
    <mergeCell ref="B46:B49"/>
    <mergeCell ref="C46:C49"/>
    <mergeCell ref="D46:F46"/>
    <mergeCell ref="G46:I46"/>
    <mergeCell ref="J46:L46"/>
    <mergeCell ref="M46:O46"/>
    <mergeCell ref="P46:P49"/>
    <mergeCell ref="A50:A52"/>
    <mergeCell ref="R50:R52"/>
    <mergeCell ref="A53:C53"/>
    <mergeCell ref="P53:R53"/>
    <mergeCell ref="Q46:Q49"/>
    <mergeCell ref="R46:R49"/>
    <mergeCell ref="D47:F47"/>
    <mergeCell ref="G47:I47"/>
    <mergeCell ref="J47:L47"/>
    <mergeCell ref="M47:O47"/>
    <mergeCell ref="A59:A60"/>
    <mergeCell ref="R59:R60"/>
    <mergeCell ref="A61:C61"/>
    <mergeCell ref="P61:R61"/>
    <mergeCell ref="A62:A64"/>
    <mergeCell ref="R62:R64"/>
    <mergeCell ref="A54:A56"/>
    <mergeCell ref="R54:R56"/>
    <mergeCell ref="A57:C57"/>
    <mergeCell ref="P57:R57"/>
    <mergeCell ref="P74:Q74"/>
    <mergeCell ref="A65:C65"/>
    <mergeCell ref="P65:R65"/>
    <mergeCell ref="A68:B68"/>
    <mergeCell ref="Q68:R68"/>
    <mergeCell ref="A69:A72"/>
    <mergeCell ref="B69:B72"/>
    <mergeCell ref="C69:C72"/>
    <mergeCell ref="D69:F69"/>
    <mergeCell ref="G69:I69"/>
    <mergeCell ref="J69:L69"/>
    <mergeCell ref="M69:O69"/>
    <mergeCell ref="P69:P72"/>
    <mergeCell ref="Q69:Q72"/>
    <mergeCell ref="R69:R72"/>
    <mergeCell ref="D70:F70"/>
    <mergeCell ref="G70:I70"/>
    <mergeCell ref="J70:L70"/>
    <mergeCell ref="M70:O70"/>
    <mergeCell ref="A77:A86"/>
    <mergeCell ref="R77:R86"/>
    <mergeCell ref="B79:C79"/>
    <mergeCell ref="P79:Q79"/>
    <mergeCell ref="B80:B81"/>
    <mergeCell ref="Q80:Q81"/>
    <mergeCell ref="B82:C82"/>
    <mergeCell ref="P82:Q82"/>
    <mergeCell ref="B77:B78"/>
    <mergeCell ref="Q77:Q78"/>
    <mergeCell ref="A104:R104"/>
    <mergeCell ref="A105:R105"/>
    <mergeCell ref="P113:R113"/>
    <mergeCell ref="A32:A34"/>
    <mergeCell ref="R32:R34"/>
    <mergeCell ref="A73:A75"/>
    <mergeCell ref="R73:R75"/>
    <mergeCell ref="A107:A110"/>
    <mergeCell ref="B107:B110"/>
    <mergeCell ref="C107:C110"/>
    <mergeCell ref="D107:F107"/>
    <mergeCell ref="G107:I107"/>
    <mergeCell ref="J107:L107"/>
    <mergeCell ref="M107:O107"/>
    <mergeCell ref="D108:F108"/>
    <mergeCell ref="G108:I108"/>
    <mergeCell ref="J108:L108"/>
    <mergeCell ref="M108:O108"/>
    <mergeCell ref="A87:C87"/>
    <mergeCell ref="P87:R87"/>
    <mergeCell ref="A89:C89"/>
    <mergeCell ref="P89:R89"/>
    <mergeCell ref="A76:C76"/>
    <mergeCell ref="P76:R76"/>
  </mergeCells>
  <printOptions horizontalCentered="1"/>
  <pageMargins left="0.643700787" right="0.643700787" top="0.78740157480314998" bottom="0.39370078740157499" header="0.78740157480314998" footer="0.643700787"/>
  <pageSetup paperSize="9" scale="70" firstPageNumber="93" orientation="landscape" useFirstPageNumber="1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47"/>
  <sheetViews>
    <sheetView rightToLeft="1" view="pageBreakPreview" zoomScale="78" zoomScaleNormal="75" zoomScaleSheetLayoutView="78" workbookViewId="0">
      <selection activeCell="B30" sqref="B30:M30"/>
    </sheetView>
  </sheetViews>
  <sheetFormatPr defaultColWidth="6.7109375" defaultRowHeight="15" customHeight="1" x14ac:dyDescent="0.25"/>
  <cols>
    <col min="1" max="1" width="26" style="42" customWidth="1"/>
    <col min="2" max="10" width="8.85546875" style="42" customWidth="1"/>
    <col min="11" max="12" width="8.85546875" style="315" customWidth="1"/>
    <col min="13" max="13" width="7.7109375" style="315" customWidth="1"/>
    <col min="14" max="14" width="33.140625" style="308" customWidth="1"/>
    <col min="15" max="16384" width="6.7109375" style="308"/>
  </cols>
  <sheetData>
    <row r="1" spans="1:15" ht="26.25" customHeight="1" x14ac:dyDescent="0.25">
      <c r="A1" s="3165" t="s">
        <v>2330</v>
      </c>
      <c r="B1" s="3165"/>
      <c r="C1" s="3165"/>
      <c r="D1" s="3165"/>
      <c r="E1" s="3165"/>
      <c r="F1" s="3165"/>
      <c r="G1" s="3165"/>
      <c r="H1" s="3165"/>
      <c r="I1" s="3165"/>
      <c r="J1" s="3165"/>
      <c r="K1" s="3165"/>
      <c r="L1" s="3165"/>
      <c r="M1" s="3165"/>
      <c r="N1" s="3165"/>
      <c r="O1" s="276"/>
    </row>
    <row r="2" spans="1:15" ht="37.5" customHeight="1" x14ac:dyDescent="0.25">
      <c r="A2" s="3166" t="s">
        <v>2331</v>
      </c>
      <c r="B2" s="3166"/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6"/>
      <c r="O2" s="276"/>
    </row>
    <row r="3" spans="1:15" ht="26.25" customHeight="1" thickBot="1" x14ac:dyDescent="0.3">
      <c r="A3" s="14" t="s">
        <v>2685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75" t="s">
        <v>1038</v>
      </c>
      <c r="O3" s="276"/>
    </row>
    <row r="4" spans="1:15" ht="22.5" customHeight="1" thickTop="1" x14ac:dyDescent="0.25">
      <c r="A4" s="2976" t="s">
        <v>1039</v>
      </c>
      <c r="B4" s="2972" t="s">
        <v>33</v>
      </c>
      <c r="C4" s="2972"/>
      <c r="D4" s="2972"/>
      <c r="E4" s="2972" t="s">
        <v>1</v>
      </c>
      <c r="F4" s="2972"/>
      <c r="G4" s="2972"/>
      <c r="H4" s="2972" t="s">
        <v>2</v>
      </c>
      <c r="I4" s="2972"/>
      <c r="J4" s="2972"/>
      <c r="K4" s="2847" t="s">
        <v>31</v>
      </c>
      <c r="L4" s="2847"/>
      <c r="M4" s="2847"/>
      <c r="N4" s="3107" t="s">
        <v>126</v>
      </c>
      <c r="O4" s="276"/>
    </row>
    <row r="5" spans="1:15" ht="19.5" customHeight="1" x14ac:dyDescent="0.25">
      <c r="A5" s="2977"/>
      <c r="B5" s="2969" t="s">
        <v>94</v>
      </c>
      <c r="C5" s="2969"/>
      <c r="D5" s="2969"/>
      <c r="E5" s="2969" t="s">
        <v>95</v>
      </c>
      <c r="F5" s="2969"/>
      <c r="G5" s="2969"/>
      <c r="H5" s="2969" t="s">
        <v>96</v>
      </c>
      <c r="I5" s="2969"/>
      <c r="J5" s="2969"/>
      <c r="K5" s="2827" t="s">
        <v>116</v>
      </c>
      <c r="L5" s="2827"/>
      <c r="M5" s="2827"/>
      <c r="N5" s="3108"/>
    </row>
    <row r="6" spans="1:15" ht="23.25" customHeight="1" x14ac:dyDescent="0.25">
      <c r="A6" s="297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08"/>
    </row>
    <row r="7" spans="1:15" ht="18" customHeight="1" thickBot="1" x14ac:dyDescent="0.3">
      <c r="A7" s="2978"/>
      <c r="B7" s="16" t="s">
        <v>181</v>
      </c>
      <c r="C7" s="16" t="s">
        <v>182</v>
      </c>
      <c r="D7" s="16" t="s">
        <v>183</v>
      </c>
      <c r="E7" s="16" t="s">
        <v>181</v>
      </c>
      <c r="F7" s="16" t="s">
        <v>182</v>
      </c>
      <c r="G7" s="16" t="s">
        <v>183</v>
      </c>
      <c r="H7" s="16" t="s">
        <v>181</v>
      </c>
      <c r="I7" s="16" t="s">
        <v>182</v>
      </c>
      <c r="J7" s="16" t="s">
        <v>183</v>
      </c>
      <c r="K7" s="294" t="s">
        <v>181</v>
      </c>
      <c r="L7" s="294" t="s">
        <v>182</v>
      </c>
      <c r="M7" s="294" t="s">
        <v>183</v>
      </c>
      <c r="N7" s="3109"/>
    </row>
    <row r="8" spans="1:15" ht="31.5" customHeight="1" x14ac:dyDescent="0.25">
      <c r="A8" s="323" t="s">
        <v>1024</v>
      </c>
      <c r="B8" s="2605">
        <v>3</v>
      </c>
      <c r="C8" s="2605">
        <v>2</v>
      </c>
      <c r="D8" s="2605">
        <v>5</v>
      </c>
      <c r="E8" s="2605">
        <v>89</v>
      </c>
      <c r="F8" s="2605">
        <v>73</v>
      </c>
      <c r="G8" s="2605">
        <v>162</v>
      </c>
      <c r="H8" s="2605">
        <v>48</v>
      </c>
      <c r="I8" s="2605">
        <v>19</v>
      </c>
      <c r="J8" s="2605">
        <v>67</v>
      </c>
      <c r="K8" s="2605">
        <f t="shared" ref="K8:M21" si="0">SUM(H8,E8,B8)</f>
        <v>140</v>
      </c>
      <c r="L8" s="2605">
        <f t="shared" si="0"/>
        <v>94</v>
      </c>
      <c r="M8" s="2605">
        <f t="shared" si="0"/>
        <v>234</v>
      </c>
      <c r="N8" s="22" t="s">
        <v>1025</v>
      </c>
    </row>
    <row r="9" spans="1:15" ht="21.95" customHeight="1" x14ac:dyDescent="0.25">
      <c r="A9" s="320" t="s">
        <v>1974</v>
      </c>
      <c r="B9" s="74">
        <v>0</v>
      </c>
      <c r="C9" s="74">
        <v>0</v>
      </c>
      <c r="D9" s="74">
        <v>0</v>
      </c>
      <c r="E9" s="74">
        <v>23</v>
      </c>
      <c r="F9" s="74">
        <v>63</v>
      </c>
      <c r="G9" s="74">
        <v>86</v>
      </c>
      <c r="H9" s="74">
        <v>12</v>
      </c>
      <c r="I9" s="74">
        <v>20</v>
      </c>
      <c r="J9" s="74">
        <v>32</v>
      </c>
      <c r="K9" s="74">
        <f t="shared" si="0"/>
        <v>35</v>
      </c>
      <c r="L9" s="74">
        <f t="shared" si="0"/>
        <v>83</v>
      </c>
      <c r="M9" s="74">
        <f t="shared" si="0"/>
        <v>118</v>
      </c>
      <c r="N9" s="105" t="s">
        <v>565</v>
      </c>
    </row>
    <row r="10" spans="1:15" ht="21.95" customHeight="1" x14ac:dyDescent="0.25">
      <c r="A10" s="320" t="s">
        <v>53</v>
      </c>
      <c r="B10" s="74">
        <v>0</v>
      </c>
      <c r="C10" s="74">
        <v>0</v>
      </c>
      <c r="D10" s="74">
        <v>0</v>
      </c>
      <c r="E10" s="74">
        <v>40</v>
      </c>
      <c r="F10" s="74">
        <v>19</v>
      </c>
      <c r="G10" s="74">
        <v>59</v>
      </c>
      <c r="H10" s="74">
        <v>45</v>
      </c>
      <c r="I10" s="74">
        <v>8</v>
      </c>
      <c r="J10" s="74">
        <v>53</v>
      </c>
      <c r="K10" s="74">
        <f t="shared" si="0"/>
        <v>85</v>
      </c>
      <c r="L10" s="74">
        <f t="shared" si="0"/>
        <v>27</v>
      </c>
      <c r="M10" s="74">
        <f t="shared" si="0"/>
        <v>112</v>
      </c>
      <c r="N10" s="760" t="s">
        <v>1638</v>
      </c>
    </row>
    <row r="11" spans="1:15" ht="21.95" customHeight="1" x14ac:dyDescent="0.25">
      <c r="A11" s="320" t="s">
        <v>320</v>
      </c>
      <c r="B11" s="74">
        <v>0</v>
      </c>
      <c r="C11" s="74">
        <v>0</v>
      </c>
      <c r="D11" s="74">
        <v>0</v>
      </c>
      <c r="E11" s="74">
        <v>48</v>
      </c>
      <c r="F11" s="74">
        <v>24</v>
      </c>
      <c r="G11" s="74">
        <v>72</v>
      </c>
      <c r="H11" s="74">
        <v>25</v>
      </c>
      <c r="I11" s="74">
        <v>20</v>
      </c>
      <c r="J11" s="74">
        <v>45</v>
      </c>
      <c r="K11" s="74">
        <f t="shared" si="0"/>
        <v>73</v>
      </c>
      <c r="L11" s="74">
        <f t="shared" si="0"/>
        <v>44</v>
      </c>
      <c r="M11" s="74">
        <f t="shared" si="0"/>
        <v>117</v>
      </c>
      <c r="N11" s="105" t="s">
        <v>866</v>
      </c>
    </row>
    <row r="12" spans="1:15" ht="21.95" customHeight="1" x14ac:dyDescent="0.25">
      <c r="A12" s="320" t="s">
        <v>1134</v>
      </c>
      <c r="B12" s="74">
        <v>0</v>
      </c>
      <c r="C12" s="74">
        <v>0</v>
      </c>
      <c r="D12" s="74">
        <v>0</v>
      </c>
      <c r="E12" s="74">
        <v>17</v>
      </c>
      <c r="F12" s="74">
        <v>28</v>
      </c>
      <c r="G12" s="74">
        <v>45</v>
      </c>
      <c r="H12" s="74">
        <v>5</v>
      </c>
      <c r="I12" s="74">
        <v>6</v>
      </c>
      <c r="J12" s="74">
        <v>11</v>
      </c>
      <c r="K12" s="74">
        <f t="shared" si="0"/>
        <v>22</v>
      </c>
      <c r="L12" s="74">
        <f t="shared" si="0"/>
        <v>34</v>
      </c>
      <c r="M12" s="74">
        <f t="shared" si="0"/>
        <v>56</v>
      </c>
      <c r="N12" s="299" t="s">
        <v>583</v>
      </c>
    </row>
    <row r="13" spans="1:15" ht="39" customHeight="1" x14ac:dyDescent="0.25">
      <c r="A13" s="320" t="s">
        <v>1026</v>
      </c>
      <c r="B13" s="74">
        <v>0</v>
      </c>
      <c r="C13" s="74">
        <v>0</v>
      </c>
      <c r="D13" s="74">
        <v>0</v>
      </c>
      <c r="E13" s="74">
        <v>8</v>
      </c>
      <c r="F13" s="74">
        <v>27</v>
      </c>
      <c r="G13" s="74">
        <v>35</v>
      </c>
      <c r="H13" s="74">
        <v>2</v>
      </c>
      <c r="I13" s="74">
        <v>10</v>
      </c>
      <c r="J13" s="74">
        <v>12</v>
      </c>
      <c r="K13" s="74">
        <f t="shared" si="0"/>
        <v>10</v>
      </c>
      <c r="L13" s="74">
        <f t="shared" si="0"/>
        <v>37</v>
      </c>
      <c r="M13" s="74">
        <f t="shared" si="0"/>
        <v>47</v>
      </c>
      <c r="N13" s="105" t="s">
        <v>1027</v>
      </c>
    </row>
    <row r="14" spans="1:15" ht="39.75" customHeight="1" x14ac:dyDescent="0.25">
      <c r="A14" s="320" t="s">
        <v>1090</v>
      </c>
      <c r="B14" s="74">
        <v>0</v>
      </c>
      <c r="C14" s="74">
        <v>0</v>
      </c>
      <c r="D14" s="74">
        <v>0</v>
      </c>
      <c r="E14" s="74">
        <v>26</v>
      </c>
      <c r="F14" s="74">
        <v>36</v>
      </c>
      <c r="G14" s="74">
        <v>62</v>
      </c>
      <c r="H14" s="74">
        <v>0</v>
      </c>
      <c r="I14" s="74">
        <v>0</v>
      </c>
      <c r="J14" s="74">
        <v>0</v>
      </c>
      <c r="K14" s="74">
        <f t="shared" si="0"/>
        <v>26</v>
      </c>
      <c r="L14" s="74">
        <f t="shared" si="0"/>
        <v>36</v>
      </c>
      <c r="M14" s="74">
        <f t="shared" si="0"/>
        <v>62</v>
      </c>
      <c r="N14" s="324" t="s">
        <v>1135</v>
      </c>
    </row>
    <row r="15" spans="1:15" ht="21.95" customHeight="1" x14ac:dyDescent="0.25">
      <c r="A15" s="320" t="s">
        <v>322</v>
      </c>
      <c r="B15" s="74">
        <v>0</v>
      </c>
      <c r="C15" s="74">
        <v>0</v>
      </c>
      <c r="D15" s="74">
        <v>0</v>
      </c>
      <c r="E15" s="74">
        <v>15</v>
      </c>
      <c r="F15" s="74">
        <v>20</v>
      </c>
      <c r="G15" s="74">
        <v>35</v>
      </c>
      <c r="H15" s="74">
        <v>10</v>
      </c>
      <c r="I15" s="74">
        <v>8</v>
      </c>
      <c r="J15" s="74">
        <v>18</v>
      </c>
      <c r="K15" s="74">
        <f t="shared" si="0"/>
        <v>25</v>
      </c>
      <c r="L15" s="74">
        <f t="shared" si="0"/>
        <v>28</v>
      </c>
      <c r="M15" s="74">
        <f t="shared" si="0"/>
        <v>53</v>
      </c>
      <c r="N15" s="105" t="s">
        <v>319</v>
      </c>
    </row>
    <row r="16" spans="1:15" ht="21.95" customHeight="1" x14ac:dyDescent="0.25">
      <c r="A16" s="320" t="s">
        <v>323</v>
      </c>
      <c r="B16" s="74">
        <v>0</v>
      </c>
      <c r="C16" s="74">
        <v>0</v>
      </c>
      <c r="D16" s="74">
        <v>0</v>
      </c>
      <c r="E16" s="74">
        <v>11</v>
      </c>
      <c r="F16" s="74">
        <v>43</v>
      </c>
      <c r="G16" s="74">
        <v>54</v>
      </c>
      <c r="H16" s="74">
        <v>12</v>
      </c>
      <c r="I16" s="74">
        <v>25</v>
      </c>
      <c r="J16" s="74">
        <v>37</v>
      </c>
      <c r="K16" s="74">
        <f t="shared" si="0"/>
        <v>23</v>
      </c>
      <c r="L16" s="74">
        <f t="shared" si="0"/>
        <v>68</v>
      </c>
      <c r="M16" s="74">
        <f t="shared" si="0"/>
        <v>91</v>
      </c>
      <c r="N16" s="105" t="s">
        <v>388</v>
      </c>
    </row>
    <row r="17" spans="1:15" ht="21.95" customHeight="1" x14ac:dyDescent="0.25">
      <c r="A17" s="320" t="s">
        <v>1030</v>
      </c>
      <c r="B17" s="74">
        <v>4</v>
      </c>
      <c r="C17" s="74">
        <v>1</v>
      </c>
      <c r="D17" s="74">
        <v>5</v>
      </c>
      <c r="E17" s="74">
        <v>32</v>
      </c>
      <c r="F17" s="74">
        <v>36</v>
      </c>
      <c r="G17" s="74">
        <v>68</v>
      </c>
      <c r="H17" s="74">
        <v>0</v>
      </c>
      <c r="I17" s="74">
        <v>0</v>
      </c>
      <c r="J17" s="74">
        <v>0</v>
      </c>
      <c r="K17" s="74">
        <f t="shared" si="0"/>
        <v>36</v>
      </c>
      <c r="L17" s="74">
        <f t="shared" si="0"/>
        <v>37</v>
      </c>
      <c r="M17" s="74">
        <f t="shared" si="0"/>
        <v>73</v>
      </c>
      <c r="N17" s="105" t="s">
        <v>1031</v>
      </c>
    </row>
    <row r="18" spans="1:15" ht="38.25" customHeight="1" x14ac:dyDescent="0.25">
      <c r="A18" s="320" t="s">
        <v>1136</v>
      </c>
      <c r="B18" s="74">
        <v>0</v>
      </c>
      <c r="C18" s="74">
        <v>0</v>
      </c>
      <c r="D18" s="74">
        <v>0</v>
      </c>
      <c r="E18" s="74">
        <v>26</v>
      </c>
      <c r="F18" s="74">
        <v>22</v>
      </c>
      <c r="G18" s="74">
        <v>48</v>
      </c>
      <c r="H18" s="74">
        <v>27</v>
      </c>
      <c r="I18" s="74">
        <v>14</v>
      </c>
      <c r="J18" s="74">
        <v>41</v>
      </c>
      <c r="K18" s="74">
        <f t="shared" si="0"/>
        <v>53</v>
      </c>
      <c r="L18" s="74">
        <f t="shared" si="0"/>
        <v>36</v>
      </c>
      <c r="M18" s="74">
        <f t="shared" si="0"/>
        <v>89</v>
      </c>
      <c r="N18" s="105" t="s">
        <v>1033</v>
      </c>
    </row>
    <row r="19" spans="1:15" ht="21.95" customHeight="1" x14ac:dyDescent="0.25">
      <c r="A19" s="169" t="s">
        <v>1221</v>
      </c>
      <c r="B19" s="74">
        <v>0</v>
      </c>
      <c r="C19" s="74">
        <v>0</v>
      </c>
      <c r="D19" s="74">
        <v>0</v>
      </c>
      <c r="E19" s="74">
        <v>38</v>
      </c>
      <c r="F19" s="74">
        <v>57</v>
      </c>
      <c r="G19" s="74">
        <v>95</v>
      </c>
      <c r="H19" s="74">
        <v>26</v>
      </c>
      <c r="I19" s="74">
        <v>39</v>
      </c>
      <c r="J19" s="74">
        <v>65</v>
      </c>
      <c r="K19" s="74">
        <f t="shared" si="0"/>
        <v>64</v>
      </c>
      <c r="L19" s="74">
        <f t="shared" si="0"/>
        <v>96</v>
      </c>
      <c r="M19" s="74">
        <f t="shared" si="0"/>
        <v>160</v>
      </c>
      <c r="N19" s="105" t="s">
        <v>141</v>
      </c>
    </row>
    <row r="20" spans="1:15" ht="21.95" customHeight="1" x14ac:dyDescent="0.25">
      <c r="A20" s="169" t="s">
        <v>1034</v>
      </c>
      <c r="B20" s="74">
        <v>0</v>
      </c>
      <c r="C20" s="74">
        <v>0</v>
      </c>
      <c r="D20" s="74">
        <v>0</v>
      </c>
      <c r="E20" s="74">
        <v>37</v>
      </c>
      <c r="F20" s="74">
        <v>110</v>
      </c>
      <c r="G20" s="74">
        <v>147</v>
      </c>
      <c r="H20" s="74">
        <v>10</v>
      </c>
      <c r="I20" s="74">
        <v>29</v>
      </c>
      <c r="J20" s="74">
        <v>39</v>
      </c>
      <c r="K20" s="74">
        <f t="shared" si="0"/>
        <v>47</v>
      </c>
      <c r="L20" s="74">
        <f t="shared" si="0"/>
        <v>139</v>
      </c>
      <c r="M20" s="74">
        <f t="shared" si="0"/>
        <v>186</v>
      </c>
      <c r="N20" s="105" t="s">
        <v>1035</v>
      </c>
    </row>
    <row r="21" spans="1:15" ht="21.95" customHeight="1" thickBot="1" x14ac:dyDescent="0.3">
      <c r="A21" s="62" t="s">
        <v>1036</v>
      </c>
      <c r="B21" s="2611">
        <v>0</v>
      </c>
      <c r="C21" s="2611">
        <v>0</v>
      </c>
      <c r="D21" s="2607">
        <v>0</v>
      </c>
      <c r="E21" s="2611">
        <v>12</v>
      </c>
      <c r="F21" s="2611">
        <v>11</v>
      </c>
      <c r="G21" s="2607">
        <v>23</v>
      </c>
      <c r="H21" s="2611">
        <v>0</v>
      </c>
      <c r="I21" s="2611">
        <v>0</v>
      </c>
      <c r="J21" s="2607">
        <v>0</v>
      </c>
      <c r="K21" s="2607">
        <f t="shared" si="0"/>
        <v>12</v>
      </c>
      <c r="L21" s="2607">
        <f t="shared" si="0"/>
        <v>11</v>
      </c>
      <c r="M21" s="2607">
        <f t="shared" si="0"/>
        <v>23</v>
      </c>
      <c r="N21" s="325" t="s">
        <v>1037</v>
      </c>
    </row>
    <row r="22" spans="1:15" ht="21.95" customHeight="1" thickBot="1" x14ac:dyDescent="0.3">
      <c r="A22" s="67" t="s">
        <v>87</v>
      </c>
      <c r="B22" s="2606">
        <f t="shared" ref="B22:K22" si="1">SUM(B8:B21)</f>
        <v>7</v>
      </c>
      <c r="C22" s="2606">
        <f t="shared" si="1"/>
        <v>3</v>
      </c>
      <c r="D22" s="2606">
        <f t="shared" si="1"/>
        <v>10</v>
      </c>
      <c r="E22" s="2606">
        <f t="shared" si="1"/>
        <v>422</v>
      </c>
      <c r="F22" s="2606">
        <v>571</v>
      </c>
      <c r="G22" s="2606">
        <f t="shared" si="1"/>
        <v>991</v>
      </c>
      <c r="H22" s="2606">
        <f t="shared" si="1"/>
        <v>222</v>
      </c>
      <c r="I22" s="2606">
        <f t="shared" si="1"/>
        <v>198</v>
      </c>
      <c r="J22" s="2606">
        <f t="shared" si="1"/>
        <v>420</v>
      </c>
      <c r="K22" s="2606">
        <f t="shared" si="1"/>
        <v>651</v>
      </c>
      <c r="L22" s="2606">
        <v>772</v>
      </c>
      <c r="M22" s="2606">
        <v>1423</v>
      </c>
      <c r="N22" s="111" t="s">
        <v>147</v>
      </c>
      <c r="O22" s="326"/>
    </row>
    <row r="23" spans="1:15" ht="17.100000000000001" customHeight="1" thickTop="1" x14ac:dyDescent="0.25">
      <c r="A23" s="327"/>
      <c r="B23" s="328"/>
      <c r="C23" s="328"/>
      <c r="D23" s="328"/>
      <c r="E23" s="328"/>
      <c r="F23" s="328"/>
      <c r="G23" s="328"/>
      <c r="H23" s="308"/>
      <c r="I23" s="328"/>
      <c r="J23" s="328"/>
      <c r="K23" s="328"/>
      <c r="L23" s="328"/>
      <c r="M23" s="328"/>
    </row>
    <row r="24" spans="1:15" ht="24.75" customHeight="1" x14ac:dyDescent="0.25"/>
    <row r="25" spans="1:15" ht="31.5" customHeight="1" x14ac:dyDescent="0.25">
      <c r="A25" s="3163" t="s">
        <v>2342</v>
      </c>
      <c r="B25" s="3163"/>
      <c r="C25" s="3163"/>
      <c r="D25" s="3163"/>
      <c r="E25" s="3163"/>
      <c r="F25" s="3163"/>
      <c r="G25" s="3163"/>
      <c r="H25" s="3163"/>
      <c r="I25" s="3163"/>
      <c r="J25" s="3163"/>
      <c r="K25" s="3163"/>
      <c r="L25" s="3163"/>
      <c r="M25" s="3163"/>
      <c r="N25" s="3163"/>
    </row>
    <row r="26" spans="1:15" ht="37.5" customHeight="1" x14ac:dyDescent="0.25">
      <c r="A26" s="3102" t="s">
        <v>2343</v>
      </c>
      <c r="B26" s="3102"/>
      <c r="C26" s="3102"/>
      <c r="D26" s="3102"/>
      <c r="E26" s="3102"/>
      <c r="F26" s="3102"/>
      <c r="G26" s="3102"/>
      <c r="H26" s="3102"/>
      <c r="I26" s="3102"/>
      <c r="J26" s="3102"/>
      <c r="K26" s="3102"/>
      <c r="L26" s="3102"/>
      <c r="M26" s="3102"/>
      <c r="N26" s="3102"/>
    </row>
    <row r="27" spans="1:15" ht="24.75" customHeight="1" thickBot="1" x14ac:dyDescent="0.3">
      <c r="A27" s="446" t="s">
        <v>2686</v>
      </c>
      <c r="B27" s="446"/>
      <c r="C27" s="446"/>
      <c r="D27" s="446"/>
      <c r="E27" s="446"/>
      <c r="F27" s="446"/>
      <c r="G27" s="446"/>
      <c r="H27" s="446"/>
      <c r="I27" s="446"/>
      <c r="J27" s="446"/>
      <c r="K27" s="446"/>
      <c r="L27" s="446"/>
      <c r="M27" s="446"/>
      <c r="N27" s="1974" t="s">
        <v>2139</v>
      </c>
    </row>
    <row r="28" spans="1:15" ht="24.75" customHeight="1" thickTop="1" x14ac:dyDescent="0.25">
      <c r="A28" s="2976" t="s">
        <v>1039</v>
      </c>
      <c r="B28" s="3164" t="s">
        <v>33</v>
      </c>
      <c r="C28" s="3164"/>
      <c r="D28" s="3164"/>
      <c r="E28" s="3164" t="s">
        <v>1</v>
      </c>
      <c r="F28" s="3164"/>
      <c r="G28" s="3164"/>
      <c r="H28" s="3164" t="s">
        <v>2</v>
      </c>
      <c r="I28" s="3164"/>
      <c r="J28" s="3164"/>
      <c r="K28" s="2847" t="s">
        <v>31</v>
      </c>
      <c r="L28" s="2847"/>
      <c r="M28" s="2847"/>
      <c r="N28" s="3107" t="s">
        <v>126</v>
      </c>
    </row>
    <row r="29" spans="1:15" ht="24.75" customHeight="1" x14ac:dyDescent="0.25">
      <c r="A29" s="2977"/>
      <c r="B29" s="2969" t="s">
        <v>94</v>
      </c>
      <c r="C29" s="2969"/>
      <c r="D29" s="2969"/>
      <c r="E29" s="2969" t="s">
        <v>95</v>
      </c>
      <c r="F29" s="2969"/>
      <c r="G29" s="2969"/>
      <c r="H29" s="2969" t="s">
        <v>96</v>
      </c>
      <c r="I29" s="2969"/>
      <c r="J29" s="2969"/>
      <c r="K29" s="2827" t="s">
        <v>116</v>
      </c>
      <c r="L29" s="2827"/>
      <c r="M29" s="2827"/>
      <c r="N29" s="3108"/>
    </row>
    <row r="30" spans="1:15" ht="24.75" customHeight="1" x14ac:dyDescent="0.25">
      <c r="A30" s="2977"/>
      <c r="B30" s="2559" t="s">
        <v>204</v>
      </c>
      <c r="C30" s="2559" t="s">
        <v>2833</v>
      </c>
      <c r="D30" s="2559" t="s">
        <v>26</v>
      </c>
      <c r="E30" s="2559" t="s">
        <v>204</v>
      </c>
      <c r="F30" s="2559" t="s">
        <v>2833</v>
      </c>
      <c r="G30" s="2559" t="s">
        <v>26</v>
      </c>
      <c r="H30" s="2559" t="s">
        <v>204</v>
      </c>
      <c r="I30" s="2559" t="s">
        <v>2833</v>
      </c>
      <c r="J30" s="2559" t="s">
        <v>26</v>
      </c>
      <c r="K30" s="2559" t="s">
        <v>204</v>
      </c>
      <c r="L30" s="2559" t="s">
        <v>2833</v>
      </c>
      <c r="M30" s="2559" t="s">
        <v>26</v>
      </c>
      <c r="N30" s="3108"/>
    </row>
    <row r="31" spans="1:15" ht="15" customHeight="1" thickBot="1" x14ac:dyDescent="0.3">
      <c r="A31" s="2978"/>
      <c r="B31" s="298" t="s">
        <v>181</v>
      </c>
      <c r="C31" s="298" t="s">
        <v>182</v>
      </c>
      <c r="D31" s="298" t="s">
        <v>183</v>
      </c>
      <c r="E31" s="298" t="s">
        <v>181</v>
      </c>
      <c r="F31" s="298" t="s">
        <v>182</v>
      </c>
      <c r="G31" s="298" t="s">
        <v>183</v>
      </c>
      <c r="H31" s="298" t="s">
        <v>181</v>
      </c>
      <c r="I31" s="298" t="s">
        <v>182</v>
      </c>
      <c r="J31" s="298" t="s">
        <v>183</v>
      </c>
      <c r="K31" s="298" t="s">
        <v>181</v>
      </c>
      <c r="L31" s="298" t="s">
        <v>182</v>
      </c>
      <c r="M31" s="298" t="s">
        <v>183</v>
      </c>
      <c r="N31" s="3109"/>
    </row>
    <row r="32" spans="1:15" ht="61.5" customHeight="1" x14ac:dyDescent="0.25">
      <c r="A32" s="1988" t="s">
        <v>1030</v>
      </c>
      <c r="B32" s="2400">
        <v>0</v>
      </c>
      <c r="C32" s="2400">
        <v>0</v>
      </c>
      <c r="D32" s="2400">
        <v>0</v>
      </c>
      <c r="E32" s="2400">
        <v>0</v>
      </c>
      <c r="F32" s="2400">
        <v>1</v>
      </c>
      <c r="G32" s="2400">
        <v>1</v>
      </c>
      <c r="H32" s="2400">
        <v>0</v>
      </c>
      <c r="I32" s="2400">
        <v>0</v>
      </c>
      <c r="J32" s="2400">
        <v>0</v>
      </c>
      <c r="K32" s="2400">
        <f>SUM(B32,E32,H32)</f>
        <v>0</v>
      </c>
      <c r="L32" s="2400">
        <f t="shared" ref="L32:M32" si="2">SUM(C32,F32,I32)</f>
        <v>1</v>
      </c>
      <c r="M32" s="2400">
        <f t="shared" si="2"/>
        <v>1</v>
      </c>
      <c r="N32" s="319" t="s">
        <v>1031</v>
      </c>
    </row>
    <row r="33" spans="1:14" ht="35.25" customHeight="1" thickBot="1" x14ac:dyDescent="0.3">
      <c r="A33" s="320" t="s">
        <v>1221</v>
      </c>
      <c r="B33" s="441">
        <v>0</v>
      </c>
      <c r="C33" s="441">
        <v>0</v>
      </c>
      <c r="D33" s="441">
        <v>0</v>
      </c>
      <c r="E33" s="441">
        <v>0</v>
      </c>
      <c r="F33" s="441">
        <v>1</v>
      </c>
      <c r="G33" s="441">
        <v>1</v>
      </c>
      <c r="H33" s="441">
        <v>0</v>
      </c>
      <c r="I33" s="441">
        <v>0</v>
      </c>
      <c r="J33" s="441">
        <v>0</v>
      </c>
      <c r="K33" s="2400">
        <f>SUM(B33,E33,H33)</f>
        <v>0</v>
      </c>
      <c r="L33" s="2400">
        <f t="shared" ref="L33" si="3">SUM(C33,F33,I33)</f>
        <v>1</v>
      </c>
      <c r="M33" s="2400">
        <f t="shared" ref="M33" si="4">SUM(D33,G33,J33)</f>
        <v>1</v>
      </c>
      <c r="N33" s="319" t="s">
        <v>141</v>
      </c>
    </row>
    <row r="34" spans="1:14" ht="56.25" customHeight="1" thickBot="1" x14ac:dyDescent="0.3">
      <c r="A34" s="1989" t="s">
        <v>87</v>
      </c>
      <c r="B34" s="67">
        <f>SUM(B32:B33)</f>
        <v>0</v>
      </c>
      <c r="C34" s="67">
        <f t="shared" ref="C34:M34" si="5">SUM(C32:C33)</f>
        <v>0</v>
      </c>
      <c r="D34" s="67">
        <f t="shared" si="5"/>
        <v>0</v>
      </c>
      <c r="E34" s="67">
        <f t="shared" si="5"/>
        <v>0</v>
      </c>
      <c r="F34" s="67">
        <f t="shared" si="5"/>
        <v>2</v>
      </c>
      <c r="G34" s="67">
        <f t="shared" si="5"/>
        <v>2</v>
      </c>
      <c r="H34" s="67">
        <f t="shared" si="5"/>
        <v>0</v>
      </c>
      <c r="I34" s="67">
        <f t="shared" si="5"/>
        <v>0</v>
      </c>
      <c r="J34" s="67">
        <f t="shared" si="5"/>
        <v>0</v>
      </c>
      <c r="K34" s="67">
        <f t="shared" si="5"/>
        <v>0</v>
      </c>
      <c r="L34" s="67">
        <f t="shared" si="5"/>
        <v>2</v>
      </c>
      <c r="M34" s="67">
        <f t="shared" si="5"/>
        <v>2</v>
      </c>
      <c r="N34" s="374" t="s">
        <v>147</v>
      </c>
    </row>
    <row r="35" spans="1:14" ht="15" customHeight="1" thickTop="1" x14ac:dyDescent="0.25">
      <c r="A35" s="327"/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</row>
    <row r="36" spans="1:14" ht="15" customHeight="1" x14ac:dyDescent="0.25">
      <c r="A36" s="327"/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</row>
    <row r="37" spans="1:14" ht="15" customHeight="1" x14ac:dyDescent="0.25">
      <c r="A37" s="327"/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</row>
    <row r="38" spans="1:14" ht="15" customHeight="1" x14ac:dyDescent="0.25">
      <c r="A38" s="327"/>
      <c r="B38" s="328"/>
      <c r="C38" s="328"/>
      <c r="D38" s="328"/>
      <c r="E38" s="328"/>
      <c r="F38" s="328"/>
      <c r="G38" s="328"/>
      <c r="H38" s="328"/>
      <c r="I38" s="328"/>
      <c r="J38" s="328"/>
      <c r="K38" s="328"/>
      <c r="L38" s="328"/>
      <c r="M38" s="328"/>
    </row>
    <row r="39" spans="1:14" ht="15" customHeight="1" x14ac:dyDescent="0.25">
      <c r="A39" s="327"/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</row>
    <row r="40" spans="1:14" ht="15" customHeight="1" x14ac:dyDescent="0.25">
      <c r="A40" s="327"/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</row>
    <row r="41" spans="1:14" ht="15" customHeight="1" x14ac:dyDescent="0.25">
      <c r="A41" s="327"/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</row>
    <row r="42" spans="1:14" ht="15" customHeight="1" x14ac:dyDescent="0.25">
      <c r="A42" s="327"/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</row>
    <row r="43" spans="1:14" ht="15" customHeight="1" x14ac:dyDescent="0.25">
      <c r="A43" s="327"/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</row>
    <row r="44" spans="1:14" ht="15" customHeight="1" x14ac:dyDescent="0.25">
      <c r="A44" s="327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</row>
    <row r="45" spans="1:14" ht="15" customHeight="1" x14ac:dyDescent="0.25">
      <c r="A45" s="327"/>
      <c r="B45" s="328"/>
      <c r="C45" s="328"/>
      <c r="D45" s="328"/>
      <c r="E45" s="328"/>
      <c r="F45" s="328"/>
      <c r="G45" s="328"/>
      <c r="H45" s="328"/>
      <c r="I45" s="328"/>
      <c r="J45" s="328"/>
      <c r="K45" s="328"/>
      <c r="L45" s="328"/>
      <c r="M45" s="328"/>
    </row>
    <row r="47" spans="1:14" s="310" customFormat="1" ht="15" customHeight="1" x14ac:dyDescent="0.25">
      <c r="A47" s="329"/>
      <c r="B47" s="328"/>
      <c r="C47" s="328"/>
      <c r="D47" s="328"/>
      <c r="E47" s="328"/>
      <c r="F47" s="328"/>
      <c r="G47" s="328"/>
      <c r="H47" s="328"/>
      <c r="I47" s="328"/>
      <c r="J47" s="328"/>
      <c r="K47" s="328"/>
      <c r="L47" s="328"/>
      <c r="M47" s="328"/>
    </row>
  </sheetData>
  <mergeCells count="24"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A25:N25"/>
    <mergeCell ref="A26:N26"/>
    <mergeCell ref="A28:A31"/>
    <mergeCell ref="B28:D28"/>
    <mergeCell ref="E28:G28"/>
    <mergeCell ref="H28:J28"/>
    <mergeCell ref="K28:M28"/>
    <mergeCell ref="N28:N31"/>
    <mergeCell ref="B29:D29"/>
    <mergeCell ref="E29:G29"/>
    <mergeCell ref="H29:J29"/>
    <mergeCell ref="K29:M29"/>
  </mergeCells>
  <printOptions horizontalCentered="1"/>
  <pageMargins left="0.643700787" right="0.643700787" top="0.98425196850393704" bottom="0.643700787" header="0.98425196850393704" footer="0.643700787"/>
  <pageSetup paperSize="9" scale="79" firstPageNumber="98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R520"/>
  <sheetViews>
    <sheetView rightToLeft="1" view="pageBreakPreview" topLeftCell="A124" zoomScale="75" zoomScaleSheetLayoutView="75" workbookViewId="0">
      <selection activeCell="B127" sqref="B127:B130"/>
    </sheetView>
  </sheetViews>
  <sheetFormatPr defaultColWidth="6.7109375" defaultRowHeight="15" customHeight="1" x14ac:dyDescent="0.25"/>
  <cols>
    <col min="1" max="1" width="14" style="42" customWidth="1"/>
    <col min="2" max="2" width="15.7109375" style="42" customWidth="1"/>
    <col min="3" max="3" width="13.28515625" style="42" customWidth="1"/>
    <col min="4" max="5" width="6.28515625" style="42" customWidth="1"/>
    <col min="6" max="6" width="7.140625" style="42" customWidth="1"/>
    <col min="7" max="8" width="6.28515625" style="42" customWidth="1"/>
    <col min="9" max="9" width="6.42578125" style="42" customWidth="1"/>
    <col min="10" max="11" width="6.28515625" style="42" customWidth="1"/>
    <col min="12" max="12" width="7.7109375" style="42" customWidth="1"/>
    <col min="13" max="13" width="7.28515625" style="334" customWidth="1"/>
    <col min="14" max="14" width="8.85546875" style="334" customWidth="1"/>
    <col min="15" max="15" width="7.42578125" style="334" customWidth="1"/>
    <col min="16" max="16" width="22.42578125" style="308" customWidth="1"/>
    <col min="17" max="17" width="21.42578125" style="308" customWidth="1"/>
    <col min="18" max="18" width="18" style="308" customWidth="1"/>
    <col min="19" max="19" width="6.7109375" style="308" hidden="1" customWidth="1"/>
    <col min="20" max="44" width="6.7109375" style="308"/>
    <col min="45" max="70" width="0" style="308" hidden="1" customWidth="1"/>
    <col min="71" max="16384" width="6.7109375" style="308"/>
  </cols>
  <sheetData>
    <row r="1" spans="1:18" ht="33" customHeight="1" x14ac:dyDescent="0.25">
      <c r="A1" s="3165" t="s">
        <v>2332</v>
      </c>
      <c r="B1" s="3165"/>
      <c r="C1" s="3165"/>
      <c r="D1" s="3165"/>
      <c r="E1" s="3165"/>
      <c r="F1" s="3165"/>
      <c r="G1" s="3165"/>
      <c r="H1" s="3165"/>
      <c r="I1" s="3165"/>
      <c r="J1" s="3165"/>
      <c r="K1" s="3165"/>
      <c r="L1" s="3165"/>
      <c r="M1" s="3165"/>
      <c r="N1" s="3165"/>
      <c r="O1" s="3165"/>
      <c r="P1" s="3165"/>
      <c r="Q1" s="3165"/>
      <c r="R1" s="3165"/>
    </row>
    <row r="2" spans="1:18" ht="37.5" customHeight="1" x14ac:dyDescent="0.25">
      <c r="A2" s="3085" t="s">
        <v>2333</v>
      </c>
      <c r="B2" s="3085"/>
      <c r="C2" s="3085"/>
      <c r="D2" s="3085"/>
      <c r="E2" s="3085"/>
      <c r="F2" s="3085"/>
      <c r="G2" s="3085"/>
      <c r="H2" s="3085"/>
      <c r="I2" s="3085"/>
      <c r="J2" s="3085"/>
      <c r="K2" s="3085"/>
      <c r="L2" s="3085"/>
      <c r="M2" s="3085"/>
      <c r="N2" s="3085"/>
      <c r="O2" s="3085"/>
      <c r="P2" s="3085"/>
      <c r="Q2" s="3085"/>
      <c r="R2" s="3085"/>
    </row>
    <row r="3" spans="1:18" ht="20.25" customHeight="1" thickBot="1" x14ac:dyDescent="0.3">
      <c r="A3" s="379" t="s">
        <v>2687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103" t="s">
        <v>1133</v>
      </c>
      <c r="R3" s="3103"/>
    </row>
    <row r="4" spans="1:18" ht="27" customHeight="1" thickTop="1" x14ac:dyDescent="0.25">
      <c r="A4" s="2976" t="s">
        <v>1039</v>
      </c>
      <c r="B4" s="2972" t="s">
        <v>1040</v>
      </c>
      <c r="C4" s="2972" t="s">
        <v>45</v>
      </c>
      <c r="D4" s="2972" t="s">
        <v>33</v>
      </c>
      <c r="E4" s="2972"/>
      <c r="F4" s="2972"/>
      <c r="G4" s="2972" t="s">
        <v>1</v>
      </c>
      <c r="H4" s="2972"/>
      <c r="I4" s="2972"/>
      <c r="J4" s="2972" t="s">
        <v>2</v>
      </c>
      <c r="K4" s="2972"/>
      <c r="L4" s="2972"/>
      <c r="M4" s="2847" t="s">
        <v>31</v>
      </c>
      <c r="N4" s="2847"/>
      <c r="O4" s="2847"/>
      <c r="P4" s="3084" t="s">
        <v>99</v>
      </c>
      <c r="Q4" s="3084" t="s">
        <v>126</v>
      </c>
      <c r="R4" s="3112" t="s">
        <v>126</v>
      </c>
    </row>
    <row r="5" spans="1:18" ht="18.75" customHeight="1" x14ac:dyDescent="0.25">
      <c r="A5" s="2977"/>
      <c r="B5" s="3060"/>
      <c r="C5" s="3060"/>
      <c r="D5" s="2969" t="s">
        <v>94</v>
      </c>
      <c r="E5" s="2969"/>
      <c r="F5" s="2969"/>
      <c r="G5" s="2969" t="s">
        <v>95</v>
      </c>
      <c r="H5" s="2969"/>
      <c r="I5" s="2969"/>
      <c r="J5" s="2969" t="s">
        <v>96</v>
      </c>
      <c r="K5" s="2969"/>
      <c r="L5" s="2969"/>
      <c r="M5" s="2827" t="s">
        <v>116</v>
      </c>
      <c r="N5" s="2827"/>
      <c r="O5" s="2827"/>
      <c r="P5" s="3085"/>
      <c r="Q5" s="3085"/>
      <c r="R5" s="3113"/>
    </row>
    <row r="6" spans="1:18" ht="20.25" customHeight="1" x14ac:dyDescent="0.25">
      <c r="A6" s="2977"/>
      <c r="B6" s="3060"/>
      <c r="C6" s="306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113"/>
    </row>
    <row r="7" spans="1:18" ht="16.5" customHeight="1" thickBot="1" x14ac:dyDescent="0.3">
      <c r="A7" s="2978"/>
      <c r="B7" s="3064"/>
      <c r="C7" s="3064"/>
      <c r="D7" s="16" t="s">
        <v>181</v>
      </c>
      <c r="E7" s="16" t="s">
        <v>182</v>
      </c>
      <c r="F7" s="16" t="s">
        <v>183</v>
      </c>
      <c r="G7" s="16" t="s">
        <v>181</v>
      </c>
      <c r="H7" s="16" t="s">
        <v>182</v>
      </c>
      <c r="I7" s="16" t="s">
        <v>183</v>
      </c>
      <c r="J7" s="16" t="s">
        <v>181</v>
      </c>
      <c r="K7" s="16" t="s">
        <v>182</v>
      </c>
      <c r="L7" s="16" t="s">
        <v>183</v>
      </c>
      <c r="M7" s="294" t="s">
        <v>181</v>
      </c>
      <c r="N7" s="294" t="s">
        <v>182</v>
      </c>
      <c r="O7" s="294" t="s">
        <v>183</v>
      </c>
      <c r="P7" s="3088"/>
      <c r="Q7" s="3088"/>
      <c r="R7" s="3114"/>
    </row>
    <row r="8" spans="1:18" ht="35.25" customHeight="1" x14ac:dyDescent="0.25">
      <c r="A8" s="3184" t="s">
        <v>1024</v>
      </c>
      <c r="B8" s="1108" t="s">
        <v>316</v>
      </c>
      <c r="C8" s="1108" t="s">
        <v>316</v>
      </c>
      <c r="D8" s="2612">
        <v>0</v>
      </c>
      <c r="E8" s="2612">
        <v>0</v>
      </c>
      <c r="F8" s="2612">
        <v>0</v>
      </c>
      <c r="G8" s="2612">
        <v>16</v>
      </c>
      <c r="H8" s="2612">
        <v>11</v>
      </c>
      <c r="I8" s="2612">
        <v>27</v>
      </c>
      <c r="J8" s="2612">
        <v>11</v>
      </c>
      <c r="K8" s="2612">
        <v>4</v>
      </c>
      <c r="L8" s="2612">
        <v>15</v>
      </c>
      <c r="M8" s="2612">
        <f>SUM(J8,G8,D8)</f>
        <v>27</v>
      </c>
      <c r="N8" s="2612">
        <f t="shared" ref="N8:O10" si="0">SUM(K8,H8,E8)</f>
        <v>15</v>
      </c>
      <c r="O8" s="2612">
        <f t="shared" si="0"/>
        <v>42</v>
      </c>
      <c r="P8" s="1110" t="s">
        <v>1042</v>
      </c>
      <c r="Q8" s="1110" t="s">
        <v>1042</v>
      </c>
      <c r="R8" s="3081" t="s">
        <v>1025</v>
      </c>
    </row>
    <row r="9" spans="1:18" ht="33.75" customHeight="1" x14ac:dyDescent="0.25">
      <c r="A9" s="3185"/>
      <c r="B9" s="3186" t="s">
        <v>1043</v>
      </c>
      <c r="C9" s="19" t="s">
        <v>1044</v>
      </c>
      <c r="D9" s="2613">
        <v>0</v>
      </c>
      <c r="E9" s="2613">
        <v>0</v>
      </c>
      <c r="F9" s="2613">
        <v>0</v>
      </c>
      <c r="G9" s="2613">
        <v>7</v>
      </c>
      <c r="H9" s="2613">
        <v>2</v>
      </c>
      <c r="I9" s="2613">
        <v>9</v>
      </c>
      <c r="J9" s="2613">
        <v>0</v>
      </c>
      <c r="K9" s="2613">
        <v>0</v>
      </c>
      <c r="L9" s="2613">
        <v>0</v>
      </c>
      <c r="M9" s="2613">
        <f t="shared" ref="M9:M10" si="1">SUM(J9,G9,D9)</f>
        <v>7</v>
      </c>
      <c r="N9" s="2613">
        <f t="shared" si="0"/>
        <v>2</v>
      </c>
      <c r="O9" s="2613">
        <f t="shared" si="0"/>
        <v>9</v>
      </c>
      <c r="P9" s="1033" t="s">
        <v>1045</v>
      </c>
      <c r="Q9" s="3082" t="s">
        <v>1046</v>
      </c>
      <c r="R9" s="3075"/>
    </row>
    <row r="10" spans="1:18" ht="27" customHeight="1" x14ac:dyDescent="0.25">
      <c r="A10" s="3185"/>
      <c r="B10" s="3186"/>
      <c r="C10" s="19" t="s">
        <v>1047</v>
      </c>
      <c r="D10" s="2613">
        <v>0</v>
      </c>
      <c r="E10" s="2613">
        <v>0</v>
      </c>
      <c r="F10" s="2613">
        <v>0</v>
      </c>
      <c r="G10" s="2613">
        <v>10</v>
      </c>
      <c r="H10" s="2613">
        <v>8</v>
      </c>
      <c r="I10" s="2613">
        <v>18</v>
      </c>
      <c r="J10" s="2613">
        <v>12</v>
      </c>
      <c r="K10" s="2613">
        <v>3</v>
      </c>
      <c r="L10" s="2613">
        <v>15</v>
      </c>
      <c r="M10" s="2613">
        <f t="shared" si="1"/>
        <v>22</v>
      </c>
      <c r="N10" s="2613">
        <f t="shared" si="0"/>
        <v>11</v>
      </c>
      <c r="O10" s="2613">
        <f t="shared" si="0"/>
        <v>33</v>
      </c>
      <c r="P10" s="1033" t="s">
        <v>1048</v>
      </c>
      <c r="Q10" s="3082"/>
      <c r="R10" s="3075"/>
    </row>
    <row r="11" spans="1:18" ht="25.5" customHeight="1" x14ac:dyDescent="0.25">
      <c r="A11" s="3185"/>
      <c r="B11" s="3073" t="s">
        <v>46</v>
      </c>
      <c r="C11" s="3073"/>
      <c r="D11" s="2613">
        <f>SUM(D9:D10)</f>
        <v>0</v>
      </c>
      <c r="E11" s="2613">
        <f t="shared" ref="E11:O11" si="2">SUM(E9:E10)</f>
        <v>0</v>
      </c>
      <c r="F11" s="2613">
        <f t="shared" si="2"/>
        <v>0</v>
      </c>
      <c r="G11" s="2613">
        <f t="shared" si="2"/>
        <v>17</v>
      </c>
      <c r="H11" s="2613">
        <f t="shared" si="2"/>
        <v>10</v>
      </c>
      <c r="I11" s="2613">
        <f t="shared" si="2"/>
        <v>27</v>
      </c>
      <c r="J11" s="2613">
        <f t="shared" si="2"/>
        <v>12</v>
      </c>
      <c r="K11" s="2613">
        <f t="shared" si="2"/>
        <v>3</v>
      </c>
      <c r="L11" s="2613">
        <f t="shared" si="2"/>
        <v>15</v>
      </c>
      <c r="M11" s="2613">
        <f t="shared" si="2"/>
        <v>29</v>
      </c>
      <c r="N11" s="2613">
        <f t="shared" si="2"/>
        <v>13</v>
      </c>
      <c r="O11" s="2613">
        <f t="shared" si="2"/>
        <v>42</v>
      </c>
      <c r="P11" s="3075" t="s">
        <v>133</v>
      </c>
      <c r="Q11" s="3075"/>
      <c r="R11" s="3075"/>
    </row>
    <row r="12" spans="1:18" ht="23.25" customHeight="1" x14ac:dyDescent="0.25">
      <c r="A12" s="3185"/>
      <c r="B12" s="3076" t="s">
        <v>1049</v>
      </c>
      <c r="C12" s="19" t="s">
        <v>1050</v>
      </c>
      <c r="D12" s="2613">
        <v>0</v>
      </c>
      <c r="E12" s="2613">
        <v>0</v>
      </c>
      <c r="F12" s="2613">
        <v>0</v>
      </c>
      <c r="G12" s="2613">
        <v>18</v>
      </c>
      <c r="H12" s="2613">
        <v>13</v>
      </c>
      <c r="I12" s="2613">
        <v>31</v>
      </c>
      <c r="J12" s="2613">
        <v>6</v>
      </c>
      <c r="K12" s="2613">
        <v>0</v>
      </c>
      <c r="L12" s="2613">
        <v>6</v>
      </c>
      <c r="M12" s="2613">
        <f t="shared" ref="M12:O13" si="3">SUM(J12,G12,D12)</f>
        <v>24</v>
      </c>
      <c r="N12" s="2613">
        <f t="shared" si="3"/>
        <v>13</v>
      </c>
      <c r="O12" s="2613">
        <f t="shared" si="3"/>
        <v>37</v>
      </c>
      <c r="P12" s="1032" t="s">
        <v>1051</v>
      </c>
      <c r="Q12" s="3076" t="s">
        <v>1052</v>
      </c>
      <c r="R12" s="3075"/>
    </row>
    <row r="13" spans="1:18" ht="36.75" customHeight="1" x14ac:dyDescent="0.25">
      <c r="A13" s="3185"/>
      <c r="B13" s="3077"/>
      <c r="C13" s="19" t="s">
        <v>951</v>
      </c>
      <c r="D13" s="2613">
        <v>3</v>
      </c>
      <c r="E13" s="2613">
        <v>0</v>
      </c>
      <c r="F13" s="2613">
        <v>3</v>
      </c>
      <c r="G13" s="2613">
        <v>17</v>
      </c>
      <c r="H13" s="2613">
        <v>12</v>
      </c>
      <c r="I13" s="2613">
        <v>29</v>
      </c>
      <c r="J13" s="2613">
        <v>0</v>
      </c>
      <c r="K13" s="2613">
        <v>0</v>
      </c>
      <c r="L13" s="2613">
        <v>0</v>
      </c>
      <c r="M13" s="2613">
        <f t="shared" si="3"/>
        <v>20</v>
      </c>
      <c r="N13" s="2613">
        <f t="shared" si="3"/>
        <v>12</v>
      </c>
      <c r="O13" s="2613">
        <f t="shared" si="3"/>
        <v>32</v>
      </c>
      <c r="P13" s="1032" t="s">
        <v>1053</v>
      </c>
      <c r="Q13" s="3077"/>
      <c r="R13" s="3075"/>
    </row>
    <row r="14" spans="1:18" ht="27" customHeight="1" x14ac:dyDescent="0.25">
      <c r="A14" s="3185"/>
      <c r="B14" s="3073" t="s">
        <v>46</v>
      </c>
      <c r="C14" s="3073"/>
      <c r="D14" s="2613">
        <f t="shared" ref="D14:O14" si="4">SUM(D12:D13)</f>
        <v>3</v>
      </c>
      <c r="E14" s="2613">
        <f t="shared" si="4"/>
        <v>0</v>
      </c>
      <c r="F14" s="2613">
        <f t="shared" si="4"/>
        <v>3</v>
      </c>
      <c r="G14" s="2613">
        <f t="shared" si="4"/>
        <v>35</v>
      </c>
      <c r="H14" s="2613">
        <f t="shared" si="4"/>
        <v>25</v>
      </c>
      <c r="I14" s="2613">
        <f t="shared" si="4"/>
        <v>60</v>
      </c>
      <c r="J14" s="2613">
        <f t="shared" si="4"/>
        <v>6</v>
      </c>
      <c r="K14" s="2613">
        <f t="shared" si="4"/>
        <v>0</v>
      </c>
      <c r="L14" s="2613">
        <f t="shared" si="4"/>
        <v>6</v>
      </c>
      <c r="M14" s="2613">
        <f t="shared" si="4"/>
        <v>44</v>
      </c>
      <c r="N14" s="2613">
        <f t="shared" si="4"/>
        <v>25</v>
      </c>
      <c r="O14" s="2613">
        <f t="shared" si="4"/>
        <v>69</v>
      </c>
      <c r="P14" s="3075" t="s">
        <v>133</v>
      </c>
      <c r="Q14" s="3075"/>
      <c r="R14" s="3075"/>
    </row>
    <row r="15" spans="1:18" ht="32.25" customHeight="1" x14ac:dyDescent="0.25">
      <c r="A15" s="3185"/>
      <c r="B15" s="3073" t="s">
        <v>1054</v>
      </c>
      <c r="C15" s="19" t="s">
        <v>1138</v>
      </c>
      <c r="D15" s="2613">
        <v>0</v>
      </c>
      <c r="E15" s="2613">
        <v>0</v>
      </c>
      <c r="F15" s="2613">
        <v>0</v>
      </c>
      <c r="G15" s="2613">
        <v>3</v>
      </c>
      <c r="H15" s="2613">
        <v>16</v>
      </c>
      <c r="I15" s="2613">
        <v>19</v>
      </c>
      <c r="J15" s="2613">
        <v>2</v>
      </c>
      <c r="K15" s="2613">
        <v>4</v>
      </c>
      <c r="L15" s="2613">
        <v>6</v>
      </c>
      <c r="M15" s="2613">
        <f>SUM(D15,G15,J15)</f>
        <v>5</v>
      </c>
      <c r="N15" s="2613">
        <f t="shared" ref="M15:O16" si="5">SUM(K15,H15,E15)</f>
        <v>20</v>
      </c>
      <c r="O15" s="2613">
        <f t="shared" si="5"/>
        <v>25</v>
      </c>
      <c r="P15" s="1033" t="s">
        <v>955</v>
      </c>
      <c r="Q15" s="3075" t="s">
        <v>1055</v>
      </c>
      <c r="R15" s="3075"/>
    </row>
    <row r="16" spans="1:18" ht="25.5" customHeight="1" x14ac:dyDescent="0.25">
      <c r="A16" s="3185"/>
      <c r="B16" s="3073"/>
      <c r="C16" s="19" t="s">
        <v>1976</v>
      </c>
      <c r="D16" s="2613">
        <v>0</v>
      </c>
      <c r="E16" s="2613">
        <v>2</v>
      </c>
      <c r="F16" s="2613">
        <v>2</v>
      </c>
      <c r="G16" s="2613">
        <v>0</v>
      </c>
      <c r="H16" s="2613">
        <v>0</v>
      </c>
      <c r="I16" s="2613">
        <v>0</v>
      </c>
      <c r="J16" s="2613">
        <v>0</v>
      </c>
      <c r="K16" s="2613">
        <v>0</v>
      </c>
      <c r="L16" s="2613">
        <v>0</v>
      </c>
      <c r="M16" s="2613">
        <f t="shared" si="5"/>
        <v>0</v>
      </c>
      <c r="N16" s="2613">
        <f t="shared" si="5"/>
        <v>2</v>
      </c>
      <c r="O16" s="2613">
        <f t="shared" si="5"/>
        <v>2</v>
      </c>
      <c r="P16" s="1032" t="s">
        <v>1139</v>
      </c>
      <c r="Q16" s="3075"/>
      <c r="R16" s="3075"/>
    </row>
    <row r="17" spans="1:18" ht="21.75" customHeight="1" x14ac:dyDescent="0.25">
      <c r="A17" s="3185"/>
      <c r="B17" s="3073" t="s">
        <v>46</v>
      </c>
      <c r="C17" s="3073"/>
      <c r="D17" s="2613">
        <f>SUM(D15:D16)</f>
        <v>0</v>
      </c>
      <c r="E17" s="2613">
        <f t="shared" ref="E17:O17" si="6">SUM(E15:E16)</f>
        <v>2</v>
      </c>
      <c r="F17" s="2613">
        <f t="shared" si="6"/>
        <v>2</v>
      </c>
      <c r="G17" s="2613">
        <f t="shared" si="6"/>
        <v>3</v>
      </c>
      <c r="H17" s="2613">
        <f t="shared" si="6"/>
        <v>16</v>
      </c>
      <c r="I17" s="2613">
        <f t="shared" si="6"/>
        <v>19</v>
      </c>
      <c r="J17" s="2613">
        <f t="shared" si="6"/>
        <v>2</v>
      </c>
      <c r="K17" s="2613">
        <f t="shared" si="6"/>
        <v>4</v>
      </c>
      <c r="L17" s="2613">
        <f t="shared" si="6"/>
        <v>6</v>
      </c>
      <c r="M17" s="2613">
        <f t="shared" si="6"/>
        <v>5</v>
      </c>
      <c r="N17" s="2613">
        <f t="shared" si="6"/>
        <v>22</v>
      </c>
      <c r="O17" s="2613">
        <f t="shared" si="6"/>
        <v>27</v>
      </c>
      <c r="P17" s="3075" t="s">
        <v>133</v>
      </c>
      <c r="Q17" s="3075"/>
      <c r="R17" s="3075"/>
    </row>
    <row r="18" spans="1:18" ht="47.25" customHeight="1" x14ac:dyDescent="0.25">
      <c r="A18" s="3185"/>
      <c r="B18" s="19" t="s">
        <v>1140</v>
      </c>
      <c r="C18" s="19" t="s">
        <v>1140</v>
      </c>
      <c r="D18" s="2613">
        <v>0</v>
      </c>
      <c r="E18" s="2613">
        <v>0</v>
      </c>
      <c r="F18" s="2613">
        <v>0</v>
      </c>
      <c r="G18" s="2613">
        <v>4</v>
      </c>
      <c r="H18" s="2613">
        <v>9</v>
      </c>
      <c r="I18" s="2613">
        <v>13</v>
      </c>
      <c r="J18" s="2613">
        <v>12</v>
      </c>
      <c r="K18" s="2613">
        <v>6</v>
      </c>
      <c r="L18" s="2613">
        <v>18</v>
      </c>
      <c r="M18" s="2613">
        <f>SUM(D18,G18,J18)</f>
        <v>16</v>
      </c>
      <c r="N18" s="2613">
        <f>SUM(E18,H18,K18)</f>
        <v>15</v>
      </c>
      <c r="O18" s="2613">
        <f t="shared" ref="O18" si="7">SUM(L18,I18,F18)</f>
        <v>31</v>
      </c>
      <c r="P18" s="1033" t="s">
        <v>1141</v>
      </c>
      <c r="Q18" s="1033" t="s">
        <v>1141</v>
      </c>
      <c r="R18" s="3075"/>
    </row>
    <row r="19" spans="1:18" ht="40.5" customHeight="1" x14ac:dyDescent="0.25">
      <c r="A19" s="3185"/>
      <c r="B19" s="894" t="s">
        <v>1060</v>
      </c>
      <c r="C19" s="19" t="s">
        <v>1060</v>
      </c>
      <c r="D19" s="2613">
        <v>0</v>
      </c>
      <c r="E19" s="2613">
        <v>0</v>
      </c>
      <c r="F19" s="2613">
        <v>0</v>
      </c>
      <c r="G19" s="2613">
        <v>14</v>
      </c>
      <c r="H19" s="2613">
        <v>2</v>
      </c>
      <c r="I19" s="2613">
        <v>16</v>
      </c>
      <c r="J19" s="2613">
        <v>5</v>
      </c>
      <c r="K19" s="2613">
        <v>2</v>
      </c>
      <c r="L19" s="2613">
        <v>7</v>
      </c>
      <c r="M19" s="2613">
        <f t="shared" ref="M19" si="8">SUM(D19,G19,J19)</f>
        <v>19</v>
      </c>
      <c r="N19" s="2613">
        <f t="shared" ref="N19" si="9">SUM(E19,H19,K19)</f>
        <v>4</v>
      </c>
      <c r="O19" s="2613">
        <f t="shared" ref="O19" si="10">SUM(L19,I19,F19)</f>
        <v>23</v>
      </c>
      <c r="P19" s="1032" t="s">
        <v>1061</v>
      </c>
      <c r="Q19" s="2556" t="s">
        <v>1061</v>
      </c>
      <c r="R19" s="3075"/>
    </row>
    <row r="20" spans="1:18" ht="30" customHeight="1" thickBot="1" x14ac:dyDescent="0.3">
      <c r="A20" s="3092" t="s">
        <v>46</v>
      </c>
      <c r="B20" s="3092"/>
      <c r="C20" s="3092"/>
      <c r="D20" s="2614">
        <f>SUM(D18:D19,D17,D14,D11,D8)</f>
        <v>3</v>
      </c>
      <c r="E20" s="2614">
        <f t="shared" ref="E20:O20" si="11">SUM(E18:E19,E17,E14,E11,E8)</f>
        <v>2</v>
      </c>
      <c r="F20" s="2614">
        <f t="shared" si="11"/>
        <v>5</v>
      </c>
      <c r="G20" s="2614">
        <f t="shared" si="11"/>
        <v>89</v>
      </c>
      <c r="H20" s="2614">
        <f t="shared" si="11"/>
        <v>73</v>
      </c>
      <c r="I20" s="2614">
        <f t="shared" si="11"/>
        <v>162</v>
      </c>
      <c r="J20" s="2614">
        <f t="shared" si="11"/>
        <v>48</v>
      </c>
      <c r="K20" s="2614">
        <f t="shared" si="11"/>
        <v>19</v>
      </c>
      <c r="L20" s="2614">
        <f t="shared" si="11"/>
        <v>67</v>
      </c>
      <c r="M20" s="2614">
        <f t="shared" si="11"/>
        <v>140</v>
      </c>
      <c r="N20" s="2614">
        <f t="shared" si="11"/>
        <v>94</v>
      </c>
      <c r="O20" s="2614">
        <f t="shared" si="11"/>
        <v>234</v>
      </c>
      <c r="P20" s="3093" t="s">
        <v>133</v>
      </c>
      <c r="Q20" s="3093"/>
      <c r="R20" s="3093"/>
    </row>
    <row r="21" spans="1:18" ht="30" customHeight="1" x14ac:dyDescent="0.25">
      <c r="A21" s="1465"/>
      <c r="B21" s="1465"/>
      <c r="C21" s="1465"/>
      <c r="D21" s="1471"/>
      <c r="E21" s="1471"/>
      <c r="F21" s="1471"/>
      <c r="G21" s="1471"/>
      <c r="H21" s="1471"/>
      <c r="I21" s="1471"/>
      <c r="J21" s="1471"/>
      <c r="K21" s="1471"/>
      <c r="L21" s="1471"/>
      <c r="M21" s="1471"/>
      <c r="N21" s="1471"/>
      <c r="O21" s="1471"/>
      <c r="P21" s="1469"/>
      <c r="Q21" s="1469"/>
      <c r="R21" s="1469"/>
    </row>
    <row r="22" spans="1:18" ht="30" customHeight="1" x14ac:dyDescent="0.25">
      <c r="A22" s="1967"/>
      <c r="B22" s="1967"/>
      <c r="C22" s="1967"/>
      <c r="D22" s="1972"/>
      <c r="E22" s="1972"/>
      <c r="F22" s="1972"/>
      <c r="G22" s="1972"/>
      <c r="H22" s="1972"/>
      <c r="I22" s="1972"/>
      <c r="J22" s="1972"/>
      <c r="K22" s="1972"/>
      <c r="L22" s="1972"/>
      <c r="M22" s="1972"/>
      <c r="N22" s="1972"/>
      <c r="O22" s="1972"/>
      <c r="P22" s="1970"/>
      <c r="Q22" s="1970"/>
      <c r="R22" s="1970"/>
    </row>
    <row r="23" spans="1:18" ht="30" customHeight="1" x14ac:dyDescent="0.25">
      <c r="A23" s="1967"/>
      <c r="B23" s="1967"/>
      <c r="C23" s="1967"/>
      <c r="D23" s="1972"/>
      <c r="E23" s="1972"/>
      <c r="F23" s="1972"/>
      <c r="G23" s="1972"/>
      <c r="H23" s="1972"/>
      <c r="I23" s="1972"/>
      <c r="J23" s="1972"/>
      <c r="K23" s="1972"/>
      <c r="L23" s="1972"/>
      <c r="M23" s="1972"/>
      <c r="N23" s="1972"/>
      <c r="O23" s="1972"/>
      <c r="P23" s="1970"/>
      <c r="Q23" s="1970"/>
      <c r="R23" s="1970"/>
    </row>
    <row r="24" spans="1:18" ht="30" customHeight="1" x14ac:dyDescent="0.25">
      <c r="A24" s="1967"/>
      <c r="B24" s="1967"/>
      <c r="C24" s="1967"/>
      <c r="D24" s="1972"/>
      <c r="E24" s="1972"/>
      <c r="F24" s="1972"/>
      <c r="G24" s="1972"/>
      <c r="H24" s="1972"/>
      <c r="I24" s="1972"/>
      <c r="J24" s="1972"/>
      <c r="K24" s="1972"/>
      <c r="L24" s="1972"/>
      <c r="M24" s="1972"/>
      <c r="N24" s="1972"/>
      <c r="O24" s="1972"/>
      <c r="P24" s="1970"/>
      <c r="Q24" s="1970"/>
      <c r="R24" s="1970"/>
    </row>
    <row r="25" spans="1:18" ht="30" customHeight="1" x14ac:dyDescent="0.25">
      <c r="A25" s="1516"/>
      <c r="B25" s="1516"/>
      <c r="C25" s="1516"/>
      <c r="D25" s="1521"/>
      <c r="E25" s="1521"/>
      <c r="F25" s="1521"/>
      <c r="G25" s="1521"/>
      <c r="H25" s="1521"/>
      <c r="I25" s="1521"/>
      <c r="J25" s="1521"/>
      <c r="K25" s="1521"/>
      <c r="L25" s="1521"/>
      <c r="M25" s="1521"/>
      <c r="N25" s="1521"/>
      <c r="O25" s="1521"/>
      <c r="P25" s="1517"/>
      <c r="Q25" s="1517"/>
      <c r="R25" s="1517"/>
    </row>
    <row r="26" spans="1:18" s="311" customFormat="1" ht="27.75" customHeight="1" thickBot="1" x14ac:dyDescent="0.3">
      <c r="A26" s="3068" t="s">
        <v>2688</v>
      </c>
      <c r="B26" s="3068"/>
      <c r="C26" s="3068"/>
      <c r="D26" s="3068"/>
      <c r="E26" s="3068"/>
      <c r="F26" s="3068"/>
      <c r="G26" s="3068"/>
      <c r="H26" s="3068"/>
      <c r="I26" s="3068"/>
      <c r="J26" s="3068"/>
      <c r="K26" s="3068"/>
      <c r="L26" s="3068"/>
      <c r="M26" s="3068"/>
      <c r="N26" s="3068"/>
      <c r="O26" s="3068"/>
      <c r="P26" s="1476"/>
      <c r="Q26" s="3172" t="s">
        <v>2689</v>
      </c>
      <c r="R26" s="3172"/>
    </row>
    <row r="27" spans="1:18" s="311" customFormat="1" ht="25.5" customHeight="1" thickTop="1" x14ac:dyDescent="0.25">
      <c r="A27" s="2976" t="s">
        <v>1039</v>
      </c>
      <c r="B27" s="2972" t="s">
        <v>1040</v>
      </c>
      <c r="C27" s="3182" t="s">
        <v>45</v>
      </c>
      <c r="D27" s="2972" t="s">
        <v>33</v>
      </c>
      <c r="E27" s="2972"/>
      <c r="F27" s="2972"/>
      <c r="G27" s="2972" t="s">
        <v>1</v>
      </c>
      <c r="H27" s="2972"/>
      <c r="I27" s="2972"/>
      <c r="J27" s="2972" t="s">
        <v>2</v>
      </c>
      <c r="K27" s="2972"/>
      <c r="L27" s="2972"/>
      <c r="M27" s="2847" t="s">
        <v>31</v>
      </c>
      <c r="N27" s="2847"/>
      <c r="O27" s="2847"/>
      <c r="P27" s="3084" t="s">
        <v>99</v>
      </c>
      <c r="Q27" s="3084" t="s">
        <v>126</v>
      </c>
      <c r="R27" s="3112" t="s">
        <v>126</v>
      </c>
    </row>
    <row r="28" spans="1:18" s="311" customFormat="1" ht="25.5" customHeight="1" x14ac:dyDescent="0.25">
      <c r="A28" s="2977"/>
      <c r="B28" s="3060"/>
      <c r="C28" s="3129"/>
      <c r="D28" s="2969" t="s">
        <v>94</v>
      </c>
      <c r="E28" s="2969"/>
      <c r="F28" s="2969"/>
      <c r="G28" s="2969" t="s">
        <v>95</v>
      </c>
      <c r="H28" s="2969"/>
      <c r="I28" s="2969"/>
      <c r="J28" s="2969" t="s">
        <v>96</v>
      </c>
      <c r="K28" s="2969"/>
      <c r="L28" s="2969"/>
      <c r="M28" s="2827" t="s">
        <v>116</v>
      </c>
      <c r="N28" s="2827"/>
      <c r="O28" s="2827"/>
      <c r="P28" s="3085"/>
      <c r="Q28" s="3085"/>
      <c r="R28" s="3113"/>
    </row>
    <row r="29" spans="1:18" s="311" customFormat="1" ht="30.75" customHeight="1" x14ac:dyDescent="0.25">
      <c r="A29" s="2977"/>
      <c r="B29" s="3060"/>
      <c r="C29" s="3129"/>
      <c r="D29" s="2559" t="s">
        <v>204</v>
      </c>
      <c r="E29" s="2559" t="s">
        <v>2833</v>
      </c>
      <c r="F29" s="2559" t="s">
        <v>26</v>
      </c>
      <c r="G29" s="2559" t="s">
        <v>204</v>
      </c>
      <c r="H29" s="2559" t="s">
        <v>2833</v>
      </c>
      <c r="I29" s="2559" t="s">
        <v>26</v>
      </c>
      <c r="J29" s="2559" t="s">
        <v>204</v>
      </c>
      <c r="K29" s="2559" t="s">
        <v>2833</v>
      </c>
      <c r="L29" s="2559" t="s">
        <v>26</v>
      </c>
      <c r="M29" s="2559" t="s">
        <v>204</v>
      </c>
      <c r="N29" s="2559" t="s">
        <v>2833</v>
      </c>
      <c r="O29" s="2559" t="s">
        <v>26</v>
      </c>
      <c r="P29" s="3085"/>
      <c r="Q29" s="3085"/>
      <c r="R29" s="3113"/>
    </row>
    <row r="30" spans="1:18" s="311" customFormat="1" ht="30.75" customHeight="1" thickBot="1" x14ac:dyDescent="0.3">
      <c r="A30" s="2978"/>
      <c r="B30" s="3064"/>
      <c r="C30" s="3183"/>
      <c r="D30" s="16" t="s">
        <v>181</v>
      </c>
      <c r="E30" s="16" t="s">
        <v>182</v>
      </c>
      <c r="F30" s="16" t="s">
        <v>183</v>
      </c>
      <c r="G30" s="16" t="s">
        <v>181</v>
      </c>
      <c r="H30" s="16" t="s">
        <v>182</v>
      </c>
      <c r="I30" s="16" t="s">
        <v>183</v>
      </c>
      <c r="J30" s="16" t="s">
        <v>181</v>
      </c>
      <c r="K30" s="16" t="s">
        <v>182</v>
      </c>
      <c r="L30" s="16" t="s">
        <v>183</v>
      </c>
      <c r="M30" s="16" t="s">
        <v>181</v>
      </c>
      <c r="N30" s="16" t="s">
        <v>182</v>
      </c>
      <c r="O30" s="16" t="s">
        <v>183</v>
      </c>
      <c r="P30" s="3088"/>
      <c r="Q30" s="3088"/>
      <c r="R30" s="3114"/>
    </row>
    <row r="31" spans="1:18" ht="30.75" customHeight="1" x14ac:dyDescent="0.25">
      <c r="A31" s="3080" t="s">
        <v>1981</v>
      </c>
      <c r="B31" s="1108" t="s">
        <v>1142</v>
      </c>
      <c r="C31" s="1108" t="s">
        <v>1062</v>
      </c>
      <c r="D31" s="2612">
        <v>0</v>
      </c>
      <c r="E31" s="2612">
        <v>0</v>
      </c>
      <c r="F31" s="2612">
        <v>0</v>
      </c>
      <c r="G31" s="2612">
        <v>3</v>
      </c>
      <c r="H31" s="2612">
        <v>24</v>
      </c>
      <c r="I31" s="2612">
        <v>27</v>
      </c>
      <c r="J31" s="2612">
        <v>0</v>
      </c>
      <c r="K31" s="2612">
        <v>0</v>
      </c>
      <c r="L31" s="2612">
        <v>0</v>
      </c>
      <c r="M31" s="2612">
        <f>SUM(D31,G31,J31)</f>
        <v>3</v>
      </c>
      <c r="N31" s="2612">
        <f t="shared" ref="N31:O31" si="12">SUM(E31,H31,K31)</f>
        <v>24</v>
      </c>
      <c r="O31" s="2612">
        <f t="shared" si="12"/>
        <v>27</v>
      </c>
      <c r="P31" s="1114" t="s">
        <v>1063</v>
      </c>
      <c r="Q31" s="1114" t="s">
        <v>1063</v>
      </c>
      <c r="R31" s="3181" t="s">
        <v>862</v>
      </c>
    </row>
    <row r="32" spans="1:18" ht="38.25" customHeight="1" x14ac:dyDescent="0.25">
      <c r="A32" s="3073"/>
      <c r="B32" s="19" t="s">
        <v>1143</v>
      </c>
      <c r="C32" s="19" t="s">
        <v>1143</v>
      </c>
      <c r="D32" s="2613">
        <v>0</v>
      </c>
      <c r="E32" s="2613">
        <v>0</v>
      </c>
      <c r="F32" s="2613">
        <v>0</v>
      </c>
      <c r="G32" s="2613">
        <v>11</v>
      </c>
      <c r="H32" s="2613">
        <v>22</v>
      </c>
      <c r="I32" s="2613">
        <v>33</v>
      </c>
      <c r="J32" s="2613">
        <v>0</v>
      </c>
      <c r="K32" s="2613">
        <v>0</v>
      </c>
      <c r="L32" s="2613">
        <v>0</v>
      </c>
      <c r="M32" s="2613">
        <f t="shared" ref="M32:M34" si="13">SUM(D32,G32,J32)</f>
        <v>11</v>
      </c>
      <c r="N32" s="2613">
        <f t="shared" ref="N32:N34" si="14">SUM(E32,H32,K32)</f>
        <v>22</v>
      </c>
      <c r="O32" s="2613">
        <f t="shared" ref="O32:O34" si="15">SUM(F32,I32,L32)</f>
        <v>33</v>
      </c>
      <c r="P32" s="466" t="s">
        <v>1065</v>
      </c>
      <c r="Q32" s="466" t="s">
        <v>1065</v>
      </c>
      <c r="R32" s="3063"/>
    </row>
    <row r="33" spans="1:18" ht="44.25" customHeight="1" x14ac:dyDescent="0.25">
      <c r="A33" s="3073"/>
      <c r="B33" s="19" t="s">
        <v>1066</v>
      </c>
      <c r="C33" s="19" t="s">
        <v>1066</v>
      </c>
      <c r="D33" s="2613">
        <v>0</v>
      </c>
      <c r="E33" s="2613">
        <v>0</v>
      </c>
      <c r="F33" s="2613">
        <v>0</v>
      </c>
      <c r="G33" s="2613">
        <v>0</v>
      </c>
      <c r="H33" s="2613">
        <v>0</v>
      </c>
      <c r="I33" s="2613">
        <v>0</v>
      </c>
      <c r="J33" s="2613">
        <v>12</v>
      </c>
      <c r="K33" s="2613">
        <v>20</v>
      </c>
      <c r="L33" s="2613">
        <v>32</v>
      </c>
      <c r="M33" s="2613">
        <f t="shared" si="13"/>
        <v>12</v>
      </c>
      <c r="N33" s="2613">
        <f t="shared" si="14"/>
        <v>20</v>
      </c>
      <c r="O33" s="2613">
        <f t="shared" si="15"/>
        <v>32</v>
      </c>
      <c r="P33" s="466" t="s">
        <v>1067</v>
      </c>
      <c r="Q33" s="466" t="s">
        <v>1067</v>
      </c>
      <c r="R33" s="3063"/>
    </row>
    <row r="34" spans="1:18" ht="38.25" customHeight="1" x14ac:dyDescent="0.25">
      <c r="A34" s="3073"/>
      <c r="B34" s="19" t="s">
        <v>1144</v>
      </c>
      <c r="C34" s="1129" t="s">
        <v>1144</v>
      </c>
      <c r="D34" s="2613">
        <v>0</v>
      </c>
      <c r="E34" s="2613">
        <v>0</v>
      </c>
      <c r="F34" s="2613">
        <v>0</v>
      </c>
      <c r="G34" s="2613">
        <v>9</v>
      </c>
      <c r="H34" s="2613">
        <v>17</v>
      </c>
      <c r="I34" s="2613">
        <v>26</v>
      </c>
      <c r="J34" s="2613">
        <v>0</v>
      </c>
      <c r="K34" s="2613">
        <v>0</v>
      </c>
      <c r="L34" s="2613">
        <v>0</v>
      </c>
      <c r="M34" s="2613">
        <f t="shared" si="13"/>
        <v>9</v>
      </c>
      <c r="N34" s="2613">
        <f t="shared" si="14"/>
        <v>17</v>
      </c>
      <c r="O34" s="2613">
        <f t="shared" si="15"/>
        <v>26</v>
      </c>
      <c r="P34" s="1112" t="s">
        <v>1069</v>
      </c>
      <c r="Q34" s="1112" t="s">
        <v>1069</v>
      </c>
      <c r="R34" s="3063"/>
    </row>
    <row r="35" spans="1:18" ht="27.75" customHeight="1" x14ac:dyDescent="0.25">
      <c r="A35" s="3073" t="s">
        <v>46</v>
      </c>
      <c r="B35" s="3073"/>
      <c r="C35" s="3073"/>
      <c r="D35" s="2613">
        <f>SUM(D31:D34)</f>
        <v>0</v>
      </c>
      <c r="E35" s="2613">
        <f t="shared" ref="E35:O35" si="16">SUM(E31:E34)</f>
        <v>0</v>
      </c>
      <c r="F35" s="2613">
        <f t="shared" si="16"/>
        <v>0</v>
      </c>
      <c r="G35" s="2613">
        <f t="shared" si="16"/>
        <v>23</v>
      </c>
      <c r="H35" s="2613">
        <f t="shared" si="16"/>
        <v>63</v>
      </c>
      <c r="I35" s="2613">
        <f t="shared" si="16"/>
        <v>86</v>
      </c>
      <c r="J35" s="2613">
        <f t="shared" si="16"/>
        <v>12</v>
      </c>
      <c r="K35" s="2613">
        <f t="shared" si="16"/>
        <v>20</v>
      </c>
      <c r="L35" s="2613">
        <f t="shared" si="16"/>
        <v>32</v>
      </c>
      <c r="M35" s="2613">
        <f t="shared" si="16"/>
        <v>35</v>
      </c>
      <c r="N35" s="2613">
        <f t="shared" si="16"/>
        <v>83</v>
      </c>
      <c r="O35" s="2613">
        <f t="shared" si="16"/>
        <v>118</v>
      </c>
      <c r="P35" s="3063" t="s">
        <v>133</v>
      </c>
      <c r="Q35" s="3063"/>
      <c r="R35" s="3063"/>
    </row>
    <row r="36" spans="1:18" s="311" customFormat="1" ht="30.75" customHeight="1" x14ac:dyDescent="0.25">
      <c r="A36" s="3073" t="s">
        <v>53</v>
      </c>
      <c r="B36" s="19" t="s">
        <v>1071</v>
      </c>
      <c r="C36" s="19" t="s">
        <v>1071</v>
      </c>
      <c r="D36" s="2613">
        <f t="shared" ref="D36:F36" si="17">SUM(D32:D35)</f>
        <v>0</v>
      </c>
      <c r="E36" s="2613">
        <f t="shared" si="17"/>
        <v>0</v>
      </c>
      <c r="F36" s="2613">
        <f t="shared" si="17"/>
        <v>0</v>
      </c>
      <c r="G36" s="2613">
        <v>14</v>
      </c>
      <c r="H36" s="2613">
        <v>7</v>
      </c>
      <c r="I36" s="2613">
        <v>21</v>
      </c>
      <c r="J36" s="2613">
        <v>0</v>
      </c>
      <c r="K36" s="2613">
        <v>0</v>
      </c>
      <c r="L36" s="2613">
        <v>0</v>
      </c>
      <c r="M36" s="2613">
        <f>SUM(D36,G36,J36)</f>
        <v>14</v>
      </c>
      <c r="N36" s="2613">
        <f t="shared" ref="N36:O36" si="18">SUM(E36,H36,K36)</f>
        <v>7</v>
      </c>
      <c r="O36" s="2613">
        <f t="shared" si="18"/>
        <v>21</v>
      </c>
      <c r="P36" s="1033" t="s">
        <v>1072</v>
      </c>
      <c r="Q36" s="1428" t="s">
        <v>1072</v>
      </c>
      <c r="R36" s="3154" t="s">
        <v>1638</v>
      </c>
    </row>
    <row r="37" spans="1:18" s="311" customFormat="1" ht="31.5" x14ac:dyDescent="0.25">
      <c r="A37" s="3073"/>
      <c r="B37" s="19" t="s">
        <v>568</v>
      </c>
      <c r="C37" s="19" t="s">
        <v>568</v>
      </c>
      <c r="D37" s="2613">
        <f t="shared" ref="D37:F37" si="19">SUM(D33:D36)</f>
        <v>0</v>
      </c>
      <c r="E37" s="2613">
        <f t="shared" si="19"/>
        <v>0</v>
      </c>
      <c r="F37" s="2613">
        <f t="shared" si="19"/>
        <v>0</v>
      </c>
      <c r="G37" s="2613">
        <v>13</v>
      </c>
      <c r="H37" s="2613">
        <v>6</v>
      </c>
      <c r="I37" s="2613">
        <v>19</v>
      </c>
      <c r="J37" s="2613">
        <v>24</v>
      </c>
      <c r="K37" s="2613">
        <v>4</v>
      </c>
      <c r="L37" s="2613">
        <v>28</v>
      </c>
      <c r="M37" s="2613">
        <f t="shared" ref="M37:M39" si="20">SUM(D37,G37,J37)</f>
        <v>37</v>
      </c>
      <c r="N37" s="2613">
        <f t="shared" ref="N37:N39" si="21">SUM(E37,H37,K37)</f>
        <v>10</v>
      </c>
      <c r="O37" s="2613">
        <f t="shared" ref="O37:O39" si="22">SUM(F37,I37,L37)</f>
        <v>47</v>
      </c>
      <c r="P37" s="1033" t="s">
        <v>1074</v>
      </c>
      <c r="Q37" s="1033" t="s">
        <v>1074</v>
      </c>
      <c r="R37" s="3154"/>
    </row>
    <row r="38" spans="1:18" s="311" customFormat="1" ht="24.75" customHeight="1" x14ac:dyDescent="0.25">
      <c r="A38" s="3073"/>
      <c r="B38" s="19" t="s">
        <v>257</v>
      </c>
      <c r="C38" s="19" t="s">
        <v>257</v>
      </c>
      <c r="D38" s="2613">
        <f t="shared" ref="D38:F38" si="23">SUM(D34:D37)</f>
        <v>0</v>
      </c>
      <c r="E38" s="2613">
        <f t="shared" si="23"/>
        <v>0</v>
      </c>
      <c r="F38" s="2613">
        <f t="shared" si="23"/>
        <v>0</v>
      </c>
      <c r="G38" s="2613">
        <v>0</v>
      </c>
      <c r="H38" s="2613">
        <v>0</v>
      </c>
      <c r="I38" s="2613">
        <v>0</v>
      </c>
      <c r="J38" s="2613">
        <v>21</v>
      </c>
      <c r="K38" s="2613">
        <v>4</v>
      </c>
      <c r="L38" s="2613">
        <v>25</v>
      </c>
      <c r="M38" s="2613">
        <f t="shared" si="20"/>
        <v>21</v>
      </c>
      <c r="N38" s="2613">
        <f t="shared" si="21"/>
        <v>4</v>
      </c>
      <c r="O38" s="2613">
        <f t="shared" si="22"/>
        <v>25</v>
      </c>
      <c r="P38" s="1033" t="s">
        <v>1075</v>
      </c>
      <c r="Q38" s="1033" t="s">
        <v>1076</v>
      </c>
      <c r="R38" s="3154"/>
    </row>
    <row r="39" spans="1:18" s="311" customFormat="1" ht="28.5" customHeight="1" x14ac:dyDescent="0.25">
      <c r="A39" s="3073"/>
      <c r="B39" s="19" t="s">
        <v>1077</v>
      </c>
      <c r="C39" s="19" t="s">
        <v>1077</v>
      </c>
      <c r="D39" s="2613">
        <f t="shared" ref="D39:F39" si="24">SUM(D35:D38)</f>
        <v>0</v>
      </c>
      <c r="E39" s="2613">
        <f t="shared" si="24"/>
        <v>0</v>
      </c>
      <c r="F39" s="2613">
        <f t="shared" si="24"/>
        <v>0</v>
      </c>
      <c r="G39" s="2613">
        <v>13</v>
      </c>
      <c r="H39" s="2613">
        <v>6</v>
      </c>
      <c r="I39" s="2613">
        <v>19</v>
      </c>
      <c r="J39" s="2613">
        <v>0</v>
      </c>
      <c r="K39" s="2613">
        <v>0</v>
      </c>
      <c r="L39" s="2613">
        <v>0</v>
      </c>
      <c r="M39" s="2613">
        <f t="shared" si="20"/>
        <v>13</v>
      </c>
      <c r="N39" s="2613">
        <f t="shared" si="21"/>
        <v>6</v>
      </c>
      <c r="O39" s="2613">
        <f t="shared" si="22"/>
        <v>19</v>
      </c>
      <c r="P39" s="1033" t="s">
        <v>570</v>
      </c>
      <c r="Q39" s="1033" t="s">
        <v>570</v>
      </c>
      <c r="R39" s="3154"/>
    </row>
    <row r="40" spans="1:18" s="311" customFormat="1" ht="23.25" customHeight="1" x14ac:dyDescent="0.25">
      <c r="A40" s="3073" t="s">
        <v>46</v>
      </c>
      <c r="B40" s="3073"/>
      <c r="C40" s="3073"/>
      <c r="D40" s="2613">
        <f>SUM(D36:D39)</f>
        <v>0</v>
      </c>
      <c r="E40" s="2613">
        <f t="shared" ref="E40:O40" si="25">SUM(E36:E39)</f>
        <v>0</v>
      </c>
      <c r="F40" s="2613">
        <f t="shared" si="25"/>
        <v>0</v>
      </c>
      <c r="G40" s="2613">
        <f t="shared" si="25"/>
        <v>40</v>
      </c>
      <c r="H40" s="2613">
        <f t="shared" si="25"/>
        <v>19</v>
      </c>
      <c r="I40" s="2613">
        <f t="shared" si="25"/>
        <v>59</v>
      </c>
      <c r="J40" s="2613">
        <f t="shared" si="25"/>
        <v>45</v>
      </c>
      <c r="K40" s="2613">
        <f t="shared" si="25"/>
        <v>8</v>
      </c>
      <c r="L40" s="2613">
        <f t="shared" si="25"/>
        <v>53</v>
      </c>
      <c r="M40" s="2613">
        <f t="shared" si="25"/>
        <v>85</v>
      </c>
      <c r="N40" s="2613">
        <f t="shared" si="25"/>
        <v>27</v>
      </c>
      <c r="O40" s="2613">
        <f t="shared" si="25"/>
        <v>112</v>
      </c>
      <c r="P40" s="3075" t="s">
        <v>133</v>
      </c>
      <c r="Q40" s="3075"/>
      <c r="R40" s="3075"/>
    </row>
    <row r="41" spans="1:18" s="311" customFormat="1" ht="36" customHeight="1" x14ac:dyDescent="0.25">
      <c r="A41" s="3073" t="s">
        <v>1145</v>
      </c>
      <c r="B41" s="1971" t="s">
        <v>1712</v>
      </c>
      <c r="C41" s="879" t="s">
        <v>1712</v>
      </c>
      <c r="D41" s="2613">
        <v>0</v>
      </c>
      <c r="E41" s="2613">
        <v>0</v>
      </c>
      <c r="F41" s="2613">
        <v>0</v>
      </c>
      <c r="G41" s="2613">
        <v>29</v>
      </c>
      <c r="H41" s="2613">
        <v>7</v>
      </c>
      <c r="I41" s="2613">
        <v>36</v>
      </c>
      <c r="J41" s="2613">
        <v>3</v>
      </c>
      <c r="K41" s="2613">
        <v>0</v>
      </c>
      <c r="L41" s="2613">
        <v>3</v>
      </c>
      <c r="M41" s="2613">
        <f t="shared" ref="M41:O44" si="26">SUM(J41,G41,D41)</f>
        <v>32</v>
      </c>
      <c r="N41" s="2613">
        <f t="shared" si="26"/>
        <v>7</v>
      </c>
      <c r="O41" s="2613">
        <f t="shared" si="26"/>
        <v>39</v>
      </c>
      <c r="P41" s="1130" t="s">
        <v>256</v>
      </c>
      <c r="Q41" s="1130" t="s">
        <v>256</v>
      </c>
      <c r="R41" s="3154" t="s">
        <v>866</v>
      </c>
    </row>
    <row r="42" spans="1:18" s="311" customFormat="1" ht="35.25" customHeight="1" x14ac:dyDescent="0.25">
      <c r="A42" s="3073"/>
      <c r="B42" s="879" t="s">
        <v>1079</v>
      </c>
      <c r="C42" s="879" t="s">
        <v>1079</v>
      </c>
      <c r="D42" s="2613">
        <v>0</v>
      </c>
      <c r="E42" s="2613">
        <v>0</v>
      </c>
      <c r="F42" s="2613">
        <v>0</v>
      </c>
      <c r="G42" s="2613">
        <v>1</v>
      </c>
      <c r="H42" s="2613">
        <v>0</v>
      </c>
      <c r="I42" s="2613">
        <v>1</v>
      </c>
      <c r="J42" s="2613">
        <v>0</v>
      </c>
      <c r="K42" s="2613">
        <v>1</v>
      </c>
      <c r="L42" s="2613">
        <v>1</v>
      </c>
      <c r="M42" s="2613">
        <f t="shared" si="26"/>
        <v>1</v>
      </c>
      <c r="N42" s="2613">
        <f t="shared" si="26"/>
        <v>1</v>
      </c>
      <c r="O42" s="2613">
        <f t="shared" si="26"/>
        <v>2</v>
      </c>
      <c r="P42" s="1033" t="s">
        <v>1080</v>
      </c>
      <c r="Q42" s="880" t="s">
        <v>1080</v>
      </c>
      <c r="R42" s="3154"/>
    </row>
    <row r="43" spans="1:18" s="311" customFormat="1" ht="40.5" customHeight="1" x14ac:dyDescent="0.25">
      <c r="A43" s="3073"/>
      <c r="B43" s="879" t="s">
        <v>1081</v>
      </c>
      <c r="C43" s="879" t="s">
        <v>1081</v>
      </c>
      <c r="D43" s="2613">
        <v>0</v>
      </c>
      <c r="E43" s="2613">
        <v>0</v>
      </c>
      <c r="F43" s="2613">
        <v>0</v>
      </c>
      <c r="G43" s="2613">
        <v>0</v>
      </c>
      <c r="H43" s="2613">
        <v>0</v>
      </c>
      <c r="I43" s="2613">
        <v>0</v>
      </c>
      <c r="J43" s="2613">
        <v>0</v>
      </c>
      <c r="K43" s="2613">
        <v>1</v>
      </c>
      <c r="L43" s="2613">
        <v>1</v>
      </c>
      <c r="M43" s="2613">
        <f t="shared" si="26"/>
        <v>0</v>
      </c>
      <c r="N43" s="2613">
        <f t="shared" si="26"/>
        <v>1</v>
      </c>
      <c r="O43" s="2613">
        <f t="shared" si="26"/>
        <v>1</v>
      </c>
      <c r="P43" s="1033" t="s">
        <v>581</v>
      </c>
      <c r="Q43" s="880" t="s">
        <v>581</v>
      </c>
      <c r="R43" s="3154"/>
    </row>
    <row r="44" spans="1:18" s="311" customFormat="1" ht="44.25" customHeight="1" x14ac:dyDescent="0.25">
      <c r="A44" s="3073"/>
      <c r="B44" s="879" t="s">
        <v>1082</v>
      </c>
      <c r="C44" s="879" t="s">
        <v>1082</v>
      </c>
      <c r="D44" s="2613">
        <v>0</v>
      </c>
      <c r="E44" s="2613">
        <v>0</v>
      </c>
      <c r="F44" s="2613">
        <v>0</v>
      </c>
      <c r="G44" s="2613">
        <v>18</v>
      </c>
      <c r="H44" s="2613">
        <v>17</v>
      </c>
      <c r="I44" s="2613">
        <v>35</v>
      </c>
      <c r="J44" s="2613">
        <v>22</v>
      </c>
      <c r="K44" s="2613">
        <v>18</v>
      </c>
      <c r="L44" s="2613">
        <v>40</v>
      </c>
      <c r="M44" s="2613">
        <f t="shared" si="26"/>
        <v>40</v>
      </c>
      <c r="N44" s="2613">
        <f t="shared" si="26"/>
        <v>35</v>
      </c>
      <c r="O44" s="2613">
        <f t="shared" si="26"/>
        <v>75</v>
      </c>
      <c r="P44" s="460" t="s">
        <v>1083</v>
      </c>
      <c r="Q44" s="460" t="s">
        <v>1083</v>
      </c>
      <c r="R44" s="3154"/>
    </row>
    <row r="45" spans="1:18" s="311" customFormat="1" ht="30.75" customHeight="1" thickBot="1" x14ac:dyDescent="0.3">
      <c r="A45" s="3092" t="s">
        <v>46</v>
      </c>
      <c r="B45" s="3092"/>
      <c r="C45" s="3092"/>
      <c r="D45" s="2614">
        <f t="shared" ref="D45:O45" si="27">SUM(D41:D44)</f>
        <v>0</v>
      </c>
      <c r="E45" s="2614">
        <f t="shared" si="27"/>
        <v>0</v>
      </c>
      <c r="F45" s="2614">
        <f t="shared" si="27"/>
        <v>0</v>
      </c>
      <c r="G45" s="2614">
        <f t="shared" si="27"/>
        <v>48</v>
      </c>
      <c r="H45" s="2614">
        <f t="shared" si="27"/>
        <v>24</v>
      </c>
      <c r="I45" s="2614">
        <f t="shared" si="27"/>
        <v>72</v>
      </c>
      <c r="J45" s="2614">
        <f t="shared" si="27"/>
        <v>25</v>
      </c>
      <c r="K45" s="2614">
        <f t="shared" si="27"/>
        <v>20</v>
      </c>
      <c r="L45" s="2614">
        <f t="shared" si="27"/>
        <v>45</v>
      </c>
      <c r="M45" s="2614">
        <f t="shared" si="27"/>
        <v>73</v>
      </c>
      <c r="N45" s="2614">
        <f t="shared" si="27"/>
        <v>44</v>
      </c>
      <c r="O45" s="2614">
        <f t="shared" si="27"/>
        <v>117</v>
      </c>
      <c r="P45" s="3153" t="s">
        <v>133</v>
      </c>
      <c r="Q45" s="3153"/>
      <c r="R45" s="3153"/>
    </row>
    <row r="46" spans="1:18" s="311" customFormat="1" ht="13.5" customHeight="1" x14ac:dyDescent="0.25">
      <c r="A46" s="369"/>
      <c r="B46" s="369"/>
      <c r="C46" s="369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370"/>
      <c r="Q46" s="370"/>
      <c r="R46" s="370"/>
    </row>
    <row r="47" spans="1:18" s="311" customFormat="1" ht="13.5" customHeight="1" x14ac:dyDescent="0.25">
      <c r="A47" s="1516"/>
      <c r="B47" s="1516"/>
      <c r="C47" s="151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1519"/>
      <c r="Q47" s="1519"/>
      <c r="R47" s="1519"/>
    </row>
    <row r="48" spans="1:18" s="311" customFormat="1" ht="13.5" customHeight="1" x14ac:dyDescent="0.25">
      <c r="A48" s="1967"/>
      <c r="B48" s="1967"/>
      <c r="C48" s="1967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1969"/>
      <c r="Q48" s="1969"/>
      <c r="R48" s="1969"/>
    </row>
    <row r="49" spans="1:18" s="311" customFormat="1" ht="13.5" customHeight="1" x14ac:dyDescent="0.25">
      <c r="A49" s="1967"/>
      <c r="B49" s="1967"/>
      <c r="C49" s="1967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1969"/>
      <c r="Q49" s="1969"/>
      <c r="R49" s="1969"/>
    </row>
    <row r="50" spans="1:18" s="311" customFormat="1" ht="13.5" customHeight="1" x14ac:dyDescent="0.25">
      <c r="A50" s="1967"/>
      <c r="B50" s="1967"/>
      <c r="C50" s="1967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1969"/>
      <c r="Q50" s="1969"/>
      <c r="R50" s="1969"/>
    </row>
    <row r="51" spans="1:18" s="311" customFormat="1" ht="13.5" customHeight="1" x14ac:dyDescent="0.25">
      <c r="A51" s="1516"/>
      <c r="B51" s="1516"/>
      <c r="C51" s="151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1519"/>
      <c r="Q51" s="1519"/>
      <c r="R51" s="1519"/>
    </row>
    <row r="52" spans="1:18" ht="23.25" customHeight="1" thickBot="1" x14ac:dyDescent="0.3">
      <c r="A52" s="3068" t="s">
        <v>2688</v>
      </c>
      <c r="B52" s="3068"/>
      <c r="C52" s="3068"/>
      <c r="D52" s="3068"/>
      <c r="E52" s="3068"/>
      <c r="F52" s="3068"/>
      <c r="G52" s="3068"/>
      <c r="H52" s="3068"/>
      <c r="I52" s="3068"/>
      <c r="J52" s="3068"/>
      <c r="K52" s="3068"/>
      <c r="L52" s="3068"/>
      <c r="M52" s="3068"/>
      <c r="N52" s="3068"/>
      <c r="O52" s="3068"/>
      <c r="P52" s="1476"/>
      <c r="Q52" s="3172" t="s">
        <v>2689</v>
      </c>
      <c r="R52" s="3172"/>
    </row>
    <row r="53" spans="1:18" ht="24.75" customHeight="1" thickTop="1" x14ac:dyDescent="0.25">
      <c r="A53" s="2976" t="s">
        <v>1039</v>
      </c>
      <c r="B53" s="2972" t="s">
        <v>1040</v>
      </c>
      <c r="C53" s="2972" t="s">
        <v>45</v>
      </c>
      <c r="D53" s="2972" t="s">
        <v>33</v>
      </c>
      <c r="E53" s="2972"/>
      <c r="F53" s="2972"/>
      <c r="G53" s="2972" t="s">
        <v>1</v>
      </c>
      <c r="H53" s="2972"/>
      <c r="I53" s="2972"/>
      <c r="J53" s="2972" t="s">
        <v>2</v>
      </c>
      <c r="K53" s="2972"/>
      <c r="L53" s="2972"/>
      <c r="M53" s="2847" t="s">
        <v>31</v>
      </c>
      <c r="N53" s="2847"/>
      <c r="O53" s="2847"/>
      <c r="P53" s="3084" t="s">
        <v>99</v>
      </c>
      <c r="Q53" s="3084" t="s">
        <v>126</v>
      </c>
      <c r="R53" s="3112" t="s">
        <v>126</v>
      </c>
    </row>
    <row r="54" spans="1:18" ht="24.75" customHeight="1" x14ac:dyDescent="0.25">
      <c r="A54" s="2977"/>
      <c r="B54" s="3060"/>
      <c r="C54" s="3060"/>
      <c r="D54" s="2969" t="s">
        <v>94</v>
      </c>
      <c r="E54" s="2969"/>
      <c r="F54" s="2969"/>
      <c r="G54" s="2969" t="s">
        <v>95</v>
      </c>
      <c r="H54" s="2969"/>
      <c r="I54" s="2969"/>
      <c r="J54" s="2969" t="s">
        <v>96</v>
      </c>
      <c r="K54" s="2969"/>
      <c r="L54" s="2969"/>
      <c r="M54" s="2827" t="s">
        <v>116</v>
      </c>
      <c r="N54" s="2827"/>
      <c r="O54" s="2827"/>
      <c r="P54" s="3085"/>
      <c r="Q54" s="3085"/>
      <c r="R54" s="3113"/>
    </row>
    <row r="55" spans="1:18" ht="24.75" customHeight="1" x14ac:dyDescent="0.25">
      <c r="A55" s="2977"/>
      <c r="B55" s="3060"/>
      <c r="C55" s="3060"/>
      <c r="D55" s="2559" t="s">
        <v>204</v>
      </c>
      <c r="E55" s="2559" t="s">
        <v>2833</v>
      </c>
      <c r="F55" s="2559" t="s">
        <v>26</v>
      </c>
      <c r="G55" s="2559" t="s">
        <v>204</v>
      </c>
      <c r="H55" s="2559" t="s">
        <v>2833</v>
      </c>
      <c r="I55" s="2559" t="s">
        <v>26</v>
      </c>
      <c r="J55" s="2559" t="s">
        <v>204</v>
      </c>
      <c r="K55" s="2559" t="s">
        <v>2833</v>
      </c>
      <c r="L55" s="2559" t="s">
        <v>26</v>
      </c>
      <c r="M55" s="2559" t="s">
        <v>204</v>
      </c>
      <c r="N55" s="2559" t="s">
        <v>2833</v>
      </c>
      <c r="O55" s="2559" t="s">
        <v>26</v>
      </c>
      <c r="P55" s="3085"/>
      <c r="Q55" s="3085"/>
      <c r="R55" s="3113"/>
    </row>
    <row r="56" spans="1:18" s="311" customFormat="1" ht="24.75" customHeight="1" thickBot="1" x14ac:dyDescent="0.3">
      <c r="A56" s="2978"/>
      <c r="B56" s="3064"/>
      <c r="C56" s="3064"/>
      <c r="D56" s="16" t="s">
        <v>181</v>
      </c>
      <c r="E56" s="16" t="s">
        <v>182</v>
      </c>
      <c r="F56" s="16" t="s">
        <v>183</v>
      </c>
      <c r="G56" s="16" t="s">
        <v>181</v>
      </c>
      <c r="H56" s="16" t="s">
        <v>182</v>
      </c>
      <c r="I56" s="16" t="s">
        <v>183</v>
      </c>
      <c r="J56" s="16" t="s">
        <v>181</v>
      </c>
      <c r="K56" s="16" t="s">
        <v>182</v>
      </c>
      <c r="L56" s="16" t="s">
        <v>183</v>
      </c>
      <c r="M56" s="16" t="s">
        <v>181</v>
      </c>
      <c r="N56" s="16" t="s">
        <v>182</v>
      </c>
      <c r="O56" s="16" t="s">
        <v>183</v>
      </c>
      <c r="P56" s="3088"/>
      <c r="Q56" s="3088"/>
      <c r="R56" s="3114"/>
    </row>
    <row r="57" spans="1:18" s="311" customFormat="1" ht="31.5" customHeight="1" x14ac:dyDescent="0.25">
      <c r="A57" s="1255" t="s">
        <v>582</v>
      </c>
      <c r="B57" s="168"/>
      <c r="C57" s="168"/>
      <c r="D57" s="46">
        <v>0</v>
      </c>
      <c r="E57" s="46">
        <v>0</v>
      </c>
      <c r="F57" s="46">
        <v>0</v>
      </c>
      <c r="G57" s="46">
        <v>17</v>
      </c>
      <c r="H57" s="46">
        <v>28</v>
      </c>
      <c r="I57" s="46">
        <v>45</v>
      </c>
      <c r="J57" s="46">
        <v>5</v>
      </c>
      <c r="K57" s="46">
        <v>6</v>
      </c>
      <c r="L57" s="46">
        <v>11</v>
      </c>
      <c r="M57" s="46">
        <f>SUM(J57,G57,D57)</f>
        <v>22</v>
      </c>
      <c r="N57" s="46">
        <f t="shared" ref="N57:O59" si="28">SUM(K57,H57,E57)</f>
        <v>34</v>
      </c>
      <c r="O57" s="46">
        <f t="shared" si="28"/>
        <v>56</v>
      </c>
      <c r="P57" s="371"/>
      <c r="Q57" s="1307"/>
      <c r="R57" s="457" t="s">
        <v>141</v>
      </c>
    </row>
    <row r="58" spans="1:18" s="311" customFormat="1" ht="31.5" customHeight="1" x14ac:dyDescent="0.25">
      <c r="A58" s="3073" t="s">
        <v>1026</v>
      </c>
      <c r="B58" s="19" t="s">
        <v>1088</v>
      </c>
      <c r="C58" s="378"/>
      <c r="D58" s="2613">
        <v>0</v>
      </c>
      <c r="E58" s="2613">
        <v>0</v>
      </c>
      <c r="F58" s="2613">
        <v>0</v>
      </c>
      <c r="G58" s="2613">
        <v>4</v>
      </c>
      <c r="H58" s="2613">
        <v>13</v>
      </c>
      <c r="I58" s="2613">
        <v>17</v>
      </c>
      <c r="J58" s="2613">
        <v>0</v>
      </c>
      <c r="K58" s="2613">
        <v>0</v>
      </c>
      <c r="L58" s="2613">
        <v>0</v>
      </c>
      <c r="M58" s="2613">
        <f t="shared" ref="M58:M59" si="29">SUM(J58,G58,D58)</f>
        <v>4</v>
      </c>
      <c r="N58" s="2613">
        <f t="shared" si="28"/>
        <v>13</v>
      </c>
      <c r="O58" s="2613">
        <f t="shared" si="28"/>
        <v>17</v>
      </c>
      <c r="P58" s="363"/>
      <c r="Q58" s="1033" t="s">
        <v>1089</v>
      </c>
      <c r="R58" s="3078" t="s">
        <v>1085</v>
      </c>
    </row>
    <row r="59" spans="1:18" s="311" customFormat="1" ht="31.5" customHeight="1" x14ac:dyDescent="0.25">
      <c r="A59" s="3073"/>
      <c r="B59" s="19" t="s">
        <v>1086</v>
      </c>
      <c r="C59" s="150"/>
      <c r="D59" s="2613">
        <v>0</v>
      </c>
      <c r="E59" s="2613">
        <v>0</v>
      </c>
      <c r="F59" s="2613">
        <v>0</v>
      </c>
      <c r="G59" s="2613">
        <v>4</v>
      </c>
      <c r="H59" s="2613">
        <v>14</v>
      </c>
      <c r="I59" s="2613">
        <v>18</v>
      </c>
      <c r="J59" s="2613">
        <v>2</v>
      </c>
      <c r="K59" s="2613">
        <v>10</v>
      </c>
      <c r="L59" s="2613">
        <v>12</v>
      </c>
      <c r="M59" s="2613">
        <f t="shared" si="29"/>
        <v>6</v>
      </c>
      <c r="N59" s="2613">
        <f t="shared" si="28"/>
        <v>24</v>
      </c>
      <c r="O59" s="2613">
        <f t="shared" si="28"/>
        <v>30</v>
      </c>
      <c r="P59" s="363"/>
      <c r="Q59" s="1033" t="s">
        <v>1087</v>
      </c>
      <c r="R59" s="3074"/>
    </row>
    <row r="60" spans="1:18" ht="31.5" customHeight="1" x14ac:dyDescent="0.25">
      <c r="A60" s="3073" t="s">
        <v>46</v>
      </c>
      <c r="B60" s="3073"/>
      <c r="C60" s="3073"/>
      <c r="D60" s="46">
        <f>SUM(D58:D59)</f>
        <v>0</v>
      </c>
      <c r="E60" s="46">
        <f t="shared" ref="E60:O60" si="30">SUM(E58:E59)</f>
        <v>0</v>
      </c>
      <c r="F60" s="46">
        <f t="shared" si="30"/>
        <v>0</v>
      </c>
      <c r="G60" s="46">
        <f t="shared" si="30"/>
        <v>8</v>
      </c>
      <c r="H60" s="46">
        <f t="shared" si="30"/>
        <v>27</v>
      </c>
      <c r="I60" s="46">
        <f t="shared" si="30"/>
        <v>35</v>
      </c>
      <c r="J60" s="46">
        <f t="shared" si="30"/>
        <v>2</v>
      </c>
      <c r="K60" s="46">
        <f t="shared" si="30"/>
        <v>10</v>
      </c>
      <c r="L60" s="46">
        <f t="shared" si="30"/>
        <v>12</v>
      </c>
      <c r="M60" s="46">
        <f t="shared" si="30"/>
        <v>10</v>
      </c>
      <c r="N60" s="46">
        <f t="shared" si="30"/>
        <v>37</v>
      </c>
      <c r="O60" s="46">
        <f t="shared" si="30"/>
        <v>47</v>
      </c>
      <c r="P60" s="3180" t="s">
        <v>133</v>
      </c>
      <c r="Q60" s="3180"/>
      <c r="R60" s="3180"/>
    </row>
    <row r="61" spans="1:18" s="311" customFormat="1" ht="30" customHeight="1" x14ac:dyDescent="0.25">
      <c r="A61" s="3073" t="s">
        <v>1090</v>
      </c>
      <c r="B61" s="19" t="s">
        <v>1146</v>
      </c>
      <c r="C61" s="19" t="s">
        <v>1146</v>
      </c>
      <c r="D61" s="2613">
        <f t="shared" ref="D61:F61" si="31">SUM(D59:D60)</f>
        <v>0</v>
      </c>
      <c r="E61" s="2613">
        <f t="shared" si="31"/>
        <v>0</v>
      </c>
      <c r="F61" s="2613">
        <f t="shared" si="31"/>
        <v>0</v>
      </c>
      <c r="G61" s="2613">
        <v>13</v>
      </c>
      <c r="H61" s="2613">
        <v>7</v>
      </c>
      <c r="I61" s="2613">
        <v>20</v>
      </c>
      <c r="J61" s="2613">
        <v>0</v>
      </c>
      <c r="K61" s="2613">
        <v>0</v>
      </c>
      <c r="L61" s="2613">
        <v>0</v>
      </c>
      <c r="M61" s="2613">
        <f t="shared" ref="M61:O63" si="32">SUM(J61,G61,D61)</f>
        <v>13</v>
      </c>
      <c r="N61" s="2613">
        <f t="shared" si="32"/>
        <v>7</v>
      </c>
      <c r="O61" s="2613">
        <f t="shared" si="32"/>
        <v>20</v>
      </c>
      <c r="P61" s="816" t="s">
        <v>1147</v>
      </c>
      <c r="Q61" s="818" t="s">
        <v>1147</v>
      </c>
      <c r="R61" s="3078" t="s">
        <v>1147</v>
      </c>
    </row>
    <row r="62" spans="1:18" s="311" customFormat="1" ht="37.5" customHeight="1" x14ac:dyDescent="0.25">
      <c r="A62" s="3073"/>
      <c r="B62" s="19" t="s">
        <v>582</v>
      </c>
      <c r="C62" s="19" t="s">
        <v>582</v>
      </c>
      <c r="D62" s="2613">
        <f t="shared" ref="D62:F62" si="33">SUM(D60:D61)</f>
        <v>0</v>
      </c>
      <c r="E62" s="2613">
        <f t="shared" si="33"/>
        <v>0</v>
      </c>
      <c r="F62" s="2613">
        <f t="shared" si="33"/>
        <v>0</v>
      </c>
      <c r="G62" s="2613">
        <v>6</v>
      </c>
      <c r="H62" s="2613">
        <v>16</v>
      </c>
      <c r="I62" s="2613">
        <v>22</v>
      </c>
      <c r="J62" s="2613">
        <v>0</v>
      </c>
      <c r="K62" s="2613">
        <v>0</v>
      </c>
      <c r="L62" s="2613">
        <v>0</v>
      </c>
      <c r="M62" s="2613">
        <f t="shared" si="32"/>
        <v>6</v>
      </c>
      <c r="N62" s="2613">
        <f t="shared" si="32"/>
        <v>16</v>
      </c>
      <c r="O62" s="2613">
        <f t="shared" si="32"/>
        <v>22</v>
      </c>
      <c r="P62" s="1033" t="s">
        <v>583</v>
      </c>
      <c r="Q62" s="1033" t="s">
        <v>583</v>
      </c>
      <c r="R62" s="3074"/>
    </row>
    <row r="63" spans="1:18" s="311" customFormat="1" ht="37.5" customHeight="1" x14ac:dyDescent="0.25">
      <c r="A63" s="3076"/>
      <c r="B63" s="296" t="s">
        <v>1094</v>
      </c>
      <c r="C63" s="296" t="s">
        <v>1094</v>
      </c>
      <c r="D63" s="2615">
        <f t="shared" ref="D63:F63" si="34">SUM(D61:D62)</f>
        <v>0</v>
      </c>
      <c r="E63" s="2615">
        <f t="shared" si="34"/>
        <v>0</v>
      </c>
      <c r="F63" s="2615">
        <f t="shared" si="34"/>
        <v>0</v>
      </c>
      <c r="G63" s="2615">
        <v>7</v>
      </c>
      <c r="H63" s="2615">
        <v>13</v>
      </c>
      <c r="I63" s="2615">
        <v>20</v>
      </c>
      <c r="J63" s="2615">
        <v>0</v>
      </c>
      <c r="K63" s="2615">
        <v>0</v>
      </c>
      <c r="L63" s="2615">
        <v>0</v>
      </c>
      <c r="M63" s="2615">
        <f t="shared" si="32"/>
        <v>7</v>
      </c>
      <c r="N63" s="2615">
        <f t="shared" si="32"/>
        <v>13</v>
      </c>
      <c r="O63" s="2615">
        <f t="shared" si="32"/>
        <v>20</v>
      </c>
      <c r="P63" s="1015" t="s">
        <v>1148</v>
      </c>
      <c r="Q63" s="1015" t="s">
        <v>1148</v>
      </c>
      <c r="R63" s="3074"/>
    </row>
    <row r="64" spans="1:18" ht="32.25" customHeight="1" x14ac:dyDescent="0.25">
      <c r="A64" s="3073" t="s">
        <v>46</v>
      </c>
      <c r="B64" s="3073"/>
      <c r="C64" s="3073"/>
      <c r="D64" s="2613">
        <f>SUM(D61:D63)</f>
        <v>0</v>
      </c>
      <c r="E64" s="2613">
        <f t="shared" ref="E64:O64" si="35">SUM(E61:E63)</f>
        <v>0</v>
      </c>
      <c r="F64" s="2613">
        <f t="shared" si="35"/>
        <v>0</v>
      </c>
      <c r="G64" s="2613">
        <f t="shared" si="35"/>
        <v>26</v>
      </c>
      <c r="H64" s="2613">
        <f t="shared" si="35"/>
        <v>36</v>
      </c>
      <c r="I64" s="2613">
        <f t="shared" si="35"/>
        <v>62</v>
      </c>
      <c r="J64" s="2613">
        <f t="shared" si="35"/>
        <v>0</v>
      </c>
      <c r="K64" s="2613">
        <f t="shared" si="35"/>
        <v>0</v>
      </c>
      <c r="L64" s="2613">
        <f t="shared" si="35"/>
        <v>0</v>
      </c>
      <c r="M64" s="2613">
        <f t="shared" si="35"/>
        <v>26</v>
      </c>
      <c r="N64" s="2613">
        <f t="shared" si="35"/>
        <v>36</v>
      </c>
      <c r="O64" s="2613">
        <f t="shared" si="35"/>
        <v>62</v>
      </c>
      <c r="P64" s="3075" t="s">
        <v>251</v>
      </c>
      <c r="Q64" s="3075"/>
      <c r="R64" s="880"/>
    </row>
    <row r="65" spans="1:44" s="311" customFormat="1" ht="37.5" customHeight="1" x14ac:dyDescent="0.25">
      <c r="A65" s="3076" t="s">
        <v>322</v>
      </c>
      <c r="B65" s="1131" t="s">
        <v>322</v>
      </c>
      <c r="C65" s="1131"/>
      <c r="D65" s="2613">
        <v>0</v>
      </c>
      <c r="E65" s="2613">
        <v>0</v>
      </c>
      <c r="F65" s="2613">
        <v>0</v>
      </c>
      <c r="G65" s="2613">
        <v>0</v>
      </c>
      <c r="H65" s="2613">
        <v>0</v>
      </c>
      <c r="I65" s="2613">
        <v>0</v>
      </c>
      <c r="J65" s="2613">
        <v>10</v>
      </c>
      <c r="K65" s="2613">
        <v>8</v>
      </c>
      <c r="L65" s="2613">
        <v>18</v>
      </c>
      <c r="M65" s="2613">
        <f t="shared" ref="M65:O67" si="36">SUM(J65,G65,D65)</f>
        <v>10</v>
      </c>
      <c r="N65" s="2613">
        <f t="shared" si="36"/>
        <v>8</v>
      </c>
      <c r="O65" s="2613">
        <f t="shared" si="36"/>
        <v>18</v>
      </c>
      <c r="P65" s="1031"/>
      <c r="Q65" s="1012" t="s">
        <v>319</v>
      </c>
      <c r="R65" s="3076" t="s">
        <v>319</v>
      </c>
    </row>
    <row r="66" spans="1:44" s="311" customFormat="1" ht="37.5" customHeight="1" x14ac:dyDescent="0.25">
      <c r="A66" s="2969"/>
      <c r="B66" s="19" t="s">
        <v>1149</v>
      </c>
      <c r="C66" s="19" t="s">
        <v>1149</v>
      </c>
      <c r="D66" s="2613">
        <v>0</v>
      </c>
      <c r="E66" s="2613">
        <v>0</v>
      </c>
      <c r="F66" s="2613">
        <v>0</v>
      </c>
      <c r="G66" s="2613">
        <v>6</v>
      </c>
      <c r="H66" s="2613">
        <v>9</v>
      </c>
      <c r="I66" s="2613">
        <v>15</v>
      </c>
      <c r="J66" s="2613">
        <v>0</v>
      </c>
      <c r="K66" s="2613">
        <v>0</v>
      </c>
      <c r="L66" s="2613">
        <v>0</v>
      </c>
      <c r="M66" s="2613">
        <f t="shared" si="36"/>
        <v>6</v>
      </c>
      <c r="N66" s="2613">
        <f t="shared" si="36"/>
        <v>9</v>
      </c>
      <c r="O66" s="2613">
        <f t="shared" si="36"/>
        <v>15</v>
      </c>
      <c r="P66" s="1033" t="s">
        <v>1150</v>
      </c>
      <c r="Q66" s="1033" t="s">
        <v>1150</v>
      </c>
      <c r="R66" s="2969"/>
    </row>
    <row r="67" spans="1:44" s="311" customFormat="1" ht="52.5" customHeight="1" x14ac:dyDescent="0.25">
      <c r="A67" s="3077"/>
      <c r="B67" s="296" t="s">
        <v>1100</v>
      </c>
      <c r="C67" s="296" t="s">
        <v>1151</v>
      </c>
      <c r="D67" s="2613">
        <v>0</v>
      </c>
      <c r="E67" s="2613">
        <v>0</v>
      </c>
      <c r="F67" s="2613">
        <v>0</v>
      </c>
      <c r="G67" s="2615">
        <v>9</v>
      </c>
      <c r="H67" s="2615">
        <v>11</v>
      </c>
      <c r="I67" s="2615">
        <v>20</v>
      </c>
      <c r="J67" s="2613">
        <v>0</v>
      </c>
      <c r="K67" s="2613">
        <v>0</v>
      </c>
      <c r="L67" s="2613">
        <v>0</v>
      </c>
      <c r="M67" s="2615">
        <f t="shared" si="36"/>
        <v>9</v>
      </c>
      <c r="N67" s="2615">
        <f t="shared" si="36"/>
        <v>11</v>
      </c>
      <c r="O67" s="2615">
        <f t="shared" si="36"/>
        <v>20</v>
      </c>
      <c r="P67" s="816" t="s">
        <v>1099</v>
      </c>
      <c r="Q67" s="816" t="s">
        <v>1099</v>
      </c>
      <c r="R67" s="3077"/>
    </row>
    <row r="68" spans="1:44" s="330" customFormat="1" ht="33.75" customHeight="1" thickBot="1" x14ac:dyDescent="0.3">
      <c r="A68" s="3177" t="s">
        <v>46</v>
      </c>
      <c r="B68" s="3178"/>
      <c r="C68" s="3179"/>
      <c r="D68" s="2616">
        <f>SUM(D65:D67)</f>
        <v>0</v>
      </c>
      <c r="E68" s="2616">
        <f t="shared" ref="E68:O68" si="37">SUM(E65:E67)</f>
        <v>0</v>
      </c>
      <c r="F68" s="2616">
        <f t="shared" si="37"/>
        <v>0</v>
      </c>
      <c r="G68" s="2616">
        <f t="shared" si="37"/>
        <v>15</v>
      </c>
      <c r="H68" s="2616">
        <f t="shared" si="37"/>
        <v>20</v>
      </c>
      <c r="I68" s="2616">
        <f t="shared" si="37"/>
        <v>35</v>
      </c>
      <c r="J68" s="2616">
        <f t="shared" si="37"/>
        <v>10</v>
      </c>
      <c r="K68" s="2616">
        <f t="shared" si="37"/>
        <v>8</v>
      </c>
      <c r="L68" s="2616">
        <f t="shared" si="37"/>
        <v>18</v>
      </c>
      <c r="M68" s="2616">
        <f t="shared" si="37"/>
        <v>25</v>
      </c>
      <c r="N68" s="2616">
        <f t="shared" si="37"/>
        <v>28</v>
      </c>
      <c r="O68" s="2616">
        <f t="shared" si="37"/>
        <v>53</v>
      </c>
      <c r="P68" s="3093" t="s">
        <v>251</v>
      </c>
      <c r="Q68" s="3093"/>
      <c r="R68" s="3093"/>
    </row>
    <row r="69" spans="1:44" ht="15" customHeight="1" x14ac:dyDescent="0.25">
      <c r="M69" s="331"/>
      <c r="N69" s="331"/>
      <c r="O69" s="331"/>
    </row>
    <row r="70" spans="1:44" ht="15" customHeight="1" x14ac:dyDescent="0.25">
      <c r="M70" s="331"/>
      <c r="N70" s="331"/>
      <c r="O70" s="331"/>
    </row>
    <row r="71" spans="1:44" ht="15" customHeight="1" x14ac:dyDescent="0.25">
      <c r="M71" s="331"/>
      <c r="N71" s="331"/>
      <c r="O71" s="331"/>
    </row>
    <row r="72" spans="1:44" ht="15" customHeight="1" x14ac:dyDescent="0.25">
      <c r="M72" s="331"/>
      <c r="N72" s="331"/>
      <c r="O72" s="331"/>
    </row>
    <row r="73" spans="1:44" ht="15" customHeight="1" x14ac:dyDescent="0.25">
      <c r="M73" s="331"/>
      <c r="N73" s="331"/>
      <c r="O73" s="331"/>
    </row>
    <row r="74" spans="1:44" ht="15" customHeight="1" x14ac:dyDescent="0.25">
      <c r="M74" s="331"/>
      <c r="N74" s="331"/>
      <c r="O74" s="331"/>
    </row>
    <row r="75" spans="1:44" ht="15" customHeight="1" x14ac:dyDescent="0.25">
      <c r="M75" s="331"/>
      <c r="N75" s="331"/>
      <c r="O75" s="331"/>
    </row>
    <row r="76" spans="1:44" ht="15" customHeight="1" x14ac:dyDescent="0.25">
      <c r="M76" s="331"/>
      <c r="N76" s="331"/>
      <c r="O76" s="331"/>
    </row>
    <row r="77" spans="1:44" ht="15" customHeight="1" x14ac:dyDescent="0.25">
      <c r="M77" s="331"/>
      <c r="N77" s="331"/>
      <c r="O77" s="331"/>
    </row>
    <row r="78" spans="1:44" ht="15" customHeight="1" x14ac:dyDescent="0.25">
      <c r="M78" s="331"/>
      <c r="N78" s="331"/>
      <c r="O78" s="331"/>
    </row>
    <row r="79" spans="1:44" ht="15" customHeight="1" x14ac:dyDescent="0.25">
      <c r="M79" s="331"/>
      <c r="N79" s="331"/>
      <c r="O79" s="331"/>
    </row>
    <row r="80" spans="1:44" s="333" customFormat="1" ht="34.5" customHeight="1" thickBot="1" x14ac:dyDescent="0.3">
      <c r="A80" s="3068" t="s">
        <v>2688</v>
      </c>
      <c r="B80" s="3068"/>
      <c r="C80" s="3068"/>
      <c r="D80" s="3068"/>
      <c r="E80" s="3068"/>
      <c r="F80" s="3068"/>
      <c r="G80" s="3068"/>
      <c r="H80" s="3068"/>
      <c r="I80" s="3068"/>
      <c r="J80" s="3068"/>
      <c r="K80" s="3068"/>
      <c r="L80" s="3068"/>
      <c r="M80" s="3068"/>
      <c r="N80" s="3068"/>
      <c r="O80" s="3068"/>
      <c r="P80" s="1476"/>
      <c r="Q80" s="3172" t="s">
        <v>2689</v>
      </c>
      <c r="R80" s="3172"/>
      <c r="S80" s="332"/>
      <c r="T80" s="332"/>
      <c r="U80" s="332"/>
      <c r="V80" s="332"/>
      <c r="W80" s="332"/>
      <c r="X80" s="332"/>
      <c r="Y80" s="332"/>
      <c r="Z80" s="332"/>
      <c r="AA80" s="332"/>
      <c r="AB80" s="332"/>
      <c r="AC80" s="332"/>
      <c r="AD80" s="332"/>
      <c r="AE80" s="332"/>
      <c r="AF80" s="332"/>
      <c r="AG80" s="332"/>
      <c r="AH80" s="332"/>
      <c r="AI80" s="332"/>
      <c r="AJ80" s="332"/>
      <c r="AK80" s="332"/>
      <c r="AL80" s="332"/>
      <c r="AM80" s="332"/>
      <c r="AN80" s="332"/>
      <c r="AO80" s="332"/>
      <c r="AP80" s="332"/>
      <c r="AQ80" s="332"/>
      <c r="AR80" s="332"/>
    </row>
    <row r="81" spans="1:44" s="333" customFormat="1" ht="28.5" customHeight="1" thickTop="1" x14ac:dyDescent="0.25">
      <c r="A81" s="2976" t="s">
        <v>1039</v>
      </c>
      <c r="B81" s="2972" t="s">
        <v>1040</v>
      </c>
      <c r="C81" s="2972" t="s">
        <v>45</v>
      </c>
      <c r="D81" s="2972" t="s">
        <v>33</v>
      </c>
      <c r="E81" s="2972"/>
      <c r="F81" s="2972"/>
      <c r="G81" s="2972" t="s">
        <v>1</v>
      </c>
      <c r="H81" s="2972"/>
      <c r="I81" s="2972"/>
      <c r="J81" s="2972" t="s">
        <v>2</v>
      </c>
      <c r="K81" s="2972"/>
      <c r="L81" s="2972"/>
      <c r="M81" s="2847" t="s">
        <v>31</v>
      </c>
      <c r="N81" s="2847"/>
      <c r="O81" s="2847"/>
      <c r="P81" s="3084" t="s">
        <v>99</v>
      </c>
      <c r="Q81" s="3084" t="s">
        <v>126</v>
      </c>
      <c r="R81" s="3112" t="s">
        <v>126</v>
      </c>
      <c r="S81" s="332"/>
      <c r="T81" s="332"/>
      <c r="U81" s="332"/>
      <c r="V81" s="332"/>
      <c r="W81" s="332"/>
      <c r="X81" s="332"/>
      <c r="Y81" s="332"/>
      <c r="Z81" s="332"/>
      <c r="AA81" s="332"/>
      <c r="AB81" s="332"/>
      <c r="AC81" s="332"/>
      <c r="AD81" s="332"/>
      <c r="AE81" s="332"/>
      <c r="AF81" s="332"/>
      <c r="AG81" s="332"/>
      <c r="AH81" s="332"/>
      <c r="AI81" s="332"/>
      <c r="AJ81" s="332"/>
      <c r="AK81" s="332"/>
      <c r="AL81" s="332"/>
      <c r="AM81" s="332"/>
      <c r="AN81" s="332"/>
      <c r="AO81" s="332"/>
      <c r="AP81" s="332"/>
      <c r="AQ81" s="332"/>
      <c r="AR81" s="332"/>
    </row>
    <row r="82" spans="1:44" s="333" customFormat="1" ht="28.5" customHeight="1" x14ac:dyDescent="0.25">
      <c r="A82" s="2977"/>
      <c r="B82" s="3060"/>
      <c r="C82" s="3060"/>
      <c r="D82" s="2969" t="s">
        <v>94</v>
      </c>
      <c r="E82" s="2969"/>
      <c r="F82" s="2969"/>
      <c r="G82" s="2969" t="s">
        <v>95</v>
      </c>
      <c r="H82" s="2969"/>
      <c r="I82" s="2969"/>
      <c r="J82" s="2969" t="s">
        <v>96</v>
      </c>
      <c r="K82" s="2969"/>
      <c r="L82" s="2969"/>
      <c r="M82" s="2827" t="s">
        <v>116</v>
      </c>
      <c r="N82" s="2827"/>
      <c r="O82" s="2827"/>
      <c r="P82" s="3085"/>
      <c r="Q82" s="3085"/>
      <c r="R82" s="3113"/>
      <c r="S82" s="332"/>
      <c r="T82" s="332"/>
      <c r="U82" s="332"/>
      <c r="V82" s="332"/>
      <c r="W82" s="332"/>
      <c r="X82" s="332"/>
      <c r="Y82" s="332"/>
      <c r="Z82" s="332"/>
      <c r="AA82" s="332"/>
      <c r="AB82" s="332"/>
      <c r="AC82" s="332"/>
      <c r="AD82" s="332"/>
      <c r="AE82" s="332"/>
      <c r="AF82" s="332"/>
      <c r="AG82" s="332"/>
      <c r="AH82" s="332"/>
      <c r="AI82" s="332"/>
      <c r="AJ82" s="332"/>
      <c r="AK82" s="332"/>
      <c r="AL82" s="332"/>
      <c r="AM82" s="332"/>
      <c r="AN82" s="332"/>
      <c r="AO82" s="332"/>
      <c r="AP82" s="332"/>
      <c r="AQ82" s="332"/>
      <c r="AR82" s="332"/>
    </row>
    <row r="83" spans="1:44" s="333" customFormat="1" ht="28.5" customHeight="1" x14ac:dyDescent="0.25">
      <c r="A83" s="2977"/>
      <c r="B83" s="3060"/>
      <c r="C83" s="3060"/>
      <c r="D83" s="2559" t="s">
        <v>204</v>
      </c>
      <c r="E83" s="2559" t="s">
        <v>2833</v>
      </c>
      <c r="F83" s="2559" t="s">
        <v>26</v>
      </c>
      <c r="G83" s="2559" t="s">
        <v>204</v>
      </c>
      <c r="H83" s="2559" t="s">
        <v>2833</v>
      </c>
      <c r="I83" s="2559" t="s">
        <v>26</v>
      </c>
      <c r="J83" s="2559" t="s">
        <v>204</v>
      </c>
      <c r="K83" s="2559" t="s">
        <v>2833</v>
      </c>
      <c r="L83" s="2559" t="s">
        <v>26</v>
      </c>
      <c r="M83" s="2559" t="s">
        <v>204</v>
      </c>
      <c r="N83" s="2559" t="s">
        <v>2833</v>
      </c>
      <c r="O83" s="2559" t="s">
        <v>26</v>
      </c>
      <c r="P83" s="3085"/>
      <c r="Q83" s="3085"/>
      <c r="R83" s="3113"/>
      <c r="S83" s="332"/>
      <c r="T83" s="332"/>
      <c r="U83" s="332"/>
      <c r="V83" s="332"/>
      <c r="W83" s="332"/>
      <c r="X83" s="332"/>
      <c r="Y83" s="332"/>
      <c r="Z83" s="332"/>
      <c r="AA83" s="332"/>
      <c r="AB83" s="332"/>
      <c r="AC83" s="332"/>
      <c r="AD83" s="332"/>
      <c r="AE83" s="332"/>
      <c r="AF83" s="332"/>
      <c r="AG83" s="332"/>
      <c r="AH83" s="332"/>
      <c r="AI83" s="332"/>
      <c r="AJ83" s="332"/>
      <c r="AK83" s="332"/>
      <c r="AL83" s="332"/>
      <c r="AM83" s="332"/>
      <c r="AN83" s="332"/>
      <c r="AO83" s="332"/>
      <c r="AP83" s="332"/>
      <c r="AQ83" s="332"/>
      <c r="AR83" s="332"/>
    </row>
    <row r="84" spans="1:44" s="333" customFormat="1" ht="28.5" customHeight="1" thickBot="1" x14ac:dyDescent="0.3">
      <c r="A84" s="2978"/>
      <c r="B84" s="3064"/>
      <c r="C84" s="3064"/>
      <c r="D84" s="16" t="s">
        <v>181</v>
      </c>
      <c r="E84" s="16" t="s">
        <v>182</v>
      </c>
      <c r="F84" s="16" t="s">
        <v>183</v>
      </c>
      <c r="G84" s="16" t="s">
        <v>181</v>
      </c>
      <c r="H84" s="16" t="s">
        <v>182</v>
      </c>
      <c r="I84" s="16" t="s">
        <v>183</v>
      </c>
      <c r="J84" s="16" t="s">
        <v>181</v>
      </c>
      <c r="K84" s="16" t="s">
        <v>182</v>
      </c>
      <c r="L84" s="16" t="s">
        <v>183</v>
      </c>
      <c r="M84" s="16" t="s">
        <v>181</v>
      </c>
      <c r="N84" s="16" t="s">
        <v>182</v>
      </c>
      <c r="O84" s="16" t="s">
        <v>183</v>
      </c>
      <c r="P84" s="3088"/>
      <c r="Q84" s="3088"/>
      <c r="R84" s="3114"/>
      <c r="S84" s="332"/>
      <c r="T84" s="332"/>
      <c r="U84" s="332"/>
      <c r="V84" s="332"/>
      <c r="W84" s="332"/>
      <c r="X84" s="332"/>
      <c r="Y84" s="332"/>
      <c r="Z84" s="332"/>
      <c r="AA84" s="332"/>
      <c r="AB84" s="332"/>
      <c r="AC84" s="332"/>
      <c r="AD84" s="332"/>
      <c r="AE84" s="332"/>
      <c r="AF84" s="332"/>
      <c r="AG84" s="332"/>
      <c r="AH84" s="332"/>
      <c r="AI84" s="332"/>
      <c r="AJ84" s="332"/>
      <c r="AK84" s="332"/>
      <c r="AL84" s="332"/>
      <c r="AM84" s="332"/>
      <c r="AN84" s="332"/>
      <c r="AO84" s="332"/>
      <c r="AP84" s="332"/>
      <c r="AQ84" s="332"/>
      <c r="AR84" s="332"/>
    </row>
    <row r="85" spans="1:44" s="330" customFormat="1" ht="39" customHeight="1" x14ac:dyDescent="0.25">
      <c r="A85" s="1108" t="s">
        <v>323</v>
      </c>
      <c r="B85" s="1332" t="s">
        <v>323</v>
      </c>
      <c r="C85" s="1332" t="s">
        <v>323</v>
      </c>
      <c r="D85" s="46">
        <v>0</v>
      </c>
      <c r="E85" s="46">
        <v>0</v>
      </c>
      <c r="F85" s="46">
        <v>0</v>
      </c>
      <c r="G85" s="46">
        <v>11</v>
      </c>
      <c r="H85" s="46">
        <v>43</v>
      </c>
      <c r="I85" s="46">
        <v>54</v>
      </c>
      <c r="J85" s="46">
        <v>12</v>
      </c>
      <c r="K85" s="46">
        <v>25</v>
      </c>
      <c r="L85" s="46">
        <v>37</v>
      </c>
      <c r="M85" s="46">
        <f t="shared" ref="M85:O87" si="38">SUM(J85,G85,D85)</f>
        <v>23</v>
      </c>
      <c r="N85" s="46">
        <f t="shared" si="38"/>
        <v>68</v>
      </c>
      <c r="O85" s="46">
        <f t="shared" si="38"/>
        <v>91</v>
      </c>
      <c r="P85" s="1110" t="s">
        <v>388</v>
      </c>
      <c r="Q85" s="1110" t="s">
        <v>388</v>
      </c>
      <c r="R85" s="1110" t="s">
        <v>388</v>
      </c>
    </row>
    <row r="86" spans="1:44" ht="35.25" customHeight="1" x14ac:dyDescent="0.25">
      <c r="A86" s="3073" t="s">
        <v>1030</v>
      </c>
      <c r="B86" s="1107" t="s">
        <v>592</v>
      </c>
      <c r="C86" s="1107"/>
      <c r="D86" s="2613">
        <v>0</v>
      </c>
      <c r="E86" s="2613">
        <v>0</v>
      </c>
      <c r="F86" s="2613">
        <v>0</v>
      </c>
      <c r="G86" s="2613">
        <v>17</v>
      </c>
      <c r="H86" s="2613">
        <v>19</v>
      </c>
      <c r="I86" s="2613">
        <v>36</v>
      </c>
      <c r="J86" s="2613">
        <v>0</v>
      </c>
      <c r="K86" s="2613">
        <v>0</v>
      </c>
      <c r="L86" s="2613">
        <v>0</v>
      </c>
      <c r="M86" s="2613">
        <f t="shared" si="38"/>
        <v>17</v>
      </c>
      <c r="N86" s="2613">
        <f t="shared" si="38"/>
        <v>19</v>
      </c>
      <c r="O86" s="2613">
        <f t="shared" si="38"/>
        <v>36</v>
      </c>
      <c r="P86" s="363"/>
      <c r="Q86" s="363" t="s">
        <v>1152</v>
      </c>
      <c r="R86" s="3078" t="s">
        <v>1153</v>
      </c>
    </row>
    <row r="87" spans="1:44" ht="38.25" customHeight="1" x14ac:dyDescent="0.25">
      <c r="A87" s="3076"/>
      <c r="B87" s="894" t="s">
        <v>1102</v>
      </c>
      <c r="C87" s="894"/>
      <c r="D87" s="2613">
        <v>4</v>
      </c>
      <c r="E87" s="2613">
        <v>1</v>
      </c>
      <c r="F87" s="2613">
        <v>5</v>
      </c>
      <c r="G87" s="2613">
        <v>15</v>
      </c>
      <c r="H87" s="2613">
        <v>17</v>
      </c>
      <c r="I87" s="2613">
        <v>32</v>
      </c>
      <c r="J87" s="2613">
        <v>0</v>
      </c>
      <c r="K87" s="2613">
        <v>0</v>
      </c>
      <c r="L87" s="2613">
        <v>0</v>
      </c>
      <c r="M87" s="2613">
        <f t="shared" si="38"/>
        <v>19</v>
      </c>
      <c r="N87" s="2613">
        <f t="shared" si="38"/>
        <v>18</v>
      </c>
      <c r="O87" s="2613">
        <f t="shared" si="38"/>
        <v>37</v>
      </c>
      <c r="P87" s="1311"/>
      <c r="Q87" s="1311" t="s">
        <v>1154</v>
      </c>
      <c r="R87" s="3074"/>
    </row>
    <row r="88" spans="1:44" ht="29.25" customHeight="1" x14ac:dyDescent="0.25">
      <c r="A88" s="3073" t="s">
        <v>46</v>
      </c>
      <c r="B88" s="3073"/>
      <c r="C88" s="3073"/>
      <c r="D88" s="46">
        <f t="shared" ref="D88:O88" si="39">SUM(D86:D87)</f>
        <v>4</v>
      </c>
      <c r="E88" s="46">
        <f t="shared" si="39"/>
        <v>1</v>
      </c>
      <c r="F88" s="46">
        <f t="shared" si="39"/>
        <v>5</v>
      </c>
      <c r="G88" s="46">
        <v>32</v>
      </c>
      <c r="H88" s="46">
        <v>36</v>
      </c>
      <c r="I88" s="46">
        <v>68</v>
      </c>
      <c r="J88" s="46">
        <v>0</v>
      </c>
      <c r="K88" s="46">
        <v>0</v>
      </c>
      <c r="L88" s="46">
        <v>0</v>
      </c>
      <c r="M88" s="46">
        <f t="shared" si="39"/>
        <v>36</v>
      </c>
      <c r="N88" s="46">
        <f t="shared" si="39"/>
        <v>37</v>
      </c>
      <c r="O88" s="46">
        <f t="shared" si="39"/>
        <v>73</v>
      </c>
      <c r="P88" s="3075" t="s">
        <v>251</v>
      </c>
      <c r="Q88" s="3075"/>
      <c r="R88" s="3075"/>
    </row>
    <row r="89" spans="1:44" ht="36.75" customHeight="1" x14ac:dyDescent="0.25">
      <c r="A89" s="2969" t="s">
        <v>1136</v>
      </c>
      <c r="B89" s="1131" t="s">
        <v>1155</v>
      </c>
      <c r="C89" s="1131" t="s">
        <v>1155</v>
      </c>
      <c r="D89" s="2613">
        <v>0</v>
      </c>
      <c r="E89" s="2613">
        <v>0</v>
      </c>
      <c r="F89" s="2613">
        <v>0</v>
      </c>
      <c r="G89" s="2613">
        <v>16</v>
      </c>
      <c r="H89" s="2613">
        <v>11</v>
      </c>
      <c r="I89" s="2613">
        <v>27</v>
      </c>
      <c r="J89" s="2613">
        <v>15</v>
      </c>
      <c r="K89" s="2613">
        <v>2</v>
      </c>
      <c r="L89" s="2613">
        <v>17</v>
      </c>
      <c r="M89" s="2613">
        <f t="shared" ref="M89:O91" si="40">SUM(J89,G89,D89)</f>
        <v>31</v>
      </c>
      <c r="N89" s="2613">
        <f t="shared" si="40"/>
        <v>13</v>
      </c>
      <c r="O89" s="2613">
        <f t="shared" si="40"/>
        <v>44</v>
      </c>
      <c r="P89" s="893" t="s">
        <v>1105</v>
      </c>
      <c r="Q89" s="893" t="s">
        <v>1105</v>
      </c>
      <c r="R89" s="3074" t="s">
        <v>1156</v>
      </c>
    </row>
    <row r="90" spans="1:44" ht="33" customHeight="1" x14ac:dyDescent="0.25">
      <c r="A90" s="2969"/>
      <c r="B90" s="19" t="s">
        <v>1157</v>
      </c>
      <c r="C90" s="19" t="s">
        <v>1157</v>
      </c>
      <c r="D90" s="2613">
        <v>0</v>
      </c>
      <c r="E90" s="2613">
        <v>0</v>
      </c>
      <c r="F90" s="2613">
        <v>0</v>
      </c>
      <c r="G90" s="2613">
        <v>8</v>
      </c>
      <c r="H90" s="2613">
        <v>7</v>
      </c>
      <c r="I90" s="2613">
        <v>15</v>
      </c>
      <c r="J90" s="2613">
        <v>10</v>
      </c>
      <c r="K90" s="2613">
        <v>8</v>
      </c>
      <c r="L90" s="2613">
        <v>18</v>
      </c>
      <c r="M90" s="2613">
        <f t="shared" si="40"/>
        <v>18</v>
      </c>
      <c r="N90" s="2613">
        <f t="shared" si="40"/>
        <v>15</v>
      </c>
      <c r="O90" s="2613">
        <f t="shared" si="40"/>
        <v>33</v>
      </c>
      <c r="P90" s="1431" t="s">
        <v>1108</v>
      </c>
      <c r="Q90" s="1431" t="s">
        <v>1108</v>
      </c>
      <c r="R90" s="3074"/>
    </row>
    <row r="91" spans="1:44" ht="36.75" customHeight="1" x14ac:dyDescent="0.25">
      <c r="A91" s="2969"/>
      <c r="B91" s="19" t="s">
        <v>1109</v>
      </c>
      <c r="C91" s="19" t="s">
        <v>1109</v>
      </c>
      <c r="D91" s="2613">
        <v>0</v>
      </c>
      <c r="E91" s="2613">
        <v>0</v>
      </c>
      <c r="F91" s="2613">
        <v>0</v>
      </c>
      <c r="G91" s="2613">
        <v>2</v>
      </c>
      <c r="H91" s="2613">
        <v>4</v>
      </c>
      <c r="I91" s="2613">
        <v>6</v>
      </c>
      <c r="J91" s="2613">
        <v>2</v>
      </c>
      <c r="K91" s="2613">
        <v>4</v>
      </c>
      <c r="L91" s="2613">
        <v>6</v>
      </c>
      <c r="M91" s="2613">
        <f t="shared" si="40"/>
        <v>4</v>
      </c>
      <c r="N91" s="2613">
        <f t="shared" si="40"/>
        <v>8</v>
      </c>
      <c r="O91" s="2613">
        <f t="shared" si="40"/>
        <v>12</v>
      </c>
      <c r="P91" s="1431" t="s">
        <v>1110</v>
      </c>
      <c r="Q91" s="1431" t="s">
        <v>1110</v>
      </c>
      <c r="R91" s="3074"/>
    </row>
    <row r="92" spans="1:44" ht="27" customHeight="1" x14ac:dyDescent="0.25">
      <c r="A92" s="3073" t="s">
        <v>46</v>
      </c>
      <c r="B92" s="3073"/>
      <c r="C92" s="3073"/>
      <c r="D92" s="46">
        <f t="shared" ref="D92:O92" si="41">SUM(D89:D91)</f>
        <v>0</v>
      </c>
      <c r="E92" s="46">
        <f t="shared" si="41"/>
        <v>0</v>
      </c>
      <c r="F92" s="46">
        <f t="shared" si="41"/>
        <v>0</v>
      </c>
      <c r="G92" s="46">
        <f t="shared" si="41"/>
        <v>26</v>
      </c>
      <c r="H92" s="46">
        <f t="shared" si="41"/>
        <v>22</v>
      </c>
      <c r="I92" s="46">
        <f t="shared" si="41"/>
        <v>48</v>
      </c>
      <c r="J92" s="46">
        <f t="shared" si="41"/>
        <v>27</v>
      </c>
      <c r="K92" s="46">
        <f t="shared" si="41"/>
        <v>14</v>
      </c>
      <c r="L92" s="46">
        <f t="shared" si="41"/>
        <v>41</v>
      </c>
      <c r="M92" s="46">
        <f t="shared" si="41"/>
        <v>53</v>
      </c>
      <c r="N92" s="46">
        <f t="shared" si="41"/>
        <v>36</v>
      </c>
      <c r="O92" s="46">
        <f t="shared" si="41"/>
        <v>89</v>
      </c>
      <c r="P92" s="3075" t="s">
        <v>251</v>
      </c>
      <c r="Q92" s="3075"/>
      <c r="R92" s="3075"/>
    </row>
    <row r="93" spans="1:44" ht="24.75" customHeight="1" x14ac:dyDescent="0.25">
      <c r="A93" s="3073" t="s">
        <v>63</v>
      </c>
      <c r="B93" s="19" t="s">
        <v>235</v>
      </c>
      <c r="C93" s="150"/>
      <c r="D93" s="2613">
        <f t="shared" ref="D93:E95" si="42">SUM(D90:D92)</f>
        <v>0</v>
      </c>
      <c r="E93" s="2613">
        <f t="shared" si="42"/>
        <v>0</v>
      </c>
      <c r="F93" s="2613">
        <v>0</v>
      </c>
      <c r="G93" s="2613">
        <v>20</v>
      </c>
      <c r="H93" s="2613">
        <v>22</v>
      </c>
      <c r="I93" s="2613">
        <v>42</v>
      </c>
      <c r="J93" s="2613">
        <v>26</v>
      </c>
      <c r="K93" s="2613">
        <v>39</v>
      </c>
      <c r="L93" s="2613">
        <v>65</v>
      </c>
      <c r="M93" s="2613">
        <f t="shared" ref="M93:O97" si="43">SUM(J93,G93,D93)</f>
        <v>46</v>
      </c>
      <c r="N93" s="2613">
        <f t="shared" si="43"/>
        <v>61</v>
      </c>
      <c r="O93" s="2613">
        <f t="shared" si="43"/>
        <v>107</v>
      </c>
      <c r="P93" s="1033"/>
      <c r="Q93" s="1033" t="s">
        <v>127</v>
      </c>
      <c r="R93" s="3078" t="s">
        <v>141</v>
      </c>
    </row>
    <row r="94" spans="1:44" ht="29.25" customHeight="1" x14ac:dyDescent="0.25">
      <c r="A94" s="3073"/>
      <c r="B94" s="19" t="s">
        <v>1111</v>
      </c>
      <c r="C94" s="150"/>
      <c r="D94" s="2613">
        <f t="shared" si="42"/>
        <v>0</v>
      </c>
      <c r="E94" s="2613">
        <f t="shared" si="42"/>
        <v>0</v>
      </c>
      <c r="F94" s="2613">
        <v>0</v>
      </c>
      <c r="G94" s="2613">
        <v>5</v>
      </c>
      <c r="H94" s="2613">
        <v>16</v>
      </c>
      <c r="I94" s="2613">
        <v>21</v>
      </c>
      <c r="J94" s="2613">
        <v>0</v>
      </c>
      <c r="K94" s="2613">
        <v>0</v>
      </c>
      <c r="L94" s="2613">
        <v>0</v>
      </c>
      <c r="M94" s="2613">
        <f t="shared" si="43"/>
        <v>5</v>
      </c>
      <c r="N94" s="2613">
        <f t="shared" si="43"/>
        <v>16</v>
      </c>
      <c r="O94" s="2613">
        <f t="shared" si="43"/>
        <v>21</v>
      </c>
      <c r="P94" s="3082" t="s">
        <v>1112</v>
      </c>
      <c r="Q94" s="3082"/>
      <c r="R94" s="3074"/>
    </row>
    <row r="95" spans="1:44" ht="29.25" customHeight="1" x14ac:dyDescent="0.25">
      <c r="A95" s="3073"/>
      <c r="B95" s="19" t="s">
        <v>1113</v>
      </c>
      <c r="C95" s="150"/>
      <c r="D95" s="2613">
        <f t="shared" si="42"/>
        <v>0</v>
      </c>
      <c r="E95" s="2613">
        <f t="shared" si="42"/>
        <v>0</v>
      </c>
      <c r="F95" s="2613">
        <v>0</v>
      </c>
      <c r="G95" s="2613">
        <v>8</v>
      </c>
      <c r="H95" s="2613">
        <v>10</v>
      </c>
      <c r="I95" s="2613">
        <v>18</v>
      </c>
      <c r="J95" s="2613">
        <v>0</v>
      </c>
      <c r="K95" s="2613">
        <v>0</v>
      </c>
      <c r="L95" s="2613">
        <v>0</v>
      </c>
      <c r="M95" s="2613">
        <f t="shared" si="43"/>
        <v>8</v>
      </c>
      <c r="N95" s="2613">
        <f t="shared" si="43"/>
        <v>10</v>
      </c>
      <c r="O95" s="2613">
        <f t="shared" si="43"/>
        <v>18</v>
      </c>
      <c r="P95" s="3082" t="s">
        <v>1114</v>
      </c>
      <c r="Q95" s="3082"/>
      <c r="R95" s="3074"/>
    </row>
    <row r="96" spans="1:44" ht="29.25" customHeight="1" x14ac:dyDescent="0.25">
      <c r="A96" s="3073"/>
      <c r="B96" s="1119" t="s">
        <v>1982</v>
      </c>
      <c r="C96" s="150"/>
      <c r="D96" s="2613">
        <f t="shared" ref="D96" si="44">SUM(D92:D95)</f>
        <v>0</v>
      </c>
      <c r="E96" s="2613">
        <f t="shared" ref="E96" si="45">SUM(E92:E95)</f>
        <v>0</v>
      </c>
      <c r="F96" s="2613">
        <v>0</v>
      </c>
      <c r="G96" s="2613">
        <v>2</v>
      </c>
      <c r="H96" s="2613">
        <v>5</v>
      </c>
      <c r="I96" s="2613">
        <v>7</v>
      </c>
      <c r="J96" s="2613">
        <v>0</v>
      </c>
      <c r="K96" s="2613">
        <v>0</v>
      </c>
      <c r="L96" s="2613">
        <v>0</v>
      </c>
      <c r="M96" s="2613">
        <f t="shared" si="43"/>
        <v>2</v>
      </c>
      <c r="N96" s="2613">
        <f t="shared" si="43"/>
        <v>5</v>
      </c>
      <c r="O96" s="2613">
        <f t="shared" si="43"/>
        <v>7</v>
      </c>
      <c r="P96" s="3105" t="s">
        <v>1115</v>
      </c>
      <c r="Q96" s="3105"/>
      <c r="R96" s="3074"/>
    </row>
    <row r="97" spans="1:44" ht="29.25" customHeight="1" x14ac:dyDescent="0.25">
      <c r="A97" s="3076"/>
      <c r="B97" s="1132" t="s">
        <v>1116</v>
      </c>
      <c r="C97" s="366"/>
      <c r="D97" s="2613">
        <v>0</v>
      </c>
      <c r="E97" s="2613">
        <v>0</v>
      </c>
      <c r="F97" s="2613">
        <v>0</v>
      </c>
      <c r="G97" s="2613">
        <v>3</v>
      </c>
      <c r="H97" s="2613">
        <v>4</v>
      </c>
      <c r="I97" s="2613">
        <v>7</v>
      </c>
      <c r="J97" s="2613">
        <v>0</v>
      </c>
      <c r="K97" s="2613">
        <v>0</v>
      </c>
      <c r="L97" s="2613">
        <v>0</v>
      </c>
      <c r="M97" s="2613">
        <f t="shared" si="43"/>
        <v>3</v>
      </c>
      <c r="N97" s="2613">
        <f t="shared" si="43"/>
        <v>4</v>
      </c>
      <c r="O97" s="2613">
        <f t="shared" si="43"/>
        <v>7</v>
      </c>
      <c r="P97" s="3176" t="s">
        <v>1117</v>
      </c>
      <c r="Q97" s="3176"/>
      <c r="R97" s="3074"/>
    </row>
    <row r="98" spans="1:44" s="333" customFormat="1" ht="29.25" customHeight="1" thickBot="1" x14ac:dyDescent="0.3">
      <c r="A98" s="3092" t="s">
        <v>46</v>
      </c>
      <c r="B98" s="3092"/>
      <c r="C98" s="3092"/>
      <c r="D98" s="2614">
        <v>0</v>
      </c>
      <c r="E98" s="2614">
        <f t="shared" ref="E98:O98" si="46">SUM(E93:E97)</f>
        <v>0</v>
      </c>
      <c r="F98" s="2614">
        <f t="shared" si="46"/>
        <v>0</v>
      </c>
      <c r="G98" s="2614">
        <f t="shared" si="46"/>
        <v>38</v>
      </c>
      <c r="H98" s="2614">
        <f t="shared" si="46"/>
        <v>57</v>
      </c>
      <c r="I98" s="2614">
        <f t="shared" si="46"/>
        <v>95</v>
      </c>
      <c r="J98" s="2614">
        <f t="shared" si="46"/>
        <v>26</v>
      </c>
      <c r="K98" s="2614">
        <f t="shared" si="46"/>
        <v>39</v>
      </c>
      <c r="L98" s="2614">
        <f t="shared" si="46"/>
        <v>65</v>
      </c>
      <c r="M98" s="2614">
        <f t="shared" si="46"/>
        <v>64</v>
      </c>
      <c r="N98" s="2614">
        <f t="shared" si="46"/>
        <v>96</v>
      </c>
      <c r="O98" s="2614">
        <f t="shared" si="46"/>
        <v>160</v>
      </c>
      <c r="P98" s="3093" t="s">
        <v>251</v>
      </c>
      <c r="Q98" s="3093"/>
      <c r="R98" s="3093"/>
      <c r="S98" s="332"/>
      <c r="T98" s="332"/>
      <c r="U98" s="332"/>
      <c r="V98" s="332"/>
      <c r="W98" s="332"/>
      <c r="X98" s="332"/>
      <c r="Y98" s="332"/>
      <c r="Z98" s="332"/>
      <c r="AA98" s="332"/>
      <c r="AB98" s="332"/>
      <c r="AC98" s="332"/>
      <c r="AD98" s="332"/>
      <c r="AE98" s="332"/>
      <c r="AF98" s="332"/>
      <c r="AG98" s="332"/>
      <c r="AH98" s="332"/>
      <c r="AI98" s="332"/>
      <c r="AJ98" s="332"/>
      <c r="AK98" s="332"/>
      <c r="AL98" s="332"/>
      <c r="AM98" s="332"/>
      <c r="AN98" s="332"/>
      <c r="AO98" s="332"/>
      <c r="AP98" s="332"/>
      <c r="AQ98" s="332"/>
      <c r="AR98" s="332"/>
    </row>
    <row r="99" spans="1:44" s="333" customFormat="1" ht="29.25" customHeight="1" x14ac:dyDescent="0.25">
      <c r="A99" s="2554"/>
      <c r="B99" s="2554"/>
      <c r="C99" s="2554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2555"/>
      <c r="Q99" s="2555"/>
      <c r="R99" s="2555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2"/>
      <c r="AH99" s="332"/>
      <c r="AI99" s="332"/>
      <c r="AJ99" s="332"/>
      <c r="AK99" s="332"/>
      <c r="AL99" s="332"/>
      <c r="AM99" s="332"/>
      <c r="AN99" s="332"/>
      <c r="AO99" s="332"/>
      <c r="AP99" s="332"/>
      <c r="AQ99" s="332"/>
      <c r="AR99" s="332"/>
    </row>
    <row r="100" spans="1:44" s="333" customFormat="1" ht="29.25" customHeight="1" x14ac:dyDescent="0.25">
      <c r="A100" s="1967"/>
      <c r="B100" s="1967"/>
      <c r="C100" s="1967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1970"/>
      <c r="Q100" s="1970"/>
      <c r="R100" s="1970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2"/>
      <c r="AH100" s="332"/>
      <c r="AI100" s="332"/>
      <c r="AJ100" s="332"/>
      <c r="AK100" s="332"/>
      <c r="AL100" s="332"/>
      <c r="AM100" s="332"/>
      <c r="AN100" s="332"/>
      <c r="AO100" s="332"/>
      <c r="AP100" s="332"/>
      <c r="AQ100" s="332"/>
      <c r="AR100" s="332"/>
    </row>
    <row r="101" spans="1:44" s="333" customFormat="1" ht="29.25" customHeight="1" x14ac:dyDescent="0.25">
      <c r="A101" s="369"/>
      <c r="B101" s="369"/>
      <c r="C101" s="369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365"/>
      <c r="Q101" s="365"/>
      <c r="R101" s="365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2"/>
      <c r="AH101" s="332"/>
      <c r="AI101" s="332"/>
      <c r="AJ101" s="332"/>
      <c r="AK101" s="332"/>
      <c r="AL101" s="332"/>
      <c r="AM101" s="332"/>
      <c r="AN101" s="332"/>
      <c r="AO101" s="332"/>
      <c r="AP101" s="332"/>
      <c r="AQ101" s="332"/>
      <c r="AR101" s="332"/>
    </row>
    <row r="102" spans="1:44" s="333" customFormat="1" ht="36" customHeight="1" thickBot="1" x14ac:dyDescent="0.3">
      <c r="A102" s="3068" t="s">
        <v>2334</v>
      </c>
      <c r="B102" s="3068"/>
      <c r="C102" s="3068"/>
      <c r="D102" s="3068"/>
      <c r="E102" s="3068"/>
      <c r="F102" s="3068"/>
      <c r="G102" s="3068"/>
      <c r="H102" s="3068"/>
      <c r="I102" s="3068"/>
      <c r="J102" s="3068"/>
      <c r="K102" s="3068"/>
      <c r="L102" s="3068"/>
      <c r="M102" s="3068"/>
      <c r="N102" s="3068"/>
      <c r="O102" s="3068"/>
      <c r="P102" s="1476"/>
      <c r="Q102" s="3172" t="s">
        <v>2138</v>
      </c>
      <c r="R102" s="317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2"/>
      <c r="AH102" s="332"/>
      <c r="AI102" s="332"/>
      <c r="AJ102" s="332"/>
      <c r="AK102" s="332"/>
      <c r="AL102" s="332"/>
      <c r="AM102" s="332"/>
      <c r="AN102" s="332"/>
      <c r="AO102" s="332"/>
      <c r="AP102" s="332"/>
      <c r="AQ102" s="332"/>
      <c r="AR102" s="332"/>
    </row>
    <row r="103" spans="1:44" s="333" customFormat="1" ht="28.5" customHeight="1" thickTop="1" x14ac:dyDescent="0.25">
      <c r="A103" s="2976" t="s">
        <v>1039</v>
      </c>
      <c r="B103" s="2972" t="s">
        <v>1040</v>
      </c>
      <c r="C103" s="2972" t="s">
        <v>45</v>
      </c>
      <c r="D103" s="2972" t="s">
        <v>33</v>
      </c>
      <c r="E103" s="2972"/>
      <c r="F103" s="2972"/>
      <c r="G103" s="2972" t="s">
        <v>1</v>
      </c>
      <c r="H103" s="2972"/>
      <c r="I103" s="2972"/>
      <c r="J103" s="2972" t="s">
        <v>2</v>
      </c>
      <c r="K103" s="2972"/>
      <c r="L103" s="2972"/>
      <c r="M103" s="2847" t="s">
        <v>31</v>
      </c>
      <c r="N103" s="2847"/>
      <c r="O103" s="2847"/>
      <c r="P103" s="3084" t="s">
        <v>99</v>
      </c>
      <c r="Q103" s="3084" t="s">
        <v>126</v>
      </c>
      <c r="R103" s="3112" t="s">
        <v>126</v>
      </c>
      <c r="S103" s="332"/>
      <c r="T103" s="332"/>
      <c r="U103" s="332"/>
      <c r="V103" s="332"/>
      <c r="W103" s="332"/>
      <c r="X103" s="332"/>
      <c r="Y103" s="332"/>
      <c r="Z103" s="332"/>
      <c r="AA103" s="332"/>
      <c r="AB103" s="332"/>
      <c r="AC103" s="332"/>
      <c r="AD103" s="332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332"/>
      <c r="AO103" s="332"/>
      <c r="AP103" s="332"/>
      <c r="AQ103" s="332"/>
      <c r="AR103" s="332"/>
    </row>
    <row r="104" spans="1:44" s="333" customFormat="1" ht="28.5" customHeight="1" x14ac:dyDescent="0.25">
      <c r="A104" s="2977"/>
      <c r="B104" s="3060"/>
      <c r="C104" s="3060"/>
      <c r="D104" s="2969" t="s">
        <v>94</v>
      </c>
      <c r="E104" s="2969"/>
      <c r="F104" s="2969"/>
      <c r="G104" s="2969" t="s">
        <v>95</v>
      </c>
      <c r="H104" s="2969"/>
      <c r="I104" s="2969"/>
      <c r="J104" s="2969" t="s">
        <v>96</v>
      </c>
      <c r="K104" s="2969"/>
      <c r="L104" s="2969"/>
      <c r="M104" s="2827" t="s">
        <v>116</v>
      </c>
      <c r="N104" s="2827"/>
      <c r="O104" s="2827"/>
      <c r="P104" s="3085"/>
      <c r="Q104" s="3085"/>
      <c r="R104" s="3113"/>
      <c r="S104" s="332"/>
      <c r="T104" s="332"/>
      <c r="U104" s="332"/>
      <c r="V104" s="332"/>
      <c r="W104" s="332"/>
      <c r="X104" s="332"/>
      <c r="Y104" s="332"/>
      <c r="Z104" s="332"/>
      <c r="AA104" s="332"/>
      <c r="AB104" s="332"/>
      <c r="AC104" s="332"/>
      <c r="AD104" s="332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332"/>
      <c r="AO104" s="332"/>
      <c r="AP104" s="332"/>
      <c r="AQ104" s="332"/>
      <c r="AR104" s="332"/>
    </row>
    <row r="105" spans="1:44" s="333" customFormat="1" ht="28.5" customHeight="1" x14ac:dyDescent="0.25">
      <c r="A105" s="2977"/>
      <c r="B105" s="3060"/>
      <c r="C105" s="3060"/>
      <c r="D105" s="2559" t="s">
        <v>204</v>
      </c>
      <c r="E105" s="2559" t="s">
        <v>2833</v>
      </c>
      <c r="F105" s="2559" t="s">
        <v>26</v>
      </c>
      <c r="G105" s="2559" t="s">
        <v>204</v>
      </c>
      <c r="H105" s="2559" t="s">
        <v>2833</v>
      </c>
      <c r="I105" s="2559" t="s">
        <v>26</v>
      </c>
      <c r="J105" s="2559" t="s">
        <v>204</v>
      </c>
      <c r="K105" s="2559" t="s">
        <v>2833</v>
      </c>
      <c r="L105" s="2559" t="s">
        <v>26</v>
      </c>
      <c r="M105" s="2559" t="s">
        <v>204</v>
      </c>
      <c r="N105" s="2559" t="s">
        <v>2833</v>
      </c>
      <c r="O105" s="2559" t="s">
        <v>26</v>
      </c>
      <c r="P105" s="3085"/>
      <c r="Q105" s="3085"/>
      <c r="R105" s="3113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</row>
    <row r="106" spans="1:44" s="333" customFormat="1" ht="28.5" customHeight="1" thickBot="1" x14ac:dyDescent="0.3">
      <c r="A106" s="2977"/>
      <c r="B106" s="3060"/>
      <c r="C106" s="3060"/>
      <c r="D106" s="16" t="s">
        <v>181</v>
      </c>
      <c r="E106" s="16" t="s">
        <v>182</v>
      </c>
      <c r="F106" s="16" t="s">
        <v>183</v>
      </c>
      <c r="G106" s="16" t="s">
        <v>181</v>
      </c>
      <c r="H106" s="16" t="s">
        <v>182</v>
      </c>
      <c r="I106" s="16" t="s">
        <v>183</v>
      </c>
      <c r="J106" s="16" t="s">
        <v>181</v>
      </c>
      <c r="K106" s="16" t="s">
        <v>182</v>
      </c>
      <c r="L106" s="16" t="s">
        <v>183</v>
      </c>
      <c r="M106" s="16" t="s">
        <v>181</v>
      </c>
      <c r="N106" s="16" t="s">
        <v>182</v>
      </c>
      <c r="O106" s="16" t="s">
        <v>183</v>
      </c>
      <c r="P106" s="3085"/>
      <c r="Q106" s="3085"/>
      <c r="R106" s="3113"/>
      <c r="S106" s="332"/>
      <c r="T106" s="332"/>
      <c r="U106" s="332"/>
      <c r="V106" s="332"/>
      <c r="W106" s="332"/>
      <c r="X106" s="332"/>
      <c r="Y106" s="332"/>
      <c r="Z106" s="332"/>
      <c r="AA106" s="332"/>
      <c r="AB106" s="332"/>
      <c r="AC106" s="332"/>
      <c r="AD106" s="332"/>
      <c r="AE106" s="332"/>
      <c r="AF106" s="332"/>
      <c r="AG106" s="332"/>
      <c r="AH106" s="332"/>
      <c r="AI106" s="332"/>
      <c r="AJ106" s="332"/>
      <c r="AK106" s="332"/>
      <c r="AL106" s="332"/>
      <c r="AM106" s="332"/>
      <c r="AN106" s="332"/>
      <c r="AO106" s="332"/>
      <c r="AP106" s="332"/>
      <c r="AQ106" s="332"/>
      <c r="AR106" s="332"/>
    </row>
    <row r="107" spans="1:44" s="333" customFormat="1" ht="36.75" customHeight="1" x14ac:dyDescent="0.25">
      <c r="A107" s="3094" t="s">
        <v>1034</v>
      </c>
      <c r="B107" s="3094" t="s">
        <v>1120</v>
      </c>
      <c r="C107" s="1333" t="s">
        <v>1158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2</v>
      </c>
      <c r="K107" s="46">
        <v>10</v>
      </c>
      <c r="L107" s="46">
        <v>12</v>
      </c>
      <c r="M107" s="46">
        <f>SUM(D107,G107,J107)</f>
        <v>2</v>
      </c>
      <c r="N107" s="46">
        <f t="shared" ref="N107:O108" si="47">SUM(E107,H107,K107)</f>
        <v>10</v>
      </c>
      <c r="O107" s="46">
        <f t="shared" si="47"/>
        <v>12</v>
      </c>
      <c r="P107" s="1334" t="s">
        <v>1084</v>
      </c>
      <c r="Q107" s="3083" t="s">
        <v>1159</v>
      </c>
      <c r="R107" s="3083" t="s">
        <v>1160</v>
      </c>
      <c r="S107" s="332"/>
      <c r="T107" s="332"/>
      <c r="U107" s="332"/>
      <c r="V107" s="332"/>
      <c r="W107" s="332"/>
      <c r="X107" s="332"/>
      <c r="Y107" s="332"/>
      <c r="Z107" s="332"/>
      <c r="AA107" s="332"/>
      <c r="AB107" s="332"/>
      <c r="AC107" s="332"/>
      <c r="AD107" s="332"/>
      <c r="AE107" s="332"/>
      <c r="AF107" s="332"/>
      <c r="AG107" s="332"/>
      <c r="AH107" s="332"/>
      <c r="AI107" s="332"/>
      <c r="AJ107" s="332"/>
      <c r="AK107" s="332"/>
      <c r="AL107" s="332"/>
      <c r="AM107" s="332"/>
      <c r="AN107" s="332"/>
      <c r="AO107" s="332"/>
      <c r="AP107" s="332"/>
      <c r="AQ107" s="332"/>
      <c r="AR107" s="332"/>
    </row>
    <row r="108" spans="1:44" s="333" customFormat="1" ht="36.75" customHeight="1" x14ac:dyDescent="0.25">
      <c r="A108" s="2969"/>
      <c r="B108" s="3077"/>
      <c r="C108" s="1306" t="s">
        <v>1120</v>
      </c>
      <c r="D108" s="2613">
        <v>0</v>
      </c>
      <c r="E108" s="2613">
        <v>0</v>
      </c>
      <c r="F108" s="2613">
        <v>0</v>
      </c>
      <c r="G108" s="2613">
        <v>7</v>
      </c>
      <c r="H108" s="2613">
        <v>11</v>
      </c>
      <c r="I108" s="2613">
        <v>18</v>
      </c>
      <c r="J108" s="2613">
        <v>0</v>
      </c>
      <c r="K108" s="2613">
        <v>0</v>
      </c>
      <c r="L108" s="2613">
        <v>0</v>
      </c>
      <c r="M108" s="2613">
        <f>SUM(D108,G108,J108)</f>
        <v>7</v>
      </c>
      <c r="N108" s="2613">
        <f t="shared" si="47"/>
        <v>11</v>
      </c>
      <c r="O108" s="2613">
        <f t="shared" ref="O108" si="48">SUM(L108,I108,F108)</f>
        <v>18</v>
      </c>
      <c r="P108" s="1305" t="s">
        <v>1159</v>
      </c>
      <c r="Q108" s="3079"/>
      <c r="R108" s="3074"/>
      <c r="S108" s="332"/>
      <c r="T108" s="332"/>
      <c r="U108" s="332"/>
      <c r="V108" s="332"/>
      <c r="W108" s="332"/>
      <c r="X108" s="332"/>
      <c r="Y108" s="332"/>
      <c r="Z108" s="332"/>
      <c r="AA108" s="332"/>
      <c r="AB108" s="332"/>
      <c r="AC108" s="332"/>
      <c r="AD108" s="332"/>
      <c r="AE108" s="332"/>
      <c r="AF108" s="332"/>
      <c r="AG108" s="332"/>
      <c r="AH108" s="332"/>
      <c r="AI108" s="332"/>
      <c r="AJ108" s="332"/>
      <c r="AK108" s="332"/>
      <c r="AL108" s="332"/>
      <c r="AM108" s="332"/>
      <c r="AN108" s="332"/>
      <c r="AO108" s="332"/>
      <c r="AP108" s="332"/>
      <c r="AQ108" s="332"/>
      <c r="AR108" s="332"/>
    </row>
    <row r="109" spans="1:44" s="333" customFormat="1" ht="36.75" customHeight="1" x14ac:dyDescent="0.25">
      <c r="A109" s="2969"/>
      <c r="B109" s="3073" t="s">
        <v>46</v>
      </c>
      <c r="C109" s="3073"/>
      <c r="D109" s="2613">
        <f>SUM(D107:D108)</f>
        <v>0</v>
      </c>
      <c r="E109" s="2613">
        <f t="shared" ref="E109:O109" si="49">SUM(E107:E108)</f>
        <v>0</v>
      </c>
      <c r="F109" s="2613">
        <f t="shared" si="49"/>
        <v>0</v>
      </c>
      <c r="G109" s="2613">
        <f t="shared" si="49"/>
        <v>7</v>
      </c>
      <c r="H109" s="2613">
        <f t="shared" si="49"/>
        <v>11</v>
      </c>
      <c r="I109" s="2613">
        <f t="shared" si="49"/>
        <v>18</v>
      </c>
      <c r="J109" s="2613">
        <f t="shared" si="49"/>
        <v>2</v>
      </c>
      <c r="K109" s="2613">
        <f t="shared" si="49"/>
        <v>10</v>
      </c>
      <c r="L109" s="2613">
        <f t="shared" si="49"/>
        <v>12</v>
      </c>
      <c r="M109" s="2613">
        <f t="shared" si="49"/>
        <v>9</v>
      </c>
      <c r="N109" s="2613">
        <f t="shared" si="49"/>
        <v>21</v>
      </c>
      <c r="O109" s="2613">
        <f t="shared" si="49"/>
        <v>30</v>
      </c>
      <c r="P109" s="3075" t="s">
        <v>251</v>
      </c>
      <c r="Q109" s="3075"/>
      <c r="R109" s="3074"/>
      <c r="S109" s="332"/>
      <c r="T109" s="332"/>
      <c r="U109" s="332"/>
      <c r="V109" s="332"/>
      <c r="W109" s="332"/>
      <c r="X109" s="332"/>
      <c r="Y109" s="332"/>
      <c r="Z109" s="332"/>
      <c r="AA109" s="332"/>
      <c r="AB109" s="332"/>
      <c r="AC109" s="332"/>
      <c r="AD109" s="332"/>
      <c r="AE109" s="332"/>
      <c r="AF109" s="332"/>
      <c r="AG109" s="332"/>
      <c r="AH109" s="332"/>
      <c r="AI109" s="332"/>
      <c r="AJ109" s="332"/>
      <c r="AK109" s="332"/>
      <c r="AL109" s="332"/>
      <c r="AM109" s="332"/>
      <c r="AN109" s="332"/>
      <c r="AO109" s="332"/>
      <c r="AP109" s="332"/>
      <c r="AQ109" s="332"/>
      <c r="AR109" s="332"/>
    </row>
    <row r="110" spans="1:44" s="333" customFormat="1" ht="36.75" customHeight="1" x14ac:dyDescent="0.25">
      <c r="A110" s="2969"/>
      <c r="B110" s="19" t="s">
        <v>1161</v>
      </c>
      <c r="C110" s="19" t="s">
        <v>1128</v>
      </c>
      <c r="D110" s="2613">
        <f t="shared" ref="D110:F110" si="50">SUM(D108:D109)</f>
        <v>0</v>
      </c>
      <c r="E110" s="2613">
        <f t="shared" si="50"/>
        <v>0</v>
      </c>
      <c r="F110" s="2613">
        <f t="shared" si="50"/>
        <v>0</v>
      </c>
      <c r="G110" s="2613">
        <v>4</v>
      </c>
      <c r="H110" s="2613">
        <v>16</v>
      </c>
      <c r="I110" s="2613">
        <v>20</v>
      </c>
      <c r="J110" s="2613">
        <v>4</v>
      </c>
      <c r="K110" s="2613">
        <v>4</v>
      </c>
      <c r="L110" s="2613">
        <v>8</v>
      </c>
      <c r="M110" s="2613">
        <f t="shared" ref="M110:O110" si="51">SUM(J110,G110,D110)</f>
        <v>8</v>
      </c>
      <c r="N110" s="2613">
        <f t="shared" si="51"/>
        <v>20</v>
      </c>
      <c r="O110" s="2613">
        <f t="shared" si="51"/>
        <v>28</v>
      </c>
      <c r="P110" s="1033" t="s">
        <v>1162</v>
      </c>
      <c r="Q110" s="363" t="s">
        <v>1162</v>
      </c>
      <c r="R110" s="3074"/>
      <c r="S110" s="332"/>
      <c r="T110" s="332"/>
      <c r="U110" s="332"/>
      <c r="V110" s="332"/>
      <c r="W110" s="332"/>
      <c r="X110" s="332"/>
      <c r="Y110" s="332"/>
      <c r="Z110" s="332"/>
      <c r="AA110" s="332"/>
      <c r="AB110" s="332"/>
      <c r="AC110" s="332"/>
      <c r="AD110" s="332"/>
      <c r="AE110" s="332"/>
      <c r="AF110" s="332"/>
      <c r="AG110" s="332"/>
      <c r="AH110" s="332"/>
      <c r="AI110" s="332"/>
      <c r="AJ110" s="332"/>
      <c r="AK110" s="332"/>
      <c r="AL110" s="332"/>
      <c r="AM110" s="332"/>
      <c r="AN110" s="332"/>
      <c r="AO110" s="332"/>
      <c r="AP110" s="332"/>
      <c r="AQ110" s="332"/>
      <c r="AR110" s="332"/>
    </row>
    <row r="111" spans="1:44" s="333" customFormat="1" ht="36.75" customHeight="1" x14ac:dyDescent="0.25">
      <c r="A111" s="2969"/>
      <c r="B111" s="3076" t="s">
        <v>1122</v>
      </c>
      <c r="C111" s="150" t="s">
        <v>2341</v>
      </c>
      <c r="D111" s="2613">
        <f t="shared" ref="D111:F112" si="52">SUM(D109:D110)</f>
        <v>0</v>
      </c>
      <c r="E111" s="2613">
        <f t="shared" si="52"/>
        <v>0</v>
      </c>
      <c r="F111" s="2613">
        <f t="shared" si="52"/>
        <v>0</v>
      </c>
      <c r="G111" s="2613">
        <v>0</v>
      </c>
      <c r="H111" s="2613">
        <v>0</v>
      </c>
      <c r="I111" s="2613">
        <v>0</v>
      </c>
      <c r="J111" s="2613">
        <v>4</v>
      </c>
      <c r="K111" s="2613">
        <v>15</v>
      </c>
      <c r="L111" s="2613">
        <v>19</v>
      </c>
      <c r="M111" s="2613">
        <f>SUM(D111,G111,J111)</f>
        <v>4</v>
      </c>
      <c r="N111" s="2613">
        <f t="shared" ref="N111:O111" si="53">SUM(E111,H111,K111)</f>
        <v>15</v>
      </c>
      <c r="O111" s="2613">
        <f t="shared" si="53"/>
        <v>19</v>
      </c>
      <c r="P111" s="1033" t="s">
        <v>1163</v>
      </c>
      <c r="Q111" s="3078" t="s">
        <v>1163</v>
      </c>
      <c r="R111" s="3074"/>
      <c r="S111" s="332"/>
      <c r="T111" s="332"/>
      <c r="U111" s="332"/>
      <c r="V111" s="332"/>
      <c r="W111" s="332"/>
      <c r="X111" s="332"/>
      <c r="Y111" s="332"/>
      <c r="Z111" s="332"/>
      <c r="AA111" s="332"/>
      <c r="AB111" s="332"/>
      <c r="AC111" s="332"/>
      <c r="AD111" s="332"/>
      <c r="AE111" s="332"/>
      <c r="AF111" s="332"/>
      <c r="AG111" s="332"/>
      <c r="AH111" s="332"/>
      <c r="AI111" s="332"/>
      <c r="AJ111" s="332"/>
      <c r="AK111" s="332"/>
      <c r="AL111" s="332"/>
      <c r="AM111" s="332"/>
      <c r="AN111" s="332"/>
      <c r="AO111" s="332"/>
      <c r="AP111" s="332"/>
      <c r="AQ111" s="332"/>
      <c r="AR111" s="332"/>
    </row>
    <row r="112" spans="1:44" s="333" customFormat="1" ht="36.75" customHeight="1" x14ac:dyDescent="0.25">
      <c r="A112" s="2969"/>
      <c r="B112" s="3077"/>
      <c r="C112" s="1971" t="s">
        <v>1122</v>
      </c>
      <c r="D112" s="2613">
        <f t="shared" si="52"/>
        <v>0</v>
      </c>
      <c r="E112" s="2613">
        <f t="shared" si="52"/>
        <v>0</v>
      </c>
      <c r="F112" s="2613">
        <f t="shared" si="52"/>
        <v>0</v>
      </c>
      <c r="G112" s="2613">
        <v>4</v>
      </c>
      <c r="H112" s="2613">
        <v>18</v>
      </c>
      <c r="I112" s="2613">
        <v>22</v>
      </c>
      <c r="J112" s="2613">
        <v>0</v>
      </c>
      <c r="K112" s="2613">
        <v>0</v>
      </c>
      <c r="L112" s="2613">
        <v>0</v>
      </c>
      <c r="M112" s="2613">
        <f>SUM(D112,G112,J112)</f>
        <v>4</v>
      </c>
      <c r="N112" s="2613">
        <f t="shared" ref="N112" si="54">SUM(E112,H112,K112)</f>
        <v>18</v>
      </c>
      <c r="O112" s="2613">
        <f t="shared" ref="O112" si="55">SUM(F112,I112,L112)</f>
        <v>22</v>
      </c>
      <c r="P112" s="1973" t="s">
        <v>1163</v>
      </c>
      <c r="Q112" s="3079"/>
      <c r="R112" s="3074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2"/>
      <c r="AH112" s="332"/>
      <c r="AI112" s="332"/>
      <c r="AJ112" s="332"/>
      <c r="AK112" s="332"/>
      <c r="AL112" s="332"/>
      <c r="AM112" s="332"/>
      <c r="AN112" s="332"/>
      <c r="AO112" s="332"/>
      <c r="AP112" s="332"/>
      <c r="AQ112" s="332"/>
      <c r="AR112" s="332"/>
    </row>
    <row r="113" spans="1:44" s="333" customFormat="1" ht="30" customHeight="1" x14ac:dyDescent="0.25">
      <c r="A113" s="2969"/>
      <c r="B113" s="3073" t="s">
        <v>46</v>
      </c>
      <c r="C113" s="3073"/>
      <c r="D113" s="2613">
        <f>SUM(D111:D112)</f>
        <v>0</v>
      </c>
      <c r="E113" s="2613">
        <f t="shared" ref="E113:O113" si="56">SUM(E111:E112)</f>
        <v>0</v>
      </c>
      <c r="F113" s="2613">
        <f t="shared" si="56"/>
        <v>0</v>
      </c>
      <c r="G113" s="2613">
        <f t="shared" si="56"/>
        <v>4</v>
      </c>
      <c r="H113" s="2613">
        <f t="shared" si="56"/>
        <v>18</v>
      </c>
      <c r="I113" s="2613">
        <f t="shared" si="56"/>
        <v>22</v>
      </c>
      <c r="J113" s="2613">
        <f t="shared" si="56"/>
        <v>4</v>
      </c>
      <c r="K113" s="2613">
        <f t="shared" si="56"/>
        <v>15</v>
      </c>
      <c r="L113" s="2613">
        <f t="shared" si="56"/>
        <v>19</v>
      </c>
      <c r="M113" s="2613">
        <f t="shared" si="56"/>
        <v>8</v>
      </c>
      <c r="N113" s="2613">
        <f t="shared" si="56"/>
        <v>33</v>
      </c>
      <c r="O113" s="2613">
        <f t="shared" si="56"/>
        <v>41</v>
      </c>
      <c r="P113" s="3075" t="s">
        <v>251</v>
      </c>
      <c r="Q113" s="3075"/>
      <c r="R113" s="3074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2"/>
      <c r="AH113" s="332"/>
      <c r="AI113" s="332"/>
      <c r="AJ113" s="332"/>
      <c r="AK113" s="332"/>
      <c r="AL113" s="332"/>
      <c r="AM113" s="332"/>
      <c r="AN113" s="332"/>
      <c r="AO113" s="332"/>
      <c r="AP113" s="332"/>
      <c r="AQ113" s="332"/>
      <c r="AR113" s="332"/>
    </row>
    <row r="114" spans="1:44" s="333" customFormat="1" ht="36.75" customHeight="1" x14ac:dyDescent="0.25">
      <c r="A114" s="2969"/>
      <c r="B114" s="1306" t="s">
        <v>1983</v>
      </c>
      <c r="C114" s="1306" t="s">
        <v>1983</v>
      </c>
      <c r="D114" s="2613">
        <f t="shared" ref="D114:F114" si="57">SUM(D113:D113)</f>
        <v>0</v>
      </c>
      <c r="E114" s="2613">
        <f t="shared" si="57"/>
        <v>0</v>
      </c>
      <c r="F114" s="2613">
        <f t="shared" si="57"/>
        <v>0</v>
      </c>
      <c r="G114" s="2613">
        <v>8</v>
      </c>
      <c r="H114" s="2613">
        <v>30</v>
      </c>
      <c r="I114" s="2613">
        <v>38</v>
      </c>
      <c r="J114" s="2613">
        <v>0</v>
      </c>
      <c r="K114" s="2613">
        <v>0</v>
      </c>
      <c r="L114" s="2613">
        <v>0</v>
      </c>
      <c r="M114" s="2613">
        <f t="shared" ref="M114:O116" si="58">SUM(J114,G114,D114)</f>
        <v>8</v>
      </c>
      <c r="N114" s="2613">
        <f t="shared" si="58"/>
        <v>30</v>
      </c>
      <c r="O114" s="2613">
        <f t="shared" si="58"/>
        <v>38</v>
      </c>
      <c r="P114" s="1310" t="s">
        <v>1164</v>
      </c>
      <c r="Q114" s="1310" t="s">
        <v>1164</v>
      </c>
      <c r="R114" s="3074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2"/>
      <c r="AH114" s="332"/>
      <c r="AI114" s="332"/>
      <c r="AJ114" s="332"/>
      <c r="AK114" s="332"/>
      <c r="AL114" s="332"/>
      <c r="AM114" s="332"/>
      <c r="AN114" s="332"/>
      <c r="AO114" s="332"/>
      <c r="AP114" s="332"/>
      <c r="AQ114" s="332"/>
      <c r="AR114" s="332"/>
    </row>
    <row r="115" spans="1:44" s="333" customFormat="1" ht="36.75" customHeight="1" x14ac:dyDescent="0.25">
      <c r="A115" s="2969"/>
      <c r="B115" s="1306" t="s">
        <v>62</v>
      </c>
      <c r="C115" s="1306" t="s">
        <v>1984</v>
      </c>
      <c r="D115" s="2613">
        <f>SUM(D113:D114)</f>
        <v>0</v>
      </c>
      <c r="E115" s="2613">
        <f>SUM(E113:E114)</f>
        <v>0</v>
      </c>
      <c r="F115" s="2613">
        <f>SUM(F113:F114)</f>
        <v>0</v>
      </c>
      <c r="G115" s="2613">
        <v>8</v>
      </c>
      <c r="H115" s="2613">
        <v>12</v>
      </c>
      <c r="I115" s="2613">
        <v>20</v>
      </c>
      <c r="J115" s="2613">
        <v>0</v>
      </c>
      <c r="K115" s="2613">
        <v>0</v>
      </c>
      <c r="L115" s="2613">
        <v>0</v>
      </c>
      <c r="M115" s="2613">
        <f t="shared" si="58"/>
        <v>8</v>
      </c>
      <c r="N115" s="2613">
        <f t="shared" si="58"/>
        <v>12</v>
      </c>
      <c r="O115" s="2613">
        <f t="shared" si="58"/>
        <v>20</v>
      </c>
      <c r="P115" s="1310" t="s">
        <v>1826</v>
      </c>
      <c r="Q115" s="1310" t="s">
        <v>140</v>
      </c>
      <c r="R115" s="3074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2"/>
      <c r="AH115" s="332"/>
      <c r="AI115" s="332"/>
      <c r="AJ115" s="332"/>
      <c r="AK115" s="332"/>
      <c r="AL115" s="332"/>
      <c r="AM115" s="332"/>
      <c r="AN115" s="332"/>
      <c r="AO115" s="332"/>
      <c r="AP115" s="332"/>
      <c r="AQ115" s="332"/>
      <c r="AR115" s="332"/>
    </row>
    <row r="116" spans="1:44" s="333" customFormat="1" ht="36.75" customHeight="1" x14ac:dyDescent="0.25">
      <c r="A116" s="3077"/>
      <c r="B116" s="1306" t="s">
        <v>1130</v>
      </c>
      <c r="C116" s="1306" t="s">
        <v>1130</v>
      </c>
      <c r="D116" s="2613">
        <f t="shared" ref="D116:F116" si="59">SUM(D114:D115)</f>
        <v>0</v>
      </c>
      <c r="E116" s="2613">
        <f t="shared" si="59"/>
        <v>0</v>
      </c>
      <c r="F116" s="2613">
        <f t="shared" si="59"/>
        <v>0</v>
      </c>
      <c r="G116" s="2613">
        <v>6</v>
      </c>
      <c r="H116" s="2613">
        <v>23</v>
      </c>
      <c r="I116" s="2613">
        <v>29</v>
      </c>
      <c r="J116" s="2613">
        <v>0</v>
      </c>
      <c r="K116" s="2613">
        <v>0</v>
      </c>
      <c r="L116" s="2613">
        <v>0</v>
      </c>
      <c r="M116" s="2613">
        <f t="shared" si="58"/>
        <v>6</v>
      </c>
      <c r="N116" s="2613">
        <f t="shared" si="58"/>
        <v>23</v>
      </c>
      <c r="O116" s="2613">
        <f t="shared" si="58"/>
        <v>29</v>
      </c>
      <c r="P116" s="1331" t="s">
        <v>1131</v>
      </c>
      <c r="Q116" s="1315" t="s">
        <v>1131</v>
      </c>
      <c r="R116" s="3079"/>
      <c r="S116" s="332"/>
      <c r="T116" s="332"/>
      <c r="U116" s="332"/>
      <c r="V116" s="332"/>
      <c r="W116" s="332"/>
      <c r="X116" s="332"/>
      <c r="Y116" s="332"/>
      <c r="Z116" s="332"/>
      <c r="AA116" s="332"/>
      <c r="AB116" s="332"/>
      <c r="AC116" s="332"/>
      <c r="AD116" s="332"/>
      <c r="AE116" s="332"/>
      <c r="AF116" s="332"/>
      <c r="AG116" s="332"/>
      <c r="AH116" s="332"/>
      <c r="AI116" s="332"/>
      <c r="AJ116" s="332"/>
      <c r="AK116" s="332"/>
      <c r="AL116" s="332"/>
      <c r="AM116" s="332"/>
      <c r="AN116" s="332"/>
      <c r="AO116" s="332"/>
      <c r="AP116" s="332"/>
      <c r="AQ116" s="332"/>
      <c r="AR116" s="332"/>
    </row>
    <row r="117" spans="1:44" s="333" customFormat="1" ht="36.75" customHeight="1" x14ac:dyDescent="0.25">
      <c r="A117" s="3073" t="s">
        <v>46</v>
      </c>
      <c r="B117" s="3073"/>
      <c r="C117" s="3073"/>
      <c r="D117" s="2613">
        <f>SUM(D116,D113,D115,D114,D110,D109)</f>
        <v>0</v>
      </c>
      <c r="E117" s="2613">
        <f t="shared" ref="E117:O117" si="60">SUM(E116,E113,E115,E114,E110,E109)</f>
        <v>0</v>
      </c>
      <c r="F117" s="46">
        <f t="shared" si="60"/>
        <v>0</v>
      </c>
      <c r="G117" s="46">
        <f t="shared" si="60"/>
        <v>37</v>
      </c>
      <c r="H117" s="46">
        <f t="shared" si="60"/>
        <v>110</v>
      </c>
      <c r="I117" s="46">
        <f t="shared" si="60"/>
        <v>147</v>
      </c>
      <c r="J117" s="46">
        <f t="shared" si="60"/>
        <v>10</v>
      </c>
      <c r="K117" s="46">
        <f t="shared" si="60"/>
        <v>29</v>
      </c>
      <c r="L117" s="46">
        <f t="shared" si="60"/>
        <v>39</v>
      </c>
      <c r="M117" s="46">
        <f t="shared" si="60"/>
        <v>47</v>
      </c>
      <c r="N117" s="46">
        <f t="shared" si="60"/>
        <v>139</v>
      </c>
      <c r="O117" s="46">
        <f t="shared" si="60"/>
        <v>186</v>
      </c>
      <c r="P117" s="3075" t="s">
        <v>251</v>
      </c>
      <c r="Q117" s="3075"/>
      <c r="R117" s="3075"/>
      <c r="S117" s="332"/>
      <c r="T117" s="332"/>
      <c r="U117" s="332"/>
      <c r="V117" s="332"/>
      <c r="W117" s="332"/>
      <c r="X117" s="332"/>
      <c r="Y117" s="332"/>
      <c r="Z117" s="332"/>
      <c r="AA117" s="332"/>
      <c r="AB117" s="332"/>
      <c r="AC117" s="332"/>
      <c r="AD117" s="332"/>
      <c r="AE117" s="332"/>
      <c r="AF117" s="332"/>
      <c r="AG117" s="332"/>
      <c r="AH117" s="332"/>
      <c r="AI117" s="332"/>
      <c r="AJ117" s="332"/>
      <c r="AK117" s="332"/>
      <c r="AL117" s="332"/>
      <c r="AM117" s="332"/>
      <c r="AN117" s="332"/>
      <c r="AO117" s="332"/>
      <c r="AP117" s="332"/>
      <c r="AQ117" s="332"/>
      <c r="AR117" s="332"/>
    </row>
    <row r="118" spans="1:44" ht="36.75" customHeight="1" thickBot="1" x14ac:dyDescent="0.3">
      <c r="A118" s="3173" t="s">
        <v>1985</v>
      </c>
      <c r="B118" s="3173"/>
      <c r="C118" s="1430" t="s">
        <v>586</v>
      </c>
      <c r="D118" s="46">
        <v>0</v>
      </c>
      <c r="E118" s="46">
        <v>0</v>
      </c>
      <c r="F118" s="2613">
        <v>0</v>
      </c>
      <c r="G118" s="2613">
        <v>12</v>
      </c>
      <c r="H118" s="2613">
        <v>11</v>
      </c>
      <c r="I118" s="2613">
        <v>23</v>
      </c>
      <c r="J118" s="2613">
        <v>0</v>
      </c>
      <c r="K118" s="2613">
        <v>0</v>
      </c>
      <c r="L118" s="2613">
        <v>0</v>
      </c>
      <c r="M118" s="2613">
        <f t="shared" ref="M118:O118" si="61">SUM(J118,G118,D118)</f>
        <v>12</v>
      </c>
      <c r="N118" s="2613">
        <f t="shared" si="61"/>
        <v>11</v>
      </c>
      <c r="O118" s="2613">
        <f t="shared" si="61"/>
        <v>23</v>
      </c>
      <c r="P118" s="816" t="s">
        <v>587</v>
      </c>
      <c r="Q118" s="3174" t="s">
        <v>1037</v>
      </c>
      <c r="R118" s="3174"/>
    </row>
    <row r="119" spans="1:44" ht="36.75" customHeight="1" thickBot="1" x14ac:dyDescent="0.3">
      <c r="A119" s="3071" t="s">
        <v>42</v>
      </c>
      <c r="B119" s="3071"/>
      <c r="C119" s="3071"/>
      <c r="D119" s="2617">
        <v>7</v>
      </c>
      <c r="E119" s="2617">
        <v>3</v>
      </c>
      <c r="F119" s="2617">
        <v>10</v>
      </c>
      <c r="G119" s="2617">
        <v>422</v>
      </c>
      <c r="H119" s="2617">
        <v>571</v>
      </c>
      <c r="I119" s="2617">
        <v>991</v>
      </c>
      <c r="J119" s="2617">
        <v>222</v>
      </c>
      <c r="K119" s="2617">
        <v>198</v>
      </c>
      <c r="L119" s="2617">
        <v>420</v>
      </c>
      <c r="M119" s="2617">
        <v>651</v>
      </c>
      <c r="N119" s="2617">
        <v>772</v>
      </c>
      <c r="O119" s="2617">
        <v>1423</v>
      </c>
      <c r="P119" s="3175" t="s">
        <v>147</v>
      </c>
      <c r="Q119" s="3175"/>
      <c r="R119" s="3175"/>
    </row>
    <row r="120" spans="1:44" ht="36.75" customHeight="1" thickTop="1" x14ac:dyDescent="0.25">
      <c r="A120" s="151"/>
      <c r="B120" s="151"/>
      <c r="C120" s="151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303"/>
      <c r="Q120" s="303"/>
      <c r="R120" s="303"/>
    </row>
    <row r="121" spans="1:44" ht="36.75" customHeight="1" x14ac:dyDescent="0.25">
      <c r="A121" s="1470"/>
      <c r="B121" s="1470"/>
      <c r="C121" s="1470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1468"/>
      <c r="Q121" s="1468"/>
      <c r="R121" s="1468"/>
    </row>
    <row r="122" spans="1:44" ht="15" customHeight="1" x14ac:dyDescent="0.25">
      <c r="M122" s="42"/>
      <c r="N122" s="42"/>
      <c r="O122" s="42"/>
    </row>
    <row r="123" spans="1:44" ht="15" customHeight="1" x14ac:dyDescent="0.25">
      <c r="M123" s="42"/>
      <c r="N123" s="42"/>
      <c r="O123" s="42"/>
    </row>
    <row r="124" spans="1:44" ht="27.75" customHeight="1" x14ac:dyDescent="0.25">
      <c r="A124" s="3167" t="s">
        <v>2344</v>
      </c>
      <c r="B124" s="3167"/>
      <c r="C124" s="3167"/>
      <c r="D124" s="3167"/>
      <c r="E124" s="3167"/>
      <c r="F124" s="3167"/>
      <c r="G124" s="3167"/>
      <c r="H124" s="3167"/>
      <c r="I124" s="3167"/>
      <c r="J124" s="3167"/>
      <c r="K124" s="3167"/>
      <c r="L124" s="3167"/>
      <c r="M124" s="3167"/>
      <c r="N124" s="3167"/>
      <c r="O124" s="3167"/>
      <c r="P124" s="3167"/>
      <c r="Q124" s="3167"/>
      <c r="R124" s="3167"/>
    </row>
    <row r="125" spans="1:44" ht="67.5" customHeight="1" x14ac:dyDescent="0.25">
      <c r="A125" s="3102" t="s">
        <v>2345</v>
      </c>
      <c r="B125" s="3102"/>
      <c r="C125" s="3102"/>
      <c r="D125" s="3102"/>
      <c r="E125" s="3102"/>
      <c r="F125" s="3102"/>
      <c r="G125" s="3102"/>
      <c r="H125" s="3102"/>
      <c r="I125" s="3102"/>
      <c r="J125" s="3102"/>
      <c r="K125" s="3102"/>
      <c r="L125" s="3102"/>
      <c r="M125" s="3102"/>
      <c r="N125" s="3102"/>
      <c r="O125" s="3102"/>
      <c r="P125" s="3102"/>
      <c r="Q125" s="3102"/>
      <c r="R125" s="3102"/>
    </row>
    <row r="126" spans="1:44" ht="48" customHeight="1" thickBot="1" x14ac:dyDescent="0.3">
      <c r="A126" s="453" t="s">
        <v>2690</v>
      </c>
      <c r="B126" s="454"/>
      <c r="C126" s="454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455"/>
      <c r="Q126" s="3168" t="s">
        <v>2691</v>
      </c>
      <c r="R126" s="3168"/>
    </row>
    <row r="127" spans="1:44" ht="30" customHeight="1" thickTop="1" x14ac:dyDescent="0.25">
      <c r="A127" s="2976" t="s">
        <v>1039</v>
      </c>
      <c r="B127" s="3169" t="s">
        <v>467</v>
      </c>
      <c r="C127" s="3169" t="s">
        <v>45</v>
      </c>
      <c r="D127" s="3169" t="s">
        <v>33</v>
      </c>
      <c r="E127" s="3169"/>
      <c r="F127" s="3169"/>
      <c r="G127" s="3169" t="s">
        <v>1</v>
      </c>
      <c r="H127" s="3169"/>
      <c r="I127" s="3169"/>
      <c r="J127" s="3169" t="s">
        <v>2</v>
      </c>
      <c r="K127" s="3169"/>
      <c r="L127" s="3169"/>
      <c r="M127" s="2847" t="s">
        <v>31</v>
      </c>
      <c r="N127" s="2847"/>
      <c r="O127" s="2847"/>
      <c r="P127" s="3084" t="s">
        <v>99</v>
      </c>
      <c r="Q127" s="3084" t="s">
        <v>126</v>
      </c>
      <c r="R127" s="3112" t="s">
        <v>126</v>
      </c>
    </row>
    <row r="128" spans="1:44" ht="23.25" customHeight="1" x14ac:dyDescent="0.25">
      <c r="A128" s="2977"/>
      <c r="B128" s="3170"/>
      <c r="C128" s="3170"/>
      <c r="D128" s="3171" t="s">
        <v>94</v>
      </c>
      <c r="E128" s="3171"/>
      <c r="F128" s="3171"/>
      <c r="G128" s="3171" t="s">
        <v>95</v>
      </c>
      <c r="H128" s="3171"/>
      <c r="I128" s="3171"/>
      <c r="J128" s="3171" t="s">
        <v>96</v>
      </c>
      <c r="K128" s="3171"/>
      <c r="L128" s="3171"/>
      <c r="M128" s="2827" t="s">
        <v>116</v>
      </c>
      <c r="N128" s="2827"/>
      <c r="O128" s="2827"/>
      <c r="P128" s="3085"/>
      <c r="Q128" s="3085"/>
      <c r="R128" s="3113"/>
    </row>
    <row r="129" spans="1:18" ht="26.25" customHeight="1" x14ac:dyDescent="0.25">
      <c r="A129" s="2977"/>
      <c r="B129" s="3170"/>
      <c r="C129" s="3170"/>
      <c r="D129" s="2559" t="s">
        <v>204</v>
      </c>
      <c r="E129" s="2559" t="s">
        <v>2833</v>
      </c>
      <c r="F129" s="2559" t="s">
        <v>26</v>
      </c>
      <c r="G129" s="2559" t="s">
        <v>204</v>
      </c>
      <c r="H129" s="2559" t="s">
        <v>2833</v>
      </c>
      <c r="I129" s="2559" t="s">
        <v>26</v>
      </c>
      <c r="J129" s="2559" t="s">
        <v>204</v>
      </c>
      <c r="K129" s="2559" t="s">
        <v>2833</v>
      </c>
      <c r="L129" s="2559" t="s">
        <v>26</v>
      </c>
      <c r="M129" s="2559" t="s">
        <v>204</v>
      </c>
      <c r="N129" s="2559" t="s">
        <v>2833</v>
      </c>
      <c r="O129" s="2559" t="s">
        <v>26</v>
      </c>
      <c r="P129" s="3085"/>
      <c r="Q129" s="3085"/>
      <c r="R129" s="3113"/>
    </row>
    <row r="130" spans="1:18" ht="24" customHeight="1" thickBot="1" x14ac:dyDescent="0.3">
      <c r="A130" s="2977"/>
      <c r="B130" s="3170"/>
      <c r="C130" s="3170"/>
      <c r="D130" s="24" t="s">
        <v>181</v>
      </c>
      <c r="E130" s="24" t="s">
        <v>182</v>
      </c>
      <c r="F130" s="20" t="s">
        <v>183</v>
      </c>
      <c r="G130" s="20" t="s">
        <v>181</v>
      </c>
      <c r="H130" s="20" t="s">
        <v>182</v>
      </c>
      <c r="I130" s="20" t="s">
        <v>183</v>
      </c>
      <c r="J130" s="20" t="s">
        <v>181</v>
      </c>
      <c r="K130" s="20" t="s">
        <v>182</v>
      </c>
      <c r="L130" s="20" t="s">
        <v>183</v>
      </c>
      <c r="M130" s="20" t="s">
        <v>181</v>
      </c>
      <c r="N130" s="20" t="s">
        <v>182</v>
      </c>
      <c r="O130" s="20" t="s">
        <v>183</v>
      </c>
      <c r="P130" s="3085"/>
      <c r="Q130" s="3085"/>
      <c r="R130" s="3113"/>
    </row>
    <row r="131" spans="1:18" ht="47.25" customHeight="1" x14ac:dyDescent="0.25">
      <c r="A131" s="1984" t="s">
        <v>1030</v>
      </c>
      <c r="B131" s="1984" t="s">
        <v>592</v>
      </c>
      <c r="C131" s="1984"/>
      <c r="D131" s="1332">
        <v>0</v>
      </c>
      <c r="E131" s="1332">
        <v>0</v>
      </c>
      <c r="F131" s="1332">
        <v>0</v>
      </c>
      <c r="G131" s="1332">
        <v>0</v>
      </c>
      <c r="H131" s="1332">
        <v>1</v>
      </c>
      <c r="I131" s="1332">
        <v>1</v>
      </c>
      <c r="J131" s="1332">
        <v>0</v>
      </c>
      <c r="K131" s="1332">
        <v>0</v>
      </c>
      <c r="L131" s="1332">
        <v>0</v>
      </c>
      <c r="M131" s="1332">
        <f>SUM(D131,G131,J131)</f>
        <v>0</v>
      </c>
      <c r="N131" s="1332">
        <f t="shared" ref="N131:O131" si="62">SUM(E131,H131,K131)</f>
        <v>1</v>
      </c>
      <c r="O131" s="1332">
        <f t="shared" si="62"/>
        <v>1</v>
      </c>
      <c r="P131" s="1984"/>
      <c r="Q131" s="1984" t="s">
        <v>593</v>
      </c>
      <c r="R131" s="1999" t="s">
        <v>1031</v>
      </c>
    </row>
    <row r="132" spans="1:18" ht="56.25" customHeight="1" thickBot="1" x14ac:dyDescent="0.3">
      <c r="A132" s="1997" t="s">
        <v>1221</v>
      </c>
      <c r="B132" s="1987" t="s">
        <v>370</v>
      </c>
      <c r="C132" s="1987"/>
      <c r="D132" s="815">
        <v>0</v>
      </c>
      <c r="E132" s="815">
        <v>0</v>
      </c>
      <c r="F132" s="815">
        <v>0</v>
      </c>
      <c r="G132" s="815">
        <v>0</v>
      </c>
      <c r="H132" s="815">
        <v>1</v>
      </c>
      <c r="I132" s="815">
        <v>1</v>
      </c>
      <c r="J132" s="815">
        <v>0</v>
      </c>
      <c r="K132" s="815">
        <v>0</v>
      </c>
      <c r="L132" s="815">
        <v>0</v>
      </c>
      <c r="M132" s="815">
        <f>SUM(D132,G132,J132)</f>
        <v>0</v>
      </c>
      <c r="N132" s="815">
        <f t="shared" ref="N132" si="63">SUM(E132,H132,K132)</f>
        <v>1</v>
      </c>
      <c r="O132" s="815">
        <f t="shared" ref="O132" si="64">SUM(F132,I132,L132)</f>
        <v>1</v>
      </c>
      <c r="P132" s="6"/>
      <c r="Q132" s="415" t="s">
        <v>2193</v>
      </c>
      <c r="R132" s="1998" t="s">
        <v>141</v>
      </c>
    </row>
    <row r="133" spans="1:18" ht="43.5" customHeight="1" thickBot="1" x14ac:dyDescent="0.3">
      <c r="A133" s="1989" t="s">
        <v>87</v>
      </c>
      <c r="B133" s="1977"/>
      <c r="C133" s="1977"/>
      <c r="D133" s="2618">
        <f>SUM(D131:D132)</f>
        <v>0</v>
      </c>
      <c r="E133" s="2618">
        <f t="shared" ref="E133:O133" si="65">SUM(E131:E132)</f>
        <v>0</v>
      </c>
      <c r="F133" s="2618">
        <f t="shared" si="65"/>
        <v>0</v>
      </c>
      <c r="G133" s="2618">
        <f t="shared" si="65"/>
        <v>0</v>
      </c>
      <c r="H133" s="2618">
        <f t="shared" si="65"/>
        <v>2</v>
      </c>
      <c r="I133" s="2618">
        <f t="shared" si="65"/>
        <v>2</v>
      </c>
      <c r="J133" s="2618">
        <f t="shared" si="65"/>
        <v>0</v>
      </c>
      <c r="K133" s="2618">
        <f t="shared" si="65"/>
        <v>0</v>
      </c>
      <c r="L133" s="2618">
        <f t="shared" si="65"/>
        <v>0</v>
      </c>
      <c r="M133" s="2618">
        <f t="shared" si="65"/>
        <v>0</v>
      </c>
      <c r="N133" s="2618">
        <f t="shared" si="65"/>
        <v>2</v>
      </c>
      <c r="O133" s="2618">
        <f t="shared" si="65"/>
        <v>2</v>
      </c>
      <c r="P133" s="1787"/>
      <c r="Q133" s="1787"/>
      <c r="R133" s="374" t="s">
        <v>147</v>
      </c>
    </row>
    <row r="134" spans="1:18" ht="15" customHeight="1" thickTop="1" x14ac:dyDescent="0.25">
      <c r="A134" s="308"/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42"/>
      <c r="N134" s="42"/>
      <c r="O134" s="42"/>
    </row>
    <row r="135" spans="1:18" ht="15" customHeight="1" x14ac:dyDescent="0.25">
      <c r="A135" s="308"/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42"/>
      <c r="N135" s="42"/>
      <c r="O135" s="42"/>
    </row>
    <row r="136" spans="1:18" ht="15" customHeight="1" x14ac:dyDescent="0.25">
      <c r="A136" s="308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42"/>
      <c r="N136" s="42"/>
      <c r="O136" s="42"/>
    </row>
    <row r="137" spans="1:18" ht="15" customHeight="1" x14ac:dyDescent="0.25">
      <c r="A137" s="308"/>
      <c r="B137" s="30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42"/>
      <c r="N137" s="42"/>
      <c r="O137" s="42"/>
    </row>
    <row r="138" spans="1:18" ht="15" customHeight="1" x14ac:dyDescent="0.25">
      <c r="A138" s="308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42"/>
      <c r="N138" s="42"/>
      <c r="O138" s="42"/>
    </row>
    <row r="139" spans="1:18" ht="15" customHeight="1" x14ac:dyDescent="0.25">
      <c r="A139" s="308"/>
      <c r="B139" s="308"/>
      <c r="C139" s="308"/>
      <c r="D139" s="308"/>
      <c r="E139" s="308"/>
      <c r="F139" s="308"/>
      <c r="G139" s="308"/>
      <c r="H139" s="308"/>
      <c r="I139" s="308"/>
      <c r="J139" s="308"/>
      <c r="K139" s="308"/>
      <c r="L139" s="308"/>
      <c r="M139" s="42"/>
      <c r="N139" s="42"/>
      <c r="O139" s="42"/>
    </row>
    <row r="140" spans="1:18" ht="15" customHeight="1" x14ac:dyDescent="0.25">
      <c r="A140" s="308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42"/>
      <c r="N140" s="42"/>
      <c r="O140" s="42"/>
    </row>
    <row r="141" spans="1:18" ht="15" customHeight="1" x14ac:dyDescent="0.25">
      <c r="A141" s="308"/>
      <c r="B141" s="308"/>
      <c r="C141" s="308"/>
      <c r="D141" s="308"/>
      <c r="E141" s="308"/>
      <c r="F141" s="308"/>
      <c r="G141" s="308"/>
      <c r="H141" s="308"/>
      <c r="I141" s="308"/>
      <c r="J141" s="308"/>
      <c r="K141" s="308"/>
      <c r="L141" s="308"/>
      <c r="M141" s="42"/>
      <c r="N141" s="42"/>
      <c r="O141" s="42"/>
    </row>
    <row r="142" spans="1:18" ht="15" customHeight="1" x14ac:dyDescent="0.25">
      <c r="A142" s="308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42"/>
      <c r="N142" s="42"/>
      <c r="O142" s="42"/>
    </row>
    <row r="143" spans="1:18" ht="15" customHeight="1" x14ac:dyDescent="0.25">
      <c r="A143" s="308"/>
      <c r="B143" s="308"/>
      <c r="C143" s="308"/>
      <c r="D143" s="308"/>
      <c r="E143" s="308"/>
      <c r="F143" s="308"/>
      <c r="G143" s="308"/>
      <c r="H143" s="308"/>
      <c r="I143" s="308"/>
      <c r="J143" s="308"/>
      <c r="K143" s="308"/>
      <c r="L143" s="308"/>
      <c r="M143" s="42"/>
      <c r="N143" s="42"/>
      <c r="O143" s="42"/>
    </row>
    <row r="144" spans="1:18" ht="15" customHeight="1" x14ac:dyDescent="0.25">
      <c r="A144" s="308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42"/>
      <c r="N144" s="42"/>
      <c r="O144" s="42"/>
    </row>
    <row r="145" spans="1:15" ht="15" customHeight="1" x14ac:dyDescent="0.25">
      <c r="A145" s="308"/>
      <c r="B145" s="308"/>
      <c r="C145" s="308"/>
      <c r="D145" s="308"/>
      <c r="E145" s="308"/>
      <c r="F145" s="308"/>
      <c r="G145" s="308"/>
      <c r="H145" s="308"/>
      <c r="I145" s="308"/>
      <c r="J145" s="308"/>
      <c r="K145" s="308"/>
      <c r="L145" s="308"/>
      <c r="M145" s="42"/>
      <c r="N145" s="42"/>
      <c r="O145" s="42"/>
    </row>
    <row r="146" spans="1:15" ht="15" customHeight="1" x14ac:dyDescent="0.25">
      <c r="A146" s="308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42"/>
      <c r="N146" s="42"/>
      <c r="O146" s="42"/>
    </row>
    <row r="147" spans="1:15" ht="15" customHeight="1" x14ac:dyDescent="0.25">
      <c r="A147" s="308"/>
      <c r="B147" s="308"/>
      <c r="C147" s="308"/>
      <c r="D147" s="308"/>
      <c r="E147" s="308"/>
      <c r="F147" s="308"/>
      <c r="G147" s="308"/>
      <c r="H147" s="308"/>
      <c r="I147" s="308"/>
      <c r="J147" s="308"/>
      <c r="K147" s="308"/>
      <c r="L147" s="308"/>
      <c r="M147" s="42"/>
      <c r="N147" s="42"/>
      <c r="O147" s="42"/>
    </row>
    <row r="148" spans="1:15" ht="15" customHeight="1" x14ac:dyDescent="0.25">
      <c r="A148" s="308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42"/>
      <c r="N148" s="42"/>
      <c r="O148" s="42"/>
    </row>
    <row r="149" spans="1:15" ht="15" customHeight="1" x14ac:dyDescent="0.25">
      <c r="A149" s="308"/>
      <c r="B149" s="308"/>
      <c r="C149" s="308"/>
      <c r="D149" s="308"/>
      <c r="E149" s="308"/>
      <c r="F149" s="308"/>
      <c r="G149" s="308"/>
      <c r="H149" s="308"/>
      <c r="I149" s="308"/>
      <c r="J149" s="308"/>
      <c r="K149" s="308"/>
      <c r="L149" s="308"/>
      <c r="M149" s="42"/>
      <c r="N149" s="42"/>
      <c r="O149" s="42"/>
    </row>
    <row r="150" spans="1:15" ht="15" customHeight="1" x14ac:dyDescent="0.25">
      <c r="A150" s="308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42"/>
      <c r="N150" s="42"/>
      <c r="O150" s="42"/>
    </row>
    <row r="151" spans="1:15" ht="15" customHeight="1" x14ac:dyDescent="0.25">
      <c r="A151" s="308"/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42"/>
      <c r="N151" s="42"/>
      <c r="O151" s="42"/>
    </row>
    <row r="152" spans="1:15" ht="15" customHeight="1" x14ac:dyDescent="0.25">
      <c r="A152" s="308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42"/>
      <c r="N152" s="42"/>
      <c r="O152" s="42"/>
    </row>
    <row r="153" spans="1:15" ht="15" customHeight="1" x14ac:dyDescent="0.25">
      <c r="A153" s="308"/>
      <c r="B153" s="308"/>
      <c r="C153" s="308"/>
      <c r="D153" s="308"/>
      <c r="E153" s="308"/>
      <c r="F153" s="308"/>
      <c r="G153" s="308"/>
      <c r="H153" s="308"/>
      <c r="I153" s="308"/>
      <c r="J153" s="308"/>
      <c r="K153" s="308"/>
      <c r="L153" s="308"/>
      <c r="M153" s="42"/>
      <c r="N153" s="42"/>
      <c r="O153" s="42"/>
    </row>
    <row r="154" spans="1:15" ht="15" customHeight="1" x14ac:dyDescent="0.25">
      <c r="A154" s="308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42"/>
      <c r="N154" s="42"/>
      <c r="O154" s="42"/>
    </row>
    <row r="155" spans="1:15" ht="15" customHeight="1" x14ac:dyDescent="0.25">
      <c r="A155" s="308"/>
      <c r="B155" s="308"/>
      <c r="C155" s="308"/>
      <c r="D155" s="308"/>
      <c r="E155" s="308"/>
      <c r="F155" s="308"/>
      <c r="G155" s="308"/>
      <c r="H155" s="308"/>
      <c r="I155" s="308"/>
      <c r="J155" s="308"/>
      <c r="K155" s="308"/>
      <c r="L155" s="308"/>
      <c r="M155" s="42"/>
      <c r="N155" s="42"/>
      <c r="O155" s="42"/>
    </row>
    <row r="156" spans="1:15" ht="15" customHeight="1" x14ac:dyDescent="0.25">
      <c r="A156" s="308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42"/>
      <c r="N156" s="42"/>
      <c r="O156" s="42"/>
    </row>
    <row r="157" spans="1:15" ht="15" customHeight="1" x14ac:dyDescent="0.25">
      <c r="A157" s="308"/>
      <c r="B157" s="308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42"/>
      <c r="N157" s="42"/>
      <c r="O157" s="42"/>
    </row>
    <row r="158" spans="1:15" ht="15" customHeight="1" x14ac:dyDescent="0.25">
      <c r="A158" s="308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42"/>
      <c r="N158" s="42"/>
      <c r="O158" s="42"/>
    </row>
    <row r="159" spans="1:15" ht="15" customHeight="1" x14ac:dyDescent="0.25">
      <c r="A159" s="308"/>
      <c r="B159" s="308"/>
      <c r="C159" s="308"/>
      <c r="D159" s="308"/>
      <c r="E159" s="308"/>
      <c r="F159" s="308"/>
      <c r="G159" s="308"/>
      <c r="H159" s="308"/>
      <c r="I159" s="308"/>
      <c r="J159" s="308"/>
      <c r="K159" s="308"/>
      <c r="L159" s="308"/>
      <c r="M159" s="42"/>
      <c r="N159" s="42"/>
      <c r="O159" s="42"/>
    </row>
    <row r="160" spans="1:15" ht="15" customHeight="1" x14ac:dyDescent="0.25">
      <c r="A160" s="308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42"/>
      <c r="N160" s="42"/>
      <c r="O160" s="42"/>
    </row>
    <row r="161" spans="1:15" ht="15" customHeight="1" x14ac:dyDescent="0.25">
      <c r="A161" s="308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42"/>
      <c r="N161" s="42"/>
      <c r="O161" s="42"/>
    </row>
    <row r="162" spans="1:15" ht="15" customHeight="1" x14ac:dyDescent="0.25">
      <c r="A162" s="308"/>
      <c r="B162" s="308"/>
      <c r="C162" s="308"/>
      <c r="D162" s="308"/>
      <c r="E162" s="308"/>
      <c r="F162" s="308"/>
      <c r="G162" s="308"/>
      <c r="H162" s="308"/>
      <c r="I162" s="308"/>
      <c r="J162" s="308"/>
      <c r="K162" s="308"/>
      <c r="L162" s="308"/>
      <c r="M162" s="42"/>
      <c r="N162" s="42"/>
      <c r="O162" s="42"/>
    </row>
    <row r="163" spans="1:15" ht="15" customHeight="1" x14ac:dyDescent="0.25">
      <c r="A163" s="308"/>
      <c r="B163" s="308"/>
      <c r="C163" s="308"/>
      <c r="D163" s="308"/>
      <c r="E163" s="308"/>
      <c r="F163" s="308"/>
      <c r="G163" s="308"/>
      <c r="H163" s="308"/>
      <c r="I163" s="308"/>
      <c r="J163" s="308"/>
      <c r="K163" s="308"/>
      <c r="L163" s="308"/>
      <c r="M163" s="42"/>
      <c r="N163" s="42"/>
      <c r="O163" s="42"/>
    </row>
    <row r="164" spans="1:15" ht="15" customHeight="1" x14ac:dyDescent="0.25">
      <c r="A164" s="308"/>
      <c r="B164" s="308"/>
      <c r="C164" s="308"/>
      <c r="D164" s="308"/>
      <c r="E164" s="308"/>
      <c r="F164" s="308"/>
      <c r="G164" s="308"/>
      <c r="H164" s="308"/>
      <c r="I164" s="308"/>
      <c r="J164" s="308"/>
      <c r="K164" s="308"/>
      <c r="L164" s="308"/>
      <c r="M164" s="42"/>
      <c r="N164" s="42"/>
      <c r="O164" s="42"/>
    </row>
    <row r="165" spans="1:15" ht="15" customHeight="1" x14ac:dyDescent="0.25">
      <c r="A165" s="308"/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42"/>
      <c r="N165" s="42"/>
      <c r="O165" s="42"/>
    </row>
    <row r="166" spans="1:15" ht="15" customHeight="1" x14ac:dyDescent="0.25">
      <c r="A166" s="308"/>
      <c r="B166" s="308"/>
      <c r="C166" s="308"/>
      <c r="D166" s="308"/>
      <c r="E166" s="308"/>
      <c r="F166" s="308"/>
      <c r="G166" s="308"/>
      <c r="H166" s="308"/>
      <c r="I166" s="308"/>
      <c r="J166" s="308"/>
      <c r="K166" s="308"/>
      <c r="L166" s="308"/>
      <c r="M166" s="42"/>
      <c r="N166" s="42"/>
      <c r="O166" s="42"/>
    </row>
    <row r="167" spans="1:15" ht="15" customHeight="1" x14ac:dyDescent="0.25">
      <c r="A167" s="308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42"/>
      <c r="N167" s="42"/>
      <c r="O167" s="42"/>
    </row>
    <row r="168" spans="1:15" ht="15" customHeight="1" x14ac:dyDescent="0.25">
      <c r="A168" s="308"/>
      <c r="B168" s="308"/>
      <c r="C168" s="308"/>
      <c r="D168" s="308"/>
      <c r="E168" s="308"/>
      <c r="F168" s="308"/>
      <c r="G168" s="308"/>
      <c r="H168" s="308"/>
      <c r="I168" s="308"/>
      <c r="J168" s="308"/>
      <c r="K168" s="308"/>
      <c r="L168" s="308"/>
      <c r="M168" s="42"/>
      <c r="N168" s="42"/>
      <c r="O168" s="42"/>
    </row>
    <row r="169" spans="1:15" ht="15" customHeight="1" x14ac:dyDescent="0.25">
      <c r="A169" s="308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42"/>
      <c r="N169" s="42"/>
      <c r="O169" s="42"/>
    </row>
    <row r="170" spans="1:15" ht="15" customHeight="1" x14ac:dyDescent="0.25">
      <c r="A170" s="308"/>
      <c r="B170" s="308"/>
      <c r="C170" s="308"/>
      <c r="D170" s="308"/>
      <c r="E170" s="308"/>
      <c r="F170" s="308"/>
      <c r="G170" s="308"/>
      <c r="H170" s="308"/>
      <c r="I170" s="308"/>
      <c r="J170" s="308"/>
      <c r="K170" s="308"/>
      <c r="L170" s="308"/>
      <c r="M170" s="42"/>
      <c r="N170" s="42"/>
      <c r="O170" s="42"/>
    </row>
    <row r="171" spans="1:15" ht="15" customHeight="1" x14ac:dyDescent="0.25">
      <c r="A171" s="308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42"/>
      <c r="N171" s="42"/>
      <c r="O171" s="42"/>
    </row>
    <row r="172" spans="1:15" ht="15" customHeight="1" x14ac:dyDescent="0.25">
      <c r="A172" s="308"/>
      <c r="B172" s="308"/>
      <c r="C172" s="308"/>
      <c r="D172" s="308"/>
      <c r="E172" s="308"/>
      <c r="F172" s="308"/>
      <c r="G172" s="308"/>
      <c r="H172" s="308"/>
      <c r="I172" s="308"/>
      <c r="J172" s="308"/>
      <c r="K172" s="308"/>
      <c r="L172" s="308"/>
      <c r="M172" s="42"/>
      <c r="N172" s="42"/>
      <c r="O172" s="42"/>
    </row>
    <row r="173" spans="1:15" ht="15" customHeight="1" x14ac:dyDescent="0.25">
      <c r="A173" s="308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42"/>
      <c r="N173" s="42"/>
      <c r="O173" s="42"/>
    </row>
    <row r="174" spans="1:15" ht="15" customHeight="1" x14ac:dyDescent="0.25">
      <c r="A174" s="308"/>
      <c r="B174" s="308"/>
      <c r="C174" s="308"/>
      <c r="D174" s="308"/>
      <c r="E174" s="308"/>
      <c r="F174" s="308"/>
      <c r="G174" s="308"/>
      <c r="H174" s="308"/>
      <c r="I174" s="308"/>
      <c r="J174" s="308"/>
      <c r="K174" s="308"/>
      <c r="L174" s="308"/>
      <c r="M174" s="42"/>
      <c r="N174" s="42"/>
      <c r="O174" s="42"/>
    </row>
    <row r="175" spans="1:15" ht="15" customHeight="1" x14ac:dyDescent="0.25">
      <c r="A175" s="308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42"/>
      <c r="N175" s="42"/>
      <c r="O175" s="42"/>
    </row>
    <row r="176" spans="1:15" ht="15" customHeight="1" x14ac:dyDescent="0.25">
      <c r="A176" s="308"/>
      <c r="B176" s="308"/>
      <c r="C176" s="308"/>
      <c r="D176" s="308"/>
      <c r="E176" s="308"/>
      <c r="F176" s="308"/>
      <c r="G176" s="308"/>
      <c r="H176" s="308"/>
      <c r="I176" s="308"/>
      <c r="J176" s="308"/>
      <c r="K176" s="308"/>
      <c r="L176" s="308"/>
      <c r="M176" s="42"/>
      <c r="N176" s="42"/>
      <c r="O176" s="42"/>
    </row>
    <row r="177" spans="1:15" ht="15" customHeight="1" x14ac:dyDescent="0.25">
      <c r="A177" s="308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42"/>
      <c r="N177" s="42"/>
      <c r="O177" s="42"/>
    </row>
    <row r="178" spans="1:15" ht="15" customHeight="1" x14ac:dyDescent="0.25">
      <c r="A178" s="308"/>
      <c r="B178" s="308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42"/>
      <c r="N178" s="42"/>
      <c r="O178" s="42"/>
    </row>
    <row r="179" spans="1:15" ht="15" customHeight="1" x14ac:dyDescent="0.25">
      <c r="A179" s="308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42"/>
      <c r="N179" s="42"/>
      <c r="O179" s="42"/>
    </row>
    <row r="180" spans="1:15" ht="15" customHeight="1" x14ac:dyDescent="0.25">
      <c r="A180" s="308"/>
      <c r="B180" s="308"/>
      <c r="C180" s="308"/>
      <c r="D180" s="308"/>
      <c r="E180" s="308"/>
      <c r="F180" s="308"/>
      <c r="G180" s="308"/>
      <c r="H180" s="308"/>
      <c r="I180" s="308"/>
      <c r="J180" s="308"/>
      <c r="K180" s="308"/>
      <c r="L180" s="308"/>
      <c r="M180" s="42"/>
      <c r="N180" s="42"/>
      <c r="O180" s="42"/>
    </row>
    <row r="181" spans="1:15" ht="15" customHeight="1" x14ac:dyDescent="0.25">
      <c r="A181" s="308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42"/>
      <c r="N181" s="42"/>
      <c r="O181" s="42"/>
    </row>
    <row r="182" spans="1:15" ht="15" customHeight="1" x14ac:dyDescent="0.25">
      <c r="A182" s="308"/>
      <c r="B182" s="308"/>
      <c r="C182" s="308"/>
      <c r="D182" s="308"/>
      <c r="E182" s="308"/>
      <c r="F182" s="308"/>
      <c r="G182" s="308"/>
      <c r="H182" s="308"/>
      <c r="I182" s="308"/>
      <c r="J182" s="308"/>
      <c r="K182" s="308"/>
      <c r="L182" s="308"/>
      <c r="M182" s="42"/>
      <c r="N182" s="42"/>
      <c r="O182" s="42"/>
    </row>
    <row r="183" spans="1:15" ht="15" customHeight="1" x14ac:dyDescent="0.25">
      <c r="A183" s="308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42"/>
      <c r="N183" s="42"/>
      <c r="O183" s="42"/>
    </row>
    <row r="184" spans="1:15" ht="15" customHeight="1" x14ac:dyDescent="0.25">
      <c r="A184" s="308"/>
      <c r="B184" s="308"/>
      <c r="C184" s="308"/>
      <c r="D184" s="308"/>
      <c r="E184" s="308"/>
      <c r="F184" s="308"/>
      <c r="G184" s="308"/>
      <c r="H184" s="308"/>
      <c r="I184" s="308"/>
      <c r="J184" s="308"/>
      <c r="K184" s="308"/>
      <c r="L184" s="308"/>
      <c r="M184" s="42"/>
      <c r="N184" s="42"/>
      <c r="O184" s="42"/>
    </row>
    <row r="185" spans="1:15" ht="15" customHeight="1" x14ac:dyDescent="0.25">
      <c r="A185" s="308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42"/>
      <c r="N185" s="42"/>
      <c r="O185" s="42"/>
    </row>
    <row r="186" spans="1:15" ht="15" customHeight="1" x14ac:dyDescent="0.25">
      <c r="A186" s="308"/>
      <c r="B186" s="308"/>
      <c r="C186" s="308"/>
      <c r="D186" s="308"/>
      <c r="E186" s="308"/>
      <c r="F186" s="308"/>
      <c r="G186" s="308"/>
      <c r="H186" s="308"/>
      <c r="I186" s="308"/>
      <c r="J186" s="308"/>
      <c r="K186" s="308"/>
      <c r="L186" s="308"/>
      <c r="M186" s="42"/>
      <c r="N186" s="42"/>
      <c r="O186" s="42"/>
    </row>
    <row r="187" spans="1:15" ht="15" customHeight="1" x14ac:dyDescent="0.25">
      <c r="A187" s="308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42"/>
      <c r="N187" s="42"/>
      <c r="O187" s="42"/>
    </row>
    <row r="188" spans="1:15" ht="15" customHeight="1" x14ac:dyDescent="0.25">
      <c r="A188" s="308"/>
      <c r="B188" s="308"/>
      <c r="C188" s="308"/>
      <c r="D188" s="308"/>
      <c r="E188" s="308"/>
      <c r="F188" s="308"/>
      <c r="G188" s="308"/>
      <c r="H188" s="308"/>
      <c r="I188" s="308"/>
      <c r="J188" s="308"/>
      <c r="K188" s="308"/>
      <c r="L188" s="308"/>
      <c r="M188" s="42"/>
      <c r="N188" s="42"/>
      <c r="O188" s="42"/>
    </row>
    <row r="189" spans="1:15" ht="15" customHeight="1" x14ac:dyDescent="0.25">
      <c r="A189" s="308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42"/>
      <c r="N189" s="42"/>
      <c r="O189" s="42"/>
    </row>
    <row r="190" spans="1:15" ht="15" customHeight="1" x14ac:dyDescent="0.25">
      <c r="A190" s="308"/>
      <c r="B190" s="308"/>
      <c r="C190" s="308"/>
      <c r="D190" s="308"/>
      <c r="E190" s="308"/>
      <c r="F190" s="308"/>
      <c r="G190" s="308"/>
      <c r="H190" s="308"/>
      <c r="I190" s="308"/>
      <c r="J190" s="308"/>
      <c r="K190" s="308"/>
      <c r="L190" s="308"/>
      <c r="M190" s="42"/>
      <c r="N190" s="42"/>
      <c r="O190" s="42"/>
    </row>
    <row r="191" spans="1:15" ht="15" customHeight="1" x14ac:dyDescent="0.25">
      <c r="A191" s="308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42"/>
      <c r="N191" s="42"/>
      <c r="O191" s="42"/>
    </row>
    <row r="192" spans="1:15" ht="15" customHeight="1" x14ac:dyDescent="0.25">
      <c r="A192" s="308"/>
      <c r="B192" s="308"/>
      <c r="C192" s="308"/>
      <c r="D192" s="308"/>
      <c r="E192" s="308"/>
      <c r="F192" s="308"/>
      <c r="G192" s="308"/>
      <c r="H192" s="308"/>
      <c r="I192" s="308"/>
      <c r="J192" s="308"/>
      <c r="K192" s="308"/>
      <c r="L192" s="308"/>
      <c r="M192" s="42"/>
      <c r="N192" s="42"/>
      <c r="O192" s="42"/>
    </row>
    <row r="193" spans="1:15" ht="15" customHeight="1" x14ac:dyDescent="0.25">
      <c r="A193" s="308"/>
      <c r="B193" s="308"/>
      <c r="C193" s="308"/>
      <c r="D193" s="308"/>
      <c r="E193" s="308"/>
      <c r="F193" s="308"/>
      <c r="G193" s="308"/>
      <c r="H193" s="308"/>
      <c r="I193" s="308"/>
      <c r="J193" s="308"/>
      <c r="K193" s="308"/>
      <c r="L193" s="308"/>
      <c r="M193" s="42"/>
      <c r="N193" s="42"/>
      <c r="O193" s="42"/>
    </row>
    <row r="194" spans="1:15" ht="15" customHeight="1" x14ac:dyDescent="0.25">
      <c r="A194" s="308"/>
      <c r="B194" s="308"/>
      <c r="C194" s="308"/>
      <c r="D194" s="308"/>
      <c r="E194" s="308"/>
      <c r="F194" s="308"/>
      <c r="G194" s="308"/>
      <c r="H194" s="308"/>
      <c r="I194" s="308"/>
      <c r="J194" s="308"/>
      <c r="K194" s="308"/>
      <c r="L194" s="308"/>
      <c r="M194" s="42"/>
      <c r="N194" s="42"/>
      <c r="O194" s="42"/>
    </row>
    <row r="195" spans="1:15" ht="15" customHeight="1" x14ac:dyDescent="0.25">
      <c r="A195" s="308"/>
      <c r="B195" s="308"/>
      <c r="C195" s="308"/>
      <c r="D195" s="308"/>
      <c r="E195" s="308"/>
      <c r="F195" s="308"/>
      <c r="G195" s="308"/>
      <c r="H195" s="308"/>
      <c r="I195" s="308"/>
      <c r="J195" s="308"/>
      <c r="K195" s="308"/>
      <c r="L195" s="308"/>
      <c r="M195" s="42"/>
      <c r="N195" s="42"/>
      <c r="O195" s="42"/>
    </row>
    <row r="196" spans="1:15" ht="15" customHeight="1" x14ac:dyDescent="0.25">
      <c r="A196" s="308"/>
      <c r="B196" s="308"/>
      <c r="C196" s="308"/>
      <c r="D196" s="308"/>
      <c r="E196" s="308"/>
      <c r="F196" s="308"/>
      <c r="G196" s="308"/>
      <c r="H196" s="308"/>
      <c r="I196" s="308"/>
      <c r="J196" s="308"/>
      <c r="K196" s="308"/>
      <c r="L196" s="308"/>
      <c r="M196" s="42"/>
      <c r="N196" s="42"/>
      <c r="O196" s="42"/>
    </row>
    <row r="197" spans="1:15" ht="15" customHeight="1" x14ac:dyDescent="0.25">
      <c r="A197" s="308"/>
      <c r="B197" s="308"/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42"/>
      <c r="N197" s="42"/>
      <c r="O197" s="42"/>
    </row>
    <row r="198" spans="1:15" ht="15" customHeight="1" x14ac:dyDescent="0.25">
      <c r="A198" s="308"/>
      <c r="B198" s="308"/>
      <c r="C198" s="308"/>
      <c r="D198" s="308"/>
      <c r="E198" s="308"/>
      <c r="F198" s="308"/>
      <c r="G198" s="308"/>
      <c r="H198" s="308"/>
      <c r="I198" s="308"/>
      <c r="J198" s="308"/>
      <c r="K198" s="308"/>
      <c r="L198" s="308"/>
      <c r="M198" s="42"/>
      <c r="N198" s="42"/>
      <c r="O198" s="42"/>
    </row>
    <row r="199" spans="1:15" ht="15" customHeight="1" x14ac:dyDescent="0.25">
      <c r="A199" s="308"/>
      <c r="B199" s="308"/>
      <c r="C199" s="308"/>
      <c r="D199" s="308"/>
      <c r="E199" s="308"/>
      <c r="F199" s="308"/>
      <c r="G199" s="308"/>
      <c r="H199" s="308"/>
      <c r="I199" s="308"/>
      <c r="J199" s="308"/>
      <c r="K199" s="308"/>
      <c r="L199" s="308"/>
      <c r="M199" s="42"/>
      <c r="N199" s="42"/>
      <c r="O199" s="42"/>
    </row>
    <row r="200" spans="1:15" ht="15" customHeight="1" x14ac:dyDescent="0.25">
      <c r="A200" s="308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42"/>
      <c r="N200" s="42"/>
      <c r="O200" s="42"/>
    </row>
    <row r="201" spans="1:15" ht="15" customHeight="1" x14ac:dyDescent="0.25">
      <c r="A201" s="308"/>
      <c r="B201" s="308"/>
      <c r="C201" s="308"/>
      <c r="D201" s="308"/>
      <c r="E201" s="308"/>
      <c r="F201" s="308"/>
      <c r="G201" s="308"/>
      <c r="H201" s="308"/>
      <c r="I201" s="308"/>
      <c r="J201" s="308"/>
      <c r="K201" s="308"/>
      <c r="L201" s="308"/>
      <c r="M201" s="42"/>
      <c r="N201" s="42"/>
      <c r="O201" s="42"/>
    </row>
    <row r="202" spans="1:15" ht="15" customHeight="1" x14ac:dyDescent="0.25">
      <c r="A202" s="308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42"/>
      <c r="N202" s="42"/>
      <c r="O202" s="42"/>
    </row>
    <row r="203" spans="1:15" ht="15" customHeight="1" x14ac:dyDescent="0.25">
      <c r="A203" s="308"/>
      <c r="B203" s="308"/>
      <c r="C203" s="308"/>
      <c r="D203" s="308"/>
      <c r="E203" s="308"/>
      <c r="F203" s="308"/>
      <c r="G203" s="308"/>
      <c r="H203" s="308"/>
      <c r="I203" s="308"/>
      <c r="J203" s="308"/>
      <c r="K203" s="308"/>
      <c r="L203" s="308"/>
      <c r="M203" s="42"/>
      <c r="N203" s="42"/>
      <c r="O203" s="42"/>
    </row>
    <row r="204" spans="1:15" ht="15" customHeight="1" x14ac:dyDescent="0.25">
      <c r="A204" s="308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42"/>
      <c r="N204" s="42"/>
      <c r="O204" s="42"/>
    </row>
    <row r="205" spans="1:15" ht="15" customHeight="1" x14ac:dyDescent="0.25">
      <c r="A205" s="308"/>
      <c r="B205" s="308"/>
      <c r="C205" s="308"/>
      <c r="D205" s="308"/>
      <c r="E205" s="308"/>
      <c r="F205" s="308"/>
      <c r="G205" s="308"/>
      <c r="H205" s="308"/>
      <c r="I205" s="308"/>
      <c r="J205" s="308"/>
      <c r="K205" s="308"/>
      <c r="L205" s="308"/>
      <c r="M205" s="42"/>
      <c r="N205" s="42"/>
      <c r="O205" s="42"/>
    </row>
    <row r="206" spans="1:15" ht="15" customHeight="1" x14ac:dyDescent="0.25">
      <c r="A206" s="308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42"/>
      <c r="N206" s="42"/>
      <c r="O206" s="42"/>
    </row>
    <row r="207" spans="1:15" ht="15" customHeight="1" x14ac:dyDescent="0.25">
      <c r="A207" s="308"/>
      <c r="B207" s="308"/>
      <c r="C207" s="308"/>
      <c r="D207" s="308"/>
      <c r="E207" s="308"/>
      <c r="F207" s="308"/>
      <c r="G207" s="308"/>
      <c r="H207" s="308"/>
      <c r="I207" s="308"/>
      <c r="J207" s="308"/>
      <c r="K207" s="308"/>
      <c r="L207" s="308"/>
      <c r="M207" s="42"/>
      <c r="N207" s="42"/>
      <c r="O207" s="42"/>
    </row>
    <row r="208" spans="1:15" ht="15" customHeight="1" x14ac:dyDescent="0.25">
      <c r="A208" s="308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42"/>
      <c r="N208" s="42"/>
      <c r="O208" s="42"/>
    </row>
    <row r="209" spans="1:15" ht="15" customHeight="1" x14ac:dyDescent="0.25">
      <c r="A209" s="308"/>
      <c r="B209" s="308"/>
      <c r="C209" s="308"/>
      <c r="D209" s="308"/>
      <c r="E209" s="308"/>
      <c r="F209" s="308"/>
      <c r="G209" s="308"/>
      <c r="H209" s="308"/>
      <c r="I209" s="308"/>
      <c r="J209" s="308"/>
      <c r="K209" s="308"/>
      <c r="L209" s="308"/>
      <c r="M209" s="42"/>
      <c r="N209" s="42"/>
      <c r="O209" s="42"/>
    </row>
    <row r="210" spans="1:15" ht="15" customHeight="1" x14ac:dyDescent="0.25">
      <c r="A210" s="308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42"/>
      <c r="N210" s="42"/>
      <c r="O210" s="42"/>
    </row>
    <row r="211" spans="1:15" ht="15" customHeight="1" x14ac:dyDescent="0.25">
      <c r="A211" s="308"/>
      <c r="B211" s="308"/>
      <c r="C211" s="308"/>
      <c r="D211" s="308"/>
      <c r="E211" s="308"/>
      <c r="F211" s="308"/>
      <c r="G211" s="308"/>
      <c r="H211" s="308"/>
      <c r="I211" s="308"/>
      <c r="J211" s="308"/>
      <c r="K211" s="308"/>
      <c r="L211" s="308"/>
      <c r="M211" s="42"/>
      <c r="N211" s="42"/>
      <c r="O211" s="42"/>
    </row>
    <row r="212" spans="1:15" ht="15" customHeight="1" x14ac:dyDescent="0.25">
      <c r="A212" s="308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42"/>
      <c r="N212" s="42"/>
      <c r="O212" s="42"/>
    </row>
    <row r="213" spans="1:15" ht="15" customHeight="1" x14ac:dyDescent="0.25">
      <c r="A213" s="308"/>
      <c r="B213" s="308"/>
      <c r="C213" s="308"/>
      <c r="D213" s="308"/>
      <c r="E213" s="308"/>
      <c r="F213" s="308"/>
      <c r="G213" s="308"/>
      <c r="H213" s="308"/>
      <c r="I213" s="308"/>
      <c r="J213" s="308"/>
      <c r="K213" s="308"/>
      <c r="L213" s="308"/>
      <c r="M213" s="42"/>
      <c r="N213" s="42"/>
      <c r="O213" s="42"/>
    </row>
    <row r="214" spans="1:15" ht="15" customHeight="1" x14ac:dyDescent="0.25">
      <c r="A214" s="308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42"/>
      <c r="N214" s="42"/>
      <c r="O214" s="42"/>
    </row>
    <row r="215" spans="1:15" ht="15" customHeight="1" x14ac:dyDescent="0.25">
      <c r="A215" s="308"/>
      <c r="B215" s="308"/>
      <c r="C215" s="308"/>
      <c r="D215" s="308"/>
      <c r="E215" s="308"/>
      <c r="F215" s="308"/>
      <c r="G215" s="308"/>
      <c r="H215" s="308"/>
      <c r="I215" s="308"/>
      <c r="J215" s="308"/>
      <c r="K215" s="308"/>
      <c r="L215" s="308"/>
      <c r="M215" s="42"/>
      <c r="N215" s="42"/>
      <c r="O215" s="42"/>
    </row>
    <row r="216" spans="1:15" ht="15" customHeight="1" x14ac:dyDescent="0.25">
      <c r="A216" s="308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42"/>
      <c r="N216" s="42"/>
      <c r="O216" s="42"/>
    </row>
    <row r="217" spans="1:15" ht="15" customHeight="1" x14ac:dyDescent="0.25">
      <c r="A217" s="308"/>
      <c r="B217" s="308"/>
      <c r="C217" s="308"/>
      <c r="D217" s="308"/>
      <c r="E217" s="308"/>
      <c r="F217" s="308"/>
      <c r="G217" s="308"/>
      <c r="H217" s="308"/>
      <c r="I217" s="308"/>
      <c r="J217" s="308"/>
      <c r="K217" s="308"/>
      <c r="L217" s="308"/>
      <c r="M217" s="42"/>
      <c r="N217" s="42"/>
      <c r="O217" s="42"/>
    </row>
    <row r="218" spans="1:15" ht="15" customHeight="1" x14ac:dyDescent="0.25">
      <c r="A218" s="308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42"/>
      <c r="N218" s="42"/>
      <c r="O218" s="42"/>
    </row>
    <row r="219" spans="1:15" ht="15" customHeight="1" x14ac:dyDescent="0.25">
      <c r="A219" s="308"/>
      <c r="B219" s="308"/>
      <c r="C219" s="308"/>
      <c r="D219" s="308"/>
      <c r="E219" s="308"/>
      <c r="F219" s="308"/>
      <c r="G219" s="308"/>
      <c r="H219" s="308"/>
      <c r="I219" s="308"/>
      <c r="J219" s="308"/>
      <c r="K219" s="308"/>
      <c r="L219" s="308"/>
      <c r="M219" s="42"/>
      <c r="N219" s="42"/>
      <c r="O219" s="42"/>
    </row>
    <row r="220" spans="1:15" ht="15" customHeight="1" x14ac:dyDescent="0.25">
      <c r="A220" s="308"/>
      <c r="B220" s="308"/>
      <c r="C220" s="308"/>
      <c r="D220" s="308"/>
      <c r="E220" s="308"/>
      <c r="F220" s="308"/>
      <c r="G220" s="308"/>
      <c r="H220" s="308"/>
      <c r="I220" s="308"/>
      <c r="J220" s="308"/>
      <c r="K220" s="308"/>
      <c r="L220" s="308"/>
      <c r="M220" s="42"/>
      <c r="N220" s="42"/>
      <c r="O220" s="42"/>
    </row>
    <row r="221" spans="1:15" ht="15" customHeight="1" x14ac:dyDescent="0.25">
      <c r="A221" s="308"/>
      <c r="B221" s="308"/>
      <c r="C221" s="308"/>
      <c r="D221" s="308"/>
      <c r="E221" s="308"/>
      <c r="F221" s="308"/>
      <c r="G221" s="308"/>
      <c r="H221" s="308"/>
      <c r="I221" s="308"/>
      <c r="J221" s="308"/>
      <c r="K221" s="308"/>
      <c r="L221" s="308"/>
      <c r="M221" s="42"/>
      <c r="N221" s="42"/>
      <c r="O221" s="42"/>
    </row>
    <row r="222" spans="1:15" ht="15" customHeight="1" x14ac:dyDescent="0.25">
      <c r="A222" s="308"/>
      <c r="B222" s="308"/>
      <c r="C222" s="308"/>
      <c r="D222" s="308"/>
      <c r="E222" s="308"/>
      <c r="F222" s="308"/>
      <c r="G222" s="308"/>
      <c r="H222" s="308"/>
      <c r="I222" s="308"/>
      <c r="J222" s="308"/>
      <c r="K222" s="308"/>
      <c r="L222" s="308"/>
      <c r="M222" s="42"/>
      <c r="N222" s="42"/>
      <c r="O222" s="42"/>
    </row>
    <row r="223" spans="1:15" ht="15" customHeight="1" x14ac:dyDescent="0.25">
      <c r="A223" s="308"/>
      <c r="B223" s="308"/>
      <c r="C223" s="308"/>
      <c r="D223" s="308"/>
      <c r="E223" s="308"/>
      <c r="F223" s="308"/>
      <c r="G223" s="308"/>
      <c r="H223" s="308"/>
      <c r="I223" s="308"/>
      <c r="J223" s="308"/>
      <c r="K223" s="308"/>
      <c r="L223" s="308"/>
      <c r="M223" s="42"/>
      <c r="N223" s="42"/>
      <c r="O223" s="42"/>
    </row>
    <row r="224" spans="1:15" ht="15" customHeight="1" x14ac:dyDescent="0.25">
      <c r="A224" s="308"/>
      <c r="B224" s="308"/>
      <c r="C224" s="308"/>
      <c r="D224" s="308"/>
      <c r="E224" s="308"/>
      <c r="F224" s="308"/>
      <c r="G224" s="308"/>
      <c r="H224" s="308"/>
      <c r="I224" s="308"/>
      <c r="J224" s="308"/>
      <c r="K224" s="308"/>
      <c r="L224" s="308"/>
      <c r="M224" s="42"/>
      <c r="N224" s="42"/>
      <c r="O224" s="42"/>
    </row>
    <row r="225" spans="1:15" ht="15" customHeight="1" x14ac:dyDescent="0.25">
      <c r="A225" s="308"/>
      <c r="B225" s="308"/>
      <c r="C225" s="308"/>
      <c r="D225" s="308"/>
      <c r="E225" s="308"/>
      <c r="F225" s="308"/>
      <c r="G225" s="308"/>
      <c r="H225" s="308"/>
      <c r="I225" s="308"/>
      <c r="J225" s="308"/>
      <c r="K225" s="308"/>
      <c r="L225" s="308"/>
      <c r="M225" s="42"/>
      <c r="N225" s="42"/>
      <c r="O225" s="42"/>
    </row>
    <row r="226" spans="1:15" ht="15" customHeight="1" x14ac:dyDescent="0.25">
      <c r="A226" s="308"/>
      <c r="B226" s="308"/>
      <c r="C226" s="308"/>
      <c r="D226" s="308"/>
      <c r="E226" s="308"/>
      <c r="F226" s="308"/>
      <c r="G226" s="308"/>
      <c r="H226" s="308"/>
      <c r="I226" s="308"/>
      <c r="J226" s="308"/>
      <c r="K226" s="308"/>
      <c r="L226" s="308"/>
      <c r="M226" s="42"/>
      <c r="N226" s="42"/>
      <c r="O226" s="42"/>
    </row>
    <row r="227" spans="1:15" ht="15" customHeight="1" x14ac:dyDescent="0.25">
      <c r="A227" s="308"/>
      <c r="B227" s="308"/>
      <c r="C227" s="308"/>
      <c r="D227" s="308"/>
      <c r="E227" s="308"/>
      <c r="F227" s="308"/>
      <c r="G227" s="308"/>
      <c r="H227" s="308"/>
      <c r="I227" s="308"/>
      <c r="J227" s="308"/>
      <c r="K227" s="308"/>
      <c r="L227" s="308"/>
      <c r="M227" s="42"/>
      <c r="N227" s="42"/>
      <c r="O227" s="42"/>
    </row>
    <row r="228" spans="1:15" ht="15" customHeight="1" x14ac:dyDescent="0.25">
      <c r="A228" s="308"/>
      <c r="B228" s="308"/>
      <c r="C228" s="308"/>
      <c r="D228" s="308"/>
      <c r="E228" s="308"/>
      <c r="F228" s="308"/>
      <c r="G228" s="308"/>
      <c r="H228" s="308"/>
      <c r="I228" s="308"/>
      <c r="J228" s="308"/>
      <c r="K228" s="308"/>
      <c r="L228" s="308"/>
      <c r="M228" s="42"/>
      <c r="N228" s="42"/>
      <c r="O228" s="42"/>
    </row>
    <row r="229" spans="1:15" ht="15" customHeight="1" x14ac:dyDescent="0.25">
      <c r="A229" s="308"/>
      <c r="B229" s="308"/>
      <c r="C229" s="308"/>
      <c r="D229" s="308"/>
      <c r="E229" s="308"/>
      <c r="F229" s="308"/>
      <c r="G229" s="308"/>
      <c r="H229" s="308"/>
      <c r="I229" s="308"/>
      <c r="J229" s="308"/>
      <c r="K229" s="308"/>
      <c r="L229" s="308"/>
      <c r="M229" s="42"/>
      <c r="N229" s="42"/>
      <c r="O229" s="42"/>
    </row>
    <row r="230" spans="1:15" ht="15" customHeight="1" x14ac:dyDescent="0.25">
      <c r="A230" s="308"/>
      <c r="B230" s="308"/>
      <c r="C230" s="308"/>
      <c r="D230" s="308"/>
      <c r="E230" s="308"/>
      <c r="F230" s="308"/>
      <c r="G230" s="308"/>
      <c r="H230" s="308"/>
      <c r="I230" s="308"/>
      <c r="J230" s="308"/>
      <c r="K230" s="308"/>
      <c r="L230" s="308"/>
      <c r="M230" s="42"/>
      <c r="N230" s="42"/>
      <c r="O230" s="42"/>
    </row>
    <row r="231" spans="1:15" ht="15" customHeight="1" x14ac:dyDescent="0.25">
      <c r="A231" s="308"/>
      <c r="B231" s="308"/>
      <c r="C231" s="308"/>
      <c r="D231" s="308"/>
      <c r="E231" s="308"/>
      <c r="F231" s="308"/>
      <c r="G231" s="308"/>
      <c r="H231" s="308"/>
      <c r="I231" s="308"/>
      <c r="J231" s="308"/>
      <c r="K231" s="308"/>
      <c r="L231" s="308"/>
      <c r="M231" s="42"/>
      <c r="N231" s="42"/>
      <c r="O231" s="42"/>
    </row>
    <row r="232" spans="1:15" ht="15" customHeight="1" x14ac:dyDescent="0.25">
      <c r="A232" s="308"/>
      <c r="B232" s="308"/>
      <c r="C232" s="308"/>
      <c r="D232" s="308"/>
      <c r="E232" s="308"/>
      <c r="F232" s="308"/>
      <c r="G232" s="308"/>
      <c r="H232" s="308"/>
      <c r="I232" s="308"/>
      <c r="J232" s="308"/>
      <c r="K232" s="308"/>
      <c r="L232" s="308"/>
      <c r="M232" s="42"/>
      <c r="N232" s="42"/>
      <c r="O232" s="42"/>
    </row>
    <row r="233" spans="1:15" ht="15" customHeight="1" x14ac:dyDescent="0.25">
      <c r="A233" s="308"/>
      <c r="B233" s="308"/>
      <c r="C233" s="308"/>
      <c r="D233" s="308"/>
      <c r="E233" s="308"/>
      <c r="F233" s="308"/>
      <c r="G233" s="308"/>
      <c r="H233" s="308"/>
      <c r="I233" s="308"/>
      <c r="J233" s="308"/>
      <c r="K233" s="308"/>
      <c r="L233" s="308"/>
      <c r="M233" s="42"/>
      <c r="N233" s="42"/>
      <c r="O233" s="42"/>
    </row>
    <row r="234" spans="1:15" ht="15" customHeight="1" x14ac:dyDescent="0.25">
      <c r="A234" s="308"/>
      <c r="B234" s="308"/>
      <c r="C234" s="308"/>
      <c r="D234" s="308"/>
      <c r="E234" s="308"/>
      <c r="F234" s="308"/>
      <c r="G234" s="308"/>
      <c r="H234" s="308"/>
      <c r="I234" s="308"/>
      <c r="J234" s="308"/>
      <c r="K234" s="308"/>
      <c r="L234" s="308"/>
      <c r="M234" s="42"/>
      <c r="N234" s="42"/>
      <c r="O234" s="42"/>
    </row>
    <row r="235" spans="1:15" ht="15" customHeight="1" x14ac:dyDescent="0.25">
      <c r="A235" s="308"/>
      <c r="B235" s="308"/>
      <c r="C235" s="308"/>
      <c r="D235" s="308"/>
      <c r="E235" s="308"/>
      <c r="F235" s="308"/>
      <c r="G235" s="308"/>
      <c r="H235" s="308"/>
      <c r="I235" s="308"/>
      <c r="J235" s="308"/>
      <c r="K235" s="308"/>
      <c r="L235" s="308"/>
      <c r="M235" s="42"/>
      <c r="N235" s="42"/>
      <c r="O235" s="42"/>
    </row>
    <row r="236" spans="1:15" ht="15" customHeight="1" x14ac:dyDescent="0.25">
      <c r="A236" s="308"/>
      <c r="B236" s="308"/>
      <c r="C236" s="308"/>
      <c r="D236" s="308"/>
      <c r="E236" s="308"/>
      <c r="F236" s="308"/>
      <c r="G236" s="308"/>
      <c r="H236" s="308"/>
      <c r="I236" s="308"/>
      <c r="J236" s="308"/>
      <c r="K236" s="308"/>
      <c r="L236" s="308"/>
      <c r="M236" s="42"/>
      <c r="N236" s="42"/>
      <c r="O236" s="42"/>
    </row>
    <row r="237" spans="1:15" ht="15" customHeight="1" x14ac:dyDescent="0.25">
      <c r="A237" s="308"/>
      <c r="B237" s="308"/>
      <c r="C237" s="308"/>
      <c r="D237" s="308"/>
      <c r="E237" s="308"/>
      <c r="F237" s="308"/>
      <c r="G237" s="308"/>
      <c r="H237" s="308"/>
      <c r="I237" s="308"/>
      <c r="J237" s="308"/>
      <c r="K237" s="308"/>
      <c r="L237" s="308"/>
      <c r="M237" s="42"/>
      <c r="N237" s="42"/>
      <c r="O237" s="42"/>
    </row>
    <row r="238" spans="1:15" ht="15" customHeight="1" x14ac:dyDescent="0.25">
      <c r="A238" s="308"/>
      <c r="B238" s="308"/>
      <c r="C238" s="308"/>
      <c r="D238" s="308"/>
      <c r="E238" s="308"/>
      <c r="F238" s="308"/>
      <c r="G238" s="308"/>
      <c r="H238" s="308"/>
      <c r="I238" s="308"/>
      <c r="J238" s="308"/>
      <c r="K238" s="308"/>
      <c r="L238" s="308"/>
      <c r="M238" s="42"/>
      <c r="N238" s="42"/>
      <c r="O238" s="42"/>
    </row>
    <row r="239" spans="1:15" ht="15" customHeight="1" x14ac:dyDescent="0.25">
      <c r="A239" s="308"/>
      <c r="B239" s="308"/>
      <c r="C239" s="308"/>
      <c r="D239" s="308"/>
      <c r="E239" s="308"/>
      <c r="F239" s="308"/>
      <c r="G239" s="308"/>
      <c r="H239" s="308"/>
      <c r="I239" s="308"/>
      <c r="J239" s="308"/>
      <c r="K239" s="308"/>
      <c r="L239" s="308"/>
      <c r="M239" s="42"/>
      <c r="N239" s="42"/>
      <c r="O239" s="42"/>
    </row>
    <row r="240" spans="1:15" ht="15" customHeight="1" x14ac:dyDescent="0.25">
      <c r="A240" s="308"/>
      <c r="B240" s="308"/>
      <c r="C240" s="308"/>
      <c r="D240" s="308"/>
      <c r="E240" s="308"/>
      <c r="F240" s="308"/>
      <c r="G240" s="308"/>
      <c r="H240" s="308"/>
      <c r="I240" s="308"/>
      <c r="J240" s="308"/>
      <c r="K240" s="308"/>
      <c r="L240" s="308"/>
      <c r="M240" s="42"/>
      <c r="N240" s="42"/>
      <c r="O240" s="42"/>
    </row>
    <row r="241" spans="1:15" ht="15" customHeight="1" x14ac:dyDescent="0.25">
      <c r="A241" s="308"/>
      <c r="B241" s="308"/>
      <c r="C241" s="308"/>
      <c r="D241" s="308"/>
      <c r="E241" s="308"/>
      <c r="F241" s="308"/>
      <c r="G241" s="308"/>
      <c r="H241" s="308"/>
      <c r="I241" s="308"/>
      <c r="J241" s="308"/>
      <c r="K241" s="308"/>
      <c r="L241" s="308"/>
      <c r="M241" s="42"/>
      <c r="N241" s="42"/>
      <c r="O241" s="42"/>
    </row>
    <row r="242" spans="1:15" ht="15" customHeight="1" x14ac:dyDescent="0.25">
      <c r="A242" s="308"/>
      <c r="B242" s="308"/>
      <c r="C242" s="308"/>
      <c r="D242" s="308"/>
      <c r="E242" s="308"/>
      <c r="F242" s="308"/>
      <c r="G242" s="308"/>
      <c r="H242" s="308"/>
      <c r="I242" s="308"/>
      <c r="J242" s="308"/>
      <c r="K242" s="308"/>
      <c r="L242" s="308"/>
      <c r="M242" s="42"/>
      <c r="N242" s="42"/>
      <c r="O242" s="42"/>
    </row>
    <row r="243" spans="1:15" ht="15" customHeight="1" x14ac:dyDescent="0.25">
      <c r="A243" s="308"/>
      <c r="B243" s="308"/>
      <c r="C243" s="308"/>
      <c r="D243" s="308"/>
      <c r="E243" s="308"/>
      <c r="F243" s="308"/>
      <c r="G243" s="308"/>
      <c r="H243" s="308"/>
      <c r="I243" s="308"/>
      <c r="J243" s="308"/>
      <c r="K243" s="308"/>
      <c r="L243" s="308"/>
      <c r="M243" s="42"/>
      <c r="N243" s="42"/>
      <c r="O243" s="42"/>
    </row>
    <row r="244" spans="1:15" ht="15" customHeight="1" x14ac:dyDescent="0.25">
      <c r="A244" s="308"/>
      <c r="B244" s="308"/>
      <c r="C244" s="308"/>
      <c r="D244" s="308"/>
      <c r="E244" s="308"/>
      <c r="F244" s="308"/>
      <c r="G244" s="308"/>
      <c r="H244" s="308"/>
      <c r="I244" s="308"/>
      <c r="J244" s="308"/>
      <c r="K244" s="308"/>
      <c r="L244" s="308"/>
      <c r="M244" s="42"/>
      <c r="N244" s="42"/>
      <c r="O244" s="42"/>
    </row>
    <row r="245" spans="1:15" ht="15" customHeight="1" x14ac:dyDescent="0.25">
      <c r="A245" s="308"/>
      <c r="B245" s="308"/>
      <c r="C245" s="308"/>
      <c r="D245" s="308"/>
      <c r="E245" s="308"/>
      <c r="F245" s="308"/>
      <c r="G245" s="308"/>
      <c r="H245" s="308"/>
      <c r="I245" s="308"/>
      <c r="J245" s="308"/>
      <c r="K245" s="308"/>
      <c r="L245" s="308"/>
      <c r="M245" s="42"/>
      <c r="N245" s="42"/>
      <c r="O245" s="42"/>
    </row>
    <row r="246" spans="1:15" ht="15" customHeight="1" x14ac:dyDescent="0.25">
      <c r="A246" s="308"/>
      <c r="B246" s="308"/>
      <c r="C246" s="308"/>
      <c r="D246" s="308"/>
      <c r="E246" s="308"/>
      <c r="F246" s="308"/>
      <c r="G246" s="308"/>
      <c r="H246" s="308"/>
      <c r="I246" s="308"/>
      <c r="J246" s="308"/>
      <c r="K246" s="308"/>
      <c r="L246" s="308"/>
      <c r="M246" s="42"/>
      <c r="N246" s="42"/>
      <c r="O246" s="42"/>
    </row>
    <row r="247" spans="1:15" ht="15" customHeight="1" x14ac:dyDescent="0.25">
      <c r="A247" s="308"/>
      <c r="B247" s="308"/>
      <c r="C247" s="308"/>
      <c r="D247" s="308"/>
      <c r="E247" s="308"/>
      <c r="F247" s="308"/>
      <c r="G247" s="308"/>
      <c r="H247" s="308"/>
      <c r="I247" s="308"/>
      <c r="J247" s="308"/>
      <c r="K247" s="308"/>
      <c r="L247" s="308"/>
      <c r="M247" s="42"/>
      <c r="N247" s="42"/>
      <c r="O247" s="42"/>
    </row>
    <row r="248" spans="1:15" ht="15" customHeight="1" x14ac:dyDescent="0.25">
      <c r="A248" s="308"/>
      <c r="B248" s="308"/>
      <c r="C248" s="308"/>
      <c r="D248" s="308"/>
      <c r="E248" s="308"/>
      <c r="F248" s="308"/>
      <c r="G248" s="308"/>
      <c r="H248" s="308"/>
      <c r="I248" s="308"/>
      <c r="J248" s="308"/>
      <c r="K248" s="308"/>
      <c r="L248" s="308"/>
      <c r="M248" s="42"/>
      <c r="N248" s="42"/>
      <c r="O248" s="42"/>
    </row>
    <row r="249" spans="1:15" ht="15" customHeight="1" x14ac:dyDescent="0.25">
      <c r="A249" s="308"/>
      <c r="B249" s="308"/>
      <c r="C249" s="308"/>
      <c r="D249" s="308"/>
      <c r="E249" s="308"/>
      <c r="F249" s="308"/>
      <c r="G249" s="308"/>
      <c r="H249" s="308"/>
      <c r="I249" s="308"/>
      <c r="J249" s="308"/>
      <c r="K249" s="308"/>
      <c r="L249" s="308"/>
      <c r="M249" s="42"/>
      <c r="N249" s="42"/>
      <c r="O249" s="42"/>
    </row>
    <row r="250" spans="1:15" ht="15" customHeight="1" x14ac:dyDescent="0.25">
      <c r="A250" s="308"/>
      <c r="B250" s="308"/>
      <c r="C250" s="308"/>
      <c r="D250" s="308"/>
      <c r="E250" s="308"/>
      <c r="F250" s="308"/>
      <c r="G250" s="308"/>
      <c r="H250" s="308"/>
      <c r="I250" s="308"/>
      <c r="J250" s="308"/>
      <c r="K250" s="308"/>
      <c r="L250" s="308"/>
      <c r="M250" s="42"/>
      <c r="N250" s="42"/>
      <c r="O250" s="42"/>
    </row>
    <row r="251" spans="1:15" ht="15" customHeight="1" x14ac:dyDescent="0.25">
      <c r="A251" s="308"/>
      <c r="B251" s="308"/>
      <c r="C251" s="308"/>
      <c r="D251" s="308"/>
      <c r="E251" s="308"/>
      <c r="F251" s="308"/>
      <c r="G251" s="308"/>
      <c r="H251" s="308"/>
      <c r="I251" s="308"/>
      <c r="J251" s="308"/>
      <c r="K251" s="308"/>
      <c r="L251" s="308"/>
      <c r="M251" s="42"/>
      <c r="N251" s="42"/>
      <c r="O251" s="42"/>
    </row>
    <row r="252" spans="1:15" ht="15" customHeight="1" x14ac:dyDescent="0.25">
      <c r="A252" s="308"/>
      <c r="B252" s="308"/>
      <c r="C252" s="308"/>
      <c r="D252" s="308"/>
      <c r="E252" s="308"/>
      <c r="F252" s="308"/>
      <c r="G252" s="308"/>
      <c r="H252" s="308"/>
      <c r="I252" s="308"/>
      <c r="J252" s="308"/>
      <c r="K252" s="308"/>
      <c r="L252" s="308"/>
      <c r="M252" s="42"/>
      <c r="N252" s="42"/>
      <c r="O252" s="42"/>
    </row>
    <row r="253" spans="1:15" ht="15" customHeight="1" x14ac:dyDescent="0.25">
      <c r="A253" s="308"/>
      <c r="B253" s="308"/>
      <c r="C253" s="308"/>
      <c r="D253" s="308"/>
      <c r="E253" s="308"/>
      <c r="F253" s="308"/>
      <c r="G253" s="308"/>
      <c r="H253" s="308"/>
      <c r="I253" s="308"/>
      <c r="J253" s="308"/>
      <c r="K253" s="308"/>
      <c r="L253" s="308"/>
      <c r="M253" s="42"/>
      <c r="N253" s="42"/>
      <c r="O253" s="42"/>
    </row>
    <row r="254" spans="1:15" ht="15" customHeight="1" x14ac:dyDescent="0.25">
      <c r="A254" s="308"/>
      <c r="B254" s="308"/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42"/>
      <c r="N254" s="42"/>
      <c r="O254" s="42"/>
    </row>
    <row r="255" spans="1:15" ht="15" customHeight="1" x14ac:dyDescent="0.25">
      <c r="A255" s="308"/>
      <c r="B255" s="308"/>
      <c r="C255" s="308"/>
      <c r="D255" s="308"/>
      <c r="E255" s="308"/>
      <c r="F255" s="308"/>
      <c r="G255" s="308"/>
      <c r="H255" s="308"/>
      <c r="I255" s="308"/>
      <c r="J255" s="308"/>
      <c r="K255" s="308"/>
      <c r="L255" s="308"/>
      <c r="M255" s="42"/>
      <c r="N255" s="42"/>
      <c r="O255" s="42"/>
    </row>
    <row r="256" spans="1:15" ht="15" customHeight="1" x14ac:dyDescent="0.25">
      <c r="A256" s="308"/>
      <c r="B256" s="308"/>
      <c r="C256" s="308"/>
      <c r="D256" s="308"/>
      <c r="E256" s="308"/>
      <c r="F256" s="308"/>
      <c r="G256" s="308"/>
      <c r="H256" s="308"/>
      <c r="I256" s="308"/>
      <c r="J256" s="308"/>
      <c r="K256" s="308"/>
      <c r="L256" s="308"/>
      <c r="M256" s="42"/>
      <c r="N256" s="42"/>
      <c r="O256" s="42"/>
    </row>
    <row r="257" spans="1:15" ht="15" customHeight="1" x14ac:dyDescent="0.25">
      <c r="A257" s="308"/>
      <c r="B257" s="308"/>
      <c r="C257" s="308"/>
      <c r="D257" s="308"/>
      <c r="E257" s="308"/>
      <c r="F257" s="308"/>
      <c r="G257" s="308"/>
      <c r="H257" s="308"/>
      <c r="I257" s="308"/>
      <c r="J257" s="308"/>
      <c r="K257" s="308"/>
      <c r="L257" s="308"/>
      <c r="M257" s="42"/>
      <c r="N257" s="42"/>
      <c r="O257" s="42"/>
    </row>
    <row r="258" spans="1:15" ht="15" customHeight="1" x14ac:dyDescent="0.25">
      <c r="A258" s="308"/>
      <c r="B258" s="308"/>
      <c r="C258" s="308"/>
      <c r="D258" s="308"/>
      <c r="E258" s="308"/>
      <c r="F258" s="308"/>
      <c r="G258" s="308"/>
      <c r="H258" s="308"/>
      <c r="I258" s="308"/>
      <c r="J258" s="308"/>
      <c r="K258" s="308"/>
      <c r="L258" s="308"/>
      <c r="M258" s="42"/>
      <c r="N258" s="42"/>
      <c r="O258" s="42"/>
    </row>
    <row r="259" spans="1:15" ht="15" customHeight="1" x14ac:dyDescent="0.25">
      <c r="A259" s="308"/>
      <c r="B259" s="308"/>
      <c r="C259" s="308"/>
      <c r="D259" s="308"/>
      <c r="E259" s="308"/>
      <c r="F259" s="308"/>
      <c r="G259" s="308"/>
      <c r="H259" s="308"/>
      <c r="I259" s="308"/>
      <c r="J259" s="308"/>
      <c r="K259" s="308"/>
      <c r="L259" s="308"/>
      <c r="M259" s="42"/>
      <c r="N259" s="42"/>
      <c r="O259" s="42"/>
    </row>
    <row r="260" spans="1:15" ht="15" customHeight="1" x14ac:dyDescent="0.25">
      <c r="A260" s="308"/>
      <c r="B260" s="308"/>
      <c r="C260" s="308"/>
      <c r="D260" s="308"/>
      <c r="E260" s="308"/>
      <c r="F260" s="308"/>
      <c r="G260" s="308"/>
      <c r="H260" s="308"/>
      <c r="I260" s="308"/>
      <c r="J260" s="308"/>
      <c r="K260" s="308"/>
      <c r="L260" s="308"/>
      <c r="M260" s="42"/>
      <c r="N260" s="42"/>
      <c r="O260" s="42"/>
    </row>
    <row r="261" spans="1:15" ht="15" customHeight="1" x14ac:dyDescent="0.25">
      <c r="A261" s="308"/>
      <c r="B261" s="308"/>
      <c r="C261" s="308"/>
      <c r="D261" s="308"/>
      <c r="E261" s="308"/>
      <c r="F261" s="308"/>
      <c r="G261" s="308"/>
      <c r="H261" s="308"/>
      <c r="I261" s="308"/>
      <c r="J261" s="308"/>
      <c r="K261" s="308"/>
      <c r="L261" s="308"/>
      <c r="M261" s="42"/>
      <c r="N261" s="42"/>
      <c r="O261" s="42"/>
    </row>
    <row r="262" spans="1:15" ht="15" customHeight="1" x14ac:dyDescent="0.25">
      <c r="A262" s="308"/>
      <c r="B262" s="308"/>
      <c r="C262" s="308"/>
      <c r="D262" s="308"/>
      <c r="E262" s="308"/>
      <c r="F262" s="308"/>
      <c r="G262" s="308"/>
      <c r="H262" s="308"/>
      <c r="I262" s="308"/>
      <c r="J262" s="308"/>
      <c r="K262" s="308"/>
      <c r="L262" s="308"/>
      <c r="M262" s="42"/>
      <c r="N262" s="42"/>
      <c r="O262" s="42"/>
    </row>
    <row r="263" spans="1:15" ht="15" customHeight="1" x14ac:dyDescent="0.25">
      <c r="A263" s="308"/>
      <c r="B263" s="308"/>
      <c r="C263" s="308"/>
      <c r="D263" s="308"/>
      <c r="E263" s="308"/>
      <c r="F263" s="308"/>
      <c r="G263" s="308"/>
      <c r="H263" s="308"/>
      <c r="I263" s="308"/>
      <c r="J263" s="308"/>
      <c r="K263" s="308"/>
      <c r="L263" s="308"/>
      <c r="M263" s="42"/>
      <c r="N263" s="42"/>
      <c r="O263" s="42"/>
    </row>
    <row r="264" spans="1:15" ht="15" customHeight="1" x14ac:dyDescent="0.25">
      <c r="A264" s="308"/>
      <c r="B264" s="308"/>
      <c r="C264" s="308"/>
      <c r="D264" s="308"/>
      <c r="E264" s="308"/>
      <c r="F264" s="308"/>
      <c r="G264" s="308"/>
      <c r="H264" s="308"/>
      <c r="I264" s="308"/>
      <c r="J264" s="308"/>
      <c r="K264" s="308"/>
      <c r="L264" s="308"/>
      <c r="M264" s="42"/>
      <c r="N264" s="42"/>
      <c r="O264" s="42"/>
    </row>
    <row r="265" spans="1:15" ht="15" customHeight="1" x14ac:dyDescent="0.25">
      <c r="A265" s="308"/>
      <c r="B265" s="308"/>
      <c r="C265" s="308"/>
      <c r="D265" s="308"/>
      <c r="E265" s="308"/>
      <c r="F265" s="308"/>
      <c r="G265" s="308"/>
      <c r="H265" s="308"/>
      <c r="I265" s="308"/>
      <c r="J265" s="308"/>
      <c r="K265" s="308"/>
      <c r="L265" s="308"/>
      <c r="M265" s="42"/>
      <c r="N265" s="42"/>
      <c r="O265" s="42"/>
    </row>
    <row r="266" spans="1:15" ht="15" customHeight="1" x14ac:dyDescent="0.25">
      <c r="A266" s="308"/>
      <c r="B266" s="308"/>
      <c r="C266" s="308"/>
      <c r="D266" s="308"/>
      <c r="E266" s="308"/>
      <c r="F266" s="308"/>
      <c r="G266" s="308"/>
      <c r="H266" s="308"/>
      <c r="I266" s="308"/>
      <c r="J266" s="308"/>
      <c r="K266" s="308"/>
      <c r="L266" s="308"/>
      <c r="M266" s="42"/>
      <c r="N266" s="42"/>
      <c r="O266" s="42"/>
    </row>
    <row r="267" spans="1:15" ht="15" customHeight="1" x14ac:dyDescent="0.25">
      <c r="A267" s="308"/>
      <c r="B267" s="308"/>
      <c r="C267" s="308"/>
      <c r="D267" s="308"/>
      <c r="E267" s="308"/>
      <c r="F267" s="308"/>
      <c r="G267" s="308"/>
      <c r="H267" s="308"/>
      <c r="I267" s="308"/>
      <c r="J267" s="308"/>
      <c r="K267" s="308"/>
      <c r="L267" s="308"/>
      <c r="M267" s="42"/>
      <c r="N267" s="42"/>
      <c r="O267" s="42"/>
    </row>
    <row r="268" spans="1:15" ht="15" customHeight="1" x14ac:dyDescent="0.25">
      <c r="A268" s="308"/>
      <c r="B268" s="308"/>
      <c r="C268" s="308"/>
      <c r="D268" s="308"/>
      <c r="E268" s="308"/>
      <c r="F268" s="308"/>
      <c r="G268" s="308"/>
      <c r="H268" s="308"/>
      <c r="I268" s="308"/>
      <c r="J268" s="308"/>
      <c r="K268" s="308"/>
      <c r="L268" s="308"/>
      <c r="M268" s="42"/>
      <c r="N268" s="42"/>
      <c r="O268" s="42"/>
    </row>
    <row r="269" spans="1:15" ht="15" customHeight="1" x14ac:dyDescent="0.25">
      <c r="A269" s="308"/>
      <c r="B269" s="308"/>
      <c r="C269" s="308"/>
      <c r="D269" s="308"/>
      <c r="E269" s="308"/>
      <c r="F269" s="308"/>
      <c r="G269" s="308"/>
      <c r="H269" s="308"/>
      <c r="I269" s="308"/>
      <c r="J269" s="308"/>
      <c r="K269" s="308"/>
      <c r="L269" s="308"/>
      <c r="M269" s="42"/>
      <c r="N269" s="42"/>
      <c r="O269" s="42"/>
    </row>
    <row r="270" spans="1:15" ht="15" customHeight="1" x14ac:dyDescent="0.25">
      <c r="A270" s="308"/>
      <c r="B270" s="308"/>
      <c r="C270" s="308"/>
      <c r="D270" s="308"/>
      <c r="E270" s="308"/>
      <c r="F270" s="308"/>
      <c r="G270" s="308"/>
      <c r="H270" s="308"/>
      <c r="I270" s="308"/>
      <c r="J270" s="308"/>
      <c r="K270" s="308"/>
      <c r="L270" s="308"/>
      <c r="M270" s="42"/>
      <c r="N270" s="42"/>
      <c r="O270" s="42"/>
    </row>
    <row r="271" spans="1:15" ht="15" customHeight="1" x14ac:dyDescent="0.25">
      <c r="A271" s="308"/>
      <c r="B271" s="308"/>
      <c r="C271" s="308"/>
      <c r="D271" s="308"/>
      <c r="E271" s="308"/>
      <c r="F271" s="308"/>
      <c r="G271" s="308"/>
      <c r="H271" s="308"/>
      <c r="I271" s="308"/>
      <c r="J271" s="308"/>
      <c r="K271" s="308"/>
      <c r="L271" s="308"/>
      <c r="M271" s="42"/>
      <c r="N271" s="42"/>
      <c r="O271" s="42"/>
    </row>
    <row r="272" spans="1:15" ht="15" customHeight="1" x14ac:dyDescent="0.25">
      <c r="A272" s="308"/>
      <c r="B272" s="308"/>
      <c r="C272" s="308"/>
      <c r="D272" s="308"/>
      <c r="E272" s="308"/>
      <c r="F272" s="308"/>
      <c r="G272" s="308"/>
      <c r="H272" s="308"/>
      <c r="I272" s="308"/>
      <c r="J272" s="308"/>
      <c r="K272" s="308"/>
      <c r="L272" s="308"/>
      <c r="M272" s="42"/>
      <c r="N272" s="42"/>
      <c r="O272" s="42"/>
    </row>
    <row r="273" spans="1:15" ht="15" customHeight="1" x14ac:dyDescent="0.25">
      <c r="A273" s="308"/>
      <c r="B273" s="308"/>
      <c r="C273" s="308"/>
      <c r="D273" s="308"/>
      <c r="E273" s="308"/>
      <c r="F273" s="308"/>
      <c r="G273" s="308"/>
      <c r="H273" s="308"/>
      <c r="I273" s="308"/>
      <c r="J273" s="308"/>
      <c r="K273" s="308"/>
      <c r="L273" s="308"/>
      <c r="M273" s="42"/>
      <c r="N273" s="42"/>
      <c r="O273" s="42"/>
    </row>
    <row r="274" spans="1:15" ht="15" customHeight="1" x14ac:dyDescent="0.25">
      <c r="A274" s="308"/>
      <c r="B274" s="308"/>
      <c r="C274" s="308"/>
      <c r="D274" s="308"/>
      <c r="E274" s="308"/>
      <c r="F274" s="308"/>
      <c r="G274" s="308"/>
      <c r="H274" s="308"/>
      <c r="I274" s="308"/>
      <c r="J274" s="308"/>
      <c r="K274" s="308"/>
      <c r="L274" s="308"/>
      <c r="M274" s="42"/>
      <c r="N274" s="42"/>
      <c r="O274" s="42"/>
    </row>
    <row r="275" spans="1:15" ht="15" customHeight="1" x14ac:dyDescent="0.25">
      <c r="A275" s="308"/>
      <c r="B275" s="308"/>
      <c r="C275" s="308"/>
      <c r="D275" s="308"/>
      <c r="E275" s="308"/>
      <c r="F275" s="308"/>
      <c r="G275" s="308"/>
      <c r="H275" s="308"/>
      <c r="I275" s="308"/>
      <c r="J275" s="308"/>
      <c r="K275" s="308"/>
      <c r="L275" s="308"/>
      <c r="M275" s="42"/>
      <c r="N275" s="42"/>
      <c r="O275" s="42"/>
    </row>
    <row r="276" spans="1:15" ht="15" customHeight="1" x14ac:dyDescent="0.25">
      <c r="A276" s="308"/>
      <c r="B276" s="308"/>
      <c r="C276" s="308"/>
      <c r="D276" s="308"/>
      <c r="E276" s="308"/>
      <c r="F276" s="308"/>
      <c r="G276" s="308"/>
      <c r="H276" s="308"/>
      <c r="I276" s="308"/>
      <c r="J276" s="308"/>
      <c r="K276" s="308"/>
      <c r="L276" s="308"/>
      <c r="M276" s="42"/>
      <c r="N276" s="42"/>
      <c r="O276" s="42"/>
    </row>
    <row r="277" spans="1:15" ht="15" customHeight="1" x14ac:dyDescent="0.25">
      <c r="A277" s="308"/>
      <c r="B277" s="308"/>
      <c r="C277" s="308"/>
      <c r="D277" s="308"/>
      <c r="E277" s="308"/>
      <c r="F277" s="308"/>
      <c r="G277" s="308"/>
      <c r="H277" s="308"/>
      <c r="I277" s="308"/>
      <c r="J277" s="308"/>
      <c r="K277" s="308"/>
      <c r="L277" s="308"/>
      <c r="M277" s="42"/>
      <c r="N277" s="42"/>
      <c r="O277" s="42"/>
    </row>
    <row r="278" spans="1:15" ht="15" customHeight="1" x14ac:dyDescent="0.25">
      <c r="A278" s="308"/>
      <c r="B278" s="308"/>
      <c r="C278" s="308"/>
      <c r="D278" s="308"/>
      <c r="E278" s="308"/>
      <c r="F278" s="308"/>
      <c r="G278" s="308"/>
      <c r="H278" s="308"/>
      <c r="I278" s="308"/>
      <c r="J278" s="308"/>
      <c r="K278" s="308"/>
      <c r="L278" s="308"/>
      <c r="M278" s="42"/>
      <c r="N278" s="42"/>
      <c r="O278" s="42"/>
    </row>
    <row r="279" spans="1:15" ht="15" customHeight="1" x14ac:dyDescent="0.25">
      <c r="A279" s="308"/>
      <c r="B279" s="308"/>
      <c r="C279" s="308"/>
      <c r="D279" s="308"/>
      <c r="E279" s="308"/>
      <c r="F279" s="308"/>
      <c r="G279" s="308"/>
      <c r="H279" s="308"/>
      <c r="I279" s="308"/>
      <c r="J279" s="308"/>
      <c r="K279" s="308"/>
      <c r="L279" s="308"/>
      <c r="M279" s="42"/>
      <c r="N279" s="42"/>
      <c r="O279" s="42"/>
    </row>
    <row r="280" spans="1:15" ht="15" customHeight="1" x14ac:dyDescent="0.25">
      <c r="A280" s="308"/>
      <c r="B280" s="308"/>
      <c r="C280" s="308"/>
      <c r="D280" s="308"/>
      <c r="E280" s="308"/>
      <c r="F280" s="308"/>
      <c r="G280" s="308"/>
      <c r="H280" s="308"/>
      <c r="I280" s="308"/>
      <c r="J280" s="308"/>
      <c r="K280" s="308"/>
      <c r="L280" s="308"/>
      <c r="M280" s="42"/>
      <c r="N280" s="42"/>
      <c r="O280" s="42"/>
    </row>
    <row r="281" spans="1:15" ht="15" customHeight="1" x14ac:dyDescent="0.25">
      <c r="A281" s="308"/>
      <c r="B281" s="308"/>
      <c r="C281" s="308"/>
      <c r="D281" s="308"/>
      <c r="E281" s="308"/>
      <c r="F281" s="308"/>
      <c r="G281" s="308"/>
      <c r="H281" s="308"/>
      <c r="I281" s="308"/>
      <c r="J281" s="308"/>
      <c r="K281" s="308"/>
      <c r="L281" s="308"/>
      <c r="M281" s="42"/>
      <c r="N281" s="42"/>
      <c r="O281" s="42"/>
    </row>
    <row r="282" spans="1:15" ht="15" customHeight="1" x14ac:dyDescent="0.25">
      <c r="A282" s="308"/>
      <c r="B282" s="308"/>
      <c r="C282" s="308"/>
      <c r="D282" s="308"/>
      <c r="E282" s="308"/>
      <c r="F282" s="308"/>
      <c r="G282" s="308"/>
      <c r="H282" s="308"/>
      <c r="I282" s="308"/>
      <c r="J282" s="308"/>
      <c r="K282" s="308"/>
      <c r="L282" s="308"/>
      <c r="M282" s="42"/>
      <c r="N282" s="42"/>
      <c r="O282" s="42"/>
    </row>
    <row r="283" spans="1:15" ht="15" customHeight="1" x14ac:dyDescent="0.25">
      <c r="A283" s="308"/>
      <c r="B283" s="308"/>
      <c r="C283" s="308"/>
      <c r="D283" s="308"/>
      <c r="E283" s="308"/>
      <c r="F283" s="308"/>
      <c r="G283" s="308"/>
      <c r="H283" s="308"/>
      <c r="I283" s="308"/>
      <c r="J283" s="308"/>
      <c r="K283" s="308"/>
      <c r="L283" s="308"/>
      <c r="M283" s="42"/>
      <c r="N283" s="42"/>
      <c r="O283" s="42"/>
    </row>
    <row r="284" spans="1:15" ht="15" customHeight="1" x14ac:dyDescent="0.25">
      <c r="A284" s="308"/>
      <c r="B284" s="308"/>
      <c r="C284" s="308"/>
      <c r="D284" s="308"/>
      <c r="E284" s="308"/>
      <c r="F284" s="308"/>
      <c r="G284" s="308"/>
      <c r="H284" s="308"/>
      <c r="I284" s="308"/>
      <c r="J284" s="308"/>
      <c r="K284" s="308"/>
      <c r="L284" s="308"/>
      <c r="M284" s="42"/>
      <c r="N284" s="42"/>
      <c r="O284" s="42"/>
    </row>
    <row r="285" spans="1:15" ht="15" customHeight="1" x14ac:dyDescent="0.25">
      <c r="A285" s="308"/>
      <c r="B285" s="308"/>
      <c r="C285" s="308"/>
      <c r="D285" s="308"/>
      <c r="E285" s="308"/>
      <c r="F285" s="308"/>
      <c r="G285" s="308"/>
      <c r="H285" s="308"/>
      <c r="I285" s="308"/>
      <c r="J285" s="308"/>
      <c r="K285" s="308"/>
      <c r="L285" s="308"/>
      <c r="M285" s="42"/>
      <c r="N285" s="42"/>
      <c r="O285" s="42"/>
    </row>
    <row r="286" spans="1:15" ht="15" customHeight="1" x14ac:dyDescent="0.25">
      <c r="A286" s="308"/>
      <c r="B286" s="308"/>
      <c r="C286" s="308"/>
      <c r="D286" s="308"/>
      <c r="E286" s="308"/>
      <c r="F286" s="308"/>
      <c r="G286" s="308"/>
      <c r="H286" s="308"/>
      <c r="I286" s="308"/>
      <c r="J286" s="308"/>
      <c r="K286" s="308"/>
      <c r="L286" s="308"/>
      <c r="M286" s="42"/>
      <c r="N286" s="42"/>
      <c r="O286" s="42"/>
    </row>
    <row r="287" spans="1:15" ht="15" customHeight="1" x14ac:dyDescent="0.25">
      <c r="A287" s="308"/>
      <c r="B287" s="308"/>
      <c r="C287" s="308"/>
      <c r="D287" s="308"/>
      <c r="E287" s="308"/>
      <c r="F287" s="308"/>
      <c r="G287" s="308"/>
      <c r="H287" s="308"/>
      <c r="I287" s="308"/>
      <c r="J287" s="308"/>
      <c r="K287" s="308"/>
      <c r="L287" s="308"/>
      <c r="M287" s="42"/>
      <c r="N287" s="42"/>
      <c r="O287" s="42"/>
    </row>
    <row r="288" spans="1:15" ht="15" customHeight="1" x14ac:dyDescent="0.25">
      <c r="A288" s="308"/>
      <c r="B288" s="308"/>
      <c r="C288" s="308"/>
      <c r="D288" s="308"/>
      <c r="E288" s="308"/>
      <c r="F288" s="308"/>
      <c r="G288" s="308"/>
      <c r="H288" s="308"/>
      <c r="I288" s="308"/>
      <c r="J288" s="308"/>
      <c r="K288" s="308"/>
      <c r="L288" s="308"/>
      <c r="M288" s="42"/>
      <c r="N288" s="42"/>
      <c r="O288" s="42"/>
    </row>
    <row r="289" spans="1:15" ht="15" customHeight="1" x14ac:dyDescent="0.25">
      <c r="A289" s="308"/>
      <c r="B289" s="308"/>
      <c r="C289" s="308"/>
      <c r="D289" s="308"/>
      <c r="E289" s="308"/>
      <c r="F289" s="308"/>
      <c r="G289" s="308"/>
      <c r="H289" s="308"/>
      <c r="I289" s="308"/>
      <c r="J289" s="308"/>
      <c r="K289" s="308"/>
      <c r="L289" s="308"/>
      <c r="M289" s="42"/>
      <c r="N289" s="42"/>
      <c r="O289" s="42"/>
    </row>
    <row r="290" spans="1:15" ht="15" customHeight="1" x14ac:dyDescent="0.25">
      <c r="A290" s="308"/>
      <c r="B290" s="308"/>
      <c r="C290" s="308"/>
      <c r="D290" s="308"/>
      <c r="E290" s="308"/>
      <c r="F290" s="308"/>
      <c r="G290" s="308"/>
      <c r="H290" s="308"/>
      <c r="I290" s="308"/>
      <c r="J290" s="308"/>
      <c r="K290" s="308"/>
      <c r="L290" s="308"/>
      <c r="M290" s="42"/>
      <c r="N290" s="42"/>
      <c r="O290" s="42"/>
    </row>
    <row r="291" spans="1:15" ht="15" customHeight="1" x14ac:dyDescent="0.25">
      <c r="A291" s="308"/>
      <c r="B291" s="308"/>
      <c r="C291" s="308"/>
      <c r="D291" s="308"/>
      <c r="E291" s="308"/>
      <c r="F291" s="308"/>
      <c r="G291" s="308"/>
      <c r="H291" s="308"/>
      <c r="I291" s="308"/>
      <c r="J291" s="308"/>
      <c r="K291" s="308"/>
      <c r="L291" s="308"/>
      <c r="M291" s="42"/>
      <c r="N291" s="42"/>
      <c r="O291" s="42"/>
    </row>
    <row r="292" spans="1:15" ht="15" customHeight="1" x14ac:dyDescent="0.25">
      <c r="A292" s="308"/>
      <c r="B292" s="308"/>
      <c r="C292" s="308"/>
      <c r="D292" s="308"/>
      <c r="E292" s="308"/>
      <c r="F292" s="308"/>
      <c r="G292" s="308"/>
      <c r="H292" s="308"/>
      <c r="I292" s="308"/>
      <c r="J292" s="308"/>
      <c r="K292" s="308"/>
      <c r="L292" s="308"/>
      <c r="M292" s="42"/>
      <c r="N292" s="42"/>
      <c r="O292" s="42"/>
    </row>
    <row r="293" spans="1:15" ht="15" customHeight="1" x14ac:dyDescent="0.25">
      <c r="A293" s="308"/>
      <c r="B293" s="308"/>
      <c r="C293" s="308"/>
      <c r="D293" s="308"/>
      <c r="E293" s="308"/>
      <c r="F293" s="308"/>
      <c r="G293" s="308"/>
      <c r="H293" s="308"/>
      <c r="I293" s="308"/>
      <c r="J293" s="308"/>
      <c r="K293" s="308"/>
      <c r="L293" s="308"/>
      <c r="M293" s="42"/>
      <c r="N293" s="42"/>
      <c r="O293" s="42"/>
    </row>
    <row r="294" spans="1:15" ht="15" customHeight="1" x14ac:dyDescent="0.25">
      <c r="A294" s="308"/>
      <c r="B294" s="308"/>
      <c r="C294" s="308"/>
      <c r="D294" s="308"/>
      <c r="E294" s="308"/>
      <c r="F294" s="308"/>
      <c r="G294" s="308"/>
      <c r="H294" s="308"/>
      <c r="I294" s="308"/>
      <c r="J294" s="308"/>
      <c r="K294" s="308"/>
      <c r="L294" s="308"/>
      <c r="M294" s="42"/>
      <c r="N294" s="42"/>
      <c r="O294" s="42"/>
    </row>
    <row r="295" spans="1:15" ht="15" customHeight="1" x14ac:dyDescent="0.25">
      <c r="A295" s="308"/>
      <c r="B295" s="308"/>
      <c r="C295" s="308"/>
      <c r="D295" s="308"/>
      <c r="E295" s="308"/>
      <c r="F295" s="308"/>
      <c r="G295" s="308"/>
      <c r="H295" s="308"/>
      <c r="I295" s="308"/>
      <c r="J295" s="308"/>
      <c r="K295" s="308"/>
      <c r="L295" s="308"/>
      <c r="M295" s="42"/>
      <c r="N295" s="42"/>
      <c r="O295" s="42"/>
    </row>
    <row r="296" spans="1:15" ht="15" customHeight="1" x14ac:dyDescent="0.25">
      <c r="A296" s="308"/>
      <c r="B296" s="308"/>
      <c r="C296" s="308"/>
      <c r="D296" s="308"/>
      <c r="E296" s="308"/>
      <c r="F296" s="308"/>
      <c r="G296" s="308"/>
      <c r="H296" s="308"/>
      <c r="I296" s="308"/>
      <c r="J296" s="308"/>
      <c r="K296" s="308"/>
      <c r="L296" s="308"/>
      <c r="M296" s="42"/>
      <c r="N296" s="42"/>
      <c r="O296" s="42"/>
    </row>
    <row r="297" spans="1:15" ht="15" customHeight="1" x14ac:dyDescent="0.25">
      <c r="A297" s="308"/>
      <c r="B297" s="308"/>
      <c r="C297" s="308"/>
      <c r="D297" s="308"/>
      <c r="E297" s="308"/>
      <c r="F297" s="308"/>
      <c r="G297" s="308"/>
      <c r="H297" s="308"/>
      <c r="I297" s="308"/>
      <c r="J297" s="308"/>
      <c r="K297" s="308"/>
      <c r="L297" s="308"/>
      <c r="M297" s="42"/>
      <c r="N297" s="42"/>
      <c r="O297" s="42"/>
    </row>
    <row r="298" spans="1:15" ht="15" customHeight="1" x14ac:dyDescent="0.25">
      <c r="A298" s="308"/>
      <c r="B298" s="308"/>
      <c r="C298" s="308"/>
      <c r="D298" s="308"/>
      <c r="E298" s="308"/>
      <c r="F298" s="308"/>
      <c r="G298" s="308"/>
      <c r="H298" s="308"/>
      <c r="I298" s="308"/>
      <c r="J298" s="308"/>
      <c r="K298" s="308"/>
      <c r="L298" s="308"/>
      <c r="M298" s="42"/>
      <c r="N298" s="42"/>
      <c r="O298" s="42"/>
    </row>
    <row r="299" spans="1:15" ht="15" customHeight="1" x14ac:dyDescent="0.25">
      <c r="A299" s="308"/>
      <c r="B299" s="308"/>
      <c r="C299" s="308"/>
      <c r="D299" s="308"/>
      <c r="E299" s="308"/>
      <c r="F299" s="308"/>
      <c r="G299" s="308"/>
      <c r="H299" s="308"/>
      <c r="I299" s="308"/>
      <c r="J299" s="308"/>
      <c r="K299" s="308"/>
      <c r="L299" s="308"/>
      <c r="M299" s="42"/>
      <c r="N299" s="42"/>
      <c r="O299" s="42"/>
    </row>
    <row r="300" spans="1:15" ht="15" customHeight="1" x14ac:dyDescent="0.25">
      <c r="A300" s="308"/>
      <c r="B300" s="308"/>
      <c r="C300" s="308"/>
      <c r="D300" s="308"/>
      <c r="E300" s="308"/>
      <c r="F300" s="308"/>
      <c r="G300" s="308"/>
      <c r="H300" s="308"/>
      <c r="I300" s="308"/>
      <c r="J300" s="308"/>
      <c r="K300" s="308"/>
      <c r="L300" s="308"/>
      <c r="M300" s="42"/>
      <c r="N300" s="42"/>
      <c r="O300" s="42"/>
    </row>
    <row r="301" spans="1:15" ht="15" customHeight="1" x14ac:dyDescent="0.25">
      <c r="A301" s="308"/>
      <c r="B301" s="308"/>
      <c r="C301" s="308"/>
      <c r="D301" s="308"/>
      <c r="E301" s="308"/>
      <c r="F301" s="308"/>
      <c r="G301" s="308"/>
      <c r="H301" s="308"/>
      <c r="I301" s="308"/>
      <c r="J301" s="308"/>
      <c r="K301" s="308"/>
      <c r="L301" s="308"/>
      <c r="M301" s="42"/>
      <c r="N301" s="42"/>
      <c r="O301" s="42"/>
    </row>
    <row r="302" spans="1:15" ht="15" customHeight="1" x14ac:dyDescent="0.25">
      <c r="A302" s="308"/>
      <c r="B302" s="308"/>
      <c r="C302" s="308"/>
      <c r="D302" s="308"/>
      <c r="E302" s="308"/>
      <c r="F302" s="308"/>
      <c r="G302" s="308"/>
      <c r="H302" s="308"/>
      <c r="I302" s="308"/>
      <c r="J302" s="308"/>
      <c r="K302" s="308"/>
      <c r="L302" s="308"/>
      <c r="M302" s="42"/>
      <c r="N302" s="42"/>
      <c r="O302" s="42"/>
    </row>
    <row r="303" spans="1:15" ht="15" customHeight="1" x14ac:dyDescent="0.25">
      <c r="A303" s="308"/>
      <c r="B303" s="308"/>
      <c r="C303" s="308"/>
      <c r="D303" s="308"/>
      <c r="E303" s="308"/>
      <c r="F303" s="308"/>
      <c r="G303" s="308"/>
      <c r="H303" s="308"/>
      <c r="I303" s="308"/>
      <c r="J303" s="308"/>
      <c r="K303" s="308"/>
      <c r="L303" s="308"/>
      <c r="M303" s="42"/>
      <c r="N303" s="42"/>
      <c r="O303" s="42"/>
    </row>
    <row r="304" spans="1:15" ht="15" customHeight="1" x14ac:dyDescent="0.25">
      <c r="A304" s="308"/>
      <c r="B304" s="308"/>
      <c r="C304" s="308"/>
      <c r="D304" s="308"/>
      <c r="E304" s="308"/>
      <c r="F304" s="308"/>
      <c r="G304" s="308"/>
      <c r="H304" s="308"/>
      <c r="I304" s="308"/>
      <c r="J304" s="308"/>
      <c r="K304" s="308"/>
      <c r="L304" s="308"/>
      <c r="M304" s="42"/>
      <c r="N304" s="42"/>
      <c r="O304" s="42"/>
    </row>
    <row r="305" spans="1:15" ht="15" customHeight="1" x14ac:dyDescent="0.25">
      <c r="A305" s="308"/>
      <c r="B305" s="308"/>
      <c r="C305" s="308"/>
      <c r="D305" s="308"/>
      <c r="E305" s="308"/>
      <c r="F305" s="308"/>
      <c r="G305" s="308"/>
      <c r="H305" s="308"/>
      <c r="I305" s="308"/>
      <c r="J305" s="308"/>
      <c r="K305" s="308"/>
      <c r="L305" s="308"/>
      <c r="M305" s="42"/>
      <c r="N305" s="42"/>
      <c r="O305" s="42"/>
    </row>
    <row r="306" spans="1:15" ht="15" customHeight="1" x14ac:dyDescent="0.25">
      <c r="A306" s="308"/>
      <c r="B306" s="308"/>
      <c r="C306" s="308"/>
      <c r="D306" s="308"/>
      <c r="E306" s="308"/>
      <c r="F306" s="308"/>
      <c r="G306" s="308"/>
      <c r="H306" s="308"/>
      <c r="I306" s="308"/>
      <c r="J306" s="308"/>
      <c r="K306" s="308"/>
      <c r="L306" s="308"/>
      <c r="M306" s="42"/>
      <c r="N306" s="42"/>
      <c r="O306" s="42"/>
    </row>
    <row r="307" spans="1:15" ht="15" customHeight="1" x14ac:dyDescent="0.25">
      <c r="A307" s="308"/>
      <c r="B307" s="308"/>
      <c r="C307" s="308"/>
      <c r="D307" s="308"/>
      <c r="E307" s="308"/>
      <c r="F307" s="308"/>
      <c r="G307" s="308"/>
      <c r="H307" s="308"/>
      <c r="I307" s="308"/>
      <c r="J307" s="308"/>
      <c r="K307" s="308"/>
      <c r="L307" s="308"/>
      <c r="M307" s="42"/>
      <c r="N307" s="42"/>
      <c r="O307" s="42"/>
    </row>
    <row r="308" spans="1:15" ht="15" customHeight="1" x14ac:dyDescent="0.25">
      <c r="A308" s="308"/>
      <c r="B308" s="308"/>
      <c r="C308" s="308"/>
      <c r="D308" s="308"/>
      <c r="E308" s="308"/>
      <c r="F308" s="308"/>
      <c r="G308" s="308"/>
      <c r="H308" s="308"/>
      <c r="I308" s="308"/>
      <c r="J308" s="308"/>
      <c r="K308" s="308"/>
      <c r="L308" s="308"/>
      <c r="M308" s="42"/>
      <c r="N308" s="42"/>
      <c r="O308" s="42"/>
    </row>
    <row r="309" spans="1:15" ht="15" customHeight="1" x14ac:dyDescent="0.25">
      <c r="A309" s="308"/>
      <c r="B309" s="308"/>
      <c r="C309" s="308"/>
      <c r="D309" s="308"/>
      <c r="E309" s="308"/>
      <c r="F309" s="308"/>
      <c r="G309" s="308"/>
      <c r="H309" s="308"/>
      <c r="I309" s="308"/>
      <c r="J309" s="308"/>
      <c r="K309" s="308"/>
      <c r="L309" s="308"/>
      <c r="M309" s="42"/>
      <c r="N309" s="42"/>
      <c r="O309" s="42"/>
    </row>
    <row r="310" spans="1:15" ht="15" customHeight="1" x14ac:dyDescent="0.25">
      <c r="A310" s="308"/>
      <c r="B310" s="308"/>
      <c r="C310" s="308"/>
      <c r="D310" s="308"/>
      <c r="E310" s="308"/>
      <c r="F310" s="308"/>
      <c r="G310" s="308"/>
      <c r="H310" s="308"/>
      <c r="I310" s="308"/>
      <c r="J310" s="308"/>
      <c r="K310" s="308"/>
      <c r="L310" s="308"/>
      <c r="M310" s="42"/>
      <c r="N310" s="42"/>
      <c r="O310" s="42"/>
    </row>
    <row r="311" spans="1:15" ht="15" customHeight="1" x14ac:dyDescent="0.25">
      <c r="A311" s="308"/>
      <c r="B311" s="308"/>
      <c r="C311" s="308"/>
      <c r="D311" s="308"/>
      <c r="E311" s="308"/>
      <c r="F311" s="308"/>
      <c r="G311" s="308"/>
      <c r="H311" s="308"/>
      <c r="I311" s="308"/>
      <c r="J311" s="308"/>
      <c r="K311" s="308"/>
      <c r="L311" s="308"/>
      <c r="M311" s="42"/>
      <c r="N311" s="42"/>
      <c r="O311" s="42"/>
    </row>
    <row r="312" spans="1:15" ht="15" customHeight="1" x14ac:dyDescent="0.25">
      <c r="A312" s="308"/>
      <c r="B312" s="308"/>
      <c r="C312" s="308"/>
      <c r="D312" s="308"/>
      <c r="E312" s="308"/>
      <c r="F312" s="308"/>
      <c r="G312" s="308"/>
      <c r="H312" s="308"/>
      <c r="I312" s="308"/>
      <c r="J312" s="308"/>
      <c r="K312" s="308"/>
      <c r="L312" s="308"/>
      <c r="M312" s="42"/>
      <c r="N312" s="42"/>
      <c r="O312" s="42"/>
    </row>
    <row r="313" spans="1:15" ht="15" customHeight="1" x14ac:dyDescent="0.25">
      <c r="A313" s="308"/>
      <c r="B313" s="308"/>
      <c r="C313" s="308"/>
      <c r="D313" s="308"/>
      <c r="E313" s="308"/>
      <c r="F313" s="308"/>
      <c r="G313" s="308"/>
      <c r="H313" s="308"/>
      <c r="I313" s="308"/>
      <c r="J313" s="308"/>
      <c r="K313" s="308"/>
      <c r="L313" s="308"/>
      <c r="M313" s="42"/>
      <c r="N313" s="42"/>
      <c r="O313" s="42"/>
    </row>
    <row r="314" spans="1:15" ht="15" customHeight="1" x14ac:dyDescent="0.25">
      <c r="A314" s="308"/>
      <c r="B314" s="308"/>
      <c r="C314" s="308"/>
      <c r="D314" s="308"/>
      <c r="E314" s="308"/>
      <c r="F314" s="308"/>
      <c r="G314" s="308"/>
      <c r="H314" s="308"/>
      <c r="I314" s="308"/>
      <c r="J314" s="308"/>
      <c r="K314" s="308"/>
      <c r="L314" s="308"/>
      <c r="M314" s="42"/>
      <c r="N314" s="42"/>
      <c r="O314" s="42"/>
    </row>
    <row r="315" spans="1:15" ht="15" customHeight="1" x14ac:dyDescent="0.25">
      <c r="A315" s="308"/>
      <c r="B315" s="308"/>
      <c r="C315" s="308"/>
      <c r="D315" s="308"/>
      <c r="E315" s="308"/>
      <c r="F315" s="308"/>
      <c r="G315" s="308"/>
      <c r="H315" s="308"/>
      <c r="I315" s="308"/>
      <c r="J315" s="308"/>
      <c r="K315" s="308"/>
      <c r="L315" s="308"/>
      <c r="M315" s="42"/>
      <c r="N315" s="42"/>
      <c r="O315" s="42"/>
    </row>
    <row r="316" spans="1:15" ht="15" customHeight="1" x14ac:dyDescent="0.25">
      <c r="A316" s="308"/>
      <c r="B316" s="308"/>
      <c r="C316" s="308"/>
      <c r="D316" s="308"/>
      <c r="E316" s="308"/>
      <c r="F316" s="308"/>
      <c r="G316" s="308"/>
      <c r="H316" s="308"/>
      <c r="I316" s="308"/>
      <c r="J316" s="308"/>
      <c r="K316" s="308"/>
      <c r="L316" s="308"/>
      <c r="M316" s="42"/>
      <c r="N316" s="42"/>
      <c r="O316" s="42"/>
    </row>
    <row r="317" spans="1:15" ht="15" customHeight="1" x14ac:dyDescent="0.25">
      <c r="A317" s="308"/>
      <c r="B317" s="308"/>
      <c r="C317" s="308"/>
      <c r="D317" s="308"/>
      <c r="E317" s="308"/>
      <c r="F317" s="308"/>
      <c r="G317" s="308"/>
      <c r="H317" s="308"/>
      <c r="I317" s="308"/>
      <c r="J317" s="308"/>
      <c r="K317" s="308"/>
      <c r="L317" s="308"/>
      <c r="M317" s="42"/>
      <c r="N317" s="42"/>
      <c r="O317" s="42"/>
    </row>
    <row r="318" spans="1:15" ht="15" customHeight="1" x14ac:dyDescent="0.25">
      <c r="A318" s="308"/>
      <c r="B318" s="308"/>
      <c r="C318" s="308"/>
      <c r="D318" s="308"/>
      <c r="E318" s="308"/>
      <c r="F318" s="308"/>
      <c r="G318" s="308"/>
      <c r="H318" s="308"/>
      <c r="I318" s="308"/>
      <c r="J318" s="308"/>
      <c r="K318" s="308"/>
      <c r="L318" s="308"/>
      <c r="M318" s="42"/>
      <c r="N318" s="42"/>
      <c r="O318" s="42"/>
    </row>
    <row r="319" spans="1:15" ht="15" customHeight="1" x14ac:dyDescent="0.25">
      <c r="A319" s="308"/>
      <c r="B319" s="308"/>
      <c r="C319" s="308"/>
      <c r="D319" s="308"/>
      <c r="E319" s="308"/>
      <c r="F319" s="308"/>
      <c r="G319" s="308"/>
      <c r="H319" s="308"/>
      <c r="I319" s="308"/>
      <c r="J319" s="308"/>
      <c r="K319" s="308"/>
      <c r="L319" s="308"/>
      <c r="M319" s="42"/>
      <c r="N319" s="42"/>
      <c r="O319" s="42"/>
    </row>
    <row r="320" spans="1:15" ht="15" customHeight="1" x14ac:dyDescent="0.25">
      <c r="A320" s="308"/>
      <c r="B320" s="308"/>
      <c r="C320" s="308"/>
      <c r="D320" s="308"/>
      <c r="E320" s="308"/>
      <c r="F320" s="308"/>
      <c r="G320" s="308"/>
      <c r="H320" s="308"/>
      <c r="I320" s="308"/>
      <c r="J320" s="308"/>
      <c r="K320" s="308"/>
      <c r="L320" s="308"/>
      <c r="M320" s="42"/>
      <c r="N320" s="42"/>
      <c r="O320" s="42"/>
    </row>
    <row r="321" spans="1:15" ht="15" customHeight="1" x14ac:dyDescent="0.25">
      <c r="A321" s="308"/>
      <c r="B321" s="308"/>
      <c r="C321" s="308"/>
      <c r="D321" s="308"/>
      <c r="E321" s="308"/>
      <c r="F321" s="308"/>
      <c r="G321" s="308"/>
      <c r="H321" s="308"/>
      <c r="I321" s="308"/>
      <c r="J321" s="308"/>
      <c r="K321" s="308"/>
      <c r="L321" s="308"/>
      <c r="M321" s="42"/>
      <c r="N321" s="42"/>
      <c r="O321" s="42"/>
    </row>
    <row r="322" spans="1:15" ht="15" customHeight="1" x14ac:dyDescent="0.25">
      <c r="A322" s="308"/>
      <c r="B322" s="308"/>
      <c r="C322" s="308"/>
      <c r="D322" s="308"/>
      <c r="E322" s="308"/>
      <c r="F322" s="308"/>
      <c r="G322" s="308"/>
      <c r="H322" s="308"/>
      <c r="I322" s="308"/>
      <c r="J322" s="308"/>
      <c r="K322" s="308"/>
      <c r="L322" s="308"/>
      <c r="M322" s="42"/>
      <c r="N322" s="42"/>
      <c r="O322" s="42"/>
    </row>
    <row r="323" spans="1:15" ht="15" customHeight="1" x14ac:dyDescent="0.25">
      <c r="A323" s="308"/>
      <c r="B323" s="308"/>
      <c r="C323" s="308"/>
      <c r="D323" s="308"/>
      <c r="E323" s="308"/>
      <c r="F323" s="308"/>
      <c r="G323" s="308"/>
      <c r="H323" s="308"/>
      <c r="I323" s="308"/>
      <c r="J323" s="308"/>
      <c r="K323" s="308"/>
      <c r="L323" s="308"/>
      <c r="M323" s="42"/>
      <c r="N323" s="42"/>
      <c r="O323" s="42"/>
    </row>
    <row r="324" spans="1:15" ht="15" customHeight="1" x14ac:dyDescent="0.25">
      <c r="A324" s="308"/>
      <c r="B324" s="308"/>
      <c r="C324" s="308"/>
      <c r="D324" s="308"/>
      <c r="E324" s="308"/>
      <c r="F324" s="308"/>
      <c r="G324" s="308"/>
      <c r="H324" s="308"/>
      <c r="I324" s="308"/>
      <c r="J324" s="308"/>
      <c r="K324" s="308"/>
      <c r="L324" s="308"/>
      <c r="M324" s="42"/>
      <c r="N324" s="42"/>
      <c r="O324" s="42"/>
    </row>
    <row r="325" spans="1:15" ht="15" customHeight="1" x14ac:dyDescent="0.25">
      <c r="A325" s="308"/>
      <c r="B325" s="308"/>
      <c r="C325" s="308"/>
      <c r="D325" s="308"/>
      <c r="E325" s="308"/>
      <c r="F325" s="308"/>
      <c r="G325" s="308"/>
      <c r="H325" s="308"/>
      <c r="I325" s="308"/>
      <c r="J325" s="308"/>
      <c r="K325" s="308"/>
      <c r="L325" s="308"/>
      <c r="M325" s="42"/>
      <c r="N325" s="42"/>
      <c r="O325" s="42"/>
    </row>
    <row r="326" spans="1:15" ht="15" customHeight="1" x14ac:dyDescent="0.25">
      <c r="A326" s="308"/>
      <c r="B326" s="308"/>
      <c r="C326" s="308"/>
      <c r="D326" s="308"/>
      <c r="E326" s="308"/>
      <c r="F326" s="308"/>
      <c r="G326" s="308"/>
      <c r="H326" s="308"/>
      <c r="I326" s="308"/>
      <c r="J326" s="308"/>
      <c r="K326" s="308"/>
      <c r="L326" s="308"/>
      <c r="M326" s="42"/>
      <c r="N326" s="42"/>
      <c r="O326" s="42"/>
    </row>
    <row r="327" spans="1:15" ht="15" customHeight="1" x14ac:dyDescent="0.25">
      <c r="A327" s="308"/>
      <c r="B327" s="308"/>
      <c r="C327" s="308"/>
      <c r="D327" s="308"/>
      <c r="E327" s="308"/>
      <c r="F327" s="308"/>
      <c r="G327" s="308"/>
      <c r="H327" s="308"/>
      <c r="I327" s="308"/>
      <c r="J327" s="308"/>
      <c r="K327" s="308"/>
      <c r="L327" s="308"/>
      <c r="M327" s="42"/>
      <c r="N327" s="42"/>
      <c r="O327" s="42"/>
    </row>
    <row r="328" spans="1:15" ht="15" customHeight="1" x14ac:dyDescent="0.25">
      <c r="A328" s="308"/>
      <c r="B328" s="308"/>
      <c r="C328" s="308"/>
      <c r="D328" s="308"/>
      <c r="E328" s="308"/>
      <c r="F328" s="308"/>
      <c r="G328" s="308"/>
      <c r="H328" s="308"/>
      <c r="I328" s="308"/>
      <c r="J328" s="308"/>
      <c r="K328" s="308"/>
      <c r="L328" s="308"/>
      <c r="M328" s="42"/>
      <c r="N328" s="42"/>
      <c r="O328" s="42"/>
    </row>
    <row r="329" spans="1:15" ht="15" customHeight="1" x14ac:dyDescent="0.25">
      <c r="A329" s="308"/>
      <c r="B329" s="308"/>
      <c r="C329" s="308"/>
      <c r="D329" s="308"/>
      <c r="E329" s="308"/>
      <c r="F329" s="308"/>
      <c r="G329" s="308"/>
      <c r="H329" s="308"/>
      <c r="I329" s="308"/>
      <c r="J329" s="308"/>
      <c r="K329" s="308"/>
      <c r="L329" s="308"/>
      <c r="M329" s="42"/>
      <c r="N329" s="42"/>
      <c r="O329" s="42"/>
    </row>
    <row r="330" spans="1:15" ht="15" customHeight="1" x14ac:dyDescent="0.25">
      <c r="A330" s="308"/>
      <c r="B330" s="308"/>
      <c r="C330" s="308"/>
      <c r="D330" s="308"/>
      <c r="E330" s="308"/>
      <c r="F330" s="308"/>
      <c r="G330" s="308"/>
      <c r="H330" s="308"/>
      <c r="I330" s="308"/>
      <c r="J330" s="308"/>
      <c r="K330" s="308"/>
      <c r="L330" s="308"/>
      <c r="M330" s="42"/>
      <c r="N330" s="42"/>
      <c r="O330" s="42"/>
    </row>
    <row r="331" spans="1:15" ht="15" customHeight="1" x14ac:dyDescent="0.25">
      <c r="A331" s="308"/>
      <c r="B331" s="308"/>
      <c r="C331" s="308"/>
      <c r="D331" s="308"/>
      <c r="E331" s="308"/>
      <c r="F331" s="308"/>
      <c r="G331" s="308"/>
      <c r="H331" s="308"/>
      <c r="I331" s="308"/>
      <c r="J331" s="308"/>
      <c r="K331" s="308"/>
      <c r="L331" s="308"/>
      <c r="M331" s="42"/>
      <c r="N331" s="42"/>
      <c r="O331" s="42"/>
    </row>
    <row r="332" spans="1:15" ht="15" customHeight="1" x14ac:dyDescent="0.25">
      <c r="A332" s="308"/>
      <c r="B332" s="308"/>
      <c r="C332" s="308"/>
      <c r="D332" s="308"/>
      <c r="E332" s="308"/>
      <c r="F332" s="308"/>
      <c r="G332" s="308"/>
      <c r="H332" s="308"/>
      <c r="I332" s="308"/>
      <c r="J332" s="308"/>
      <c r="K332" s="308"/>
      <c r="L332" s="308"/>
      <c r="M332" s="42"/>
      <c r="N332" s="42"/>
      <c r="O332" s="42"/>
    </row>
    <row r="333" spans="1:15" ht="15" customHeight="1" x14ac:dyDescent="0.25">
      <c r="A333" s="308"/>
      <c r="B333" s="308"/>
      <c r="C333" s="308"/>
      <c r="D333" s="308"/>
      <c r="E333" s="308"/>
      <c r="F333" s="308"/>
      <c r="G333" s="308"/>
      <c r="H333" s="308"/>
      <c r="I333" s="308"/>
      <c r="J333" s="308"/>
      <c r="K333" s="308"/>
      <c r="L333" s="308"/>
      <c r="M333" s="42"/>
      <c r="N333" s="42"/>
      <c r="O333" s="42"/>
    </row>
    <row r="334" spans="1:15" ht="15" customHeight="1" x14ac:dyDescent="0.25">
      <c r="A334" s="308"/>
      <c r="B334" s="308"/>
      <c r="C334" s="308"/>
      <c r="D334" s="308"/>
      <c r="E334" s="308"/>
      <c r="F334" s="308"/>
      <c r="G334" s="308"/>
      <c r="H334" s="308"/>
      <c r="I334" s="308"/>
      <c r="J334" s="308"/>
      <c r="K334" s="308"/>
      <c r="L334" s="308"/>
      <c r="M334" s="42"/>
      <c r="N334" s="42"/>
      <c r="O334" s="42"/>
    </row>
    <row r="335" spans="1:15" ht="15" customHeight="1" x14ac:dyDescent="0.25">
      <c r="A335" s="308"/>
      <c r="B335" s="308"/>
      <c r="C335" s="308"/>
      <c r="D335" s="308"/>
      <c r="E335" s="308"/>
      <c r="F335" s="308"/>
      <c r="G335" s="308"/>
      <c r="H335" s="308"/>
      <c r="I335" s="308"/>
      <c r="J335" s="308"/>
      <c r="K335" s="308"/>
      <c r="L335" s="308"/>
      <c r="M335" s="42"/>
      <c r="N335" s="42"/>
      <c r="O335" s="42"/>
    </row>
    <row r="336" spans="1:15" ht="15" customHeight="1" x14ac:dyDescent="0.25">
      <c r="A336" s="308"/>
      <c r="B336" s="308"/>
      <c r="C336" s="308"/>
      <c r="D336" s="308"/>
      <c r="E336" s="308"/>
      <c r="F336" s="308"/>
      <c r="G336" s="308"/>
      <c r="H336" s="308"/>
      <c r="I336" s="308"/>
      <c r="J336" s="308"/>
      <c r="K336" s="308"/>
      <c r="L336" s="308"/>
      <c r="M336" s="42"/>
      <c r="N336" s="42"/>
      <c r="O336" s="42"/>
    </row>
    <row r="337" spans="1:15" ht="15" customHeight="1" x14ac:dyDescent="0.25">
      <c r="A337" s="308"/>
      <c r="B337" s="308"/>
      <c r="C337" s="308"/>
      <c r="D337" s="308"/>
      <c r="E337" s="308"/>
      <c r="F337" s="308"/>
      <c r="G337" s="308"/>
      <c r="H337" s="308"/>
      <c r="I337" s="308"/>
      <c r="J337" s="308"/>
      <c r="K337" s="308"/>
      <c r="L337" s="308"/>
      <c r="M337" s="42"/>
      <c r="N337" s="42"/>
      <c r="O337" s="42"/>
    </row>
    <row r="338" spans="1:15" ht="15" customHeight="1" x14ac:dyDescent="0.25">
      <c r="A338" s="308"/>
      <c r="B338" s="308"/>
      <c r="C338" s="308"/>
      <c r="D338" s="308"/>
      <c r="E338" s="308"/>
      <c r="F338" s="308"/>
      <c r="G338" s="308"/>
      <c r="H338" s="308"/>
      <c r="I338" s="308"/>
      <c r="J338" s="308"/>
      <c r="K338" s="308"/>
      <c r="L338" s="308"/>
      <c r="M338" s="42"/>
      <c r="N338" s="42"/>
      <c r="O338" s="42"/>
    </row>
    <row r="339" spans="1:15" ht="15" customHeight="1" x14ac:dyDescent="0.25">
      <c r="A339" s="308"/>
      <c r="B339" s="308"/>
      <c r="C339" s="308"/>
      <c r="D339" s="308"/>
      <c r="E339" s="308"/>
      <c r="F339" s="308"/>
      <c r="G339" s="308"/>
      <c r="H339" s="308"/>
      <c r="I339" s="308"/>
      <c r="J339" s="308"/>
      <c r="K339" s="308"/>
      <c r="L339" s="308"/>
      <c r="M339" s="42"/>
      <c r="N339" s="42"/>
      <c r="O339" s="42"/>
    </row>
    <row r="340" spans="1:15" ht="15" customHeight="1" x14ac:dyDescent="0.25">
      <c r="A340" s="308"/>
      <c r="B340" s="308"/>
      <c r="C340" s="308"/>
      <c r="D340" s="308"/>
      <c r="E340" s="308"/>
      <c r="F340" s="308"/>
      <c r="G340" s="308"/>
      <c r="H340" s="308"/>
      <c r="I340" s="308"/>
      <c r="J340" s="308"/>
      <c r="K340" s="308"/>
      <c r="L340" s="308"/>
      <c r="M340" s="42"/>
      <c r="N340" s="42"/>
      <c r="O340" s="42"/>
    </row>
    <row r="341" spans="1:15" ht="15" customHeight="1" x14ac:dyDescent="0.25">
      <c r="A341" s="308"/>
      <c r="B341" s="308"/>
      <c r="C341" s="308"/>
      <c r="D341" s="308"/>
      <c r="E341" s="308"/>
      <c r="F341" s="308"/>
      <c r="G341" s="308"/>
      <c r="H341" s="308"/>
      <c r="I341" s="308"/>
      <c r="J341" s="308"/>
      <c r="K341" s="308"/>
      <c r="L341" s="308"/>
      <c r="M341" s="42"/>
      <c r="N341" s="42"/>
      <c r="O341" s="42"/>
    </row>
    <row r="342" spans="1:15" ht="15" customHeight="1" x14ac:dyDescent="0.25">
      <c r="A342" s="308"/>
      <c r="B342" s="308"/>
      <c r="C342" s="308"/>
      <c r="D342" s="308"/>
      <c r="E342" s="308"/>
      <c r="F342" s="308"/>
      <c r="G342" s="308"/>
      <c r="H342" s="308"/>
      <c r="I342" s="308"/>
      <c r="J342" s="308"/>
      <c r="K342" s="308"/>
      <c r="L342" s="308"/>
      <c r="M342" s="42"/>
      <c r="N342" s="42"/>
      <c r="O342" s="42"/>
    </row>
    <row r="343" spans="1:15" ht="15" customHeight="1" x14ac:dyDescent="0.25">
      <c r="A343" s="308"/>
      <c r="B343" s="308"/>
      <c r="C343" s="308"/>
      <c r="D343" s="308"/>
      <c r="E343" s="308"/>
      <c r="F343" s="308"/>
      <c r="G343" s="308"/>
      <c r="H343" s="308"/>
      <c r="I343" s="308"/>
      <c r="J343" s="308"/>
      <c r="K343" s="308"/>
      <c r="L343" s="308"/>
      <c r="M343" s="42"/>
      <c r="N343" s="42"/>
      <c r="O343" s="42"/>
    </row>
    <row r="344" spans="1:15" ht="15" customHeight="1" x14ac:dyDescent="0.25">
      <c r="A344" s="308"/>
      <c r="B344" s="308"/>
      <c r="C344" s="308"/>
      <c r="D344" s="308"/>
      <c r="E344" s="308"/>
      <c r="F344" s="308"/>
      <c r="G344" s="308"/>
      <c r="H344" s="308"/>
      <c r="I344" s="308"/>
      <c r="J344" s="308"/>
      <c r="K344" s="308"/>
      <c r="L344" s="308"/>
      <c r="M344" s="42"/>
      <c r="N344" s="42"/>
      <c r="O344" s="42"/>
    </row>
    <row r="345" spans="1:15" ht="15" customHeight="1" x14ac:dyDescent="0.25">
      <c r="A345" s="308"/>
      <c r="B345" s="308"/>
      <c r="C345" s="308"/>
      <c r="D345" s="308"/>
      <c r="E345" s="308"/>
      <c r="F345" s="308"/>
      <c r="G345" s="308"/>
      <c r="H345" s="308"/>
      <c r="I345" s="308"/>
      <c r="J345" s="308"/>
      <c r="K345" s="308"/>
      <c r="L345" s="308"/>
      <c r="M345" s="42"/>
      <c r="N345" s="42"/>
      <c r="O345" s="42"/>
    </row>
    <row r="346" spans="1:15" ht="15" customHeight="1" x14ac:dyDescent="0.25">
      <c r="A346" s="308"/>
      <c r="B346" s="308"/>
      <c r="C346" s="308"/>
      <c r="D346" s="308"/>
      <c r="E346" s="308"/>
      <c r="F346" s="308"/>
      <c r="G346" s="308"/>
      <c r="H346" s="308"/>
      <c r="I346" s="308"/>
      <c r="J346" s="308"/>
      <c r="K346" s="308"/>
      <c r="L346" s="308"/>
      <c r="M346" s="42"/>
      <c r="N346" s="42"/>
      <c r="O346" s="42"/>
    </row>
    <row r="347" spans="1:15" ht="15" customHeight="1" x14ac:dyDescent="0.25">
      <c r="A347" s="308"/>
      <c r="B347" s="308"/>
      <c r="C347" s="308"/>
      <c r="D347" s="308"/>
      <c r="E347" s="308"/>
      <c r="F347" s="308"/>
      <c r="G347" s="308"/>
      <c r="H347" s="308"/>
      <c r="I347" s="308"/>
      <c r="J347" s="308"/>
      <c r="K347" s="308"/>
      <c r="L347" s="308"/>
      <c r="M347" s="42"/>
      <c r="N347" s="42"/>
      <c r="O347" s="42"/>
    </row>
    <row r="348" spans="1:15" ht="15" customHeight="1" x14ac:dyDescent="0.25">
      <c r="A348" s="308"/>
      <c r="B348" s="308"/>
      <c r="C348" s="308"/>
      <c r="D348" s="308"/>
      <c r="E348" s="308"/>
      <c r="F348" s="308"/>
      <c r="G348" s="308"/>
      <c r="H348" s="308"/>
      <c r="I348" s="308"/>
      <c r="J348" s="308"/>
      <c r="K348" s="308"/>
      <c r="L348" s="308"/>
      <c r="M348" s="42"/>
      <c r="N348" s="42"/>
      <c r="O348" s="42"/>
    </row>
    <row r="349" spans="1:15" ht="15" customHeight="1" x14ac:dyDescent="0.25">
      <c r="A349" s="308"/>
      <c r="B349" s="308"/>
      <c r="C349" s="308"/>
      <c r="D349" s="308"/>
      <c r="E349" s="308"/>
      <c r="F349" s="308"/>
      <c r="G349" s="308"/>
      <c r="H349" s="308"/>
      <c r="I349" s="308"/>
      <c r="J349" s="308"/>
      <c r="K349" s="308"/>
      <c r="L349" s="308"/>
      <c r="M349" s="42"/>
      <c r="N349" s="42"/>
      <c r="O349" s="42"/>
    </row>
    <row r="350" spans="1:15" ht="15" customHeight="1" x14ac:dyDescent="0.25">
      <c r="A350" s="308"/>
      <c r="B350" s="308"/>
      <c r="C350" s="308"/>
      <c r="D350" s="308"/>
      <c r="E350" s="308"/>
      <c r="F350" s="308"/>
      <c r="G350" s="308"/>
      <c r="H350" s="308"/>
      <c r="I350" s="308"/>
      <c r="J350" s="308"/>
      <c r="K350" s="308"/>
      <c r="L350" s="308"/>
      <c r="M350" s="42"/>
      <c r="N350" s="42"/>
      <c r="O350" s="42"/>
    </row>
    <row r="351" spans="1:15" ht="15" customHeight="1" x14ac:dyDescent="0.25">
      <c r="A351" s="308"/>
      <c r="B351" s="308"/>
      <c r="C351" s="308"/>
      <c r="D351" s="308"/>
      <c r="E351" s="308"/>
      <c r="F351" s="308"/>
      <c r="G351" s="308"/>
      <c r="H351" s="308"/>
      <c r="I351" s="308"/>
      <c r="J351" s="308"/>
      <c r="K351" s="308"/>
      <c r="L351" s="308"/>
      <c r="M351" s="42"/>
      <c r="N351" s="42"/>
      <c r="O351" s="42"/>
    </row>
    <row r="352" spans="1:15" ht="15" customHeight="1" x14ac:dyDescent="0.25">
      <c r="A352" s="308"/>
      <c r="B352" s="308"/>
      <c r="C352" s="308"/>
      <c r="D352" s="308"/>
      <c r="E352" s="308"/>
      <c r="F352" s="308"/>
      <c r="G352" s="308"/>
      <c r="H352" s="308"/>
      <c r="I352" s="308"/>
      <c r="J352" s="308"/>
      <c r="K352" s="308"/>
      <c r="L352" s="308"/>
      <c r="M352" s="42"/>
      <c r="N352" s="42"/>
      <c r="O352" s="42"/>
    </row>
    <row r="353" spans="1:15" ht="15" customHeight="1" x14ac:dyDescent="0.25">
      <c r="A353" s="308"/>
      <c r="B353" s="308"/>
      <c r="C353" s="308"/>
      <c r="D353" s="308"/>
      <c r="E353" s="308"/>
      <c r="F353" s="308"/>
      <c r="G353" s="308"/>
      <c r="H353" s="308"/>
      <c r="I353" s="308"/>
      <c r="J353" s="308"/>
      <c r="K353" s="308"/>
      <c r="L353" s="308"/>
      <c r="M353" s="42"/>
      <c r="N353" s="42"/>
      <c r="O353" s="42"/>
    </row>
    <row r="354" spans="1:15" ht="15" customHeight="1" x14ac:dyDescent="0.25">
      <c r="A354" s="308"/>
      <c r="B354" s="308"/>
      <c r="C354" s="308"/>
      <c r="D354" s="308"/>
      <c r="E354" s="308"/>
      <c r="F354" s="308"/>
      <c r="G354" s="308"/>
      <c r="H354" s="308"/>
      <c r="I354" s="308"/>
      <c r="J354" s="308"/>
      <c r="K354" s="308"/>
      <c r="L354" s="308"/>
      <c r="M354" s="42"/>
      <c r="N354" s="42"/>
      <c r="O354" s="42"/>
    </row>
    <row r="355" spans="1:15" ht="15" customHeight="1" x14ac:dyDescent="0.25">
      <c r="A355" s="308"/>
      <c r="B355" s="308"/>
      <c r="C355" s="308"/>
      <c r="D355" s="308"/>
      <c r="E355" s="308"/>
      <c r="F355" s="308"/>
      <c r="G355" s="308"/>
      <c r="H355" s="308"/>
      <c r="I355" s="308"/>
      <c r="J355" s="308"/>
      <c r="K355" s="308"/>
      <c r="L355" s="308"/>
      <c r="M355" s="42"/>
      <c r="N355" s="42"/>
      <c r="O355" s="42"/>
    </row>
    <row r="356" spans="1:15" ht="15" customHeight="1" x14ac:dyDescent="0.25">
      <c r="A356" s="308"/>
      <c r="B356" s="308"/>
      <c r="C356" s="308"/>
      <c r="D356" s="308"/>
      <c r="E356" s="308"/>
      <c r="F356" s="308"/>
      <c r="G356" s="308"/>
      <c r="H356" s="308"/>
      <c r="I356" s="308"/>
      <c r="J356" s="308"/>
      <c r="K356" s="308"/>
      <c r="L356" s="308"/>
      <c r="M356" s="42"/>
      <c r="N356" s="42"/>
      <c r="O356" s="42"/>
    </row>
    <row r="357" spans="1:15" ht="15" customHeight="1" x14ac:dyDescent="0.25">
      <c r="A357" s="308"/>
      <c r="B357" s="308"/>
      <c r="C357" s="308"/>
      <c r="D357" s="308"/>
      <c r="E357" s="308"/>
      <c r="F357" s="308"/>
      <c r="G357" s="308"/>
      <c r="H357" s="308"/>
      <c r="I357" s="308"/>
      <c r="J357" s="308"/>
      <c r="K357" s="308"/>
      <c r="L357" s="308"/>
      <c r="M357" s="42"/>
      <c r="N357" s="42"/>
      <c r="O357" s="42"/>
    </row>
    <row r="358" spans="1:15" ht="15" customHeight="1" x14ac:dyDescent="0.25">
      <c r="A358" s="308"/>
      <c r="B358" s="308"/>
      <c r="C358" s="308"/>
      <c r="D358" s="308"/>
      <c r="E358" s="308"/>
      <c r="F358" s="308"/>
      <c r="G358" s="308"/>
      <c r="H358" s="308"/>
      <c r="I358" s="308"/>
      <c r="J358" s="308"/>
      <c r="K358" s="308"/>
      <c r="L358" s="308"/>
      <c r="M358" s="42"/>
      <c r="N358" s="42"/>
      <c r="O358" s="42"/>
    </row>
    <row r="359" spans="1:15" ht="15" customHeight="1" x14ac:dyDescent="0.25">
      <c r="A359" s="308"/>
      <c r="B359" s="308"/>
      <c r="C359" s="308"/>
      <c r="D359" s="308"/>
      <c r="E359" s="308"/>
      <c r="F359" s="308"/>
      <c r="G359" s="308"/>
      <c r="H359" s="308"/>
      <c r="I359" s="308"/>
      <c r="J359" s="308"/>
      <c r="K359" s="308"/>
      <c r="L359" s="308"/>
      <c r="M359" s="42"/>
      <c r="N359" s="42"/>
      <c r="O359" s="42"/>
    </row>
    <row r="360" spans="1:15" ht="15" customHeight="1" x14ac:dyDescent="0.25">
      <c r="A360" s="308"/>
      <c r="B360" s="308"/>
      <c r="C360" s="308"/>
      <c r="D360" s="308"/>
      <c r="E360" s="308"/>
      <c r="F360" s="308"/>
      <c r="G360" s="308"/>
      <c r="H360" s="308"/>
      <c r="I360" s="308"/>
      <c r="J360" s="308"/>
      <c r="K360" s="308"/>
      <c r="L360" s="308"/>
      <c r="M360" s="42"/>
      <c r="N360" s="42"/>
      <c r="O360" s="42"/>
    </row>
    <row r="361" spans="1:15" ht="15" customHeight="1" x14ac:dyDescent="0.25">
      <c r="A361" s="308"/>
      <c r="B361" s="308"/>
      <c r="C361" s="308"/>
      <c r="D361" s="308"/>
      <c r="E361" s="308"/>
      <c r="F361" s="308"/>
      <c r="G361" s="308"/>
      <c r="H361" s="308"/>
      <c r="I361" s="308"/>
      <c r="J361" s="308"/>
      <c r="K361" s="308"/>
      <c r="L361" s="308"/>
      <c r="M361" s="42"/>
      <c r="N361" s="42"/>
      <c r="O361" s="42"/>
    </row>
    <row r="362" spans="1:15" ht="15" customHeight="1" x14ac:dyDescent="0.25">
      <c r="A362" s="308"/>
      <c r="B362" s="308"/>
      <c r="C362" s="308"/>
      <c r="D362" s="308"/>
      <c r="E362" s="308"/>
      <c r="F362" s="308"/>
      <c r="G362" s="308"/>
      <c r="H362" s="308"/>
      <c r="I362" s="308"/>
      <c r="J362" s="308"/>
      <c r="K362" s="308"/>
      <c r="L362" s="308"/>
      <c r="M362" s="42"/>
      <c r="N362" s="42"/>
      <c r="O362" s="42"/>
    </row>
    <row r="363" spans="1:15" ht="15" customHeight="1" x14ac:dyDescent="0.25">
      <c r="A363" s="308"/>
      <c r="B363" s="308"/>
      <c r="C363" s="308"/>
      <c r="D363" s="308"/>
      <c r="E363" s="308"/>
      <c r="F363" s="308"/>
      <c r="G363" s="308"/>
      <c r="H363" s="308"/>
      <c r="I363" s="308"/>
      <c r="J363" s="308"/>
      <c r="K363" s="308"/>
      <c r="L363" s="308"/>
      <c r="M363" s="42"/>
      <c r="N363" s="42"/>
      <c r="O363" s="42"/>
    </row>
    <row r="364" spans="1:15" ht="15" customHeight="1" x14ac:dyDescent="0.25">
      <c r="A364" s="308"/>
      <c r="B364" s="308"/>
      <c r="C364" s="308"/>
      <c r="D364" s="308"/>
      <c r="E364" s="308"/>
      <c r="F364" s="308"/>
      <c r="G364" s="308"/>
      <c r="H364" s="308"/>
      <c r="I364" s="308"/>
      <c r="J364" s="308"/>
      <c r="K364" s="308"/>
      <c r="L364" s="308"/>
      <c r="M364" s="42"/>
      <c r="N364" s="42"/>
      <c r="O364" s="42"/>
    </row>
    <row r="365" spans="1:15" ht="15" customHeight="1" x14ac:dyDescent="0.25">
      <c r="A365" s="308"/>
      <c r="B365" s="308"/>
      <c r="C365" s="308"/>
      <c r="D365" s="308"/>
      <c r="E365" s="308"/>
      <c r="F365" s="308"/>
      <c r="G365" s="308"/>
      <c r="H365" s="308"/>
      <c r="I365" s="308"/>
      <c r="J365" s="308"/>
      <c r="K365" s="308"/>
      <c r="L365" s="308"/>
      <c r="M365" s="42"/>
      <c r="N365" s="42"/>
      <c r="O365" s="42"/>
    </row>
    <row r="366" spans="1:15" ht="15" customHeight="1" x14ac:dyDescent="0.25">
      <c r="A366" s="308"/>
      <c r="B366" s="308"/>
      <c r="C366" s="308"/>
      <c r="D366" s="308"/>
      <c r="E366" s="308"/>
      <c r="F366" s="308"/>
      <c r="G366" s="308"/>
      <c r="H366" s="308"/>
      <c r="I366" s="308"/>
      <c r="J366" s="308"/>
      <c r="K366" s="308"/>
      <c r="L366" s="308"/>
      <c r="M366" s="42"/>
      <c r="N366" s="42"/>
      <c r="O366" s="42"/>
    </row>
    <row r="367" spans="1:15" ht="15" customHeight="1" x14ac:dyDescent="0.25">
      <c r="A367" s="308"/>
      <c r="B367" s="308"/>
      <c r="C367" s="308"/>
      <c r="D367" s="308"/>
      <c r="E367" s="308"/>
      <c r="F367" s="308"/>
      <c r="G367" s="308"/>
      <c r="H367" s="308"/>
      <c r="I367" s="308"/>
      <c r="J367" s="308"/>
      <c r="K367" s="308"/>
      <c r="L367" s="308"/>
      <c r="M367" s="42"/>
      <c r="N367" s="42"/>
      <c r="O367" s="42"/>
    </row>
    <row r="368" spans="1:15" ht="15" customHeight="1" x14ac:dyDescent="0.25">
      <c r="A368" s="308"/>
      <c r="B368" s="308"/>
      <c r="C368" s="308"/>
      <c r="D368" s="308"/>
      <c r="E368" s="308"/>
      <c r="F368" s="308"/>
      <c r="G368" s="308"/>
      <c r="H368" s="308"/>
      <c r="I368" s="308"/>
      <c r="J368" s="308"/>
      <c r="K368" s="308"/>
      <c r="L368" s="308"/>
      <c r="M368" s="42"/>
      <c r="N368" s="42"/>
      <c r="O368" s="42"/>
    </row>
    <row r="369" spans="1:15" ht="15" customHeight="1" x14ac:dyDescent="0.25">
      <c r="A369" s="308"/>
      <c r="B369" s="308"/>
      <c r="C369" s="308"/>
      <c r="D369" s="308"/>
      <c r="E369" s="308"/>
      <c r="F369" s="308"/>
      <c r="G369" s="308"/>
      <c r="H369" s="308"/>
      <c r="I369" s="308"/>
      <c r="J369" s="308"/>
      <c r="K369" s="308"/>
      <c r="L369" s="308"/>
      <c r="M369" s="42"/>
      <c r="N369" s="42"/>
      <c r="O369" s="42"/>
    </row>
    <row r="370" spans="1:15" ht="15" customHeight="1" x14ac:dyDescent="0.25">
      <c r="A370" s="308"/>
      <c r="B370" s="308"/>
      <c r="C370" s="308"/>
      <c r="D370" s="308"/>
      <c r="E370" s="308"/>
      <c r="F370" s="308"/>
      <c r="G370" s="308"/>
      <c r="H370" s="308"/>
      <c r="I370" s="308"/>
      <c r="J370" s="308"/>
      <c r="K370" s="308"/>
      <c r="L370" s="308"/>
      <c r="M370" s="42"/>
      <c r="N370" s="42"/>
      <c r="O370" s="42"/>
    </row>
    <row r="371" spans="1:15" ht="15" customHeight="1" x14ac:dyDescent="0.25">
      <c r="A371" s="308"/>
      <c r="B371" s="308"/>
      <c r="C371" s="308"/>
      <c r="D371" s="308"/>
      <c r="E371" s="308"/>
      <c r="F371" s="308"/>
      <c r="G371" s="308"/>
      <c r="H371" s="308"/>
      <c r="I371" s="308"/>
      <c r="J371" s="308"/>
      <c r="K371" s="308"/>
      <c r="L371" s="308"/>
      <c r="M371" s="42"/>
      <c r="N371" s="42"/>
      <c r="O371" s="42"/>
    </row>
    <row r="372" spans="1:15" ht="15" customHeight="1" x14ac:dyDescent="0.25">
      <c r="A372" s="308"/>
      <c r="B372" s="308"/>
      <c r="C372" s="308"/>
      <c r="D372" s="308"/>
      <c r="E372" s="308"/>
      <c r="F372" s="308"/>
      <c r="G372" s="308"/>
      <c r="H372" s="308"/>
      <c r="I372" s="308"/>
      <c r="J372" s="308"/>
      <c r="K372" s="308"/>
      <c r="L372" s="308"/>
      <c r="M372" s="42"/>
      <c r="N372" s="42"/>
      <c r="O372" s="42"/>
    </row>
    <row r="373" spans="1:15" ht="15" customHeight="1" x14ac:dyDescent="0.25">
      <c r="A373" s="308"/>
      <c r="B373" s="308"/>
      <c r="C373" s="308"/>
      <c r="D373" s="308"/>
      <c r="E373" s="308"/>
      <c r="F373" s="308"/>
      <c r="G373" s="308"/>
      <c r="H373" s="308"/>
      <c r="I373" s="308"/>
      <c r="J373" s="308"/>
      <c r="K373" s="308"/>
      <c r="L373" s="308"/>
      <c r="M373" s="42"/>
      <c r="N373" s="42"/>
      <c r="O373" s="42"/>
    </row>
    <row r="374" spans="1:15" ht="15" customHeight="1" x14ac:dyDescent="0.25">
      <c r="A374" s="308"/>
      <c r="B374" s="308"/>
      <c r="C374" s="308"/>
      <c r="D374" s="308"/>
      <c r="E374" s="308"/>
      <c r="F374" s="308"/>
      <c r="G374" s="308"/>
      <c r="H374" s="308"/>
      <c r="I374" s="308"/>
      <c r="J374" s="308"/>
      <c r="K374" s="308"/>
      <c r="L374" s="308"/>
      <c r="M374" s="42"/>
      <c r="N374" s="42"/>
      <c r="O374" s="42"/>
    </row>
    <row r="375" spans="1:15" ht="15" customHeight="1" x14ac:dyDescent="0.25">
      <c r="A375" s="308"/>
      <c r="B375" s="308"/>
      <c r="C375" s="308"/>
      <c r="D375" s="308"/>
      <c r="E375" s="308"/>
      <c r="F375" s="308"/>
      <c r="G375" s="308"/>
      <c r="H375" s="308"/>
      <c r="I375" s="308"/>
      <c r="J375" s="308"/>
      <c r="K375" s="308"/>
      <c r="L375" s="308"/>
      <c r="M375" s="42"/>
      <c r="N375" s="42"/>
      <c r="O375" s="42"/>
    </row>
    <row r="376" spans="1:15" ht="15" customHeight="1" x14ac:dyDescent="0.25">
      <c r="A376" s="308"/>
      <c r="B376" s="308"/>
      <c r="C376" s="308"/>
      <c r="D376" s="308"/>
      <c r="E376" s="308"/>
      <c r="F376" s="308"/>
      <c r="G376" s="308"/>
      <c r="H376" s="308"/>
      <c r="I376" s="308"/>
      <c r="J376" s="308"/>
      <c r="K376" s="308"/>
      <c r="L376" s="308"/>
      <c r="M376" s="42"/>
      <c r="N376" s="42"/>
      <c r="O376" s="42"/>
    </row>
    <row r="377" spans="1:15" ht="15" customHeight="1" x14ac:dyDescent="0.25">
      <c r="A377" s="308"/>
      <c r="B377" s="308"/>
      <c r="C377" s="308"/>
      <c r="D377" s="308"/>
      <c r="E377" s="308"/>
      <c r="F377" s="308"/>
      <c r="G377" s="308"/>
      <c r="H377" s="308"/>
      <c r="I377" s="308"/>
      <c r="J377" s="308"/>
      <c r="K377" s="308"/>
      <c r="L377" s="308"/>
      <c r="M377" s="42"/>
      <c r="N377" s="42"/>
      <c r="O377" s="42"/>
    </row>
    <row r="378" spans="1:15" ht="15" customHeight="1" x14ac:dyDescent="0.25">
      <c r="A378" s="308"/>
      <c r="B378" s="308"/>
      <c r="C378" s="308"/>
      <c r="D378" s="308"/>
      <c r="E378" s="308"/>
      <c r="F378" s="308"/>
      <c r="G378" s="308"/>
      <c r="H378" s="308"/>
      <c r="I378" s="308"/>
      <c r="J378" s="308"/>
      <c r="K378" s="308"/>
      <c r="L378" s="308"/>
      <c r="M378" s="42"/>
      <c r="N378" s="42"/>
      <c r="O378" s="42"/>
    </row>
    <row r="379" spans="1:15" ht="15" customHeight="1" x14ac:dyDescent="0.25">
      <c r="A379" s="308"/>
      <c r="B379" s="308"/>
      <c r="C379" s="308"/>
      <c r="D379" s="308"/>
      <c r="E379" s="308"/>
      <c r="F379" s="308"/>
      <c r="G379" s="308"/>
      <c r="H379" s="308"/>
      <c r="I379" s="308"/>
      <c r="J379" s="308"/>
      <c r="K379" s="308"/>
      <c r="L379" s="308"/>
      <c r="M379" s="42"/>
      <c r="N379" s="42"/>
      <c r="O379" s="42"/>
    </row>
    <row r="380" spans="1:15" ht="15" customHeight="1" x14ac:dyDescent="0.25">
      <c r="A380" s="308"/>
      <c r="B380" s="308"/>
      <c r="C380" s="308"/>
      <c r="D380" s="308"/>
      <c r="E380" s="308"/>
      <c r="F380" s="308"/>
      <c r="G380" s="308"/>
      <c r="H380" s="308"/>
      <c r="I380" s="308"/>
      <c r="J380" s="308"/>
      <c r="K380" s="308"/>
      <c r="L380" s="308"/>
      <c r="M380" s="42"/>
      <c r="N380" s="42"/>
      <c r="O380" s="42"/>
    </row>
    <row r="381" spans="1:15" ht="15" customHeight="1" x14ac:dyDescent="0.25">
      <c r="A381" s="308"/>
      <c r="B381" s="308"/>
      <c r="C381" s="308"/>
      <c r="D381" s="308"/>
      <c r="E381" s="308"/>
      <c r="F381" s="308"/>
      <c r="G381" s="308"/>
      <c r="H381" s="308"/>
      <c r="I381" s="308"/>
      <c r="J381" s="308"/>
      <c r="K381" s="308"/>
      <c r="L381" s="308"/>
      <c r="M381" s="42"/>
      <c r="N381" s="42"/>
      <c r="O381" s="42"/>
    </row>
    <row r="382" spans="1:15" ht="15" customHeight="1" x14ac:dyDescent="0.25">
      <c r="A382" s="308"/>
      <c r="B382" s="308"/>
      <c r="C382" s="308"/>
      <c r="D382" s="308"/>
      <c r="E382" s="308"/>
      <c r="F382" s="308"/>
      <c r="G382" s="308"/>
      <c r="H382" s="308"/>
      <c r="I382" s="308"/>
      <c r="J382" s="308"/>
      <c r="K382" s="308"/>
      <c r="L382" s="308"/>
      <c r="M382" s="42"/>
      <c r="N382" s="42"/>
      <c r="O382" s="42"/>
    </row>
    <row r="383" spans="1:15" ht="15" customHeight="1" x14ac:dyDescent="0.25">
      <c r="A383" s="308"/>
      <c r="B383" s="308"/>
      <c r="C383" s="308"/>
      <c r="D383" s="308"/>
      <c r="E383" s="308"/>
      <c r="F383" s="308"/>
      <c r="G383" s="308"/>
      <c r="H383" s="308"/>
      <c r="I383" s="308"/>
      <c r="J383" s="308"/>
      <c r="K383" s="308"/>
      <c r="L383" s="308"/>
      <c r="M383" s="42"/>
      <c r="N383" s="42"/>
      <c r="O383" s="42"/>
    </row>
    <row r="384" spans="1:15" ht="15" customHeight="1" x14ac:dyDescent="0.25">
      <c r="A384" s="308"/>
      <c r="B384" s="308"/>
      <c r="C384" s="308"/>
      <c r="D384" s="308"/>
      <c r="E384" s="308"/>
      <c r="F384" s="308"/>
      <c r="G384" s="308"/>
      <c r="H384" s="308"/>
      <c r="I384" s="308"/>
      <c r="J384" s="308"/>
      <c r="K384" s="308"/>
      <c r="L384" s="308"/>
      <c r="M384" s="42"/>
      <c r="N384" s="42"/>
      <c r="O384" s="42"/>
    </row>
    <row r="385" spans="1:15" ht="15" customHeight="1" x14ac:dyDescent="0.25">
      <c r="A385" s="308"/>
      <c r="B385" s="308"/>
      <c r="C385" s="308"/>
      <c r="D385" s="308"/>
      <c r="E385" s="308"/>
      <c r="F385" s="308"/>
      <c r="G385" s="308"/>
      <c r="H385" s="308"/>
      <c r="I385" s="308"/>
      <c r="J385" s="308"/>
      <c r="K385" s="308"/>
      <c r="L385" s="308"/>
      <c r="M385" s="42"/>
      <c r="N385" s="42"/>
      <c r="O385" s="42"/>
    </row>
    <row r="386" spans="1:15" ht="15" customHeight="1" x14ac:dyDescent="0.25">
      <c r="A386" s="308"/>
      <c r="B386" s="308"/>
      <c r="C386" s="308"/>
      <c r="D386" s="308"/>
      <c r="E386" s="308"/>
      <c r="F386" s="308"/>
      <c r="G386" s="308"/>
      <c r="H386" s="308"/>
      <c r="I386" s="308"/>
      <c r="J386" s="308"/>
      <c r="K386" s="308"/>
      <c r="L386" s="308"/>
      <c r="M386" s="42"/>
      <c r="N386" s="42"/>
      <c r="O386" s="42"/>
    </row>
    <row r="387" spans="1:15" ht="15" customHeight="1" x14ac:dyDescent="0.25">
      <c r="A387" s="308"/>
      <c r="B387" s="308"/>
      <c r="C387" s="308"/>
      <c r="D387" s="308"/>
      <c r="E387" s="308"/>
      <c r="F387" s="308"/>
      <c r="G387" s="308"/>
      <c r="H387" s="308"/>
      <c r="I387" s="308"/>
      <c r="J387" s="308"/>
      <c r="K387" s="308"/>
      <c r="L387" s="308"/>
      <c r="M387" s="42"/>
      <c r="N387" s="42"/>
      <c r="O387" s="42"/>
    </row>
    <row r="388" spans="1:15" ht="15" customHeight="1" x14ac:dyDescent="0.25">
      <c r="A388" s="308"/>
      <c r="B388" s="308"/>
      <c r="C388" s="308"/>
      <c r="D388" s="308"/>
      <c r="E388" s="308"/>
      <c r="F388" s="308"/>
      <c r="G388" s="308"/>
      <c r="H388" s="308"/>
      <c r="I388" s="308"/>
      <c r="J388" s="308"/>
      <c r="K388" s="308"/>
      <c r="L388" s="308"/>
      <c r="M388" s="42"/>
      <c r="N388" s="42"/>
      <c r="O388" s="42"/>
    </row>
    <row r="389" spans="1:15" ht="15" customHeight="1" x14ac:dyDescent="0.25">
      <c r="A389" s="308"/>
      <c r="B389" s="308"/>
      <c r="C389" s="308"/>
      <c r="D389" s="308"/>
      <c r="E389" s="308"/>
      <c r="F389" s="308"/>
      <c r="G389" s="308"/>
      <c r="H389" s="308"/>
      <c r="I389" s="308"/>
      <c r="J389" s="308"/>
      <c r="K389" s="308"/>
      <c r="L389" s="308"/>
      <c r="M389" s="42"/>
      <c r="N389" s="42"/>
      <c r="O389" s="42"/>
    </row>
    <row r="390" spans="1:15" ht="15" customHeight="1" x14ac:dyDescent="0.25">
      <c r="A390" s="308"/>
      <c r="B390" s="308"/>
      <c r="C390" s="308"/>
      <c r="D390" s="308"/>
      <c r="E390" s="308"/>
      <c r="F390" s="308"/>
      <c r="G390" s="308"/>
      <c r="H390" s="308"/>
      <c r="I390" s="308"/>
      <c r="J390" s="308"/>
      <c r="K390" s="308"/>
      <c r="L390" s="308"/>
      <c r="M390" s="42"/>
      <c r="N390" s="42"/>
      <c r="O390" s="42"/>
    </row>
    <row r="391" spans="1:15" ht="15" customHeight="1" x14ac:dyDescent="0.25">
      <c r="A391" s="308"/>
      <c r="B391" s="308"/>
      <c r="C391" s="308"/>
      <c r="D391" s="308"/>
      <c r="E391" s="308"/>
      <c r="F391" s="308"/>
      <c r="G391" s="308"/>
      <c r="H391" s="308"/>
      <c r="I391" s="308"/>
      <c r="J391" s="308"/>
      <c r="K391" s="308"/>
      <c r="L391" s="308"/>
      <c r="M391" s="42"/>
      <c r="N391" s="42"/>
      <c r="O391" s="42"/>
    </row>
    <row r="392" spans="1:15" ht="15" customHeight="1" x14ac:dyDescent="0.25">
      <c r="A392" s="308"/>
      <c r="B392" s="308"/>
      <c r="C392" s="308"/>
      <c r="D392" s="308"/>
      <c r="E392" s="308"/>
      <c r="F392" s="308"/>
      <c r="G392" s="308"/>
      <c r="H392" s="308"/>
      <c r="I392" s="308"/>
      <c r="J392" s="308"/>
      <c r="K392" s="308"/>
      <c r="L392" s="308"/>
      <c r="M392" s="42"/>
      <c r="N392" s="42"/>
      <c r="O392" s="42"/>
    </row>
    <row r="393" spans="1:15" ht="15" customHeight="1" x14ac:dyDescent="0.25">
      <c r="A393" s="308"/>
      <c r="B393" s="308"/>
      <c r="C393" s="308"/>
      <c r="D393" s="308"/>
      <c r="E393" s="308"/>
      <c r="F393" s="308"/>
      <c r="G393" s="308"/>
      <c r="H393" s="308"/>
      <c r="I393" s="308"/>
      <c r="J393" s="308"/>
      <c r="K393" s="308"/>
      <c r="L393" s="308"/>
      <c r="M393" s="42"/>
      <c r="N393" s="42"/>
      <c r="O393" s="42"/>
    </row>
    <row r="394" spans="1:15" ht="15" customHeight="1" x14ac:dyDescent="0.25">
      <c r="A394" s="308"/>
      <c r="B394" s="308"/>
      <c r="C394" s="308"/>
      <c r="D394" s="308"/>
      <c r="E394" s="308"/>
      <c r="F394" s="308"/>
      <c r="G394" s="308"/>
      <c r="H394" s="308"/>
      <c r="I394" s="308"/>
      <c r="J394" s="308"/>
      <c r="K394" s="308"/>
      <c r="L394" s="308"/>
      <c r="M394" s="42"/>
      <c r="N394" s="42"/>
      <c r="O394" s="42"/>
    </row>
    <row r="395" spans="1:15" ht="15" customHeight="1" x14ac:dyDescent="0.25">
      <c r="A395" s="308"/>
      <c r="B395" s="308"/>
      <c r="C395" s="308"/>
      <c r="D395" s="308"/>
      <c r="E395" s="308"/>
      <c r="F395" s="308"/>
      <c r="G395" s="308"/>
      <c r="H395" s="308"/>
      <c r="I395" s="308"/>
      <c r="J395" s="308"/>
      <c r="K395" s="308"/>
      <c r="L395" s="308"/>
      <c r="M395" s="42"/>
      <c r="N395" s="42"/>
      <c r="O395" s="42"/>
    </row>
    <row r="396" spans="1:15" ht="15" customHeight="1" x14ac:dyDescent="0.25">
      <c r="A396" s="308"/>
      <c r="B396" s="308"/>
      <c r="C396" s="308"/>
      <c r="D396" s="308"/>
      <c r="E396" s="308"/>
      <c r="F396" s="308"/>
      <c r="G396" s="308"/>
      <c r="H396" s="308"/>
      <c r="I396" s="308"/>
      <c r="J396" s="308"/>
      <c r="K396" s="308"/>
      <c r="L396" s="308"/>
      <c r="M396" s="42"/>
      <c r="N396" s="42"/>
      <c r="O396" s="42"/>
    </row>
    <row r="397" spans="1:15" ht="15" customHeight="1" x14ac:dyDescent="0.25">
      <c r="A397" s="308"/>
      <c r="B397" s="308"/>
      <c r="C397" s="308"/>
      <c r="D397" s="308"/>
      <c r="E397" s="308"/>
      <c r="F397" s="308"/>
      <c r="G397" s="308"/>
      <c r="H397" s="308"/>
      <c r="I397" s="308"/>
      <c r="J397" s="308"/>
      <c r="K397" s="308"/>
      <c r="L397" s="308"/>
      <c r="M397" s="42"/>
      <c r="N397" s="42"/>
      <c r="O397" s="42"/>
    </row>
    <row r="398" spans="1:15" ht="15" customHeight="1" x14ac:dyDescent="0.25">
      <c r="A398" s="308"/>
      <c r="B398" s="308"/>
      <c r="C398" s="308"/>
      <c r="D398" s="308"/>
      <c r="E398" s="308"/>
      <c r="F398" s="308"/>
      <c r="G398" s="308"/>
      <c r="H398" s="308"/>
      <c r="I398" s="308"/>
      <c r="J398" s="308"/>
      <c r="K398" s="308"/>
      <c r="L398" s="308"/>
      <c r="M398" s="42"/>
      <c r="N398" s="42"/>
      <c r="O398" s="42"/>
    </row>
    <row r="399" spans="1:15" ht="15" customHeight="1" x14ac:dyDescent="0.25">
      <c r="A399" s="308"/>
      <c r="B399" s="308"/>
      <c r="C399" s="308"/>
      <c r="D399" s="308"/>
      <c r="E399" s="308"/>
      <c r="F399" s="308"/>
      <c r="G399" s="308"/>
      <c r="H399" s="308"/>
      <c r="I399" s="308"/>
      <c r="J399" s="308"/>
      <c r="K399" s="308"/>
      <c r="L399" s="308"/>
      <c r="M399" s="42"/>
      <c r="N399" s="42"/>
      <c r="O399" s="42"/>
    </row>
    <row r="400" spans="1:15" ht="15" customHeight="1" x14ac:dyDescent="0.25">
      <c r="A400" s="308"/>
      <c r="B400" s="308"/>
      <c r="C400" s="308"/>
      <c r="D400" s="308"/>
      <c r="E400" s="308"/>
      <c r="F400" s="308"/>
      <c r="G400" s="308"/>
      <c r="H400" s="308"/>
      <c r="I400" s="308"/>
      <c r="J400" s="308"/>
      <c r="K400" s="308"/>
      <c r="L400" s="308"/>
      <c r="M400" s="42"/>
      <c r="N400" s="42"/>
      <c r="O400" s="42"/>
    </row>
    <row r="401" spans="1:15" ht="15" customHeight="1" x14ac:dyDescent="0.25">
      <c r="A401" s="308"/>
      <c r="B401" s="308"/>
      <c r="C401" s="308"/>
      <c r="D401" s="308"/>
      <c r="E401" s="308"/>
      <c r="F401" s="308"/>
      <c r="G401" s="308"/>
      <c r="H401" s="308"/>
      <c r="I401" s="308"/>
      <c r="J401" s="308"/>
      <c r="K401" s="308"/>
      <c r="L401" s="308"/>
      <c r="M401" s="42"/>
      <c r="N401" s="42"/>
      <c r="O401" s="42"/>
    </row>
    <row r="402" spans="1:15" ht="15" customHeight="1" x14ac:dyDescent="0.25">
      <c r="A402" s="308"/>
      <c r="B402" s="308"/>
      <c r="C402" s="308"/>
      <c r="D402" s="308"/>
      <c r="E402" s="308"/>
      <c r="F402" s="308"/>
      <c r="G402" s="308"/>
      <c r="H402" s="308"/>
      <c r="I402" s="308"/>
      <c r="J402" s="308"/>
      <c r="K402" s="308"/>
      <c r="L402" s="308"/>
      <c r="M402" s="42"/>
      <c r="N402" s="42"/>
      <c r="O402" s="42"/>
    </row>
    <row r="403" spans="1:15" ht="15" customHeight="1" x14ac:dyDescent="0.25">
      <c r="A403" s="308"/>
      <c r="B403" s="308"/>
      <c r="C403" s="308"/>
      <c r="D403" s="308"/>
      <c r="E403" s="308"/>
      <c r="F403" s="308"/>
      <c r="G403" s="308"/>
      <c r="H403" s="308"/>
      <c r="I403" s="308"/>
      <c r="J403" s="308"/>
      <c r="K403" s="308"/>
      <c r="L403" s="308"/>
      <c r="M403" s="42"/>
      <c r="N403" s="42"/>
      <c r="O403" s="42"/>
    </row>
    <row r="404" spans="1:15" ht="15" customHeight="1" x14ac:dyDescent="0.25">
      <c r="A404" s="308"/>
      <c r="B404" s="308"/>
      <c r="C404" s="308"/>
      <c r="D404" s="308"/>
      <c r="E404" s="308"/>
      <c r="F404" s="308"/>
      <c r="G404" s="308"/>
      <c r="H404" s="308"/>
      <c r="I404" s="308"/>
      <c r="J404" s="308"/>
      <c r="K404" s="308"/>
      <c r="L404" s="308"/>
      <c r="M404" s="42"/>
      <c r="N404" s="42"/>
      <c r="O404" s="42"/>
    </row>
    <row r="405" spans="1:15" ht="15" customHeight="1" x14ac:dyDescent="0.25">
      <c r="A405" s="308"/>
      <c r="B405" s="308"/>
      <c r="C405" s="308"/>
      <c r="D405" s="308"/>
      <c r="E405" s="308"/>
      <c r="F405" s="308"/>
      <c r="G405" s="308"/>
      <c r="H405" s="308"/>
      <c r="I405" s="308"/>
      <c r="J405" s="308"/>
      <c r="K405" s="308"/>
      <c r="L405" s="308"/>
      <c r="M405" s="42"/>
      <c r="N405" s="42"/>
      <c r="O405" s="42"/>
    </row>
    <row r="406" spans="1:15" ht="15" customHeight="1" x14ac:dyDescent="0.25">
      <c r="A406" s="308"/>
      <c r="B406" s="308"/>
      <c r="C406" s="308"/>
      <c r="D406" s="308"/>
      <c r="E406" s="308"/>
      <c r="F406" s="308"/>
      <c r="G406" s="308"/>
      <c r="H406" s="308"/>
      <c r="I406" s="308"/>
      <c r="J406" s="308"/>
      <c r="K406" s="308"/>
      <c r="L406" s="308"/>
      <c r="M406" s="42"/>
      <c r="N406" s="42"/>
      <c r="O406" s="42"/>
    </row>
    <row r="407" spans="1:15" ht="15" customHeight="1" x14ac:dyDescent="0.25">
      <c r="A407" s="308"/>
      <c r="B407" s="308"/>
      <c r="C407" s="308"/>
      <c r="D407" s="308"/>
      <c r="E407" s="308"/>
      <c r="F407" s="308"/>
      <c r="G407" s="308"/>
      <c r="H407" s="308"/>
      <c r="I407" s="308"/>
      <c r="J407" s="308"/>
      <c r="K407" s="308"/>
      <c r="L407" s="308"/>
      <c r="M407" s="42"/>
      <c r="N407" s="42"/>
      <c r="O407" s="42"/>
    </row>
    <row r="408" spans="1:15" ht="15" customHeight="1" x14ac:dyDescent="0.25">
      <c r="A408" s="308"/>
      <c r="B408" s="308"/>
      <c r="C408" s="308"/>
      <c r="D408" s="308"/>
      <c r="E408" s="308"/>
      <c r="F408" s="308"/>
      <c r="G408" s="308"/>
      <c r="H408" s="308"/>
      <c r="I408" s="308"/>
      <c r="J408" s="308"/>
      <c r="K408" s="308"/>
      <c r="L408" s="308"/>
      <c r="M408" s="42"/>
      <c r="N408" s="42"/>
      <c r="O408" s="42"/>
    </row>
    <row r="409" spans="1:15" ht="15" customHeight="1" x14ac:dyDescent="0.25">
      <c r="A409" s="308"/>
      <c r="B409" s="308"/>
      <c r="C409" s="308"/>
      <c r="D409" s="308"/>
      <c r="E409" s="308"/>
      <c r="F409" s="308"/>
      <c r="G409" s="308"/>
      <c r="H409" s="308"/>
      <c r="I409" s="308"/>
      <c r="J409" s="308"/>
      <c r="K409" s="308"/>
      <c r="L409" s="308"/>
      <c r="M409" s="42"/>
      <c r="N409" s="42"/>
      <c r="O409" s="42"/>
    </row>
    <row r="410" spans="1:15" ht="15" customHeight="1" x14ac:dyDescent="0.25">
      <c r="A410" s="308"/>
      <c r="B410" s="308"/>
      <c r="C410" s="308"/>
      <c r="D410" s="308"/>
      <c r="E410" s="308"/>
      <c r="F410" s="308"/>
      <c r="G410" s="308"/>
      <c r="H410" s="308"/>
      <c r="I410" s="308"/>
      <c r="J410" s="308"/>
      <c r="K410" s="308"/>
      <c r="L410" s="308"/>
      <c r="M410" s="42"/>
      <c r="N410" s="42"/>
      <c r="O410" s="42"/>
    </row>
    <row r="411" spans="1:15" ht="15" customHeight="1" x14ac:dyDescent="0.25">
      <c r="A411" s="308"/>
      <c r="B411" s="308"/>
      <c r="C411" s="308"/>
      <c r="D411" s="308"/>
      <c r="E411" s="308"/>
      <c r="F411" s="308"/>
      <c r="G411" s="308"/>
      <c r="H411" s="308"/>
      <c r="I411" s="308"/>
      <c r="J411" s="308"/>
      <c r="K411" s="308"/>
      <c r="L411" s="308"/>
      <c r="M411" s="42"/>
      <c r="N411" s="42"/>
      <c r="O411" s="42"/>
    </row>
    <row r="412" spans="1:15" ht="15" customHeight="1" x14ac:dyDescent="0.25">
      <c r="A412" s="308"/>
      <c r="B412" s="308"/>
      <c r="C412" s="308"/>
      <c r="D412" s="308"/>
      <c r="E412" s="308"/>
      <c r="F412" s="308"/>
      <c r="G412" s="308"/>
      <c r="H412" s="308"/>
      <c r="I412" s="308"/>
      <c r="J412" s="308"/>
      <c r="K412" s="308"/>
      <c r="L412" s="308"/>
      <c r="M412" s="42"/>
      <c r="N412" s="42"/>
      <c r="O412" s="42"/>
    </row>
    <row r="413" spans="1:15" ht="15" customHeight="1" x14ac:dyDescent="0.25">
      <c r="A413" s="308"/>
      <c r="B413" s="308"/>
      <c r="C413" s="308"/>
      <c r="D413" s="308"/>
      <c r="E413" s="308"/>
      <c r="F413" s="308"/>
      <c r="G413" s="308"/>
      <c r="H413" s="308"/>
      <c r="I413" s="308"/>
      <c r="J413" s="308"/>
      <c r="K413" s="308"/>
      <c r="L413" s="308"/>
      <c r="M413" s="42"/>
      <c r="N413" s="42"/>
      <c r="O413" s="42"/>
    </row>
    <row r="414" spans="1:15" ht="15" customHeight="1" x14ac:dyDescent="0.25">
      <c r="A414" s="308"/>
      <c r="B414" s="308"/>
      <c r="C414" s="308"/>
      <c r="D414" s="308"/>
      <c r="E414" s="308"/>
      <c r="F414" s="308"/>
      <c r="G414" s="308"/>
      <c r="H414" s="308"/>
      <c r="I414" s="308"/>
      <c r="J414" s="308"/>
      <c r="K414" s="308"/>
      <c r="L414" s="308"/>
      <c r="M414" s="42"/>
      <c r="N414" s="42"/>
      <c r="O414" s="42"/>
    </row>
    <row r="415" spans="1:15" ht="15" customHeight="1" x14ac:dyDescent="0.25">
      <c r="A415" s="308"/>
      <c r="B415" s="308"/>
      <c r="C415" s="308"/>
      <c r="D415" s="308"/>
      <c r="E415" s="308"/>
      <c r="F415" s="308"/>
      <c r="G415" s="308"/>
      <c r="H415" s="308"/>
      <c r="I415" s="308"/>
      <c r="J415" s="308"/>
      <c r="K415" s="308"/>
      <c r="L415" s="308"/>
      <c r="M415" s="42"/>
      <c r="N415" s="42"/>
      <c r="O415" s="42"/>
    </row>
    <row r="416" spans="1:15" ht="15" customHeight="1" x14ac:dyDescent="0.25">
      <c r="A416" s="308"/>
      <c r="B416" s="308"/>
      <c r="C416" s="308"/>
      <c r="D416" s="308"/>
      <c r="E416" s="308"/>
      <c r="F416" s="308"/>
      <c r="G416" s="308"/>
      <c r="H416" s="308"/>
      <c r="I416" s="308"/>
      <c r="J416" s="308"/>
      <c r="K416" s="308"/>
      <c r="L416" s="308"/>
      <c r="M416" s="42"/>
      <c r="N416" s="42"/>
      <c r="O416" s="42"/>
    </row>
    <row r="417" spans="1:15" ht="15" customHeight="1" x14ac:dyDescent="0.25">
      <c r="A417" s="308"/>
      <c r="B417" s="308"/>
      <c r="C417" s="308"/>
      <c r="D417" s="308"/>
      <c r="E417" s="308"/>
      <c r="F417" s="308"/>
      <c r="G417" s="308"/>
      <c r="H417" s="308"/>
      <c r="I417" s="308"/>
      <c r="J417" s="308"/>
      <c r="K417" s="308"/>
      <c r="L417" s="308"/>
      <c r="M417" s="42"/>
      <c r="N417" s="42"/>
      <c r="O417" s="42"/>
    </row>
    <row r="418" spans="1:15" ht="15" customHeight="1" x14ac:dyDescent="0.25">
      <c r="A418" s="308"/>
      <c r="B418" s="308"/>
      <c r="C418" s="308"/>
      <c r="D418" s="308"/>
      <c r="E418" s="308"/>
      <c r="F418" s="308"/>
      <c r="G418" s="308"/>
      <c r="H418" s="308"/>
      <c r="I418" s="308"/>
      <c r="J418" s="308"/>
      <c r="K418" s="308"/>
      <c r="L418" s="308"/>
      <c r="M418" s="42"/>
      <c r="N418" s="42"/>
      <c r="O418" s="42"/>
    </row>
    <row r="419" spans="1:15" ht="15" customHeight="1" x14ac:dyDescent="0.25">
      <c r="A419" s="308"/>
      <c r="B419" s="308"/>
      <c r="C419" s="308"/>
      <c r="D419" s="308"/>
      <c r="E419" s="308"/>
      <c r="F419" s="308"/>
      <c r="G419" s="308"/>
      <c r="H419" s="308"/>
      <c r="I419" s="308"/>
      <c r="J419" s="308"/>
      <c r="K419" s="308"/>
      <c r="L419" s="308"/>
      <c r="M419" s="42"/>
      <c r="N419" s="42"/>
      <c r="O419" s="42"/>
    </row>
    <row r="420" spans="1:15" ht="15" customHeight="1" x14ac:dyDescent="0.25">
      <c r="A420" s="308"/>
      <c r="B420" s="308"/>
      <c r="C420" s="308"/>
      <c r="D420" s="308"/>
      <c r="E420" s="308"/>
      <c r="F420" s="308"/>
      <c r="G420" s="308"/>
      <c r="H420" s="308"/>
      <c r="I420" s="308"/>
      <c r="J420" s="308"/>
      <c r="K420" s="308"/>
      <c r="L420" s="308"/>
      <c r="M420" s="42"/>
      <c r="N420" s="42"/>
      <c r="O420" s="42"/>
    </row>
    <row r="421" spans="1:15" ht="15" customHeight="1" x14ac:dyDescent="0.25">
      <c r="A421" s="308"/>
      <c r="B421" s="308"/>
      <c r="C421" s="308"/>
      <c r="D421" s="308"/>
      <c r="E421" s="308"/>
      <c r="F421" s="308"/>
      <c r="G421" s="308"/>
      <c r="H421" s="308"/>
      <c r="I421" s="308"/>
      <c r="J421" s="308"/>
      <c r="K421" s="308"/>
      <c r="L421" s="308"/>
      <c r="M421" s="42"/>
      <c r="N421" s="42"/>
      <c r="O421" s="42"/>
    </row>
    <row r="422" spans="1:15" ht="15" customHeight="1" x14ac:dyDescent="0.25">
      <c r="A422" s="308"/>
      <c r="B422" s="308"/>
      <c r="C422" s="308"/>
      <c r="D422" s="308"/>
      <c r="E422" s="308"/>
      <c r="F422" s="308"/>
      <c r="G422" s="308"/>
      <c r="H422" s="308"/>
      <c r="I422" s="308"/>
      <c r="J422" s="308"/>
      <c r="K422" s="308"/>
      <c r="L422" s="308"/>
      <c r="M422" s="42"/>
      <c r="N422" s="42"/>
      <c r="O422" s="42"/>
    </row>
    <row r="423" spans="1:15" ht="15" customHeight="1" x14ac:dyDescent="0.25">
      <c r="A423" s="308"/>
      <c r="B423" s="308"/>
      <c r="C423" s="308"/>
      <c r="D423" s="308"/>
      <c r="E423" s="308"/>
      <c r="F423" s="308"/>
      <c r="G423" s="308"/>
      <c r="H423" s="308"/>
      <c r="I423" s="308"/>
      <c r="J423" s="308"/>
      <c r="K423" s="308"/>
      <c r="L423" s="308"/>
      <c r="M423" s="42"/>
      <c r="N423" s="42"/>
      <c r="O423" s="42"/>
    </row>
    <row r="424" spans="1:15" ht="15" customHeight="1" x14ac:dyDescent="0.25">
      <c r="A424" s="308"/>
      <c r="B424" s="308"/>
      <c r="C424" s="308"/>
      <c r="D424" s="308"/>
      <c r="E424" s="308"/>
      <c r="F424" s="308"/>
      <c r="G424" s="308"/>
      <c r="H424" s="308"/>
      <c r="I424" s="308"/>
      <c r="J424" s="308"/>
      <c r="K424" s="308"/>
      <c r="L424" s="308"/>
      <c r="M424" s="42"/>
      <c r="N424" s="42"/>
      <c r="O424" s="42"/>
    </row>
    <row r="425" spans="1:15" ht="15" customHeight="1" x14ac:dyDescent="0.25">
      <c r="A425" s="308"/>
      <c r="B425" s="308"/>
      <c r="C425" s="308"/>
      <c r="D425" s="308"/>
      <c r="E425" s="308"/>
      <c r="F425" s="308"/>
      <c r="G425" s="308"/>
      <c r="H425" s="308"/>
      <c r="I425" s="308"/>
      <c r="J425" s="308"/>
      <c r="K425" s="308"/>
      <c r="L425" s="308"/>
      <c r="M425" s="42"/>
      <c r="N425" s="42"/>
      <c r="O425" s="42"/>
    </row>
    <row r="426" spans="1:15" ht="15" customHeight="1" x14ac:dyDescent="0.25">
      <c r="A426" s="308"/>
      <c r="B426" s="308"/>
      <c r="C426" s="308"/>
      <c r="D426" s="308"/>
      <c r="E426" s="308"/>
      <c r="F426" s="308"/>
      <c r="G426" s="308"/>
      <c r="H426" s="308"/>
      <c r="I426" s="308"/>
      <c r="J426" s="308"/>
      <c r="K426" s="308"/>
      <c r="L426" s="308"/>
      <c r="M426" s="42"/>
      <c r="N426" s="42"/>
      <c r="O426" s="42"/>
    </row>
    <row r="427" spans="1:15" ht="15" customHeight="1" x14ac:dyDescent="0.25">
      <c r="A427" s="308"/>
      <c r="B427" s="308"/>
      <c r="C427" s="308"/>
      <c r="D427" s="308"/>
      <c r="E427" s="308"/>
      <c r="F427" s="308"/>
      <c r="G427" s="308"/>
      <c r="H427" s="308"/>
      <c r="I427" s="308"/>
      <c r="J427" s="308"/>
      <c r="K427" s="308"/>
      <c r="L427" s="308"/>
      <c r="M427" s="42"/>
      <c r="N427" s="42"/>
      <c r="O427" s="42"/>
    </row>
    <row r="428" spans="1:15" ht="15" customHeight="1" x14ac:dyDescent="0.25">
      <c r="A428" s="308"/>
      <c r="B428" s="308"/>
      <c r="C428" s="308"/>
      <c r="D428" s="308"/>
      <c r="E428" s="308"/>
      <c r="F428" s="308"/>
      <c r="G428" s="308"/>
      <c r="H428" s="308"/>
      <c r="I428" s="308"/>
      <c r="J428" s="308"/>
      <c r="K428" s="308"/>
      <c r="L428" s="308"/>
      <c r="M428" s="42"/>
      <c r="N428" s="42"/>
      <c r="O428" s="42"/>
    </row>
    <row r="429" spans="1:15" ht="15" customHeight="1" x14ac:dyDescent="0.25">
      <c r="A429" s="308"/>
      <c r="B429" s="308"/>
      <c r="C429" s="308"/>
      <c r="D429" s="308"/>
      <c r="E429" s="308"/>
      <c r="F429" s="308"/>
      <c r="G429" s="308"/>
      <c r="H429" s="308"/>
      <c r="I429" s="308"/>
      <c r="J429" s="308"/>
      <c r="K429" s="308"/>
      <c r="L429" s="308"/>
      <c r="M429" s="42"/>
      <c r="N429" s="42"/>
      <c r="O429" s="42"/>
    </row>
    <row r="430" spans="1:15" ht="15" customHeight="1" x14ac:dyDescent="0.25">
      <c r="A430" s="308"/>
      <c r="B430" s="308"/>
      <c r="C430" s="308"/>
      <c r="D430" s="308"/>
      <c r="E430" s="308"/>
      <c r="F430" s="308"/>
      <c r="G430" s="308"/>
      <c r="H430" s="308"/>
      <c r="I430" s="308"/>
      <c r="J430" s="308"/>
      <c r="K430" s="308"/>
      <c r="L430" s="308"/>
      <c r="M430" s="42"/>
      <c r="N430" s="42"/>
      <c r="O430" s="42"/>
    </row>
    <row r="431" spans="1:15" ht="15" customHeight="1" x14ac:dyDescent="0.25">
      <c r="A431" s="308"/>
      <c r="B431" s="308"/>
      <c r="C431" s="308"/>
      <c r="D431" s="308"/>
      <c r="E431" s="308"/>
      <c r="F431" s="308"/>
      <c r="G431" s="308"/>
      <c r="H431" s="308"/>
      <c r="I431" s="308"/>
      <c r="J431" s="308"/>
      <c r="K431" s="308"/>
      <c r="L431" s="308"/>
      <c r="M431" s="42"/>
      <c r="N431" s="42"/>
      <c r="O431" s="42"/>
    </row>
    <row r="432" spans="1:15" ht="15" customHeight="1" x14ac:dyDescent="0.25">
      <c r="A432" s="308"/>
      <c r="B432" s="308"/>
      <c r="C432" s="308"/>
      <c r="D432" s="308"/>
      <c r="E432" s="308"/>
      <c r="F432" s="308"/>
      <c r="G432" s="308"/>
      <c r="H432" s="308"/>
      <c r="I432" s="308"/>
      <c r="J432" s="308"/>
      <c r="K432" s="308"/>
      <c r="L432" s="308"/>
      <c r="M432" s="42"/>
      <c r="N432" s="42"/>
      <c r="O432" s="42"/>
    </row>
    <row r="433" spans="1:15" ht="15" customHeight="1" x14ac:dyDescent="0.25">
      <c r="A433" s="308"/>
      <c r="B433" s="308"/>
      <c r="C433" s="308"/>
      <c r="D433" s="308"/>
      <c r="E433" s="308"/>
      <c r="F433" s="308"/>
      <c r="G433" s="308"/>
      <c r="H433" s="308"/>
      <c r="I433" s="308"/>
      <c r="J433" s="308"/>
      <c r="K433" s="308"/>
      <c r="L433" s="308"/>
      <c r="M433" s="42"/>
      <c r="N433" s="42"/>
      <c r="O433" s="42"/>
    </row>
    <row r="434" spans="1:15" ht="15" customHeight="1" x14ac:dyDescent="0.25">
      <c r="A434" s="308"/>
      <c r="B434" s="308"/>
      <c r="C434" s="308"/>
      <c r="D434" s="308"/>
      <c r="E434" s="308"/>
      <c r="F434" s="308"/>
      <c r="G434" s="308"/>
      <c r="H434" s="308"/>
      <c r="I434" s="308"/>
      <c r="J434" s="308"/>
      <c r="K434" s="308"/>
      <c r="L434" s="308"/>
      <c r="M434" s="42"/>
      <c r="N434" s="42"/>
      <c r="O434" s="42"/>
    </row>
    <row r="435" spans="1:15" ht="15" customHeight="1" x14ac:dyDescent="0.25">
      <c r="A435" s="308"/>
      <c r="B435" s="308"/>
      <c r="C435" s="308"/>
      <c r="D435" s="308"/>
      <c r="E435" s="308"/>
      <c r="F435" s="308"/>
      <c r="G435" s="308"/>
      <c r="H435" s="308"/>
      <c r="I435" s="308"/>
      <c r="J435" s="308"/>
      <c r="K435" s="308"/>
      <c r="L435" s="308"/>
      <c r="M435" s="42"/>
      <c r="N435" s="42"/>
      <c r="O435" s="42"/>
    </row>
    <row r="436" spans="1:15" ht="15" customHeight="1" x14ac:dyDescent="0.25">
      <c r="A436" s="308"/>
      <c r="B436" s="308"/>
      <c r="C436" s="308"/>
      <c r="D436" s="308"/>
      <c r="E436" s="308"/>
      <c r="F436" s="308"/>
      <c r="G436" s="308"/>
      <c r="H436" s="308"/>
      <c r="I436" s="308"/>
      <c r="J436" s="308"/>
      <c r="K436" s="308"/>
      <c r="L436" s="308"/>
      <c r="M436" s="42"/>
      <c r="N436" s="42"/>
      <c r="O436" s="42"/>
    </row>
    <row r="437" spans="1:15" ht="15" customHeight="1" x14ac:dyDescent="0.25">
      <c r="A437" s="308"/>
      <c r="B437" s="308"/>
      <c r="C437" s="308"/>
      <c r="D437" s="308"/>
      <c r="E437" s="308"/>
      <c r="F437" s="308"/>
      <c r="G437" s="308"/>
      <c r="H437" s="308"/>
      <c r="I437" s="308"/>
      <c r="J437" s="308"/>
      <c r="K437" s="308"/>
      <c r="L437" s="308"/>
      <c r="M437" s="42"/>
      <c r="N437" s="42"/>
      <c r="O437" s="42"/>
    </row>
    <row r="438" spans="1:15" ht="15" customHeight="1" x14ac:dyDescent="0.25">
      <c r="A438" s="308"/>
      <c r="B438" s="308"/>
      <c r="C438" s="308"/>
      <c r="D438" s="308"/>
      <c r="E438" s="308"/>
      <c r="F438" s="308"/>
      <c r="G438" s="308"/>
      <c r="H438" s="308"/>
      <c r="I438" s="308"/>
      <c r="J438" s="308"/>
      <c r="K438" s="308"/>
      <c r="L438" s="308"/>
      <c r="M438" s="42"/>
      <c r="N438" s="42"/>
      <c r="O438" s="42"/>
    </row>
    <row r="439" spans="1:15" ht="15" customHeight="1" x14ac:dyDescent="0.25">
      <c r="A439" s="308"/>
      <c r="B439" s="308"/>
      <c r="C439" s="308"/>
      <c r="D439" s="308"/>
      <c r="E439" s="308"/>
      <c r="F439" s="308"/>
      <c r="G439" s="308"/>
      <c r="H439" s="308"/>
      <c r="I439" s="308"/>
      <c r="J439" s="308"/>
      <c r="K439" s="308"/>
      <c r="L439" s="308"/>
      <c r="M439" s="42"/>
      <c r="N439" s="42"/>
      <c r="O439" s="42"/>
    </row>
    <row r="440" spans="1:15" ht="15" customHeight="1" x14ac:dyDescent="0.25">
      <c r="A440" s="308"/>
      <c r="B440" s="308"/>
      <c r="C440" s="308"/>
      <c r="D440" s="308"/>
      <c r="E440" s="308"/>
      <c r="F440" s="308"/>
      <c r="G440" s="308"/>
      <c r="H440" s="308"/>
      <c r="I440" s="308"/>
      <c r="J440" s="308"/>
      <c r="K440" s="308"/>
      <c r="L440" s="308"/>
      <c r="M440" s="42"/>
      <c r="N440" s="42"/>
      <c r="O440" s="42"/>
    </row>
    <row r="441" spans="1:15" ht="15" customHeight="1" x14ac:dyDescent="0.25">
      <c r="A441" s="308"/>
      <c r="B441" s="308"/>
      <c r="C441" s="308"/>
      <c r="D441" s="308"/>
      <c r="E441" s="308"/>
      <c r="F441" s="308"/>
      <c r="G441" s="308"/>
      <c r="H441" s="308"/>
      <c r="I441" s="308"/>
      <c r="J441" s="308"/>
      <c r="K441" s="308"/>
      <c r="L441" s="308"/>
      <c r="M441" s="42"/>
      <c r="N441" s="42"/>
      <c r="O441" s="42"/>
    </row>
    <row r="442" spans="1:15" ht="15" customHeight="1" x14ac:dyDescent="0.25">
      <c r="A442" s="308"/>
      <c r="B442" s="308"/>
      <c r="C442" s="308"/>
      <c r="D442" s="308"/>
      <c r="E442" s="308"/>
      <c r="F442" s="308"/>
      <c r="G442" s="308"/>
      <c r="H442" s="308"/>
      <c r="I442" s="308"/>
      <c r="J442" s="308"/>
      <c r="K442" s="308"/>
      <c r="L442" s="308"/>
      <c r="M442" s="42"/>
      <c r="N442" s="42"/>
      <c r="O442" s="42"/>
    </row>
    <row r="443" spans="1:15" ht="15" customHeight="1" x14ac:dyDescent="0.25">
      <c r="A443" s="308"/>
      <c r="B443" s="308"/>
      <c r="C443" s="308"/>
      <c r="D443" s="308"/>
      <c r="E443" s="308"/>
      <c r="F443" s="308"/>
      <c r="G443" s="308"/>
      <c r="H443" s="308"/>
      <c r="I443" s="308"/>
      <c r="J443" s="308"/>
      <c r="K443" s="308"/>
      <c r="L443" s="308"/>
      <c r="M443" s="42"/>
      <c r="N443" s="42"/>
      <c r="O443" s="42"/>
    </row>
    <row r="444" spans="1:15" ht="15" customHeight="1" x14ac:dyDescent="0.25">
      <c r="A444" s="308"/>
      <c r="B444" s="308"/>
      <c r="C444" s="308"/>
      <c r="D444" s="308"/>
      <c r="E444" s="308"/>
      <c r="F444" s="308"/>
      <c r="G444" s="308"/>
      <c r="H444" s="308"/>
      <c r="I444" s="308"/>
      <c r="J444" s="308"/>
      <c r="K444" s="308"/>
      <c r="L444" s="308"/>
      <c r="M444" s="42"/>
      <c r="N444" s="42"/>
      <c r="O444" s="42"/>
    </row>
    <row r="445" spans="1:15" ht="15" customHeight="1" x14ac:dyDescent="0.25">
      <c r="A445" s="308"/>
      <c r="B445" s="308"/>
      <c r="C445" s="308"/>
      <c r="D445" s="308"/>
      <c r="E445" s="308"/>
      <c r="F445" s="308"/>
      <c r="G445" s="308"/>
      <c r="H445" s="308"/>
      <c r="I445" s="308"/>
      <c r="J445" s="308"/>
      <c r="K445" s="308"/>
      <c r="L445" s="308"/>
      <c r="M445" s="42"/>
      <c r="N445" s="42"/>
      <c r="O445" s="42"/>
    </row>
    <row r="446" spans="1:15" ht="15" customHeight="1" x14ac:dyDescent="0.25">
      <c r="A446" s="308"/>
      <c r="B446" s="308"/>
      <c r="C446" s="308"/>
      <c r="D446" s="308"/>
      <c r="E446" s="308"/>
      <c r="F446" s="308"/>
      <c r="G446" s="308"/>
      <c r="H446" s="308"/>
      <c r="I446" s="308"/>
      <c r="J446" s="308"/>
      <c r="K446" s="308"/>
      <c r="L446" s="308"/>
      <c r="M446" s="42"/>
      <c r="N446" s="42"/>
      <c r="O446" s="42"/>
    </row>
    <row r="447" spans="1:15" ht="15" customHeight="1" x14ac:dyDescent="0.25">
      <c r="A447" s="308"/>
      <c r="B447" s="308"/>
      <c r="C447" s="308"/>
      <c r="D447" s="308"/>
      <c r="E447" s="308"/>
      <c r="F447" s="308"/>
      <c r="G447" s="308"/>
      <c r="H447" s="308"/>
      <c r="I447" s="308"/>
      <c r="J447" s="308"/>
      <c r="K447" s="308"/>
      <c r="L447" s="308"/>
      <c r="M447" s="42"/>
      <c r="N447" s="42"/>
      <c r="O447" s="42"/>
    </row>
    <row r="448" spans="1:15" ht="15" customHeight="1" x14ac:dyDescent="0.25">
      <c r="A448" s="308"/>
      <c r="B448" s="308"/>
      <c r="C448" s="308"/>
      <c r="D448" s="308"/>
      <c r="E448" s="308"/>
      <c r="F448" s="308"/>
      <c r="G448" s="308"/>
      <c r="H448" s="308"/>
      <c r="I448" s="308"/>
      <c r="J448" s="308"/>
      <c r="K448" s="308"/>
      <c r="L448" s="308"/>
      <c r="M448" s="42"/>
      <c r="N448" s="42"/>
      <c r="O448" s="42"/>
    </row>
    <row r="449" spans="1:15" ht="15" customHeight="1" x14ac:dyDescent="0.25">
      <c r="A449" s="308"/>
      <c r="B449" s="308"/>
      <c r="C449" s="308"/>
      <c r="D449" s="308"/>
      <c r="E449" s="308"/>
      <c r="F449" s="308"/>
      <c r="G449" s="308"/>
      <c r="H449" s="308"/>
      <c r="I449" s="308"/>
      <c r="J449" s="308"/>
      <c r="K449" s="308"/>
      <c r="L449" s="308"/>
      <c r="M449" s="42"/>
      <c r="N449" s="42"/>
      <c r="O449" s="42"/>
    </row>
    <row r="450" spans="1:15" ht="15" customHeight="1" x14ac:dyDescent="0.25">
      <c r="A450" s="308"/>
      <c r="B450" s="308"/>
      <c r="C450" s="308"/>
      <c r="D450" s="308"/>
      <c r="E450" s="308"/>
      <c r="F450" s="308"/>
      <c r="G450" s="308"/>
      <c r="H450" s="308"/>
      <c r="I450" s="308"/>
      <c r="J450" s="308"/>
      <c r="K450" s="308"/>
      <c r="L450" s="308"/>
      <c r="M450" s="42"/>
      <c r="N450" s="42"/>
      <c r="O450" s="42"/>
    </row>
    <row r="451" spans="1:15" ht="15" customHeight="1" x14ac:dyDescent="0.25">
      <c r="A451" s="308"/>
      <c r="B451" s="308"/>
      <c r="C451" s="308"/>
      <c r="D451" s="308"/>
      <c r="E451" s="308"/>
      <c r="F451" s="308"/>
      <c r="G451" s="308"/>
      <c r="H451" s="308"/>
      <c r="I451" s="308"/>
      <c r="J451" s="308"/>
      <c r="K451" s="308"/>
      <c r="L451" s="308"/>
      <c r="M451" s="42"/>
      <c r="N451" s="42"/>
      <c r="O451" s="42"/>
    </row>
    <row r="452" spans="1:15" ht="15" customHeight="1" x14ac:dyDescent="0.25">
      <c r="A452" s="308"/>
      <c r="B452" s="308"/>
      <c r="C452" s="308"/>
      <c r="D452" s="308"/>
      <c r="E452" s="308"/>
      <c r="F452" s="308"/>
      <c r="G452" s="308"/>
      <c r="H452" s="308"/>
      <c r="I452" s="308"/>
      <c r="J452" s="308"/>
      <c r="K452" s="308"/>
      <c r="L452" s="308"/>
      <c r="M452" s="42"/>
      <c r="N452" s="42"/>
      <c r="O452" s="42"/>
    </row>
    <row r="453" spans="1:15" ht="15" customHeight="1" x14ac:dyDescent="0.25">
      <c r="A453" s="308"/>
      <c r="B453" s="308"/>
      <c r="C453" s="308"/>
      <c r="D453" s="308"/>
      <c r="E453" s="308"/>
      <c r="F453" s="308"/>
      <c r="G453" s="308"/>
      <c r="H453" s="308"/>
      <c r="I453" s="308"/>
      <c r="J453" s="308"/>
      <c r="K453" s="308"/>
      <c r="L453" s="308"/>
      <c r="M453" s="42"/>
      <c r="N453" s="42"/>
      <c r="O453" s="42"/>
    </row>
    <row r="454" spans="1:15" ht="15" customHeight="1" x14ac:dyDescent="0.25">
      <c r="A454" s="308"/>
      <c r="B454" s="308"/>
      <c r="C454" s="308"/>
      <c r="D454" s="308"/>
      <c r="E454" s="308"/>
      <c r="F454" s="308"/>
      <c r="G454" s="308"/>
      <c r="H454" s="308"/>
      <c r="I454" s="308"/>
      <c r="J454" s="308"/>
      <c r="K454" s="308"/>
      <c r="L454" s="308"/>
      <c r="M454" s="42"/>
      <c r="N454" s="42"/>
      <c r="O454" s="42"/>
    </row>
    <row r="455" spans="1:15" ht="15" customHeight="1" x14ac:dyDescent="0.25">
      <c r="A455" s="308"/>
      <c r="B455" s="308"/>
      <c r="C455" s="308"/>
      <c r="D455" s="308"/>
      <c r="E455" s="308"/>
      <c r="F455" s="308"/>
      <c r="G455" s="308"/>
      <c r="H455" s="308"/>
      <c r="I455" s="308"/>
      <c r="J455" s="308"/>
      <c r="K455" s="308"/>
      <c r="L455" s="308"/>
      <c r="M455" s="42"/>
      <c r="N455" s="42"/>
      <c r="O455" s="42"/>
    </row>
    <row r="456" spans="1:15" ht="15" customHeight="1" x14ac:dyDescent="0.25">
      <c r="A456" s="308"/>
      <c r="B456" s="308"/>
      <c r="C456" s="308"/>
      <c r="D456" s="308"/>
      <c r="E456" s="308"/>
      <c r="F456" s="308"/>
      <c r="G456" s="308"/>
      <c r="H456" s="308"/>
      <c r="I456" s="308"/>
      <c r="J456" s="308"/>
      <c r="K456" s="308"/>
      <c r="L456" s="308"/>
      <c r="M456" s="42"/>
      <c r="N456" s="42"/>
      <c r="O456" s="42"/>
    </row>
    <row r="457" spans="1:15" ht="15" customHeight="1" x14ac:dyDescent="0.25">
      <c r="A457" s="308"/>
      <c r="B457" s="308"/>
      <c r="C457" s="308"/>
      <c r="D457" s="308"/>
      <c r="E457" s="308"/>
      <c r="F457" s="308"/>
      <c r="G457" s="308"/>
      <c r="H457" s="308"/>
      <c r="I457" s="308"/>
      <c r="J457" s="308"/>
      <c r="K457" s="308"/>
      <c r="L457" s="308"/>
      <c r="M457" s="42"/>
      <c r="N457" s="42"/>
      <c r="O457" s="42"/>
    </row>
    <row r="458" spans="1:15" ht="15" customHeight="1" x14ac:dyDescent="0.25">
      <c r="A458" s="308"/>
      <c r="B458" s="308"/>
      <c r="C458" s="308"/>
      <c r="D458" s="308"/>
      <c r="E458" s="308"/>
      <c r="F458" s="308"/>
      <c r="G458" s="308"/>
      <c r="H458" s="308"/>
      <c r="I458" s="308"/>
      <c r="J458" s="308"/>
      <c r="K458" s="308"/>
      <c r="L458" s="308"/>
      <c r="M458" s="42"/>
      <c r="N458" s="42"/>
      <c r="O458" s="42"/>
    </row>
    <row r="459" spans="1:15" ht="15" customHeight="1" x14ac:dyDescent="0.25">
      <c r="A459" s="308"/>
      <c r="B459" s="308"/>
      <c r="C459" s="308"/>
      <c r="D459" s="308"/>
      <c r="E459" s="308"/>
      <c r="F459" s="308"/>
      <c r="G459" s="308"/>
      <c r="H459" s="308"/>
      <c r="I459" s="308"/>
      <c r="J459" s="308"/>
      <c r="K459" s="308"/>
      <c r="L459" s="308"/>
      <c r="M459" s="42"/>
      <c r="N459" s="42"/>
      <c r="O459" s="42"/>
    </row>
    <row r="460" spans="1:15" ht="15" customHeight="1" x14ac:dyDescent="0.25">
      <c r="A460" s="308"/>
      <c r="B460" s="308"/>
      <c r="C460" s="308"/>
      <c r="D460" s="308"/>
      <c r="E460" s="308"/>
      <c r="F460" s="308"/>
      <c r="G460" s="308"/>
      <c r="H460" s="308"/>
      <c r="I460" s="308"/>
      <c r="J460" s="308"/>
      <c r="K460" s="308"/>
      <c r="L460" s="308"/>
      <c r="M460" s="42"/>
      <c r="N460" s="42"/>
      <c r="O460" s="42"/>
    </row>
    <row r="461" spans="1:15" ht="15" customHeight="1" x14ac:dyDescent="0.25">
      <c r="A461" s="308"/>
      <c r="B461" s="308"/>
      <c r="C461" s="308"/>
      <c r="D461" s="308"/>
      <c r="E461" s="308"/>
      <c r="F461" s="308"/>
      <c r="G461" s="308"/>
      <c r="H461" s="308"/>
      <c r="I461" s="308"/>
      <c r="J461" s="308"/>
      <c r="K461" s="308"/>
      <c r="L461" s="308"/>
      <c r="M461" s="42"/>
      <c r="N461" s="42"/>
      <c r="O461" s="42"/>
    </row>
    <row r="462" spans="1:15" ht="15" customHeight="1" x14ac:dyDescent="0.25">
      <c r="A462" s="308"/>
      <c r="B462" s="308"/>
      <c r="C462" s="308"/>
      <c r="D462" s="308"/>
      <c r="E462" s="308"/>
      <c r="F462" s="308"/>
      <c r="G462" s="308"/>
      <c r="H462" s="308"/>
      <c r="I462" s="308"/>
      <c r="J462" s="308"/>
      <c r="K462" s="308"/>
      <c r="L462" s="308"/>
      <c r="M462" s="42"/>
      <c r="N462" s="42"/>
      <c r="O462" s="42"/>
    </row>
    <row r="463" spans="1:15" ht="15" customHeight="1" x14ac:dyDescent="0.25">
      <c r="A463" s="308"/>
      <c r="B463" s="308"/>
      <c r="C463" s="308"/>
      <c r="D463" s="308"/>
      <c r="E463" s="308"/>
      <c r="F463" s="308"/>
      <c r="G463" s="308"/>
      <c r="H463" s="308"/>
      <c r="I463" s="308"/>
      <c r="J463" s="308"/>
      <c r="K463" s="308"/>
      <c r="L463" s="308"/>
      <c r="M463" s="42"/>
      <c r="N463" s="42"/>
      <c r="O463" s="42"/>
    </row>
    <row r="464" spans="1:15" ht="15" customHeight="1" x14ac:dyDescent="0.25">
      <c r="A464" s="308"/>
      <c r="B464" s="308"/>
      <c r="C464" s="308"/>
      <c r="D464" s="308"/>
      <c r="E464" s="308"/>
      <c r="F464" s="308"/>
      <c r="G464" s="308"/>
      <c r="H464" s="308"/>
      <c r="I464" s="308"/>
      <c r="J464" s="308"/>
      <c r="K464" s="308"/>
      <c r="L464" s="308"/>
      <c r="M464" s="42"/>
      <c r="N464" s="42"/>
      <c r="O464" s="42"/>
    </row>
    <row r="465" spans="1:15" ht="15" customHeight="1" x14ac:dyDescent="0.25">
      <c r="A465" s="308"/>
      <c r="B465" s="308"/>
      <c r="C465" s="308"/>
      <c r="D465" s="308"/>
      <c r="E465" s="308"/>
      <c r="F465" s="308"/>
      <c r="G465" s="308"/>
      <c r="H465" s="308"/>
      <c r="I465" s="308"/>
      <c r="J465" s="308"/>
      <c r="K465" s="308"/>
      <c r="L465" s="308"/>
      <c r="M465" s="42"/>
      <c r="N465" s="42"/>
      <c r="O465" s="42"/>
    </row>
    <row r="466" spans="1:15" ht="15" customHeight="1" x14ac:dyDescent="0.25">
      <c r="A466" s="308"/>
      <c r="B466" s="308"/>
      <c r="C466" s="308"/>
      <c r="D466" s="308"/>
      <c r="E466" s="308"/>
      <c r="F466" s="308"/>
      <c r="G466" s="308"/>
      <c r="H466" s="308"/>
      <c r="I466" s="308"/>
      <c r="J466" s="308"/>
      <c r="K466" s="308"/>
      <c r="L466" s="308"/>
      <c r="M466" s="42"/>
      <c r="N466" s="42"/>
      <c r="O466" s="42"/>
    </row>
    <row r="467" spans="1:15" ht="15" customHeight="1" x14ac:dyDescent="0.25">
      <c r="A467" s="308"/>
      <c r="B467" s="308"/>
      <c r="C467" s="308"/>
      <c r="D467" s="308"/>
      <c r="E467" s="308"/>
      <c r="F467" s="308"/>
      <c r="G467" s="308"/>
      <c r="H467" s="308"/>
      <c r="I467" s="308"/>
      <c r="J467" s="308"/>
      <c r="K467" s="308"/>
      <c r="L467" s="308"/>
      <c r="M467" s="42"/>
      <c r="N467" s="42"/>
      <c r="O467" s="42"/>
    </row>
    <row r="468" spans="1:15" ht="15" customHeight="1" x14ac:dyDescent="0.25">
      <c r="A468" s="308"/>
      <c r="B468" s="308"/>
      <c r="C468" s="308"/>
      <c r="D468" s="308"/>
      <c r="E468" s="308"/>
      <c r="F468" s="308"/>
      <c r="G468" s="308"/>
      <c r="H468" s="308"/>
      <c r="I468" s="308"/>
      <c r="J468" s="308"/>
      <c r="K468" s="308"/>
      <c r="L468" s="308"/>
      <c r="M468" s="42"/>
      <c r="N468" s="42"/>
      <c r="O468" s="42"/>
    </row>
    <row r="469" spans="1:15" ht="15" customHeight="1" x14ac:dyDescent="0.25">
      <c r="A469" s="308"/>
      <c r="B469" s="308"/>
      <c r="C469" s="308"/>
      <c r="D469" s="308"/>
      <c r="E469" s="308"/>
      <c r="F469" s="308"/>
      <c r="G469" s="308"/>
      <c r="H469" s="308"/>
      <c r="I469" s="308"/>
      <c r="J469" s="308"/>
      <c r="K469" s="308"/>
      <c r="L469" s="308"/>
      <c r="M469" s="42"/>
      <c r="N469" s="42"/>
      <c r="O469" s="42"/>
    </row>
    <row r="470" spans="1:15" ht="15" customHeight="1" x14ac:dyDescent="0.25">
      <c r="A470" s="308"/>
      <c r="B470" s="308"/>
      <c r="C470" s="308"/>
      <c r="D470" s="308"/>
      <c r="E470" s="308"/>
      <c r="F470" s="308"/>
      <c r="G470" s="308"/>
      <c r="H470" s="308"/>
      <c r="I470" s="308"/>
      <c r="J470" s="308"/>
      <c r="K470" s="308"/>
      <c r="L470" s="308"/>
      <c r="M470" s="42"/>
      <c r="N470" s="42"/>
      <c r="O470" s="42"/>
    </row>
    <row r="471" spans="1:15" ht="15" customHeight="1" x14ac:dyDescent="0.25">
      <c r="A471" s="308"/>
      <c r="B471" s="308"/>
      <c r="C471" s="308"/>
      <c r="D471" s="308"/>
      <c r="E471" s="308"/>
      <c r="F471" s="308"/>
      <c r="G471" s="308"/>
      <c r="H471" s="308"/>
      <c r="I471" s="308"/>
      <c r="J471" s="308"/>
      <c r="K471" s="308"/>
      <c r="L471" s="308"/>
      <c r="M471" s="42"/>
      <c r="N471" s="42"/>
      <c r="O471" s="42"/>
    </row>
    <row r="472" spans="1:15" ht="15" customHeight="1" x14ac:dyDescent="0.25">
      <c r="A472" s="308"/>
      <c r="B472" s="308"/>
      <c r="C472" s="308"/>
      <c r="D472" s="308"/>
      <c r="E472" s="308"/>
      <c r="F472" s="308"/>
      <c r="G472" s="308"/>
      <c r="H472" s="308"/>
      <c r="I472" s="308"/>
      <c r="J472" s="308"/>
      <c r="K472" s="308"/>
      <c r="L472" s="308"/>
      <c r="M472" s="42"/>
      <c r="N472" s="42"/>
      <c r="O472" s="42"/>
    </row>
    <row r="473" spans="1:15" ht="15" customHeight="1" x14ac:dyDescent="0.25">
      <c r="A473" s="308"/>
      <c r="B473" s="308"/>
      <c r="C473" s="308"/>
      <c r="D473" s="308"/>
      <c r="E473" s="308"/>
      <c r="F473" s="308"/>
      <c r="G473" s="308"/>
      <c r="H473" s="308"/>
      <c r="I473" s="308"/>
      <c r="J473" s="308"/>
      <c r="K473" s="308"/>
      <c r="L473" s="308"/>
      <c r="M473" s="42"/>
      <c r="N473" s="42"/>
      <c r="O473" s="42"/>
    </row>
    <row r="474" spans="1:15" ht="15" customHeight="1" x14ac:dyDescent="0.25">
      <c r="A474" s="308"/>
      <c r="B474" s="308"/>
      <c r="C474" s="308"/>
      <c r="D474" s="308"/>
      <c r="E474" s="308"/>
      <c r="F474" s="308"/>
      <c r="G474" s="308"/>
      <c r="H474" s="308"/>
      <c r="I474" s="308"/>
      <c r="J474" s="308"/>
      <c r="K474" s="308"/>
      <c r="L474" s="308"/>
      <c r="M474" s="42"/>
      <c r="N474" s="42"/>
      <c r="O474" s="42"/>
    </row>
    <row r="475" spans="1:15" ht="15" customHeight="1" x14ac:dyDescent="0.25">
      <c r="A475" s="308"/>
      <c r="B475" s="308"/>
      <c r="C475" s="308"/>
      <c r="D475" s="308"/>
      <c r="E475" s="308"/>
      <c r="F475" s="308"/>
      <c r="G475" s="308"/>
      <c r="H475" s="308"/>
      <c r="I475" s="308"/>
      <c r="J475" s="308"/>
      <c r="K475" s="308"/>
      <c r="L475" s="308"/>
      <c r="M475" s="42"/>
      <c r="N475" s="42"/>
      <c r="O475" s="42"/>
    </row>
    <row r="476" spans="1:15" ht="15" customHeight="1" x14ac:dyDescent="0.25">
      <c r="A476" s="308"/>
      <c r="B476" s="308"/>
      <c r="C476" s="308"/>
      <c r="D476" s="308"/>
      <c r="E476" s="308"/>
      <c r="F476" s="308"/>
      <c r="G476" s="308"/>
      <c r="H476" s="308"/>
      <c r="I476" s="308"/>
      <c r="J476" s="308"/>
      <c r="K476" s="308"/>
      <c r="L476" s="308"/>
      <c r="M476" s="42"/>
      <c r="N476" s="42"/>
      <c r="O476" s="42"/>
    </row>
    <row r="477" spans="1:15" ht="15" customHeight="1" x14ac:dyDescent="0.25">
      <c r="A477" s="308"/>
      <c r="B477" s="308"/>
      <c r="C477" s="308"/>
      <c r="D477" s="308"/>
      <c r="E477" s="308"/>
      <c r="F477" s="308"/>
      <c r="G477" s="308"/>
      <c r="H477" s="308"/>
      <c r="I477" s="308"/>
      <c r="J477" s="308"/>
      <c r="K477" s="308"/>
      <c r="L477" s="308"/>
      <c r="M477" s="42"/>
      <c r="N477" s="42"/>
      <c r="O477" s="42"/>
    </row>
    <row r="478" spans="1:15" ht="15" customHeight="1" x14ac:dyDescent="0.25">
      <c r="A478" s="308"/>
      <c r="B478" s="308"/>
      <c r="C478" s="308"/>
      <c r="D478" s="308"/>
      <c r="E478" s="308"/>
      <c r="F478" s="308"/>
      <c r="G478" s="308"/>
      <c r="H478" s="308"/>
      <c r="I478" s="308"/>
      <c r="J478" s="308"/>
      <c r="K478" s="308"/>
      <c r="L478" s="308"/>
      <c r="M478" s="42"/>
      <c r="N478" s="42"/>
      <c r="O478" s="42"/>
    </row>
    <row r="479" spans="1:15" ht="15" customHeight="1" x14ac:dyDescent="0.25">
      <c r="A479" s="308"/>
      <c r="B479" s="308"/>
      <c r="C479" s="308"/>
      <c r="D479" s="308"/>
      <c r="E479" s="308"/>
      <c r="F479" s="308"/>
      <c r="G479" s="308"/>
      <c r="H479" s="308"/>
      <c r="I479" s="308"/>
      <c r="J479" s="308"/>
      <c r="K479" s="308"/>
      <c r="L479" s="308"/>
      <c r="M479" s="42"/>
      <c r="N479" s="42"/>
      <c r="O479" s="42"/>
    </row>
    <row r="480" spans="1:15" ht="15" customHeight="1" x14ac:dyDescent="0.25">
      <c r="A480" s="308"/>
      <c r="B480" s="308"/>
      <c r="C480" s="308"/>
      <c r="D480" s="308"/>
      <c r="E480" s="308"/>
      <c r="F480" s="308"/>
      <c r="G480" s="308"/>
      <c r="H480" s="308"/>
      <c r="I480" s="308"/>
      <c r="J480" s="308"/>
      <c r="K480" s="308"/>
      <c r="L480" s="308"/>
      <c r="M480" s="42"/>
      <c r="N480" s="42"/>
      <c r="O480" s="42"/>
    </row>
    <row r="481" spans="1:15" ht="15" customHeight="1" x14ac:dyDescent="0.25">
      <c r="A481" s="308"/>
      <c r="B481" s="308"/>
      <c r="C481" s="308"/>
      <c r="D481" s="308"/>
      <c r="E481" s="308"/>
      <c r="F481" s="308"/>
      <c r="G481" s="308"/>
      <c r="H481" s="308"/>
      <c r="I481" s="308"/>
      <c r="J481" s="308"/>
      <c r="K481" s="308"/>
      <c r="L481" s="308"/>
      <c r="M481" s="42"/>
      <c r="N481" s="42"/>
      <c r="O481" s="42"/>
    </row>
    <row r="482" spans="1:15" ht="15" customHeight="1" x14ac:dyDescent="0.25">
      <c r="A482" s="308"/>
      <c r="B482" s="308"/>
      <c r="C482" s="308"/>
      <c r="D482" s="308"/>
      <c r="E482" s="308"/>
      <c r="F482" s="308"/>
      <c r="G482" s="308"/>
      <c r="H482" s="308"/>
      <c r="I482" s="308"/>
      <c r="J482" s="308"/>
      <c r="K482" s="308"/>
      <c r="L482" s="308"/>
      <c r="M482" s="42"/>
      <c r="N482" s="42"/>
      <c r="O482" s="42"/>
    </row>
    <row r="483" spans="1:15" ht="15" customHeight="1" x14ac:dyDescent="0.25">
      <c r="A483" s="308"/>
      <c r="B483" s="308"/>
      <c r="C483" s="308"/>
      <c r="D483" s="308"/>
      <c r="E483" s="308"/>
      <c r="F483" s="308"/>
      <c r="G483" s="308"/>
      <c r="H483" s="308"/>
      <c r="I483" s="308"/>
      <c r="J483" s="308"/>
      <c r="K483" s="308"/>
      <c r="L483" s="308"/>
      <c r="M483" s="42"/>
      <c r="N483" s="42"/>
      <c r="O483" s="42"/>
    </row>
    <row r="484" spans="1:15" ht="15" customHeight="1" x14ac:dyDescent="0.25">
      <c r="A484" s="308"/>
      <c r="B484" s="308"/>
      <c r="C484" s="308"/>
      <c r="D484" s="308"/>
      <c r="E484" s="308"/>
      <c r="F484" s="308"/>
      <c r="G484" s="308"/>
      <c r="H484" s="308"/>
      <c r="I484" s="308"/>
      <c r="J484" s="308"/>
      <c r="K484" s="308"/>
      <c r="L484" s="308"/>
      <c r="M484" s="42"/>
      <c r="N484" s="42"/>
      <c r="O484" s="42"/>
    </row>
    <row r="485" spans="1:15" ht="15" customHeight="1" x14ac:dyDescent="0.25">
      <c r="A485" s="308"/>
      <c r="B485" s="308"/>
      <c r="C485" s="308"/>
      <c r="D485" s="308"/>
      <c r="E485" s="308"/>
      <c r="F485" s="308"/>
      <c r="G485" s="308"/>
      <c r="H485" s="308"/>
      <c r="I485" s="308"/>
      <c r="J485" s="308"/>
      <c r="K485" s="308"/>
      <c r="L485" s="308"/>
      <c r="M485" s="42"/>
      <c r="N485" s="42"/>
      <c r="O485" s="42"/>
    </row>
    <row r="486" spans="1:15" ht="15" customHeight="1" x14ac:dyDescent="0.25">
      <c r="A486" s="308"/>
      <c r="B486" s="308"/>
      <c r="C486" s="308"/>
      <c r="D486" s="308"/>
      <c r="E486" s="308"/>
      <c r="F486" s="308"/>
      <c r="G486" s="308"/>
      <c r="H486" s="308"/>
      <c r="I486" s="308"/>
      <c r="J486" s="308"/>
      <c r="K486" s="308"/>
      <c r="L486" s="308"/>
      <c r="M486" s="42"/>
      <c r="N486" s="42"/>
      <c r="O486" s="42"/>
    </row>
    <row r="487" spans="1:15" ht="15" customHeight="1" x14ac:dyDescent="0.25">
      <c r="A487" s="308"/>
      <c r="B487" s="308"/>
      <c r="C487" s="308"/>
      <c r="D487" s="308"/>
      <c r="E487" s="308"/>
      <c r="F487" s="308"/>
      <c r="G487" s="308"/>
      <c r="H487" s="308"/>
      <c r="I487" s="308"/>
      <c r="J487" s="308"/>
      <c r="K487" s="308"/>
      <c r="L487" s="308"/>
      <c r="M487" s="42"/>
      <c r="N487" s="42"/>
      <c r="O487" s="42"/>
    </row>
    <row r="488" spans="1:15" ht="15" customHeight="1" x14ac:dyDescent="0.25">
      <c r="A488" s="308"/>
      <c r="B488" s="308"/>
      <c r="C488" s="308"/>
      <c r="D488" s="308"/>
      <c r="E488" s="308"/>
      <c r="F488" s="308"/>
      <c r="G488" s="308"/>
      <c r="H488" s="308"/>
      <c r="I488" s="308"/>
      <c r="J488" s="308"/>
      <c r="K488" s="308"/>
      <c r="L488" s="308"/>
      <c r="M488" s="42"/>
      <c r="N488" s="42"/>
      <c r="O488" s="42"/>
    </row>
    <row r="489" spans="1:15" ht="15" customHeight="1" x14ac:dyDescent="0.25">
      <c r="A489" s="308"/>
      <c r="B489" s="308"/>
      <c r="C489" s="308"/>
      <c r="D489" s="308"/>
      <c r="E489" s="308"/>
      <c r="F489" s="308"/>
      <c r="G489" s="308"/>
      <c r="H489" s="308"/>
      <c r="I489" s="308"/>
      <c r="J489" s="308"/>
      <c r="K489" s="308"/>
      <c r="L489" s="308"/>
      <c r="M489" s="42"/>
      <c r="N489" s="42"/>
      <c r="O489" s="42"/>
    </row>
    <row r="490" spans="1:15" ht="15" customHeight="1" x14ac:dyDescent="0.25">
      <c r="A490" s="308"/>
      <c r="B490" s="308"/>
      <c r="C490" s="308"/>
      <c r="D490" s="308"/>
      <c r="E490" s="308"/>
      <c r="F490" s="308"/>
      <c r="G490" s="308"/>
      <c r="H490" s="308"/>
      <c r="I490" s="308"/>
      <c r="J490" s="308"/>
      <c r="K490" s="308"/>
      <c r="L490" s="308"/>
      <c r="M490" s="42"/>
      <c r="N490" s="42"/>
      <c r="O490" s="42"/>
    </row>
    <row r="491" spans="1:15" ht="15" customHeight="1" x14ac:dyDescent="0.25">
      <c r="A491" s="308"/>
      <c r="B491" s="308"/>
      <c r="C491" s="308"/>
      <c r="D491" s="308"/>
      <c r="E491" s="308"/>
      <c r="F491" s="308"/>
      <c r="G491" s="308"/>
      <c r="H491" s="308"/>
      <c r="I491" s="308"/>
      <c r="J491" s="308"/>
      <c r="K491" s="308"/>
      <c r="L491" s="308"/>
      <c r="M491" s="42"/>
      <c r="N491" s="42"/>
      <c r="O491" s="42"/>
    </row>
    <row r="492" spans="1:15" ht="15" customHeight="1" x14ac:dyDescent="0.25">
      <c r="A492" s="308"/>
      <c r="B492" s="308"/>
      <c r="C492" s="308"/>
      <c r="D492" s="308"/>
      <c r="E492" s="308"/>
      <c r="F492" s="308"/>
      <c r="G492" s="308"/>
      <c r="H492" s="308"/>
      <c r="I492" s="308"/>
      <c r="J492" s="308"/>
      <c r="K492" s="308"/>
      <c r="L492" s="308"/>
      <c r="M492" s="42"/>
      <c r="N492" s="42"/>
      <c r="O492" s="42"/>
    </row>
    <row r="493" spans="1:15" ht="15" customHeight="1" x14ac:dyDescent="0.25">
      <c r="A493" s="308"/>
      <c r="B493" s="308"/>
      <c r="C493" s="308"/>
      <c r="D493" s="308"/>
      <c r="E493" s="308"/>
      <c r="F493" s="308"/>
      <c r="G493" s="308"/>
      <c r="H493" s="308"/>
      <c r="I493" s="308"/>
      <c r="J493" s="308"/>
      <c r="K493" s="308"/>
      <c r="L493" s="308"/>
      <c r="M493" s="42"/>
      <c r="N493" s="42"/>
      <c r="O493" s="42"/>
    </row>
    <row r="494" spans="1:15" ht="15" customHeight="1" x14ac:dyDescent="0.25">
      <c r="A494" s="308"/>
      <c r="B494" s="308"/>
      <c r="C494" s="308"/>
      <c r="D494" s="308"/>
      <c r="E494" s="308"/>
      <c r="F494" s="308"/>
      <c r="G494" s="308"/>
      <c r="H494" s="308"/>
      <c r="I494" s="308"/>
      <c r="J494" s="308"/>
      <c r="K494" s="308"/>
      <c r="L494" s="308"/>
      <c r="M494" s="42"/>
      <c r="N494" s="42"/>
      <c r="O494" s="42"/>
    </row>
    <row r="495" spans="1:15" ht="15" customHeight="1" x14ac:dyDescent="0.25">
      <c r="A495" s="308"/>
      <c r="B495" s="308"/>
      <c r="C495" s="308"/>
      <c r="D495" s="308"/>
      <c r="E495" s="308"/>
      <c r="F495" s="308"/>
      <c r="G495" s="308"/>
      <c r="H495" s="308"/>
      <c r="I495" s="308"/>
      <c r="J495" s="308"/>
      <c r="K495" s="308"/>
      <c r="L495" s="308"/>
      <c r="M495" s="42"/>
      <c r="N495" s="42"/>
      <c r="O495" s="42"/>
    </row>
    <row r="496" spans="1:15" ht="15" customHeight="1" x14ac:dyDescent="0.25">
      <c r="A496" s="308"/>
      <c r="B496" s="308"/>
      <c r="C496" s="308"/>
      <c r="D496" s="308"/>
      <c r="E496" s="308"/>
      <c r="F496" s="308"/>
      <c r="G496" s="308"/>
      <c r="H496" s="308"/>
      <c r="I496" s="308"/>
      <c r="J496" s="308"/>
      <c r="K496" s="308"/>
      <c r="L496" s="308"/>
      <c r="M496" s="42"/>
      <c r="N496" s="42"/>
      <c r="O496" s="42"/>
    </row>
    <row r="497" spans="1:15" ht="15" customHeight="1" x14ac:dyDescent="0.25">
      <c r="A497" s="308"/>
      <c r="B497" s="308"/>
      <c r="C497" s="308"/>
      <c r="D497" s="308"/>
      <c r="E497" s="308"/>
      <c r="F497" s="308"/>
      <c r="G497" s="308"/>
      <c r="H497" s="308"/>
      <c r="I497" s="308"/>
      <c r="J497" s="308"/>
      <c r="K497" s="308"/>
      <c r="L497" s="308"/>
      <c r="M497" s="42"/>
      <c r="N497" s="42"/>
      <c r="O497" s="42"/>
    </row>
    <row r="498" spans="1:15" ht="15" customHeight="1" x14ac:dyDescent="0.25">
      <c r="A498" s="308"/>
      <c r="B498" s="308"/>
      <c r="C498" s="308"/>
      <c r="D498" s="308"/>
      <c r="E498" s="308"/>
      <c r="F498" s="308"/>
      <c r="G498" s="308"/>
      <c r="H498" s="308"/>
      <c r="I498" s="308"/>
      <c r="J498" s="308"/>
      <c r="K498" s="308"/>
      <c r="L498" s="308"/>
      <c r="M498" s="42"/>
      <c r="N498" s="42"/>
      <c r="O498" s="42"/>
    </row>
    <row r="499" spans="1:15" ht="15" customHeight="1" x14ac:dyDescent="0.25">
      <c r="A499" s="308"/>
      <c r="B499" s="308"/>
      <c r="C499" s="308"/>
      <c r="D499" s="308"/>
      <c r="E499" s="308"/>
      <c r="F499" s="308"/>
      <c r="G499" s="308"/>
      <c r="H499" s="308"/>
      <c r="I499" s="308"/>
      <c r="J499" s="308"/>
      <c r="K499" s="308"/>
      <c r="L499" s="308"/>
      <c r="M499" s="42"/>
      <c r="N499" s="42"/>
      <c r="O499" s="42"/>
    </row>
    <row r="500" spans="1:15" ht="15" customHeight="1" x14ac:dyDescent="0.25">
      <c r="A500" s="308"/>
      <c r="B500" s="308"/>
      <c r="C500" s="308"/>
      <c r="D500" s="308"/>
      <c r="E500" s="308"/>
      <c r="F500" s="308"/>
      <c r="G500" s="308"/>
      <c r="H500" s="308"/>
      <c r="I500" s="308"/>
      <c r="J500" s="308"/>
      <c r="K500" s="308"/>
      <c r="L500" s="308"/>
      <c r="M500" s="42"/>
      <c r="N500" s="42"/>
      <c r="O500" s="42"/>
    </row>
    <row r="501" spans="1:15" ht="15" customHeight="1" x14ac:dyDescent="0.25">
      <c r="A501" s="308"/>
      <c r="B501" s="308"/>
      <c r="C501" s="308"/>
      <c r="D501" s="308"/>
      <c r="E501" s="308"/>
      <c r="F501" s="308"/>
      <c r="G501" s="308"/>
      <c r="H501" s="308"/>
      <c r="I501" s="308"/>
      <c r="J501" s="308"/>
      <c r="K501" s="308"/>
      <c r="L501" s="308"/>
      <c r="M501" s="42"/>
      <c r="N501" s="42"/>
      <c r="O501" s="42"/>
    </row>
    <row r="502" spans="1:15" ht="15" customHeight="1" x14ac:dyDescent="0.25">
      <c r="A502" s="308"/>
      <c r="B502" s="308"/>
      <c r="C502" s="308"/>
      <c r="D502" s="308"/>
      <c r="E502" s="308"/>
      <c r="F502" s="308"/>
      <c r="G502" s="308"/>
      <c r="H502" s="308"/>
      <c r="I502" s="308"/>
      <c r="J502" s="308"/>
      <c r="K502" s="308"/>
      <c r="L502" s="308"/>
      <c r="M502" s="42"/>
      <c r="N502" s="42"/>
      <c r="O502" s="42"/>
    </row>
    <row r="503" spans="1:15" ht="15" customHeight="1" x14ac:dyDescent="0.25">
      <c r="A503" s="308"/>
      <c r="B503" s="308"/>
      <c r="C503" s="308"/>
      <c r="D503" s="308"/>
      <c r="E503" s="308"/>
      <c r="F503" s="308"/>
      <c r="G503" s="308"/>
      <c r="H503" s="308"/>
      <c r="I503" s="308"/>
      <c r="J503" s="308"/>
      <c r="K503" s="308"/>
      <c r="L503" s="308"/>
      <c r="M503" s="42"/>
      <c r="N503" s="42"/>
      <c r="O503" s="42"/>
    </row>
    <row r="504" spans="1:15" ht="15" customHeight="1" x14ac:dyDescent="0.25">
      <c r="A504" s="308"/>
      <c r="B504" s="308"/>
      <c r="C504" s="308"/>
      <c r="D504" s="308"/>
      <c r="E504" s="308"/>
      <c r="F504" s="308"/>
      <c r="G504" s="308"/>
      <c r="H504" s="308"/>
      <c r="I504" s="308"/>
      <c r="J504" s="308"/>
      <c r="K504" s="308"/>
      <c r="L504" s="308"/>
      <c r="M504" s="42"/>
      <c r="N504" s="42"/>
      <c r="O504" s="42"/>
    </row>
    <row r="505" spans="1:15" ht="15" customHeight="1" x14ac:dyDescent="0.25">
      <c r="A505" s="308"/>
      <c r="B505" s="308"/>
      <c r="C505" s="308"/>
      <c r="D505" s="308"/>
      <c r="E505" s="308"/>
      <c r="F505" s="308"/>
      <c r="G505" s="308"/>
      <c r="H505" s="308"/>
      <c r="I505" s="308"/>
      <c r="J505" s="308"/>
      <c r="K505" s="308"/>
      <c r="L505" s="308"/>
      <c r="M505" s="42"/>
      <c r="N505" s="42"/>
      <c r="O505" s="42"/>
    </row>
    <row r="506" spans="1:15" ht="15" customHeight="1" x14ac:dyDescent="0.25">
      <c r="A506" s="308"/>
      <c r="B506" s="308"/>
      <c r="C506" s="308"/>
      <c r="D506" s="308"/>
      <c r="E506" s="308"/>
      <c r="F506" s="308"/>
      <c r="G506" s="308"/>
      <c r="H506" s="308"/>
      <c r="I506" s="308"/>
      <c r="J506" s="308"/>
      <c r="K506" s="308"/>
      <c r="L506" s="308"/>
      <c r="M506" s="42"/>
      <c r="N506" s="42"/>
      <c r="O506" s="42"/>
    </row>
    <row r="507" spans="1:15" ht="15" customHeight="1" x14ac:dyDescent="0.25">
      <c r="A507" s="308"/>
      <c r="B507" s="308"/>
      <c r="C507" s="308"/>
      <c r="D507" s="308"/>
      <c r="E507" s="308"/>
      <c r="F507" s="308"/>
      <c r="G507" s="308"/>
      <c r="H507" s="308"/>
      <c r="I507" s="308"/>
      <c r="J507" s="308"/>
      <c r="K507" s="308"/>
      <c r="L507" s="308"/>
      <c r="M507" s="42"/>
      <c r="N507" s="42"/>
      <c r="O507" s="42"/>
    </row>
    <row r="508" spans="1:15" ht="15" customHeight="1" x14ac:dyDescent="0.25">
      <c r="A508" s="308"/>
      <c r="B508" s="308"/>
      <c r="C508" s="308"/>
      <c r="D508" s="308"/>
      <c r="E508" s="308"/>
      <c r="F508" s="308"/>
      <c r="G508" s="308"/>
      <c r="H508" s="308"/>
      <c r="I508" s="308"/>
      <c r="J508" s="308"/>
      <c r="K508" s="308"/>
      <c r="L508" s="308"/>
      <c r="M508" s="42"/>
      <c r="N508" s="42"/>
      <c r="O508" s="42"/>
    </row>
    <row r="509" spans="1:15" ht="15" customHeight="1" x14ac:dyDescent="0.25">
      <c r="A509" s="308"/>
      <c r="B509" s="308"/>
      <c r="C509" s="308"/>
      <c r="D509" s="308"/>
      <c r="E509" s="308"/>
      <c r="F509" s="308"/>
      <c r="G509" s="308"/>
      <c r="H509" s="308"/>
      <c r="I509" s="308"/>
      <c r="J509" s="308"/>
      <c r="K509" s="308"/>
      <c r="L509" s="308"/>
      <c r="M509" s="42"/>
      <c r="N509" s="42"/>
      <c r="O509" s="42"/>
    </row>
    <row r="510" spans="1:15" ht="15" customHeight="1" x14ac:dyDescent="0.25">
      <c r="A510" s="308"/>
      <c r="B510" s="308"/>
      <c r="C510" s="308"/>
      <c r="D510" s="308"/>
      <c r="E510" s="308"/>
      <c r="F510" s="308"/>
      <c r="G510" s="308"/>
      <c r="H510" s="308"/>
      <c r="I510" s="308"/>
      <c r="J510" s="308"/>
      <c r="K510" s="308"/>
      <c r="L510" s="308"/>
      <c r="M510" s="42"/>
      <c r="N510" s="42"/>
      <c r="O510" s="42"/>
    </row>
    <row r="511" spans="1:15" ht="15" customHeight="1" x14ac:dyDescent="0.25">
      <c r="A511" s="308"/>
      <c r="B511" s="308"/>
      <c r="C511" s="308"/>
      <c r="D511" s="308"/>
      <c r="E511" s="308"/>
      <c r="F511" s="308"/>
      <c r="G511" s="308"/>
      <c r="H511" s="308"/>
      <c r="I511" s="308"/>
      <c r="J511" s="308"/>
      <c r="K511" s="308"/>
      <c r="L511" s="308"/>
      <c r="M511" s="42"/>
      <c r="N511" s="42"/>
      <c r="O511" s="42"/>
    </row>
    <row r="512" spans="1:15" ht="15" customHeight="1" x14ac:dyDescent="0.25">
      <c r="A512" s="308"/>
      <c r="B512" s="308"/>
      <c r="C512" s="308"/>
      <c r="D512" s="308"/>
      <c r="E512" s="308"/>
      <c r="F512" s="308"/>
      <c r="G512" s="308"/>
      <c r="H512" s="308"/>
      <c r="I512" s="308"/>
      <c r="J512" s="308"/>
      <c r="K512" s="308"/>
      <c r="L512" s="308"/>
      <c r="M512" s="42"/>
      <c r="N512" s="42"/>
      <c r="O512" s="42"/>
    </row>
    <row r="513" spans="1:15" ht="15" customHeight="1" x14ac:dyDescent="0.25">
      <c r="A513" s="308"/>
      <c r="B513" s="308"/>
      <c r="C513" s="308"/>
      <c r="D513" s="308"/>
      <c r="E513" s="308"/>
      <c r="F513" s="308"/>
      <c r="G513" s="308"/>
      <c r="H513" s="308"/>
      <c r="I513" s="308"/>
      <c r="J513" s="308"/>
      <c r="K513" s="308"/>
      <c r="L513" s="308"/>
      <c r="M513" s="42"/>
      <c r="N513" s="42"/>
      <c r="O513" s="42"/>
    </row>
    <row r="514" spans="1:15" ht="15" customHeight="1" x14ac:dyDescent="0.25">
      <c r="A514" s="308"/>
      <c r="B514" s="308"/>
      <c r="C514" s="308"/>
      <c r="D514" s="308"/>
      <c r="E514" s="308"/>
      <c r="F514" s="308"/>
      <c r="G514" s="308"/>
      <c r="H514" s="308"/>
      <c r="I514" s="308"/>
      <c r="J514" s="308"/>
      <c r="K514" s="308"/>
      <c r="L514" s="308"/>
      <c r="M514" s="42"/>
      <c r="N514" s="42"/>
      <c r="O514" s="42"/>
    </row>
    <row r="515" spans="1:15" ht="15" customHeight="1" x14ac:dyDescent="0.25">
      <c r="A515" s="308"/>
      <c r="B515" s="308"/>
      <c r="C515" s="308"/>
      <c r="D515" s="308"/>
      <c r="E515" s="308"/>
      <c r="F515" s="308"/>
      <c r="G515" s="308"/>
      <c r="H515" s="308"/>
      <c r="I515" s="308"/>
      <c r="J515" s="308"/>
      <c r="K515" s="308"/>
      <c r="L515" s="308"/>
      <c r="M515" s="42"/>
      <c r="N515" s="42"/>
      <c r="O515" s="42"/>
    </row>
    <row r="516" spans="1:15" ht="15" customHeight="1" x14ac:dyDescent="0.25">
      <c r="A516" s="308"/>
      <c r="B516" s="308"/>
      <c r="C516" s="308"/>
      <c r="D516" s="308"/>
      <c r="E516" s="308"/>
      <c r="F516" s="308"/>
      <c r="G516" s="308"/>
      <c r="H516" s="308"/>
      <c r="I516" s="308"/>
      <c r="J516" s="308"/>
      <c r="K516" s="308"/>
      <c r="L516" s="308"/>
      <c r="M516" s="42"/>
      <c r="N516" s="42"/>
      <c r="O516" s="42"/>
    </row>
    <row r="517" spans="1:15" ht="15" customHeight="1" x14ac:dyDescent="0.25">
      <c r="A517" s="308"/>
      <c r="B517" s="308"/>
      <c r="C517" s="308"/>
      <c r="D517" s="308"/>
      <c r="E517" s="308"/>
      <c r="F517" s="308"/>
      <c r="G517" s="308"/>
      <c r="H517" s="308"/>
      <c r="I517" s="308"/>
      <c r="J517" s="308"/>
      <c r="K517" s="308"/>
      <c r="L517" s="308"/>
      <c r="M517" s="42"/>
      <c r="N517" s="42"/>
      <c r="O517" s="42"/>
    </row>
    <row r="518" spans="1:15" ht="15" customHeight="1" x14ac:dyDescent="0.25">
      <c r="A518" s="308"/>
      <c r="B518" s="308"/>
      <c r="C518" s="308"/>
      <c r="D518" s="308"/>
      <c r="E518" s="308"/>
      <c r="F518" s="308"/>
      <c r="G518" s="308"/>
      <c r="H518" s="308"/>
      <c r="I518" s="308"/>
      <c r="J518" s="308"/>
      <c r="K518" s="308"/>
      <c r="L518" s="308"/>
      <c r="M518" s="42"/>
      <c r="N518" s="42"/>
      <c r="O518" s="42"/>
    </row>
    <row r="519" spans="1:15" ht="15" customHeight="1" x14ac:dyDescent="0.25">
      <c r="A519" s="308"/>
      <c r="B519" s="308"/>
      <c r="C519" s="308"/>
      <c r="D519" s="308"/>
      <c r="E519" s="308"/>
      <c r="F519" s="308"/>
      <c r="G519" s="308"/>
      <c r="H519" s="308"/>
      <c r="I519" s="308"/>
      <c r="J519" s="308"/>
      <c r="K519" s="308"/>
      <c r="L519" s="308"/>
      <c r="M519" s="42"/>
      <c r="N519" s="42"/>
      <c r="O519" s="42"/>
    </row>
    <row r="520" spans="1:15" ht="15" customHeight="1" x14ac:dyDescent="0.25">
      <c r="A520" s="308"/>
      <c r="B520" s="308"/>
      <c r="C520" s="308"/>
      <c r="D520" s="308"/>
      <c r="E520" s="308"/>
      <c r="F520" s="308"/>
      <c r="G520" s="308"/>
      <c r="H520" s="308"/>
      <c r="I520" s="308"/>
      <c r="J520" s="308"/>
      <c r="K520" s="308"/>
      <c r="L520" s="308"/>
      <c r="M520" s="42"/>
      <c r="N520" s="42"/>
      <c r="O520" s="42"/>
    </row>
  </sheetData>
  <mergeCells count="170"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20:C20"/>
    <mergeCell ref="P20:R20"/>
    <mergeCell ref="A26:O26"/>
    <mergeCell ref="Q26:R26"/>
    <mergeCell ref="B15:B16"/>
    <mergeCell ref="Q15:Q16"/>
    <mergeCell ref="B17:C17"/>
    <mergeCell ref="P17:Q17"/>
    <mergeCell ref="A8:A19"/>
    <mergeCell ref="R8:R19"/>
    <mergeCell ref="B9:B10"/>
    <mergeCell ref="Q9:Q10"/>
    <mergeCell ref="B11:C11"/>
    <mergeCell ref="P11:Q11"/>
    <mergeCell ref="B14:C14"/>
    <mergeCell ref="P14:Q14"/>
    <mergeCell ref="B12:B13"/>
    <mergeCell ref="Q12:Q13"/>
    <mergeCell ref="M27:O27"/>
    <mergeCell ref="P27:P30"/>
    <mergeCell ref="Q27:Q30"/>
    <mergeCell ref="R27:R30"/>
    <mergeCell ref="D28:F28"/>
    <mergeCell ref="G28:I28"/>
    <mergeCell ref="J28:L28"/>
    <mergeCell ref="M28:O28"/>
    <mergeCell ref="A27:A30"/>
    <mergeCell ref="B27:B30"/>
    <mergeCell ref="C27:C30"/>
    <mergeCell ref="D27:F27"/>
    <mergeCell ref="G27:I27"/>
    <mergeCell ref="J27:L27"/>
    <mergeCell ref="A40:C40"/>
    <mergeCell ref="P40:R40"/>
    <mergeCell ref="A41:A44"/>
    <mergeCell ref="R41:R44"/>
    <mergeCell ref="A31:A34"/>
    <mergeCell ref="R31:R34"/>
    <mergeCell ref="A35:C35"/>
    <mergeCell ref="P35:R35"/>
    <mergeCell ref="A36:A39"/>
    <mergeCell ref="R36:R39"/>
    <mergeCell ref="A45:C45"/>
    <mergeCell ref="P45:R45"/>
    <mergeCell ref="A52:O52"/>
    <mergeCell ref="Q52:R52"/>
    <mergeCell ref="A53:A56"/>
    <mergeCell ref="B53:B56"/>
    <mergeCell ref="C53:C56"/>
    <mergeCell ref="D53:F53"/>
    <mergeCell ref="G53:I53"/>
    <mergeCell ref="J53:L53"/>
    <mergeCell ref="A61:A63"/>
    <mergeCell ref="R61:R63"/>
    <mergeCell ref="A64:C64"/>
    <mergeCell ref="P64:Q64"/>
    <mergeCell ref="A58:A59"/>
    <mergeCell ref="R58:R59"/>
    <mergeCell ref="A60:C60"/>
    <mergeCell ref="P60:R60"/>
    <mergeCell ref="M53:O53"/>
    <mergeCell ref="P53:P56"/>
    <mergeCell ref="Q53:Q56"/>
    <mergeCell ref="R53:R56"/>
    <mergeCell ref="D54:F54"/>
    <mergeCell ref="G54:I54"/>
    <mergeCell ref="J54:L54"/>
    <mergeCell ref="M54:O54"/>
    <mergeCell ref="M81:O81"/>
    <mergeCell ref="P81:P84"/>
    <mergeCell ref="Q81:Q84"/>
    <mergeCell ref="R81:R84"/>
    <mergeCell ref="D82:F82"/>
    <mergeCell ref="G82:I82"/>
    <mergeCell ref="J82:L82"/>
    <mergeCell ref="M82:O82"/>
    <mergeCell ref="A68:C68"/>
    <mergeCell ref="P68:R68"/>
    <mergeCell ref="A80:O80"/>
    <mergeCell ref="Q80:R80"/>
    <mergeCell ref="A81:A84"/>
    <mergeCell ref="B81:B84"/>
    <mergeCell ref="C81:C84"/>
    <mergeCell ref="D81:F81"/>
    <mergeCell ref="G81:I81"/>
    <mergeCell ref="J81:L81"/>
    <mergeCell ref="A92:C92"/>
    <mergeCell ref="P92:R92"/>
    <mergeCell ref="A93:A97"/>
    <mergeCell ref="R93:R97"/>
    <mergeCell ref="P94:Q94"/>
    <mergeCell ref="P95:Q95"/>
    <mergeCell ref="P96:Q96"/>
    <mergeCell ref="P97:Q97"/>
    <mergeCell ref="A86:A87"/>
    <mergeCell ref="R86:R87"/>
    <mergeCell ref="A88:C88"/>
    <mergeCell ref="P88:R88"/>
    <mergeCell ref="A89:A91"/>
    <mergeCell ref="R89:R91"/>
    <mergeCell ref="A118:B118"/>
    <mergeCell ref="Q118:R118"/>
    <mergeCell ref="A119:C119"/>
    <mergeCell ref="P119:R119"/>
    <mergeCell ref="A107:A116"/>
    <mergeCell ref="B107:B108"/>
    <mergeCell ref="Q107:Q108"/>
    <mergeCell ref="R107:R116"/>
    <mergeCell ref="B109:C109"/>
    <mergeCell ref="P109:Q109"/>
    <mergeCell ref="B113:C113"/>
    <mergeCell ref="P113:Q113"/>
    <mergeCell ref="A65:A67"/>
    <mergeCell ref="R65:R67"/>
    <mergeCell ref="B111:B112"/>
    <mergeCell ref="Q111:Q112"/>
    <mergeCell ref="A117:C117"/>
    <mergeCell ref="P117:R117"/>
    <mergeCell ref="M103:O103"/>
    <mergeCell ref="P103:P106"/>
    <mergeCell ref="Q103:Q106"/>
    <mergeCell ref="R103:R106"/>
    <mergeCell ref="D104:F104"/>
    <mergeCell ref="G104:I104"/>
    <mergeCell ref="J104:L104"/>
    <mergeCell ref="M104:O104"/>
    <mergeCell ref="A98:C98"/>
    <mergeCell ref="P98:R98"/>
    <mergeCell ref="A102:O102"/>
    <mergeCell ref="Q102:R102"/>
    <mergeCell ref="A103:A106"/>
    <mergeCell ref="B103:B106"/>
    <mergeCell ref="C103:C106"/>
    <mergeCell ref="D103:F103"/>
    <mergeCell ref="G103:I103"/>
    <mergeCell ref="J103:L103"/>
    <mergeCell ref="A124:R124"/>
    <mergeCell ref="A125:R125"/>
    <mergeCell ref="Q126:R126"/>
    <mergeCell ref="A127:A130"/>
    <mergeCell ref="B127:B130"/>
    <mergeCell ref="C127:C130"/>
    <mergeCell ref="D127:F127"/>
    <mergeCell ref="G127:I127"/>
    <mergeCell ref="J127:L127"/>
    <mergeCell ref="M127:O127"/>
    <mergeCell ref="P127:P130"/>
    <mergeCell ref="Q127:Q130"/>
    <mergeCell ref="R127:R130"/>
    <mergeCell ref="D128:F128"/>
    <mergeCell ref="G128:I128"/>
    <mergeCell ref="J128:L128"/>
    <mergeCell ref="M128:O128"/>
  </mergeCells>
  <printOptions horizontalCentered="1"/>
  <pageMargins left="0.643700787" right="0.643700787" top="0.78740157480314998" bottom="0.643700787" header="0.78740157480314998" footer="0.643700787"/>
  <pageSetup paperSize="9" scale="70" firstPageNumber="100" orientation="landscape" useFirstPageNumber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3131" t="s">
        <v>1690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18"/>
  <sheetViews>
    <sheetView rightToLeft="1" view="pageBreakPreview" zoomScale="78" zoomScaleNormal="75" zoomScaleSheetLayoutView="78" workbookViewId="0">
      <selection activeCell="B6" sqref="B6:D6"/>
    </sheetView>
  </sheetViews>
  <sheetFormatPr defaultColWidth="10.28515625" defaultRowHeight="18" x14ac:dyDescent="0.25"/>
  <cols>
    <col min="1" max="1" width="26.85546875" style="667" customWidth="1"/>
    <col min="2" max="2" width="7.5703125" style="667" customWidth="1"/>
    <col min="3" max="3" width="10.140625" style="667" customWidth="1"/>
    <col min="4" max="4" width="11.28515625" style="667" customWidth="1"/>
    <col min="5" max="5" width="7.5703125" style="667" customWidth="1"/>
    <col min="6" max="6" width="9.85546875" style="667" customWidth="1"/>
    <col min="7" max="7" width="11.28515625" style="667" customWidth="1"/>
    <col min="8" max="8" width="7.5703125" style="667" customWidth="1"/>
    <col min="9" max="9" width="10.5703125" style="667" customWidth="1"/>
    <col min="10" max="10" width="11.28515625" style="667" customWidth="1"/>
    <col min="11" max="11" width="7.5703125" style="667" customWidth="1"/>
    <col min="12" max="12" width="9.85546875" style="667" customWidth="1"/>
    <col min="13" max="13" width="9.42578125" style="667" customWidth="1"/>
    <col min="14" max="14" width="44.42578125" style="667" customWidth="1"/>
    <col min="15" max="16384" width="10.28515625" style="667"/>
  </cols>
  <sheetData>
    <row r="1" spans="1:14" ht="31.5" customHeight="1" x14ac:dyDescent="0.25">
      <c r="A1" s="3188" t="s">
        <v>2335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ht="51.75" customHeight="1" x14ac:dyDescent="0.25">
      <c r="A2" s="3189" t="s">
        <v>2336</v>
      </c>
      <c r="B2" s="3189"/>
      <c r="C2" s="3189"/>
      <c r="D2" s="3189"/>
      <c r="E2" s="3189"/>
      <c r="F2" s="3189"/>
      <c r="G2" s="3189"/>
      <c r="H2" s="3189"/>
      <c r="I2" s="3189"/>
      <c r="J2" s="3189"/>
      <c r="K2" s="3189"/>
      <c r="L2" s="3189"/>
      <c r="M2" s="3189"/>
      <c r="N2" s="3189"/>
    </row>
    <row r="3" spans="1:14" ht="21.75" customHeight="1" thickBot="1" x14ac:dyDescent="0.3">
      <c r="A3" s="3190" t="s">
        <v>2692</v>
      </c>
      <c r="B3" s="3190"/>
      <c r="C3" s="3190"/>
      <c r="D3" s="3190"/>
      <c r="E3" s="3190"/>
      <c r="F3" s="3190"/>
      <c r="G3" s="3190"/>
      <c r="H3" s="3190"/>
      <c r="I3" s="3190"/>
      <c r="J3" s="3190"/>
      <c r="K3" s="3190"/>
      <c r="L3" s="3190"/>
      <c r="M3" s="3190"/>
      <c r="N3" s="668" t="s">
        <v>1137</v>
      </c>
    </row>
    <row r="4" spans="1:14" ht="31.5" customHeight="1" thickTop="1" x14ac:dyDescent="0.25">
      <c r="A4" s="3191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2847" t="s">
        <v>31</v>
      </c>
      <c r="L4" s="2847"/>
      <c r="M4" s="2847"/>
      <c r="N4" s="3195" t="s">
        <v>98</v>
      </c>
    </row>
    <row r="5" spans="1:14" ht="26.25" customHeight="1" x14ac:dyDescent="0.25">
      <c r="A5" s="3192"/>
      <c r="B5" s="3187" t="s">
        <v>94</v>
      </c>
      <c r="C5" s="3187"/>
      <c r="D5" s="3187"/>
      <c r="E5" s="3187" t="s">
        <v>95</v>
      </c>
      <c r="F5" s="3187"/>
      <c r="G5" s="3187"/>
      <c r="H5" s="3187" t="s">
        <v>96</v>
      </c>
      <c r="I5" s="3187"/>
      <c r="J5" s="3187"/>
      <c r="K5" s="2827" t="s">
        <v>116</v>
      </c>
      <c r="L5" s="2827"/>
      <c r="M5" s="2827"/>
      <c r="N5" s="3196"/>
    </row>
    <row r="6" spans="1:14" s="669" customFormat="1" ht="22.5" customHeight="1" x14ac:dyDescent="0.25">
      <c r="A6" s="3192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96"/>
    </row>
    <row r="7" spans="1:14" ht="20.25" customHeight="1" thickBot="1" x14ac:dyDescent="0.3">
      <c r="A7" s="3193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197"/>
    </row>
    <row r="8" spans="1:14" s="671" customFormat="1" ht="45" customHeight="1" x14ac:dyDescent="0.25">
      <c r="A8" s="5" t="s">
        <v>34</v>
      </c>
      <c r="B8" s="1582">
        <v>6</v>
      </c>
      <c r="C8" s="1582">
        <v>3</v>
      </c>
      <c r="D8" s="1585">
        <v>9</v>
      </c>
      <c r="E8" s="1585">
        <v>19</v>
      </c>
      <c r="F8" s="1585">
        <v>36</v>
      </c>
      <c r="G8" s="1585">
        <v>55</v>
      </c>
      <c r="H8" s="1585">
        <v>21</v>
      </c>
      <c r="I8" s="1585">
        <v>20</v>
      </c>
      <c r="J8" s="1585">
        <v>41</v>
      </c>
      <c r="K8" s="1585">
        <f>SUM(B8,E8,H8)</f>
        <v>46</v>
      </c>
      <c r="L8" s="1585">
        <f>SUM(C8,F8,I8)</f>
        <v>59</v>
      </c>
      <c r="M8" s="1585">
        <f>SUM(D8,G8,J8)</f>
        <v>105</v>
      </c>
      <c r="N8" s="670" t="s">
        <v>128</v>
      </c>
    </row>
    <row r="9" spans="1:14" s="671" customFormat="1" ht="45" customHeight="1" x14ac:dyDescent="0.25">
      <c r="A9" s="103" t="s">
        <v>35</v>
      </c>
      <c r="B9" s="12">
        <v>0</v>
      </c>
      <c r="C9" s="12">
        <v>0</v>
      </c>
      <c r="D9" s="12">
        <v>0</v>
      </c>
      <c r="E9" s="12">
        <v>43</v>
      </c>
      <c r="F9" s="12">
        <v>54</v>
      </c>
      <c r="G9" s="12">
        <v>97</v>
      </c>
      <c r="H9" s="12">
        <v>7</v>
      </c>
      <c r="I9" s="12">
        <v>2</v>
      </c>
      <c r="J9" s="1585">
        <v>9</v>
      </c>
      <c r="K9" s="1585">
        <f t="shared" ref="K9:M17" si="0">SUM(B9,E9,H9)</f>
        <v>50</v>
      </c>
      <c r="L9" s="1585">
        <f t="shared" si="0"/>
        <v>56</v>
      </c>
      <c r="M9" s="1585">
        <f t="shared" si="0"/>
        <v>106</v>
      </c>
      <c r="N9" s="672" t="s">
        <v>100</v>
      </c>
    </row>
    <row r="10" spans="1:14" s="671" customFormat="1" ht="45" customHeight="1" x14ac:dyDescent="0.25">
      <c r="A10" s="824" t="s">
        <v>1473</v>
      </c>
      <c r="B10" s="12">
        <v>0</v>
      </c>
      <c r="C10" s="12">
        <v>0</v>
      </c>
      <c r="D10" s="12">
        <v>0</v>
      </c>
      <c r="E10" s="12">
        <v>6</v>
      </c>
      <c r="F10" s="12">
        <v>4</v>
      </c>
      <c r="G10" s="12">
        <v>10</v>
      </c>
      <c r="H10" s="12">
        <v>1</v>
      </c>
      <c r="I10" s="12">
        <v>6</v>
      </c>
      <c r="J10" s="1585">
        <v>7</v>
      </c>
      <c r="K10" s="1585">
        <f t="shared" si="0"/>
        <v>7</v>
      </c>
      <c r="L10" s="1585">
        <f t="shared" si="0"/>
        <v>10</v>
      </c>
      <c r="M10" s="1585">
        <f t="shared" si="0"/>
        <v>17</v>
      </c>
      <c r="N10" s="672" t="s">
        <v>1444</v>
      </c>
    </row>
    <row r="11" spans="1:14" s="671" customFormat="1" ht="45" customHeight="1" x14ac:dyDescent="0.25">
      <c r="A11" s="103" t="s">
        <v>37</v>
      </c>
      <c r="B11" s="12">
        <v>0</v>
      </c>
      <c r="C11" s="12">
        <v>0</v>
      </c>
      <c r="D11" s="12">
        <v>0</v>
      </c>
      <c r="E11" s="12">
        <v>16</v>
      </c>
      <c r="F11" s="12">
        <v>25</v>
      </c>
      <c r="G11" s="12">
        <v>41</v>
      </c>
      <c r="H11" s="12">
        <v>6</v>
      </c>
      <c r="I11" s="12">
        <v>4</v>
      </c>
      <c r="J11" s="1585">
        <v>10</v>
      </c>
      <c r="K11" s="1585">
        <f t="shared" si="0"/>
        <v>22</v>
      </c>
      <c r="L11" s="1585">
        <f t="shared" si="0"/>
        <v>29</v>
      </c>
      <c r="M11" s="1585">
        <f t="shared" si="0"/>
        <v>51</v>
      </c>
      <c r="N11" s="672" t="s">
        <v>125</v>
      </c>
    </row>
    <row r="12" spans="1:14" s="671" customFormat="1" ht="45" customHeight="1" x14ac:dyDescent="0.25">
      <c r="A12" s="886" t="s">
        <v>643</v>
      </c>
      <c r="B12" s="12">
        <v>0</v>
      </c>
      <c r="C12" s="12">
        <v>0</v>
      </c>
      <c r="D12" s="12">
        <v>0</v>
      </c>
      <c r="E12" s="12">
        <v>11</v>
      </c>
      <c r="F12" s="12">
        <v>5</v>
      </c>
      <c r="G12" s="12">
        <v>16</v>
      </c>
      <c r="H12" s="12">
        <v>1</v>
      </c>
      <c r="I12" s="12">
        <v>5</v>
      </c>
      <c r="J12" s="1585">
        <v>6</v>
      </c>
      <c r="K12" s="1585">
        <f t="shared" si="0"/>
        <v>12</v>
      </c>
      <c r="L12" s="1585">
        <f t="shared" si="0"/>
        <v>10</v>
      </c>
      <c r="M12" s="1585">
        <f t="shared" si="0"/>
        <v>22</v>
      </c>
      <c r="N12" s="677" t="s">
        <v>1445</v>
      </c>
    </row>
    <row r="13" spans="1:14" s="671" customFormat="1" ht="45" customHeight="1" x14ac:dyDescent="0.25">
      <c r="A13" s="103" t="s">
        <v>1446</v>
      </c>
      <c r="B13" s="12">
        <v>0</v>
      </c>
      <c r="C13" s="12">
        <v>0</v>
      </c>
      <c r="D13" s="12">
        <v>0</v>
      </c>
      <c r="E13" s="12">
        <v>2</v>
      </c>
      <c r="F13" s="12">
        <v>10</v>
      </c>
      <c r="G13" s="12">
        <v>12</v>
      </c>
      <c r="H13" s="12">
        <v>0</v>
      </c>
      <c r="I13" s="12">
        <v>0</v>
      </c>
      <c r="J13" s="1585">
        <v>0</v>
      </c>
      <c r="K13" s="1585">
        <f t="shared" si="0"/>
        <v>2</v>
      </c>
      <c r="L13" s="1585">
        <f t="shared" si="0"/>
        <v>10</v>
      </c>
      <c r="M13" s="1585">
        <f t="shared" si="0"/>
        <v>12</v>
      </c>
      <c r="N13" s="677" t="s">
        <v>1447</v>
      </c>
    </row>
    <row r="14" spans="1:14" s="671" customFormat="1" ht="45" customHeight="1" x14ac:dyDescent="0.25">
      <c r="A14" s="103" t="s">
        <v>1208</v>
      </c>
      <c r="B14" s="12">
        <v>0</v>
      </c>
      <c r="C14" s="12">
        <v>0</v>
      </c>
      <c r="D14" s="12">
        <v>0</v>
      </c>
      <c r="E14" s="12">
        <v>13</v>
      </c>
      <c r="F14" s="12">
        <v>22</v>
      </c>
      <c r="G14" s="12">
        <v>35</v>
      </c>
      <c r="H14" s="12">
        <v>12</v>
      </c>
      <c r="I14" s="12">
        <v>6</v>
      </c>
      <c r="J14" s="1585">
        <v>18</v>
      </c>
      <c r="K14" s="1585">
        <f t="shared" si="0"/>
        <v>25</v>
      </c>
      <c r="L14" s="1585">
        <f t="shared" si="0"/>
        <v>28</v>
      </c>
      <c r="M14" s="1585">
        <f t="shared" si="0"/>
        <v>53</v>
      </c>
      <c r="N14" s="672" t="s">
        <v>124</v>
      </c>
    </row>
    <row r="15" spans="1:14" s="671" customFormat="1" ht="45" customHeight="1" x14ac:dyDescent="0.25">
      <c r="A15" s="103" t="s">
        <v>449</v>
      </c>
      <c r="B15" s="12">
        <v>0</v>
      </c>
      <c r="C15" s="12">
        <v>0</v>
      </c>
      <c r="D15" s="12">
        <v>0</v>
      </c>
      <c r="E15" s="12">
        <v>21</v>
      </c>
      <c r="F15" s="12">
        <v>28</v>
      </c>
      <c r="G15" s="12">
        <v>49</v>
      </c>
      <c r="H15" s="12">
        <v>20</v>
      </c>
      <c r="I15" s="12">
        <v>19</v>
      </c>
      <c r="J15" s="1585">
        <v>39</v>
      </c>
      <c r="K15" s="1585">
        <f t="shared" si="0"/>
        <v>41</v>
      </c>
      <c r="L15" s="1585">
        <f t="shared" si="0"/>
        <v>47</v>
      </c>
      <c r="M15" s="1585">
        <f t="shared" si="0"/>
        <v>88</v>
      </c>
      <c r="N15" s="672" t="s">
        <v>991</v>
      </c>
    </row>
    <row r="16" spans="1:14" s="671" customFormat="1" ht="45" customHeight="1" thickBot="1" x14ac:dyDescent="0.3">
      <c r="A16" s="673" t="s">
        <v>1448</v>
      </c>
      <c r="B16" s="8">
        <v>1</v>
      </c>
      <c r="C16" s="8">
        <v>4</v>
      </c>
      <c r="D16" s="8">
        <v>5</v>
      </c>
      <c r="E16" s="8">
        <v>1</v>
      </c>
      <c r="F16" s="8">
        <v>11</v>
      </c>
      <c r="G16" s="8">
        <v>12</v>
      </c>
      <c r="H16" s="8">
        <v>1</v>
      </c>
      <c r="I16" s="8">
        <v>5</v>
      </c>
      <c r="J16" s="1585">
        <v>6</v>
      </c>
      <c r="K16" s="8">
        <f t="shared" si="0"/>
        <v>3</v>
      </c>
      <c r="L16" s="8">
        <f t="shared" si="0"/>
        <v>20</v>
      </c>
      <c r="M16" s="8">
        <f t="shared" si="0"/>
        <v>23</v>
      </c>
      <c r="N16" s="746" t="s">
        <v>1449</v>
      </c>
    </row>
    <row r="17" spans="1:14" s="671" customFormat="1" ht="45" customHeight="1" thickBot="1" x14ac:dyDescent="0.3">
      <c r="A17" s="114" t="s">
        <v>87</v>
      </c>
      <c r="B17" s="2619">
        <f>SUM(B8:B16)</f>
        <v>7</v>
      </c>
      <c r="C17" s="2619">
        <f t="shared" ref="C17:J17" si="1">SUM(C8:C16)</f>
        <v>7</v>
      </c>
      <c r="D17" s="2619">
        <f t="shared" si="1"/>
        <v>14</v>
      </c>
      <c r="E17" s="2619">
        <f t="shared" si="1"/>
        <v>132</v>
      </c>
      <c r="F17" s="2619">
        <f t="shared" si="1"/>
        <v>195</v>
      </c>
      <c r="G17" s="2619">
        <f t="shared" si="1"/>
        <v>327</v>
      </c>
      <c r="H17" s="2619">
        <f t="shared" si="1"/>
        <v>69</v>
      </c>
      <c r="I17" s="2619">
        <f t="shared" si="1"/>
        <v>67</v>
      </c>
      <c r="J17" s="2619">
        <f t="shared" si="1"/>
        <v>136</v>
      </c>
      <c r="K17" s="2619">
        <f t="shared" si="0"/>
        <v>208</v>
      </c>
      <c r="L17" s="2619">
        <f t="shared" si="0"/>
        <v>269</v>
      </c>
      <c r="M17" s="2619">
        <f t="shared" si="0"/>
        <v>477</v>
      </c>
      <c r="N17" s="674" t="s">
        <v>147</v>
      </c>
    </row>
    <row r="18" spans="1:14" ht="18.75" thickTop="1" x14ac:dyDescent="0.25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09" orientation="landscape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50"/>
  <sheetViews>
    <sheetView rightToLeft="1" view="pageBreakPreview" topLeftCell="A57" zoomScale="78" zoomScaleNormal="50" zoomScaleSheetLayoutView="78" workbookViewId="0">
      <selection activeCell="A52" sqref="A52:R74"/>
    </sheetView>
  </sheetViews>
  <sheetFormatPr defaultRowHeight="15" x14ac:dyDescent="0.2"/>
  <cols>
    <col min="1" max="1" width="15" style="675" customWidth="1"/>
    <col min="2" max="2" width="19.140625" style="675" customWidth="1"/>
    <col min="3" max="3" width="15.7109375" style="675" customWidth="1"/>
    <col min="4" max="15" width="6.7109375" style="675" customWidth="1"/>
    <col min="16" max="16" width="23.85546875" style="675" customWidth="1"/>
    <col min="17" max="17" width="22" style="675" customWidth="1"/>
    <col min="18" max="18" width="16.7109375" style="675" customWidth="1"/>
    <col min="19" max="16384" width="9.140625" style="675"/>
  </cols>
  <sheetData>
    <row r="1" spans="1:18" ht="24.75" customHeight="1" x14ac:dyDescent="0.2">
      <c r="A1" s="3188" t="s">
        <v>2693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29.25" customHeight="1" x14ac:dyDescent="0.2">
      <c r="A2" s="3235" t="s">
        <v>2336</v>
      </c>
      <c r="B2" s="3235"/>
      <c r="C2" s="3235"/>
      <c r="D2" s="3235"/>
      <c r="E2" s="3235"/>
      <c r="F2" s="3235"/>
      <c r="G2" s="3235"/>
      <c r="H2" s="3235"/>
      <c r="I2" s="3235"/>
      <c r="J2" s="3235"/>
      <c r="K2" s="3235"/>
      <c r="L2" s="3235"/>
      <c r="M2" s="3235"/>
      <c r="N2" s="3235"/>
      <c r="O2" s="3235"/>
      <c r="P2" s="3235"/>
      <c r="Q2" s="3235"/>
      <c r="R2" s="3235"/>
    </row>
    <row r="3" spans="1:18" ht="21" customHeight="1" thickBot="1" x14ac:dyDescent="0.3">
      <c r="A3" s="676" t="s">
        <v>2694</v>
      </c>
      <c r="B3" s="67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3236" t="s">
        <v>2140</v>
      </c>
      <c r="Q3" s="3236"/>
      <c r="R3" s="3236"/>
    </row>
    <row r="4" spans="1:18" ht="21" customHeight="1" thickTop="1" x14ac:dyDescent="0.2">
      <c r="A4" s="3191" t="s">
        <v>44</v>
      </c>
      <c r="B4" s="3194" t="s">
        <v>86</v>
      </c>
      <c r="C4" s="3194" t="s">
        <v>45</v>
      </c>
      <c r="D4" s="3194" t="s">
        <v>33</v>
      </c>
      <c r="E4" s="3194"/>
      <c r="F4" s="3194"/>
      <c r="G4" s="3194" t="s">
        <v>1</v>
      </c>
      <c r="H4" s="3194"/>
      <c r="I4" s="3194"/>
      <c r="J4" s="3194" t="s">
        <v>2</v>
      </c>
      <c r="K4" s="3194"/>
      <c r="L4" s="3194"/>
      <c r="M4" s="2847" t="s">
        <v>31</v>
      </c>
      <c r="N4" s="2847"/>
      <c r="O4" s="2847"/>
      <c r="P4" s="3221" t="s">
        <v>99</v>
      </c>
      <c r="Q4" s="3221" t="s">
        <v>126</v>
      </c>
      <c r="R4" s="3218" t="s">
        <v>166</v>
      </c>
    </row>
    <row r="5" spans="1:18" ht="24.75" customHeight="1" x14ac:dyDescent="0.2">
      <c r="A5" s="3192"/>
      <c r="B5" s="3224"/>
      <c r="C5" s="3224"/>
      <c r="D5" s="3187" t="s">
        <v>94</v>
      </c>
      <c r="E5" s="3187"/>
      <c r="F5" s="3187"/>
      <c r="G5" s="3187" t="s">
        <v>95</v>
      </c>
      <c r="H5" s="3187"/>
      <c r="I5" s="3187"/>
      <c r="J5" s="3187" t="s">
        <v>96</v>
      </c>
      <c r="K5" s="3187"/>
      <c r="L5" s="3187"/>
      <c r="M5" s="2827" t="s">
        <v>116</v>
      </c>
      <c r="N5" s="2827"/>
      <c r="O5" s="2827"/>
      <c r="P5" s="3222"/>
      <c r="Q5" s="3222"/>
      <c r="R5" s="3219"/>
    </row>
    <row r="6" spans="1:18" ht="18" customHeight="1" x14ac:dyDescent="0.2">
      <c r="A6" s="3192"/>
      <c r="B6" s="3224"/>
      <c r="C6" s="3224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19"/>
    </row>
    <row r="7" spans="1:18" ht="18" customHeight="1" thickBot="1" x14ac:dyDescent="0.25">
      <c r="A7" s="3193"/>
      <c r="B7" s="3225"/>
      <c r="C7" s="3225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223"/>
      <c r="Q7" s="3223"/>
      <c r="R7" s="3220"/>
    </row>
    <row r="8" spans="1:18" ht="36" customHeight="1" x14ac:dyDescent="0.2">
      <c r="A8" s="3230" t="s">
        <v>34</v>
      </c>
      <c r="B8" s="3211" t="s">
        <v>1813</v>
      </c>
      <c r="C8" s="82" t="s">
        <v>485</v>
      </c>
      <c r="D8" s="2622">
        <v>0</v>
      </c>
      <c r="E8" s="2622">
        <v>0</v>
      </c>
      <c r="F8" s="2622">
        <v>0</v>
      </c>
      <c r="G8" s="2622">
        <v>1</v>
      </c>
      <c r="H8" s="2622">
        <v>0</v>
      </c>
      <c r="I8" s="2622">
        <v>1</v>
      </c>
      <c r="J8" s="2622">
        <v>0</v>
      </c>
      <c r="K8" s="2622">
        <v>0</v>
      </c>
      <c r="L8" s="2622">
        <v>0</v>
      </c>
      <c r="M8" s="2622">
        <f>SUM(J8,G8,D8)</f>
        <v>1</v>
      </c>
      <c r="N8" s="2622">
        <f t="shared" ref="N8" si="0">SUM(K8,H8,E8)</f>
        <v>0</v>
      </c>
      <c r="O8" s="2622">
        <f>SUM(M8:N8)</f>
        <v>1</v>
      </c>
      <c r="P8" s="1134" t="s">
        <v>1450</v>
      </c>
      <c r="Q8" s="3198" t="s">
        <v>1452</v>
      </c>
      <c r="R8" s="3231" t="s">
        <v>128</v>
      </c>
    </row>
    <row r="9" spans="1:18" ht="36" customHeight="1" x14ac:dyDescent="0.2">
      <c r="A9" s="3205"/>
      <c r="B9" s="3187"/>
      <c r="C9" s="736" t="s">
        <v>1453</v>
      </c>
      <c r="D9" s="2091">
        <v>0</v>
      </c>
      <c r="E9" s="2091">
        <v>0</v>
      </c>
      <c r="F9" s="2091">
        <v>0</v>
      </c>
      <c r="G9" s="2623">
        <v>1</v>
      </c>
      <c r="H9" s="2623">
        <v>0</v>
      </c>
      <c r="I9" s="2623">
        <v>1</v>
      </c>
      <c r="J9" s="2091">
        <v>0</v>
      </c>
      <c r="K9" s="2091">
        <v>0</v>
      </c>
      <c r="L9" s="2091">
        <v>0</v>
      </c>
      <c r="M9" s="2623">
        <f t="shared" ref="M9:M17" si="1">SUM(J9,G9,D9)</f>
        <v>1</v>
      </c>
      <c r="N9" s="2623">
        <f t="shared" ref="N9:N17" si="2">SUM(K9,H9,E9)</f>
        <v>0</v>
      </c>
      <c r="O9" s="2623">
        <f t="shared" ref="O9:O17" si="3">SUM(M9:N9)</f>
        <v>1</v>
      </c>
      <c r="P9" s="148" t="s">
        <v>1454</v>
      </c>
      <c r="Q9" s="3199"/>
      <c r="R9" s="3206"/>
    </row>
    <row r="10" spans="1:18" s="679" customFormat="1" ht="36" customHeight="1" x14ac:dyDescent="0.2">
      <c r="A10" s="3205"/>
      <c r="B10" s="3205" t="s">
        <v>1455</v>
      </c>
      <c r="C10" s="3212"/>
      <c r="D10" s="2091">
        <f>SUM(D8:D9)</f>
        <v>0</v>
      </c>
      <c r="E10" s="2091">
        <f>SUM(E8:E9)</f>
        <v>0</v>
      </c>
      <c r="F10" s="2623">
        <f t="shared" ref="F10:F16" si="4">SUM(D10:E10)</f>
        <v>0</v>
      </c>
      <c r="G10" s="2091">
        <f>SUM(G8:G9)</f>
        <v>2</v>
      </c>
      <c r="H10" s="2091">
        <f>SUM(H8:H9)</f>
        <v>0</v>
      </c>
      <c r="I10" s="2623">
        <f t="shared" ref="I10:I16" si="5">SUM(G10:H10)</f>
        <v>2</v>
      </c>
      <c r="J10" s="2091">
        <f>SUM(J8:J9)</f>
        <v>0</v>
      </c>
      <c r="K10" s="2091">
        <f>SUM(K8:K9)</f>
        <v>0</v>
      </c>
      <c r="L10" s="2623">
        <f t="shared" ref="L10:L16" si="6">SUM(J10:K10)</f>
        <v>0</v>
      </c>
      <c r="M10" s="2623">
        <f t="shared" si="1"/>
        <v>2</v>
      </c>
      <c r="N10" s="2623">
        <f t="shared" si="2"/>
        <v>0</v>
      </c>
      <c r="O10" s="2623">
        <f t="shared" si="3"/>
        <v>2</v>
      </c>
      <c r="P10" s="3200" t="s">
        <v>133</v>
      </c>
      <c r="Q10" s="3206"/>
      <c r="R10" s="3206"/>
    </row>
    <row r="11" spans="1:18" s="679" customFormat="1" ht="36" customHeight="1" x14ac:dyDescent="0.2">
      <c r="A11" s="3205"/>
      <c r="B11" s="3232" t="s">
        <v>47</v>
      </c>
      <c r="C11" s="1133" t="s">
        <v>1456</v>
      </c>
      <c r="D11" s="2091">
        <v>6</v>
      </c>
      <c r="E11" s="2091">
        <v>3</v>
      </c>
      <c r="F11" s="2623">
        <v>9</v>
      </c>
      <c r="G11" s="2091">
        <v>3</v>
      </c>
      <c r="H11" s="2091">
        <v>2</v>
      </c>
      <c r="I11" s="2623">
        <v>5</v>
      </c>
      <c r="J11" s="2091">
        <v>2</v>
      </c>
      <c r="K11" s="2091">
        <v>1</v>
      </c>
      <c r="L11" s="2623">
        <v>3</v>
      </c>
      <c r="M11" s="2623">
        <f t="shared" si="1"/>
        <v>11</v>
      </c>
      <c r="N11" s="2623">
        <f t="shared" si="2"/>
        <v>6</v>
      </c>
      <c r="O11" s="2623">
        <f t="shared" si="3"/>
        <v>17</v>
      </c>
      <c r="P11" s="148" t="s">
        <v>1457</v>
      </c>
      <c r="Q11" s="3206" t="s">
        <v>129</v>
      </c>
      <c r="R11" s="3206"/>
    </row>
    <row r="12" spans="1:18" s="679" customFormat="1" ht="36" customHeight="1" x14ac:dyDescent="0.2">
      <c r="A12" s="3205"/>
      <c r="B12" s="3232"/>
      <c r="C12" s="736" t="s">
        <v>1458</v>
      </c>
      <c r="D12" s="2091">
        <v>0</v>
      </c>
      <c r="E12" s="2091">
        <v>0</v>
      </c>
      <c r="F12" s="2623">
        <v>0</v>
      </c>
      <c r="G12" s="2091">
        <v>3</v>
      </c>
      <c r="H12" s="2091">
        <v>5</v>
      </c>
      <c r="I12" s="2623">
        <v>8</v>
      </c>
      <c r="J12" s="2091">
        <v>4</v>
      </c>
      <c r="K12" s="2091">
        <v>3</v>
      </c>
      <c r="L12" s="2623">
        <v>7</v>
      </c>
      <c r="M12" s="2623">
        <f t="shared" si="1"/>
        <v>7</v>
      </c>
      <c r="N12" s="2623">
        <f t="shared" si="2"/>
        <v>8</v>
      </c>
      <c r="O12" s="2623">
        <f t="shared" si="3"/>
        <v>15</v>
      </c>
      <c r="P12" s="148" t="s">
        <v>1459</v>
      </c>
      <c r="Q12" s="3206"/>
      <c r="R12" s="3206"/>
    </row>
    <row r="13" spans="1:18" s="679" customFormat="1" ht="36" customHeight="1" x14ac:dyDescent="0.2">
      <c r="A13" s="3205"/>
      <c r="B13" s="3232" t="s">
        <v>46</v>
      </c>
      <c r="C13" s="3232"/>
      <c r="D13" s="2091">
        <f>SUM(D11:D12)</f>
        <v>6</v>
      </c>
      <c r="E13" s="2091">
        <f>SUM(E11:E12)</f>
        <v>3</v>
      </c>
      <c r="F13" s="2623">
        <f t="shared" si="4"/>
        <v>9</v>
      </c>
      <c r="G13" s="2091">
        <f t="shared" ref="G13:K13" si="7">SUM(G11:G12)</f>
        <v>6</v>
      </c>
      <c r="H13" s="2091">
        <f t="shared" si="7"/>
        <v>7</v>
      </c>
      <c r="I13" s="2623">
        <f t="shared" si="5"/>
        <v>13</v>
      </c>
      <c r="J13" s="2091">
        <f t="shared" si="7"/>
        <v>6</v>
      </c>
      <c r="K13" s="2091">
        <f t="shared" si="7"/>
        <v>4</v>
      </c>
      <c r="L13" s="2623">
        <f t="shared" si="6"/>
        <v>10</v>
      </c>
      <c r="M13" s="2623">
        <f t="shared" si="1"/>
        <v>18</v>
      </c>
      <c r="N13" s="2623">
        <f t="shared" si="2"/>
        <v>14</v>
      </c>
      <c r="O13" s="2623">
        <f t="shared" si="3"/>
        <v>32</v>
      </c>
      <c r="P13" s="3206" t="s">
        <v>133</v>
      </c>
      <c r="Q13" s="3206"/>
      <c r="R13" s="3206"/>
    </row>
    <row r="14" spans="1:18" s="679" customFormat="1" ht="36" customHeight="1" x14ac:dyDescent="0.2">
      <c r="A14" s="3205"/>
      <c r="B14" s="3233" t="s">
        <v>1307</v>
      </c>
      <c r="C14" s="1133" t="s">
        <v>1306</v>
      </c>
      <c r="D14" s="2091">
        <v>0</v>
      </c>
      <c r="E14" s="2091">
        <v>0</v>
      </c>
      <c r="F14" s="2091">
        <v>0</v>
      </c>
      <c r="G14" s="2091">
        <v>0</v>
      </c>
      <c r="H14" s="2091">
        <v>0</v>
      </c>
      <c r="I14" s="2623">
        <v>0</v>
      </c>
      <c r="J14" s="2091">
        <v>4</v>
      </c>
      <c r="K14" s="2091">
        <v>3</v>
      </c>
      <c r="L14" s="2623">
        <v>7</v>
      </c>
      <c r="M14" s="2623">
        <f t="shared" si="1"/>
        <v>4</v>
      </c>
      <c r="N14" s="2623">
        <f t="shared" si="2"/>
        <v>3</v>
      </c>
      <c r="O14" s="2623">
        <f t="shared" si="3"/>
        <v>7</v>
      </c>
      <c r="P14" s="1135" t="s">
        <v>315</v>
      </c>
      <c r="Q14" s="3226" t="s">
        <v>315</v>
      </c>
      <c r="R14" s="3206"/>
    </row>
    <row r="15" spans="1:18" s="679" customFormat="1" ht="36" customHeight="1" x14ac:dyDescent="0.2">
      <c r="A15" s="3205"/>
      <c r="B15" s="3234"/>
      <c r="C15" s="1133" t="s">
        <v>842</v>
      </c>
      <c r="D15" s="2091">
        <v>0</v>
      </c>
      <c r="E15" s="2091">
        <v>0</v>
      </c>
      <c r="F15" s="2091">
        <v>0</v>
      </c>
      <c r="G15" s="2091">
        <v>3</v>
      </c>
      <c r="H15" s="2091">
        <v>9</v>
      </c>
      <c r="I15" s="2623">
        <v>12</v>
      </c>
      <c r="J15" s="2091">
        <v>0</v>
      </c>
      <c r="K15" s="2091">
        <v>0</v>
      </c>
      <c r="L15" s="2623">
        <v>0</v>
      </c>
      <c r="M15" s="2623">
        <f t="shared" si="1"/>
        <v>3</v>
      </c>
      <c r="N15" s="2623">
        <f t="shared" si="2"/>
        <v>9</v>
      </c>
      <c r="O15" s="2623">
        <f t="shared" si="3"/>
        <v>12</v>
      </c>
      <c r="P15" s="1398" t="s">
        <v>488</v>
      </c>
      <c r="Q15" s="3227"/>
      <c r="R15" s="3206"/>
    </row>
    <row r="16" spans="1:18" s="679" customFormat="1" ht="36" customHeight="1" x14ac:dyDescent="0.2">
      <c r="A16" s="3205"/>
      <c r="B16" s="3232" t="s">
        <v>46</v>
      </c>
      <c r="C16" s="3232"/>
      <c r="D16" s="2091">
        <f>SUM(D14:D15)</f>
        <v>0</v>
      </c>
      <c r="E16" s="2091">
        <f t="shared" ref="E16:K16" si="8">SUM(E14:E15)</f>
        <v>0</v>
      </c>
      <c r="F16" s="2623">
        <f t="shared" si="4"/>
        <v>0</v>
      </c>
      <c r="G16" s="2091">
        <f t="shared" si="8"/>
        <v>3</v>
      </c>
      <c r="H16" s="2091">
        <f t="shared" si="8"/>
        <v>9</v>
      </c>
      <c r="I16" s="2623">
        <f t="shared" si="5"/>
        <v>12</v>
      </c>
      <c r="J16" s="2091">
        <f t="shared" si="8"/>
        <v>4</v>
      </c>
      <c r="K16" s="2091">
        <f t="shared" si="8"/>
        <v>3</v>
      </c>
      <c r="L16" s="2623">
        <f t="shared" si="6"/>
        <v>7</v>
      </c>
      <c r="M16" s="2623">
        <f t="shared" si="1"/>
        <v>7</v>
      </c>
      <c r="N16" s="2623">
        <f t="shared" si="2"/>
        <v>12</v>
      </c>
      <c r="O16" s="2623">
        <f t="shared" si="3"/>
        <v>19</v>
      </c>
      <c r="P16" s="3206" t="s">
        <v>133</v>
      </c>
      <c r="Q16" s="3206"/>
      <c r="R16" s="3206"/>
    </row>
    <row r="17" spans="1:18" s="679" customFormat="1" ht="36" customHeight="1" x14ac:dyDescent="0.2">
      <c r="A17" s="3205"/>
      <c r="B17" s="2000" t="s">
        <v>304</v>
      </c>
      <c r="C17" s="1133" t="s">
        <v>489</v>
      </c>
      <c r="D17" s="2091">
        <v>0</v>
      </c>
      <c r="E17" s="2091">
        <v>0</v>
      </c>
      <c r="F17" s="2091">
        <v>0</v>
      </c>
      <c r="G17" s="2091">
        <v>3</v>
      </c>
      <c r="H17" s="2091">
        <v>8</v>
      </c>
      <c r="I17" s="2623">
        <v>11</v>
      </c>
      <c r="J17" s="2091">
        <v>4</v>
      </c>
      <c r="K17" s="2091">
        <v>5</v>
      </c>
      <c r="L17" s="2623">
        <v>9</v>
      </c>
      <c r="M17" s="2623">
        <f t="shared" si="1"/>
        <v>7</v>
      </c>
      <c r="N17" s="2623">
        <f t="shared" si="2"/>
        <v>13</v>
      </c>
      <c r="O17" s="2623">
        <f t="shared" si="3"/>
        <v>20</v>
      </c>
      <c r="P17" s="148" t="s">
        <v>305</v>
      </c>
      <c r="Q17" s="2001" t="s">
        <v>305</v>
      </c>
      <c r="R17" s="3206"/>
    </row>
    <row r="18" spans="1:18" s="679" customFormat="1" ht="36" customHeight="1" x14ac:dyDescent="0.2">
      <c r="A18" s="3205"/>
      <c r="B18" s="736" t="s">
        <v>342</v>
      </c>
      <c r="C18" s="1986" t="s">
        <v>1711</v>
      </c>
      <c r="D18" s="2091">
        <v>0</v>
      </c>
      <c r="E18" s="2091">
        <v>0</v>
      </c>
      <c r="F18" s="2091">
        <v>0</v>
      </c>
      <c r="G18" s="2091">
        <v>1</v>
      </c>
      <c r="H18" s="2091">
        <v>1</v>
      </c>
      <c r="I18" s="2623">
        <v>2</v>
      </c>
      <c r="J18" s="2091">
        <v>1</v>
      </c>
      <c r="K18" s="2091">
        <v>0</v>
      </c>
      <c r="L18" s="2623">
        <v>1</v>
      </c>
      <c r="M18" s="2623">
        <f t="shared" ref="M18:M20" si="9">SUM(J18,G18,D18)</f>
        <v>2</v>
      </c>
      <c r="N18" s="2623">
        <f t="shared" ref="N18:N20" si="10">SUM(K18,H18,E18)</f>
        <v>1</v>
      </c>
      <c r="O18" s="2623">
        <f t="shared" ref="O18:O20" si="11">SUM(M18:N18)</f>
        <v>3</v>
      </c>
      <c r="P18" s="1983" t="s">
        <v>1952</v>
      </c>
      <c r="Q18" s="1982" t="s">
        <v>2352</v>
      </c>
      <c r="R18" s="3206"/>
    </row>
    <row r="19" spans="1:18" s="679" customFormat="1" ht="36" customHeight="1" x14ac:dyDescent="0.2">
      <c r="A19" s="3205"/>
      <c r="B19" s="245" t="s">
        <v>309</v>
      </c>
      <c r="C19" s="878" t="s">
        <v>490</v>
      </c>
      <c r="D19" s="2091">
        <v>0</v>
      </c>
      <c r="E19" s="2091">
        <v>0</v>
      </c>
      <c r="F19" s="2091">
        <v>0</v>
      </c>
      <c r="G19" s="2091">
        <v>0</v>
      </c>
      <c r="H19" s="2091">
        <v>0</v>
      </c>
      <c r="I19" s="2623">
        <v>0</v>
      </c>
      <c r="J19" s="2091">
        <v>1</v>
      </c>
      <c r="K19" s="2091">
        <v>1</v>
      </c>
      <c r="L19" s="2623">
        <v>2</v>
      </c>
      <c r="M19" s="2623">
        <f t="shared" si="9"/>
        <v>1</v>
      </c>
      <c r="N19" s="2623">
        <f t="shared" si="10"/>
        <v>1</v>
      </c>
      <c r="O19" s="2623">
        <f t="shared" si="11"/>
        <v>2</v>
      </c>
      <c r="P19" s="1275" t="s">
        <v>1808</v>
      </c>
      <c r="Q19" s="1275" t="s">
        <v>2276</v>
      </c>
      <c r="R19" s="3206"/>
    </row>
    <row r="20" spans="1:18" s="679" customFormat="1" ht="36" customHeight="1" x14ac:dyDescent="0.2">
      <c r="A20" s="3205"/>
      <c r="B20" s="678" t="s">
        <v>48</v>
      </c>
      <c r="C20" s="678" t="s">
        <v>48</v>
      </c>
      <c r="D20" s="2091">
        <v>0</v>
      </c>
      <c r="E20" s="2091">
        <v>0</v>
      </c>
      <c r="F20" s="2091">
        <v>0</v>
      </c>
      <c r="G20" s="2091">
        <v>4</v>
      </c>
      <c r="H20" s="2091">
        <v>11</v>
      </c>
      <c r="I20" s="2623">
        <v>15</v>
      </c>
      <c r="J20" s="2091">
        <v>5</v>
      </c>
      <c r="K20" s="2091">
        <v>7</v>
      </c>
      <c r="L20" s="2623">
        <v>12</v>
      </c>
      <c r="M20" s="2623">
        <f t="shared" si="9"/>
        <v>9</v>
      </c>
      <c r="N20" s="2623">
        <f t="shared" si="10"/>
        <v>18</v>
      </c>
      <c r="O20" s="2623">
        <f t="shared" si="11"/>
        <v>27</v>
      </c>
      <c r="P20" s="1275" t="s">
        <v>312</v>
      </c>
      <c r="Q20" s="1275" t="s">
        <v>312</v>
      </c>
      <c r="R20" s="3206"/>
    </row>
    <row r="21" spans="1:18" s="679" customFormat="1" ht="27.75" customHeight="1" thickBot="1" x14ac:dyDescent="0.25">
      <c r="A21" s="3228" t="s">
        <v>92</v>
      </c>
      <c r="B21" s="3228"/>
      <c r="C21" s="3228"/>
      <c r="D21" s="2624">
        <f>SUM(D17:D20,D16,D13,D10)</f>
        <v>6</v>
      </c>
      <c r="E21" s="2624">
        <f t="shared" ref="E21:O21" si="12">SUM(E17:E20,E16,E13,E10)</f>
        <v>3</v>
      </c>
      <c r="F21" s="2624">
        <f t="shared" si="12"/>
        <v>9</v>
      </c>
      <c r="G21" s="2624">
        <f t="shared" si="12"/>
        <v>19</v>
      </c>
      <c r="H21" s="2624">
        <f t="shared" si="12"/>
        <v>36</v>
      </c>
      <c r="I21" s="2624">
        <f t="shared" si="12"/>
        <v>55</v>
      </c>
      <c r="J21" s="2624">
        <f t="shared" si="12"/>
        <v>21</v>
      </c>
      <c r="K21" s="2624">
        <f t="shared" si="12"/>
        <v>20</v>
      </c>
      <c r="L21" s="2624">
        <f t="shared" si="12"/>
        <v>41</v>
      </c>
      <c r="M21" s="2624">
        <f t="shared" si="12"/>
        <v>46</v>
      </c>
      <c r="N21" s="2624">
        <f t="shared" si="12"/>
        <v>59</v>
      </c>
      <c r="O21" s="2624">
        <f t="shared" si="12"/>
        <v>105</v>
      </c>
      <c r="P21" s="3229" t="s">
        <v>130</v>
      </c>
      <c r="Q21" s="3229"/>
      <c r="R21" s="3229"/>
    </row>
    <row r="22" spans="1:18" s="679" customFormat="1" ht="21.75" customHeight="1" x14ac:dyDescent="0.2"/>
    <row r="23" spans="1:18" s="679" customFormat="1" ht="21.75" customHeight="1" x14ac:dyDescent="0.2"/>
    <row r="24" spans="1:18" s="679" customFormat="1" ht="21.75" customHeight="1" x14ac:dyDescent="0.2"/>
    <row r="25" spans="1:18" s="679" customFormat="1" ht="21.75" customHeight="1" x14ac:dyDescent="0.2"/>
    <row r="26" spans="1:18" s="679" customFormat="1" ht="20.25" customHeight="1" thickBot="1" x14ac:dyDescent="0.3">
      <c r="A26" s="669" t="s">
        <v>2141</v>
      </c>
      <c r="C26" s="684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3210" t="s">
        <v>2142</v>
      </c>
      <c r="Q26" s="3210"/>
      <c r="R26" s="3210"/>
    </row>
    <row r="27" spans="1:18" s="679" customFormat="1" ht="20.25" customHeight="1" thickTop="1" x14ac:dyDescent="0.2">
      <c r="A27" s="3191" t="s">
        <v>44</v>
      </c>
      <c r="B27" s="3194" t="s">
        <v>86</v>
      </c>
      <c r="C27" s="3194" t="s">
        <v>45</v>
      </c>
      <c r="D27" s="3194" t="s">
        <v>33</v>
      </c>
      <c r="E27" s="3194"/>
      <c r="F27" s="3194"/>
      <c r="G27" s="3194" t="s">
        <v>1</v>
      </c>
      <c r="H27" s="3194"/>
      <c r="I27" s="3194"/>
      <c r="J27" s="3194" t="s">
        <v>2</v>
      </c>
      <c r="K27" s="3194"/>
      <c r="L27" s="3194"/>
      <c r="M27" s="2847" t="s">
        <v>31</v>
      </c>
      <c r="N27" s="2847"/>
      <c r="O27" s="2847"/>
      <c r="P27" s="3221" t="s">
        <v>99</v>
      </c>
      <c r="Q27" s="3221" t="s">
        <v>126</v>
      </c>
      <c r="R27" s="3218" t="s">
        <v>166</v>
      </c>
    </row>
    <row r="28" spans="1:18" s="679" customFormat="1" ht="20.25" customHeight="1" x14ac:dyDescent="0.2">
      <c r="A28" s="3192"/>
      <c r="B28" s="3224"/>
      <c r="C28" s="3224"/>
      <c r="D28" s="3187" t="s">
        <v>94</v>
      </c>
      <c r="E28" s="3187"/>
      <c r="F28" s="3187"/>
      <c r="G28" s="3187" t="s">
        <v>95</v>
      </c>
      <c r="H28" s="3187"/>
      <c r="I28" s="3187"/>
      <c r="J28" s="3187" t="s">
        <v>96</v>
      </c>
      <c r="K28" s="3187"/>
      <c r="L28" s="3187"/>
      <c r="M28" s="2827" t="s">
        <v>116</v>
      </c>
      <c r="N28" s="2827"/>
      <c r="O28" s="2827"/>
      <c r="P28" s="3222"/>
      <c r="Q28" s="3222"/>
      <c r="R28" s="3219"/>
    </row>
    <row r="29" spans="1:18" s="679" customFormat="1" ht="20.25" customHeight="1" x14ac:dyDescent="0.2">
      <c r="A29" s="3192"/>
      <c r="B29" s="3224"/>
      <c r="C29" s="3224"/>
      <c r="D29" s="2559" t="s">
        <v>204</v>
      </c>
      <c r="E29" s="2559" t="s">
        <v>2833</v>
      </c>
      <c r="F29" s="2559" t="s">
        <v>26</v>
      </c>
      <c r="G29" s="2559" t="s">
        <v>204</v>
      </c>
      <c r="H29" s="2559" t="s">
        <v>2833</v>
      </c>
      <c r="I29" s="2559" t="s">
        <v>26</v>
      </c>
      <c r="J29" s="2559" t="s">
        <v>204</v>
      </c>
      <c r="K29" s="2559" t="s">
        <v>2833</v>
      </c>
      <c r="L29" s="2559" t="s">
        <v>26</v>
      </c>
      <c r="M29" s="2559" t="s">
        <v>204</v>
      </c>
      <c r="N29" s="2559" t="s">
        <v>2833</v>
      </c>
      <c r="O29" s="2559" t="s">
        <v>26</v>
      </c>
      <c r="P29" s="3222"/>
      <c r="Q29" s="3222"/>
      <c r="R29" s="3219"/>
    </row>
    <row r="30" spans="1:18" s="679" customFormat="1" ht="20.25" customHeight="1" thickBot="1" x14ac:dyDescent="0.25">
      <c r="A30" s="3193"/>
      <c r="B30" s="3225"/>
      <c r="C30" s="3225"/>
      <c r="D30" s="79" t="s">
        <v>181</v>
      </c>
      <c r="E30" s="79" t="s">
        <v>182</v>
      </c>
      <c r="F30" s="79" t="s">
        <v>183</v>
      </c>
      <c r="G30" s="79" t="s">
        <v>181</v>
      </c>
      <c r="H30" s="79" t="s">
        <v>182</v>
      </c>
      <c r="I30" s="79" t="s">
        <v>183</v>
      </c>
      <c r="J30" s="79" t="s">
        <v>181</v>
      </c>
      <c r="K30" s="79" t="s">
        <v>182</v>
      </c>
      <c r="L30" s="79" t="s">
        <v>183</v>
      </c>
      <c r="M30" s="79" t="s">
        <v>181</v>
      </c>
      <c r="N30" s="79" t="s">
        <v>182</v>
      </c>
      <c r="O30" s="79" t="s">
        <v>183</v>
      </c>
      <c r="P30" s="3223"/>
      <c r="Q30" s="3223"/>
      <c r="R30" s="3220"/>
    </row>
    <row r="31" spans="1:18" s="679" customFormat="1" ht="26.25" customHeight="1" x14ac:dyDescent="0.2">
      <c r="A31" s="3211" t="s">
        <v>51</v>
      </c>
      <c r="B31" s="82" t="s">
        <v>52</v>
      </c>
      <c r="C31" s="82"/>
      <c r="D31" s="2091">
        <v>0</v>
      </c>
      <c r="E31" s="2091">
        <v>0</v>
      </c>
      <c r="F31" s="2091">
        <f>SUM(D31:E31)</f>
        <v>0</v>
      </c>
      <c r="G31" s="2091">
        <v>16</v>
      </c>
      <c r="H31" s="2091">
        <v>8</v>
      </c>
      <c r="I31" s="2091">
        <v>24</v>
      </c>
      <c r="J31" s="2091">
        <v>0</v>
      </c>
      <c r="K31" s="2091">
        <v>0</v>
      </c>
      <c r="L31" s="2091">
        <v>0</v>
      </c>
      <c r="M31" s="2623">
        <f>SUM(J31,G31,D31)</f>
        <v>16</v>
      </c>
      <c r="N31" s="2623">
        <f>SUM(K31,H31,E31)</f>
        <v>8</v>
      </c>
      <c r="O31" s="2623">
        <f>SUM(M31:N31)</f>
        <v>24</v>
      </c>
      <c r="P31" s="1134"/>
      <c r="Q31" s="1134" t="s">
        <v>132</v>
      </c>
      <c r="R31" s="3198" t="s">
        <v>100</v>
      </c>
    </row>
    <row r="32" spans="1:18" s="679" customFormat="1" ht="21.75" customHeight="1" x14ac:dyDescent="0.2">
      <c r="A32" s="3187"/>
      <c r="B32" s="736" t="s">
        <v>53</v>
      </c>
      <c r="C32" s="736"/>
      <c r="D32" s="2625">
        <v>0</v>
      </c>
      <c r="E32" s="2625">
        <v>0</v>
      </c>
      <c r="F32" s="2091">
        <f t="shared" ref="F32:F48" si="13">SUM(D32:E32)</f>
        <v>0</v>
      </c>
      <c r="G32" s="2625">
        <v>4</v>
      </c>
      <c r="H32" s="2625">
        <v>4</v>
      </c>
      <c r="I32" s="2091">
        <v>8</v>
      </c>
      <c r="J32" s="2625">
        <v>5</v>
      </c>
      <c r="K32" s="2625">
        <v>0</v>
      </c>
      <c r="L32" s="2091">
        <v>5</v>
      </c>
      <c r="M32" s="2623">
        <f t="shared" ref="M32:M48" si="14">SUM(J32,G32,D32)</f>
        <v>9</v>
      </c>
      <c r="N32" s="2623">
        <f t="shared" ref="N32:N48" si="15">SUM(K32,H32,E32)</f>
        <v>4</v>
      </c>
      <c r="O32" s="2623">
        <f t="shared" ref="O32:O48" si="16">SUM(M32:N32)</f>
        <v>13</v>
      </c>
      <c r="P32" s="148"/>
      <c r="Q32" s="148" t="s">
        <v>1467</v>
      </c>
      <c r="R32" s="3199"/>
    </row>
    <row r="33" spans="1:18" s="679" customFormat="1" ht="40.5" customHeight="1" x14ac:dyDescent="0.2">
      <c r="A33" s="3187"/>
      <c r="B33" s="736" t="s">
        <v>1468</v>
      </c>
      <c r="C33" s="1133" t="s">
        <v>2010</v>
      </c>
      <c r="D33" s="2625">
        <v>0</v>
      </c>
      <c r="E33" s="2625">
        <v>0</v>
      </c>
      <c r="F33" s="2091">
        <f t="shared" si="13"/>
        <v>0</v>
      </c>
      <c r="G33" s="2091">
        <v>9</v>
      </c>
      <c r="H33" s="2091">
        <v>7</v>
      </c>
      <c r="I33" s="2091">
        <v>16</v>
      </c>
      <c r="J33" s="2091">
        <v>0</v>
      </c>
      <c r="K33" s="2091">
        <v>0</v>
      </c>
      <c r="L33" s="2091">
        <v>0</v>
      </c>
      <c r="M33" s="2623">
        <f t="shared" si="14"/>
        <v>9</v>
      </c>
      <c r="N33" s="2623">
        <f t="shared" si="15"/>
        <v>7</v>
      </c>
      <c r="O33" s="2623">
        <f t="shared" si="16"/>
        <v>16</v>
      </c>
      <c r="P33" s="148" t="s">
        <v>2011</v>
      </c>
      <c r="Q33" s="148" t="s">
        <v>580</v>
      </c>
      <c r="R33" s="3199"/>
    </row>
    <row r="34" spans="1:18" s="679" customFormat="1" ht="31.5" customHeight="1" x14ac:dyDescent="0.2">
      <c r="A34" s="3187"/>
      <c r="B34" s="1133" t="s">
        <v>1629</v>
      </c>
      <c r="C34" s="1133"/>
      <c r="D34" s="2625">
        <v>0</v>
      </c>
      <c r="E34" s="2625">
        <v>0</v>
      </c>
      <c r="F34" s="2091">
        <f t="shared" si="13"/>
        <v>0</v>
      </c>
      <c r="G34" s="2091">
        <v>3</v>
      </c>
      <c r="H34" s="2091">
        <v>9</v>
      </c>
      <c r="I34" s="2091">
        <v>12</v>
      </c>
      <c r="J34" s="2091">
        <v>2</v>
      </c>
      <c r="K34" s="2091">
        <v>2</v>
      </c>
      <c r="L34" s="2091">
        <v>4</v>
      </c>
      <c r="M34" s="2623">
        <f t="shared" si="14"/>
        <v>5</v>
      </c>
      <c r="N34" s="2623">
        <f t="shared" si="15"/>
        <v>11</v>
      </c>
      <c r="O34" s="2623">
        <f t="shared" si="16"/>
        <v>16</v>
      </c>
      <c r="P34" s="148"/>
      <c r="Q34" s="1038" t="s">
        <v>1643</v>
      </c>
      <c r="R34" s="3199"/>
    </row>
    <row r="35" spans="1:18" s="679" customFormat="1" ht="33.75" customHeight="1" x14ac:dyDescent="0.2">
      <c r="A35" s="3187"/>
      <c r="B35" s="1133" t="s">
        <v>1134</v>
      </c>
      <c r="C35" s="1133"/>
      <c r="D35" s="2625">
        <v>0</v>
      </c>
      <c r="E35" s="2625">
        <v>0</v>
      </c>
      <c r="F35" s="2091">
        <f t="shared" si="13"/>
        <v>0</v>
      </c>
      <c r="G35" s="2091">
        <v>0</v>
      </c>
      <c r="H35" s="2091">
        <v>0</v>
      </c>
      <c r="I35" s="2091">
        <v>0</v>
      </c>
      <c r="J35" s="2091">
        <v>0</v>
      </c>
      <c r="K35" s="2091">
        <v>0</v>
      </c>
      <c r="L35" s="2091">
        <v>0</v>
      </c>
      <c r="M35" s="2623">
        <f t="shared" si="14"/>
        <v>0</v>
      </c>
      <c r="N35" s="2623">
        <f t="shared" si="15"/>
        <v>0</v>
      </c>
      <c r="O35" s="2623">
        <f t="shared" si="16"/>
        <v>0</v>
      </c>
      <c r="P35" s="148"/>
      <c r="Q35" s="148" t="s">
        <v>583</v>
      </c>
      <c r="R35" s="3199"/>
    </row>
    <row r="36" spans="1:18" s="679" customFormat="1" ht="31.5" customHeight="1" x14ac:dyDescent="0.2">
      <c r="A36" s="3187"/>
      <c r="B36" s="736" t="s">
        <v>1470</v>
      </c>
      <c r="C36" s="1133"/>
      <c r="D36" s="2625">
        <v>0</v>
      </c>
      <c r="E36" s="2625">
        <v>0</v>
      </c>
      <c r="F36" s="2091">
        <f t="shared" si="13"/>
        <v>0</v>
      </c>
      <c r="G36" s="2091">
        <v>1</v>
      </c>
      <c r="H36" s="2091">
        <v>6</v>
      </c>
      <c r="I36" s="2091">
        <v>7</v>
      </c>
      <c r="J36" s="2091">
        <v>0</v>
      </c>
      <c r="K36" s="2091">
        <v>0</v>
      </c>
      <c r="L36" s="2091">
        <v>0</v>
      </c>
      <c r="M36" s="2623">
        <f t="shared" si="14"/>
        <v>1</v>
      </c>
      <c r="N36" s="2623">
        <f t="shared" si="15"/>
        <v>6</v>
      </c>
      <c r="O36" s="2623">
        <f t="shared" si="16"/>
        <v>7</v>
      </c>
      <c r="P36" s="1038"/>
      <c r="Q36" s="148" t="s">
        <v>1471</v>
      </c>
      <c r="R36" s="3199"/>
    </row>
    <row r="37" spans="1:18" s="679" customFormat="1" ht="28.5" customHeight="1" x14ac:dyDescent="0.2">
      <c r="A37" s="3187"/>
      <c r="B37" s="736" t="s">
        <v>1472</v>
      </c>
      <c r="C37" s="1133"/>
      <c r="D37" s="2625">
        <v>0</v>
      </c>
      <c r="E37" s="2625">
        <v>0</v>
      </c>
      <c r="F37" s="2091">
        <f t="shared" si="13"/>
        <v>0</v>
      </c>
      <c r="G37" s="2091">
        <v>6</v>
      </c>
      <c r="H37" s="2091">
        <v>9</v>
      </c>
      <c r="I37" s="2091">
        <v>15</v>
      </c>
      <c r="J37" s="2091">
        <v>0</v>
      </c>
      <c r="K37" s="2091">
        <v>0</v>
      </c>
      <c r="L37" s="2091">
        <v>0</v>
      </c>
      <c r="M37" s="2623">
        <f t="shared" si="14"/>
        <v>6</v>
      </c>
      <c r="N37" s="2623">
        <f t="shared" si="15"/>
        <v>9</v>
      </c>
      <c r="O37" s="2623">
        <f t="shared" si="16"/>
        <v>15</v>
      </c>
      <c r="P37" s="148"/>
      <c r="Q37" s="148" t="s">
        <v>319</v>
      </c>
      <c r="R37" s="3199"/>
    </row>
    <row r="38" spans="1:18" s="679" customFormat="1" ht="31.5" customHeight="1" x14ac:dyDescent="0.2">
      <c r="A38" s="3212"/>
      <c r="B38" s="736" t="s">
        <v>1630</v>
      </c>
      <c r="C38" s="1133"/>
      <c r="D38" s="2625">
        <v>0</v>
      </c>
      <c r="E38" s="2625">
        <v>0</v>
      </c>
      <c r="F38" s="2091">
        <f t="shared" si="13"/>
        <v>0</v>
      </c>
      <c r="G38" s="2091">
        <v>4</v>
      </c>
      <c r="H38" s="2091">
        <v>11</v>
      </c>
      <c r="I38" s="2091">
        <v>15</v>
      </c>
      <c r="J38" s="2091">
        <v>0</v>
      </c>
      <c r="K38" s="2091">
        <v>0</v>
      </c>
      <c r="L38" s="2091">
        <v>0</v>
      </c>
      <c r="M38" s="2623">
        <f t="shared" si="14"/>
        <v>4</v>
      </c>
      <c r="N38" s="2623">
        <f t="shared" si="15"/>
        <v>11</v>
      </c>
      <c r="O38" s="2623">
        <f t="shared" si="16"/>
        <v>15</v>
      </c>
      <c r="P38" s="148"/>
      <c r="Q38" s="148" t="s">
        <v>1669</v>
      </c>
      <c r="R38" s="3200"/>
    </row>
    <row r="39" spans="1:18" s="679" customFormat="1" ht="26.25" customHeight="1" x14ac:dyDescent="0.2">
      <c r="A39" s="3205" t="s">
        <v>92</v>
      </c>
      <c r="B39" s="3205"/>
      <c r="C39" s="3205"/>
      <c r="D39" s="2091">
        <f>SUM(D31:D38)</f>
        <v>0</v>
      </c>
      <c r="E39" s="2091">
        <f t="shared" ref="E39:K41" si="17">SUM(E31:E38)</f>
        <v>0</v>
      </c>
      <c r="F39" s="2091">
        <f t="shared" si="13"/>
        <v>0</v>
      </c>
      <c r="G39" s="2091">
        <f t="shared" si="17"/>
        <v>43</v>
      </c>
      <c r="H39" s="2091">
        <f t="shared" si="17"/>
        <v>54</v>
      </c>
      <c r="I39" s="2091">
        <f t="shared" ref="I39:I47" si="18">SUM(G39:H39)</f>
        <v>97</v>
      </c>
      <c r="J39" s="2091">
        <f t="shared" si="17"/>
        <v>7</v>
      </c>
      <c r="K39" s="2091">
        <f t="shared" si="17"/>
        <v>2</v>
      </c>
      <c r="L39" s="2091">
        <f t="shared" ref="L39:L47" si="19">SUM(J39:K39)</f>
        <v>9</v>
      </c>
      <c r="M39" s="2623">
        <f t="shared" si="14"/>
        <v>50</v>
      </c>
      <c r="N39" s="2623">
        <f t="shared" si="15"/>
        <v>56</v>
      </c>
      <c r="O39" s="2623">
        <f t="shared" si="16"/>
        <v>106</v>
      </c>
      <c r="P39" s="3206" t="s">
        <v>130</v>
      </c>
      <c r="Q39" s="3206"/>
      <c r="R39" s="3206"/>
    </row>
    <row r="40" spans="1:18" s="679" customFormat="1" ht="50.25" customHeight="1" x14ac:dyDescent="0.2">
      <c r="A40" s="3205" t="s">
        <v>1473</v>
      </c>
      <c r="B40" s="736" t="s">
        <v>1473</v>
      </c>
      <c r="C40" s="743"/>
      <c r="D40" s="2091">
        <f>SUM(D32:D39)</f>
        <v>0</v>
      </c>
      <c r="E40" s="2091">
        <f t="shared" si="17"/>
        <v>0</v>
      </c>
      <c r="F40" s="2091">
        <f t="shared" si="13"/>
        <v>0</v>
      </c>
      <c r="G40" s="2091">
        <v>3</v>
      </c>
      <c r="H40" s="2091">
        <v>2</v>
      </c>
      <c r="I40" s="2091">
        <v>5</v>
      </c>
      <c r="J40" s="2091">
        <v>1</v>
      </c>
      <c r="K40" s="2091">
        <v>6</v>
      </c>
      <c r="L40" s="2091">
        <v>7</v>
      </c>
      <c r="M40" s="2623">
        <f t="shared" si="14"/>
        <v>4</v>
      </c>
      <c r="N40" s="2623">
        <f t="shared" si="15"/>
        <v>8</v>
      </c>
      <c r="O40" s="2623">
        <f t="shared" si="16"/>
        <v>12</v>
      </c>
      <c r="P40" s="809"/>
      <c r="Q40" s="148" t="s">
        <v>1444</v>
      </c>
      <c r="R40" s="3206" t="s">
        <v>1444</v>
      </c>
    </row>
    <row r="41" spans="1:18" s="679" customFormat="1" ht="27.75" customHeight="1" x14ac:dyDescent="0.2">
      <c r="A41" s="3205"/>
      <c r="B41" s="1133" t="s">
        <v>1474</v>
      </c>
      <c r="C41" s="743"/>
      <c r="D41" s="2091">
        <f>SUM(D33:D40)</f>
        <v>0</v>
      </c>
      <c r="E41" s="2091">
        <f t="shared" si="17"/>
        <v>0</v>
      </c>
      <c r="F41" s="2091">
        <f t="shared" si="13"/>
        <v>0</v>
      </c>
      <c r="G41" s="2091">
        <v>3</v>
      </c>
      <c r="H41" s="2091">
        <v>2</v>
      </c>
      <c r="I41" s="2091">
        <v>5</v>
      </c>
      <c r="J41" s="2091">
        <v>0</v>
      </c>
      <c r="K41" s="2091">
        <v>0</v>
      </c>
      <c r="L41" s="2091">
        <v>0</v>
      </c>
      <c r="M41" s="2623">
        <f t="shared" si="14"/>
        <v>3</v>
      </c>
      <c r="N41" s="2623">
        <f t="shared" si="15"/>
        <v>2</v>
      </c>
      <c r="O41" s="2623">
        <f t="shared" si="16"/>
        <v>5</v>
      </c>
      <c r="P41" s="809"/>
      <c r="Q41" s="148" t="s">
        <v>1475</v>
      </c>
      <c r="R41" s="3206"/>
    </row>
    <row r="42" spans="1:18" s="679" customFormat="1" ht="27.75" customHeight="1" x14ac:dyDescent="0.2">
      <c r="A42" s="3205" t="s">
        <v>92</v>
      </c>
      <c r="B42" s="3205"/>
      <c r="C42" s="3205"/>
      <c r="D42" s="2091">
        <f>SUM(D40:D41)</f>
        <v>0</v>
      </c>
      <c r="E42" s="2091">
        <f t="shared" ref="E42:K42" si="20">SUM(E40:E41)</f>
        <v>0</v>
      </c>
      <c r="F42" s="2091">
        <f t="shared" si="13"/>
        <v>0</v>
      </c>
      <c r="G42" s="2091">
        <f t="shared" si="20"/>
        <v>6</v>
      </c>
      <c r="H42" s="2091">
        <f t="shared" si="20"/>
        <v>4</v>
      </c>
      <c r="I42" s="2091">
        <f t="shared" si="18"/>
        <v>10</v>
      </c>
      <c r="J42" s="2091">
        <f t="shared" si="20"/>
        <v>1</v>
      </c>
      <c r="K42" s="2091">
        <f t="shared" si="20"/>
        <v>6</v>
      </c>
      <c r="L42" s="2091">
        <f t="shared" si="19"/>
        <v>7</v>
      </c>
      <c r="M42" s="2623">
        <f t="shared" si="14"/>
        <v>7</v>
      </c>
      <c r="N42" s="2623">
        <f t="shared" si="15"/>
        <v>10</v>
      </c>
      <c r="O42" s="2623">
        <f t="shared" si="16"/>
        <v>17</v>
      </c>
      <c r="P42" s="3206" t="s">
        <v>130</v>
      </c>
      <c r="Q42" s="3206"/>
      <c r="R42" s="3206"/>
    </row>
    <row r="43" spans="1:18" s="679" customFormat="1" ht="23.25" customHeight="1" x14ac:dyDescent="0.2">
      <c r="A43" s="3201" t="s">
        <v>37</v>
      </c>
      <c r="B43" s="736" t="s">
        <v>60</v>
      </c>
      <c r="C43" s="743"/>
      <c r="D43" s="2091">
        <f>SUM(D42:D42)</f>
        <v>0</v>
      </c>
      <c r="E43" s="2091">
        <f>SUM(E42:E42)</f>
        <v>0</v>
      </c>
      <c r="F43" s="2091">
        <f t="shared" si="13"/>
        <v>0</v>
      </c>
      <c r="G43" s="2091">
        <v>4</v>
      </c>
      <c r="H43" s="2091">
        <v>11</v>
      </c>
      <c r="I43" s="2091">
        <v>15</v>
      </c>
      <c r="J43" s="2091">
        <v>2</v>
      </c>
      <c r="K43" s="2091">
        <v>3</v>
      </c>
      <c r="L43" s="2091">
        <v>5</v>
      </c>
      <c r="M43" s="2623">
        <f t="shared" si="14"/>
        <v>6</v>
      </c>
      <c r="N43" s="2623">
        <f t="shared" si="15"/>
        <v>14</v>
      </c>
      <c r="O43" s="2623">
        <f t="shared" si="16"/>
        <v>20</v>
      </c>
      <c r="P43" s="158"/>
      <c r="Q43" s="148" t="s">
        <v>138</v>
      </c>
      <c r="R43" s="3213" t="s">
        <v>125</v>
      </c>
    </row>
    <row r="44" spans="1:18" s="679" customFormat="1" ht="23.25" customHeight="1" x14ac:dyDescent="0.2">
      <c r="A44" s="3187"/>
      <c r="B44" s="1133" t="s">
        <v>1391</v>
      </c>
      <c r="C44" s="743"/>
      <c r="D44" s="2091">
        <f>SUM(D43:D43)</f>
        <v>0</v>
      </c>
      <c r="E44" s="2091">
        <f>SUM(E43:E43)</f>
        <v>0</v>
      </c>
      <c r="F44" s="2091">
        <f t="shared" si="13"/>
        <v>0</v>
      </c>
      <c r="G44" s="2091">
        <v>5</v>
      </c>
      <c r="H44" s="2091">
        <v>6</v>
      </c>
      <c r="I44" s="2091">
        <v>11</v>
      </c>
      <c r="J44" s="2091">
        <v>4</v>
      </c>
      <c r="K44" s="2091">
        <v>1</v>
      </c>
      <c r="L44" s="2091">
        <v>5</v>
      </c>
      <c r="M44" s="2623">
        <f t="shared" si="14"/>
        <v>9</v>
      </c>
      <c r="N44" s="2623">
        <f t="shared" si="15"/>
        <v>7</v>
      </c>
      <c r="O44" s="2623">
        <f t="shared" si="16"/>
        <v>16</v>
      </c>
      <c r="P44" s="158"/>
      <c r="Q44" s="148" t="s">
        <v>139</v>
      </c>
      <c r="R44" s="3214"/>
    </row>
    <row r="45" spans="1:18" s="679" customFormat="1" ht="30.75" customHeight="1" x14ac:dyDescent="0.2">
      <c r="A45" s="3187"/>
      <c r="B45" s="736" t="s">
        <v>1476</v>
      </c>
      <c r="C45" s="743"/>
      <c r="D45" s="2091">
        <f t="shared" ref="D45:E45" si="21">SUM(D43:D44)</f>
        <v>0</v>
      </c>
      <c r="E45" s="2091">
        <f t="shared" si="21"/>
        <v>0</v>
      </c>
      <c r="F45" s="2091">
        <f t="shared" si="13"/>
        <v>0</v>
      </c>
      <c r="G45" s="2091">
        <v>2</v>
      </c>
      <c r="H45" s="2091">
        <v>0</v>
      </c>
      <c r="I45" s="2091">
        <v>2</v>
      </c>
      <c r="J45" s="2091">
        <v>0</v>
      </c>
      <c r="K45" s="2091">
        <v>0</v>
      </c>
      <c r="L45" s="2091">
        <v>0</v>
      </c>
      <c r="M45" s="2623">
        <f t="shared" si="14"/>
        <v>2</v>
      </c>
      <c r="N45" s="2623">
        <f t="shared" si="15"/>
        <v>0</v>
      </c>
      <c r="O45" s="2623">
        <f t="shared" si="16"/>
        <v>2</v>
      </c>
      <c r="P45" s="158"/>
      <c r="Q45" s="148" t="s">
        <v>1477</v>
      </c>
      <c r="R45" s="3214"/>
    </row>
    <row r="46" spans="1:18" s="679" customFormat="1" ht="23.25" customHeight="1" x14ac:dyDescent="0.2">
      <c r="A46" s="3212"/>
      <c r="B46" s="1133" t="s">
        <v>1478</v>
      </c>
      <c r="C46" s="743"/>
      <c r="D46" s="2091">
        <f t="shared" ref="D46:E46" si="22">SUM(D44:D45)</f>
        <v>0</v>
      </c>
      <c r="E46" s="2091">
        <f t="shared" si="22"/>
        <v>0</v>
      </c>
      <c r="F46" s="2091">
        <f t="shared" si="13"/>
        <v>0</v>
      </c>
      <c r="G46" s="2091">
        <v>5</v>
      </c>
      <c r="H46" s="2091">
        <v>8</v>
      </c>
      <c r="I46" s="2091">
        <v>13</v>
      </c>
      <c r="J46" s="2091">
        <v>0</v>
      </c>
      <c r="K46" s="2091">
        <v>0</v>
      </c>
      <c r="L46" s="2091">
        <v>0</v>
      </c>
      <c r="M46" s="2623">
        <f t="shared" si="14"/>
        <v>5</v>
      </c>
      <c r="N46" s="2623">
        <f t="shared" si="15"/>
        <v>8</v>
      </c>
      <c r="O46" s="2623">
        <f t="shared" si="16"/>
        <v>13</v>
      </c>
      <c r="P46" s="158"/>
      <c r="Q46" s="148" t="s">
        <v>1429</v>
      </c>
      <c r="R46" s="3215"/>
    </row>
    <row r="47" spans="1:18" s="679" customFormat="1" ht="23.25" customHeight="1" x14ac:dyDescent="0.2">
      <c r="A47" s="3205" t="s">
        <v>92</v>
      </c>
      <c r="B47" s="3205"/>
      <c r="C47" s="3205"/>
      <c r="D47" s="2626">
        <f t="shared" ref="D47:K47" si="23">SUM(D43:D46)</f>
        <v>0</v>
      </c>
      <c r="E47" s="2626">
        <f t="shared" si="23"/>
        <v>0</v>
      </c>
      <c r="F47" s="2091">
        <f t="shared" si="13"/>
        <v>0</v>
      </c>
      <c r="G47" s="2626">
        <f t="shared" si="23"/>
        <v>16</v>
      </c>
      <c r="H47" s="2626">
        <f t="shared" si="23"/>
        <v>25</v>
      </c>
      <c r="I47" s="2091">
        <f t="shared" si="18"/>
        <v>41</v>
      </c>
      <c r="J47" s="2626">
        <f t="shared" si="23"/>
        <v>6</v>
      </c>
      <c r="K47" s="2626">
        <f t="shared" si="23"/>
        <v>4</v>
      </c>
      <c r="L47" s="2091">
        <f t="shared" si="19"/>
        <v>10</v>
      </c>
      <c r="M47" s="2623">
        <f t="shared" si="14"/>
        <v>22</v>
      </c>
      <c r="N47" s="2623">
        <f t="shared" si="15"/>
        <v>29</v>
      </c>
      <c r="O47" s="2623">
        <f t="shared" si="16"/>
        <v>51</v>
      </c>
      <c r="P47" s="3206" t="s">
        <v>130</v>
      </c>
      <c r="Q47" s="3206"/>
      <c r="R47" s="3206"/>
    </row>
    <row r="48" spans="1:18" s="679" customFormat="1" ht="27" customHeight="1" thickBot="1" x14ac:dyDescent="0.25">
      <c r="A48" s="1667" t="s">
        <v>643</v>
      </c>
      <c r="B48" s="1667"/>
      <c r="C48" s="2590"/>
      <c r="D48" s="2624">
        <v>0</v>
      </c>
      <c r="E48" s="2624">
        <v>0</v>
      </c>
      <c r="F48" s="2624">
        <f t="shared" si="13"/>
        <v>0</v>
      </c>
      <c r="G48" s="2624">
        <v>11</v>
      </c>
      <c r="H48" s="2624">
        <v>5</v>
      </c>
      <c r="I48" s="2624">
        <v>16</v>
      </c>
      <c r="J48" s="2624">
        <v>1</v>
      </c>
      <c r="K48" s="2624">
        <v>5</v>
      </c>
      <c r="L48" s="2624">
        <v>6</v>
      </c>
      <c r="M48" s="2629">
        <f t="shared" si="14"/>
        <v>12</v>
      </c>
      <c r="N48" s="2629">
        <f t="shared" si="15"/>
        <v>10</v>
      </c>
      <c r="O48" s="2629">
        <f t="shared" si="16"/>
        <v>22</v>
      </c>
      <c r="P48" s="2591"/>
      <c r="Q48" s="2630"/>
      <c r="R48" s="2630" t="s">
        <v>1445</v>
      </c>
    </row>
    <row r="49" spans="1:18" s="679" customFormat="1" ht="21" customHeight="1" x14ac:dyDescent="0.2">
      <c r="A49" s="735"/>
      <c r="B49" s="735"/>
      <c r="C49" s="735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2475"/>
      <c r="Q49" s="2475"/>
      <c r="R49" s="2475"/>
    </row>
    <row r="50" spans="1:18" s="679" customFormat="1" ht="21" customHeight="1" x14ac:dyDescent="0.2">
      <c r="A50" s="1410"/>
      <c r="B50" s="1410"/>
      <c r="C50" s="1410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1412"/>
      <c r="Q50" s="1412"/>
      <c r="R50" s="1412"/>
    </row>
    <row r="51" spans="1:18" s="679" customFormat="1" ht="21" customHeight="1" x14ac:dyDescent="0.2">
      <c r="A51" s="1410"/>
      <c r="B51" s="1410"/>
      <c r="C51" s="1410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1412"/>
      <c r="Q51" s="1412"/>
      <c r="R51" s="1412"/>
    </row>
    <row r="52" spans="1:18" s="679" customFormat="1" ht="21" customHeight="1" x14ac:dyDescent="0.2">
      <c r="A52" s="1410"/>
      <c r="B52" s="1410"/>
      <c r="C52" s="1410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1412"/>
      <c r="Q52" s="1412"/>
      <c r="R52" s="1412"/>
    </row>
    <row r="53" spans="1:18" s="679" customFormat="1" ht="20.25" customHeight="1" thickBot="1" x14ac:dyDescent="0.3">
      <c r="A53" s="669" t="s">
        <v>2141</v>
      </c>
      <c r="C53" s="684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3210" t="s">
        <v>2142</v>
      </c>
      <c r="Q53" s="3210"/>
      <c r="R53" s="3210"/>
    </row>
    <row r="54" spans="1:18" s="679" customFormat="1" ht="26.25" customHeight="1" thickTop="1" x14ac:dyDescent="0.2">
      <c r="A54" s="3191" t="s">
        <v>44</v>
      </c>
      <c r="B54" s="3194" t="s">
        <v>86</v>
      </c>
      <c r="C54" s="3194" t="s">
        <v>45</v>
      </c>
      <c r="D54" s="3194" t="s">
        <v>33</v>
      </c>
      <c r="E54" s="3194"/>
      <c r="F54" s="3194"/>
      <c r="G54" s="3194" t="s">
        <v>1</v>
      </c>
      <c r="H54" s="3194"/>
      <c r="I54" s="3194"/>
      <c r="J54" s="3194" t="s">
        <v>2</v>
      </c>
      <c r="K54" s="3194"/>
      <c r="L54" s="3194"/>
      <c r="M54" s="2847" t="s">
        <v>31</v>
      </c>
      <c r="N54" s="2847"/>
      <c r="O54" s="2847"/>
      <c r="P54" s="3221" t="s">
        <v>99</v>
      </c>
      <c r="Q54" s="3221" t="s">
        <v>126</v>
      </c>
      <c r="R54" s="3218" t="s">
        <v>166</v>
      </c>
    </row>
    <row r="55" spans="1:18" s="679" customFormat="1" ht="26.25" customHeight="1" x14ac:dyDescent="0.2">
      <c r="A55" s="3192"/>
      <c r="B55" s="3224"/>
      <c r="C55" s="3224"/>
      <c r="D55" s="3187" t="s">
        <v>94</v>
      </c>
      <c r="E55" s="3187"/>
      <c r="F55" s="3187"/>
      <c r="G55" s="3187" t="s">
        <v>95</v>
      </c>
      <c r="H55" s="3187"/>
      <c r="I55" s="3187"/>
      <c r="J55" s="3187" t="s">
        <v>96</v>
      </c>
      <c r="K55" s="3187"/>
      <c r="L55" s="3187"/>
      <c r="M55" s="2827" t="s">
        <v>116</v>
      </c>
      <c r="N55" s="2827"/>
      <c r="O55" s="2827"/>
      <c r="P55" s="3222"/>
      <c r="Q55" s="3222"/>
      <c r="R55" s="3219"/>
    </row>
    <row r="56" spans="1:18" s="679" customFormat="1" ht="23.25" customHeight="1" x14ac:dyDescent="0.2">
      <c r="A56" s="3192"/>
      <c r="B56" s="3224"/>
      <c r="C56" s="3224"/>
      <c r="D56" s="2559" t="s">
        <v>204</v>
      </c>
      <c r="E56" s="2559" t="s">
        <v>2833</v>
      </c>
      <c r="F56" s="2559" t="s">
        <v>26</v>
      </c>
      <c r="G56" s="2559" t="s">
        <v>204</v>
      </c>
      <c r="H56" s="2559" t="s">
        <v>2833</v>
      </c>
      <c r="I56" s="2559" t="s">
        <v>26</v>
      </c>
      <c r="J56" s="2559" t="s">
        <v>204</v>
      </c>
      <c r="K56" s="2559" t="s">
        <v>2833</v>
      </c>
      <c r="L56" s="2559" t="s">
        <v>26</v>
      </c>
      <c r="M56" s="2559" t="s">
        <v>204</v>
      </c>
      <c r="N56" s="2559" t="s">
        <v>2833</v>
      </c>
      <c r="O56" s="2559" t="s">
        <v>26</v>
      </c>
      <c r="P56" s="3222"/>
      <c r="Q56" s="3222"/>
      <c r="R56" s="3219"/>
    </row>
    <row r="57" spans="1:18" s="679" customFormat="1" ht="26.25" customHeight="1" thickBot="1" x14ac:dyDescent="0.25">
      <c r="A57" s="3193"/>
      <c r="B57" s="3225"/>
      <c r="C57" s="3225"/>
      <c r="D57" s="79" t="s">
        <v>181</v>
      </c>
      <c r="E57" s="79" t="s">
        <v>182</v>
      </c>
      <c r="F57" s="79" t="s">
        <v>183</v>
      </c>
      <c r="G57" s="79" t="s">
        <v>181</v>
      </c>
      <c r="H57" s="79" t="s">
        <v>182</v>
      </c>
      <c r="I57" s="79" t="s">
        <v>183</v>
      </c>
      <c r="J57" s="79" t="s">
        <v>181</v>
      </c>
      <c r="K57" s="79" t="s">
        <v>182</v>
      </c>
      <c r="L57" s="79" t="s">
        <v>183</v>
      </c>
      <c r="M57" s="79" t="s">
        <v>181</v>
      </c>
      <c r="N57" s="79" t="s">
        <v>182</v>
      </c>
      <c r="O57" s="79" t="s">
        <v>183</v>
      </c>
      <c r="P57" s="3223"/>
      <c r="Q57" s="3223"/>
      <c r="R57" s="3220"/>
    </row>
    <row r="58" spans="1:18" s="679" customFormat="1" ht="38.25" customHeight="1" x14ac:dyDescent="0.2">
      <c r="A58" s="3211" t="s">
        <v>1479</v>
      </c>
      <c r="B58" s="1026" t="s">
        <v>2001</v>
      </c>
      <c r="D58" s="2626">
        <v>0</v>
      </c>
      <c r="E58" s="2626">
        <v>0</v>
      </c>
      <c r="F58" s="2626">
        <f>SUM(D58:E58)</f>
        <v>0</v>
      </c>
      <c r="G58" s="2626">
        <v>1</v>
      </c>
      <c r="H58" s="2626">
        <v>5</v>
      </c>
      <c r="I58" s="2626">
        <v>6</v>
      </c>
      <c r="J58" s="2626">
        <v>0</v>
      </c>
      <c r="K58" s="2626">
        <v>0</v>
      </c>
      <c r="L58" s="2626">
        <v>0</v>
      </c>
      <c r="M58" s="2626">
        <f>SUM(J58,G58,D58)</f>
        <v>1</v>
      </c>
      <c r="N58" s="2626">
        <f>SUM(K58,H58,E58)</f>
        <v>5</v>
      </c>
      <c r="O58" s="2626">
        <f>SUM(M58:N58)</f>
        <v>6</v>
      </c>
      <c r="Q58" s="1137" t="s">
        <v>2002</v>
      </c>
      <c r="R58" s="3198" t="s">
        <v>160</v>
      </c>
    </row>
    <row r="59" spans="1:18" ht="34.5" customHeight="1" x14ac:dyDescent="0.2">
      <c r="A59" s="3187"/>
      <c r="B59" s="1027" t="s">
        <v>1480</v>
      </c>
      <c r="C59" s="1136"/>
      <c r="D59" s="2091">
        <v>0</v>
      </c>
      <c r="E59" s="2091">
        <v>0</v>
      </c>
      <c r="F59" s="2626">
        <f t="shared" ref="F59:F70" si="24">SUM(D59:E59)</f>
        <v>0</v>
      </c>
      <c r="G59" s="2091">
        <v>1</v>
      </c>
      <c r="H59" s="2091">
        <v>5</v>
      </c>
      <c r="I59" s="2626">
        <v>6</v>
      </c>
      <c r="J59" s="2091">
        <v>0</v>
      </c>
      <c r="K59" s="2091">
        <v>0</v>
      </c>
      <c r="L59" s="2091">
        <v>0</v>
      </c>
      <c r="M59" s="2626">
        <f t="shared" ref="M59:M71" si="25">SUM(J59,G59,D59)</f>
        <v>1</v>
      </c>
      <c r="N59" s="2626">
        <f t="shared" ref="N59:N71" si="26">SUM(K59,H59,E59)</f>
        <v>5</v>
      </c>
      <c r="O59" s="2626">
        <f t="shared" ref="O59:O71" si="27">SUM(M59:N59)</f>
        <v>6</v>
      </c>
      <c r="P59" s="1136"/>
      <c r="Q59" s="148" t="s">
        <v>1481</v>
      </c>
      <c r="R59" s="3199"/>
    </row>
    <row r="60" spans="1:18" ht="34.5" customHeight="1" x14ac:dyDescent="0.2">
      <c r="A60" s="3212"/>
      <c r="B60" s="1541" t="s">
        <v>2063</v>
      </c>
      <c r="C60" s="1541" t="s">
        <v>2064</v>
      </c>
      <c r="D60" s="2091">
        <v>0</v>
      </c>
      <c r="E60" s="2091">
        <v>0</v>
      </c>
      <c r="F60" s="2626">
        <v>0</v>
      </c>
      <c r="G60" s="2091">
        <v>0</v>
      </c>
      <c r="H60" s="2091">
        <v>0</v>
      </c>
      <c r="I60" s="2626">
        <v>0</v>
      </c>
      <c r="J60" s="2091">
        <v>0</v>
      </c>
      <c r="K60" s="2091">
        <v>0</v>
      </c>
      <c r="L60" s="2091">
        <v>0</v>
      </c>
      <c r="M60" s="2626">
        <f t="shared" ref="M60" si="28">SUM(J60,G60,D60)</f>
        <v>0</v>
      </c>
      <c r="N60" s="2626">
        <f t="shared" ref="N60" si="29">SUM(K60,H60,E60)</f>
        <v>0</v>
      </c>
      <c r="O60" s="2626">
        <f t="shared" ref="O60" si="30">SUM(M60:N60)</f>
        <v>0</v>
      </c>
      <c r="P60" s="1801" t="s">
        <v>2233</v>
      </c>
      <c r="Q60" s="1801" t="s">
        <v>2232</v>
      </c>
      <c r="R60" s="3200"/>
    </row>
    <row r="61" spans="1:18" ht="27.75" customHeight="1" x14ac:dyDescent="0.2">
      <c r="A61" s="3205" t="s">
        <v>92</v>
      </c>
      <c r="B61" s="3205"/>
      <c r="C61" s="3205"/>
      <c r="D61" s="2091">
        <f>SUM(D58:D59)</f>
        <v>0</v>
      </c>
      <c r="E61" s="2091">
        <f t="shared" ref="E61:K61" si="31">SUM(E58:E59)</f>
        <v>0</v>
      </c>
      <c r="F61" s="2091">
        <f t="shared" si="24"/>
        <v>0</v>
      </c>
      <c r="G61" s="2091">
        <f>SUM(G58:G60)</f>
        <v>2</v>
      </c>
      <c r="H61" s="2091">
        <f t="shared" ref="H61:I61" si="32">SUM(H58:H60)</f>
        <v>10</v>
      </c>
      <c r="I61" s="2091">
        <f t="shared" si="32"/>
        <v>12</v>
      </c>
      <c r="J61" s="2091">
        <f t="shared" si="31"/>
        <v>0</v>
      </c>
      <c r="K61" s="2091">
        <f t="shared" si="31"/>
        <v>0</v>
      </c>
      <c r="L61" s="2626">
        <f t="shared" ref="L61:L69" si="33">SUM(J61:K61)</f>
        <v>0</v>
      </c>
      <c r="M61" s="2626">
        <f t="shared" si="25"/>
        <v>2</v>
      </c>
      <c r="N61" s="2626">
        <f t="shared" si="26"/>
        <v>10</v>
      </c>
      <c r="O61" s="2626">
        <f t="shared" si="27"/>
        <v>12</v>
      </c>
      <c r="P61" s="3206" t="s">
        <v>130</v>
      </c>
      <c r="Q61" s="3206"/>
      <c r="R61" s="3206"/>
    </row>
    <row r="62" spans="1:18" ht="29.25" customHeight="1" x14ac:dyDescent="0.2">
      <c r="A62" s="3201" t="s">
        <v>1208</v>
      </c>
      <c r="B62" s="1538" t="s">
        <v>85</v>
      </c>
      <c r="C62" s="1133" t="s">
        <v>370</v>
      </c>
      <c r="D62" s="2625">
        <v>0</v>
      </c>
      <c r="E62" s="2625">
        <v>0</v>
      </c>
      <c r="F62" s="2625">
        <v>0</v>
      </c>
      <c r="G62" s="2625">
        <v>13</v>
      </c>
      <c r="H62" s="2625">
        <v>22</v>
      </c>
      <c r="I62" s="2626">
        <v>35</v>
      </c>
      <c r="J62" s="2625">
        <v>12</v>
      </c>
      <c r="K62" s="2625">
        <v>6</v>
      </c>
      <c r="L62" s="2626">
        <v>18</v>
      </c>
      <c r="M62" s="2626">
        <f t="shared" si="25"/>
        <v>25</v>
      </c>
      <c r="N62" s="2626">
        <f t="shared" si="26"/>
        <v>28</v>
      </c>
      <c r="O62" s="2626">
        <f t="shared" si="27"/>
        <v>53</v>
      </c>
      <c r="P62" s="1138" t="s">
        <v>127</v>
      </c>
      <c r="Q62" s="1539" t="s">
        <v>1482</v>
      </c>
      <c r="R62" s="3216" t="s">
        <v>124</v>
      </c>
    </row>
    <row r="63" spans="1:18" ht="29.25" customHeight="1" x14ac:dyDescent="0.2">
      <c r="A63" s="3212"/>
      <c r="B63" s="882" t="s">
        <v>203</v>
      </c>
      <c r="C63" s="882"/>
      <c r="D63" s="2625">
        <v>0</v>
      </c>
      <c r="E63" s="2625">
        <v>0</v>
      </c>
      <c r="F63" s="2625">
        <v>0</v>
      </c>
      <c r="G63" s="2626">
        <v>0</v>
      </c>
      <c r="H63" s="2626">
        <v>0</v>
      </c>
      <c r="I63" s="2626">
        <v>0</v>
      </c>
      <c r="J63" s="2626">
        <v>0</v>
      </c>
      <c r="K63" s="2626">
        <v>0</v>
      </c>
      <c r="L63" s="2626">
        <v>0</v>
      </c>
      <c r="M63" s="2626">
        <f t="shared" si="25"/>
        <v>0</v>
      </c>
      <c r="N63" s="2626">
        <f t="shared" si="26"/>
        <v>0</v>
      </c>
      <c r="O63" s="2626">
        <f t="shared" si="27"/>
        <v>0</v>
      </c>
      <c r="P63" s="1139"/>
      <c r="Q63" s="885" t="s">
        <v>1713</v>
      </c>
      <c r="R63" s="3217"/>
    </row>
    <row r="64" spans="1:18" ht="29.25" customHeight="1" x14ac:dyDescent="0.2">
      <c r="A64" s="3205" t="s">
        <v>92</v>
      </c>
      <c r="B64" s="3205"/>
      <c r="C64" s="3205"/>
      <c r="D64" s="2091">
        <f>SUM(D62:D63)</f>
        <v>0</v>
      </c>
      <c r="E64" s="2091">
        <f t="shared" ref="E64:L64" si="34">SUM(E62:E63)</f>
        <v>0</v>
      </c>
      <c r="F64" s="2091">
        <f t="shared" si="34"/>
        <v>0</v>
      </c>
      <c r="G64" s="2091">
        <f t="shared" si="34"/>
        <v>13</v>
      </c>
      <c r="H64" s="2091">
        <f t="shared" si="34"/>
        <v>22</v>
      </c>
      <c r="I64" s="2091">
        <f t="shared" si="34"/>
        <v>35</v>
      </c>
      <c r="J64" s="2091">
        <f t="shared" si="34"/>
        <v>12</v>
      </c>
      <c r="K64" s="2091">
        <f t="shared" si="34"/>
        <v>6</v>
      </c>
      <c r="L64" s="2091">
        <f t="shared" si="34"/>
        <v>18</v>
      </c>
      <c r="M64" s="2626">
        <f t="shared" si="25"/>
        <v>25</v>
      </c>
      <c r="N64" s="2626">
        <f t="shared" si="26"/>
        <v>28</v>
      </c>
      <c r="O64" s="2626">
        <f t="shared" si="27"/>
        <v>53</v>
      </c>
      <c r="P64" s="3206" t="s">
        <v>130</v>
      </c>
      <c r="Q64" s="3206"/>
      <c r="R64" s="3206"/>
    </row>
    <row r="65" spans="1:18" ht="26.25" customHeight="1" x14ac:dyDescent="0.2">
      <c r="A65" s="3205" t="s">
        <v>449</v>
      </c>
      <c r="B65" s="736" t="s">
        <v>1483</v>
      </c>
      <c r="C65" s="736" t="s">
        <v>1483</v>
      </c>
      <c r="D65" s="2091">
        <v>0</v>
      </c>
      <c r="E65" s="2091">
        <v>0</v>
      </c>
      <c r="F65" s="2626">
        <f t="shared" si="24"/>
        <v>0</v>
      </c>
      <c r="G65" s="2091">
        <v>4</v>
      </c>
      <c r="H65" s="2091">
        <v>9</v>
      </c>
      <c r="I65" s="2626">
        <v>13</v>
      </c>
      <c r="J65" s="2091">
        <v>3</v>
      </c>
      <c r="K65" s="2091">
        <v>4</v>
      </c>
      <c r="L65" s="2626">
        <v>7</v>
      </c>
      <c r="M65" s="2626">
        <f t="shared" si="25"/>
        <v>7</v>
      </c>
      <c r="N65" s="2626">
        <f t="shared" si="26"/>
        <v>13</v>
      </c>
      <c r="O65" s="2626">
        <f t="shared" si="27"/>
        <v>20</v>
      </c>
      <c r="P65" s="148" t="s">
        <v>1484</v>
      </c>
      <c r="Q65" s="148" t="s">
        <v>1484</v>
      </c>
      <c r="R65" s="3207" t="s">
        <v>991</v>
      </c>
    </row>
    <row r="66" spans="1:18" ht="24.75" customHeight="1" x14ac:dyDescent="0.2">
      <c r="A66" s="3205"/>
      <c r="B66" s="1133" t="s">
        <v>1487</v>
      </c>
      <c r="C66" s="1133" t="s">
        <v>1487</v>
      </c>
      <c r="D66" s="2091">
        <v>0</v>
      </c>
      <c r="E66" s="2091">
        <v>0</v>
      </c>
      <c r="F66" s="2626">
        <f t="shared" si="24"/>
        <v>0</v>
      </c>
      <c r="G66" s="2091">
        <v>5</v>
      </c>
      <c r="H66" s="2091">
        <v>8</v>
      </c>
      <c r="I66" s="2626">
        <v>13</v>
      </c>
      <c r="J66" s="2091">
        <v>6</v>
      </c>
      <c r="K66" s="2091">
        <v>5</v>
      </c>
      <c r="L66" s="2626">
        <v>11</v>
      </c>
      <c r="M66" s="2626">
        <f t="shared" si="25"/>
        <v>11</v>
      </c>
      <c r="N66" s="2626">
        <f t="shared" si="26"/>
        <v>13</v>
      </c>
      <c r="O66" s="2626">
        <f t="shared" si="27"/>
        <v>24</v>
      </c>
      <c r="P66" s="148" t="s">
        <v>1488</v>
      </c>
      <c r="Q66" s="148" t="s">
        <v>1488</v>
      </c>
      <c r="R66" s="3207"/>
    </row>
    <row r="67" spans="1:18" ht="45" customHeight="1" x14ac:dyDescent="0.2">
      <c r="A67" s="3205"/>
      <c r="B67" s="1133" t="s">
        <v>1485</v>
      </c>
      <c r="C67" s="1133" t="s">
        <v>1485</v>
      </c>
      <c r="D67" s="2091">
        <v>0</v>
      </c>
      <c r="E67" s="2091">
        <v>0</v>
      </c>
      <c r="F67" s="2626">
        <f t="shared" si="24"/>
        <v>0</v>
      </c>
      <c r="G67" s="2091">
        <v>3</v>
      </c>
      <c r="H67" s="2091">
        <v>4</v>
      </c>
      <c r="I67" s="2626">
        <v>7</v>
      </c>
      <c r="J67" s="2091">
        <v>2</v>
      </c>
      <c r="K67" s="2091">
        <v>4</v>
      </c>
      <c r="L67" s="2626">
        <v>6</v>
      </c>
      <c r="M67" s="2626">
        <f t="shared" si="25"/>
        <v>5</v>
      </c>
      <c r="N67" s="2626">
        <f t="shared" si="26"/>
        <v>8</v>
      </c>
      <c r="O67" s="2626">
        <f t="shared" si="27"/>
        <v>13</v>
      </c>
      <c r="P67" s="148" t="s">
        <v>1486</v>
      </c>
      <c r="Q67" s="148" t="s">
        <v>1486</v>
      </c>
      <c r="R67" s="3207"/>
    </row>
    <row r="68" spans="1:18" ht="36" customHeight="1" x14ac:dyDescent="0.2">
      <c r="A68" s="3205"/>
      <c r="B68" s="1133" t="s">
        <v>992</v>
      </c>
      <c r="C68" s="1133" t="s">
        <v>992</v>
      </c>
      <c r="D68" s="2091">
        <v>0</v>
      </c>
      <c r="E68" s="2091">
        <v>0</v>
      </c>
      <c r="F68" s="2626">
        <f t="shared" si="24"/>
        <v>0</v>
      </c>
      <c r="G68" s="2091">
        <v>9</v>
      </c>
      <c r="H68" s="2091">
        <v>7</v>
      </c>
      <c r="I68" s="2626">
        <v>16</v>
      </c>
      <c r="J68" s="2091">
        <v>9</v>
      </c>
      <c r="K68" s="2091">
        <v>6</v>
      </c>
      <c r="L68" s="2626">
        <v>15</v>
      </c>
      <c r="M68" s="2626">
        <f t="shared" si="25"/>
        <v>18</v>
      </c>
      <c r="N68" s="2626">
        <f t="shared" si="26"/>
        <v>13</v>
      </c>
      <c r="O68" s="2626">
        <f t="shared" si="27"/>
        <v>31</v>
      </c>
      <c r="P68" s="148" t="s">
        <v>1489</v>
      </c>
      <c r="Q68" s="148" t="s">
        <v>1489</v>
      </c>
      <c r="R68" s="3207"/>
    </row>
    <row r="69" spans="1:18" ht="29.25" customHeight="1" x14ac:dyDescent="0.2">
      <c r="A69" s="3205" t="s">
        <v>49</v>
      </c>
      <c r="B69" s="3205"/>
      <c r="C69" s="3205"/>
      <c r="D69" s="2091">
        <f>SUM(D65:D68)</f>
        <v>0</v>
      </c>
      <c r="E69" s="2091">
        <f t="shared" ref="E69:K69" si="35">SUM(E65:E68)</f>
        <v>0</v>
      </c>
      <c r="F69" s="2626">
        <f t="shared" si="24"/>
        <v>0</v>
      </c>
      <c r="G69" s="2091">
        <f t="shared" si="35"/>
        <v>21</v>
      </c>
      <c r="H69" s="2091">
        <f t="shared" si="35"/>
        <v>28</v>
      </c>
      <c r="I69" s="2626">
        <f t="shared" ref="I69" si="36">SUM(G69:H69)</f>
        <v>49</v>
      </c>
      <c r="J69" s="2091">
        <f t="shared" si="35"/>
        <v>20</v>
      </c>
      <c r="K69" s="2091">
        <f t="shared" si="35"/>
        <v>19</v>
      </c>
      <c r="L69" s="2626">
        <f t="shared" si="33"/>
        <v>39</v>
      </c>
      <c r="M69" s="2626">
        <f t="shared" si="25"/>
        <v>41</v>
      </c>
      <c r="N69" s="2626">
        <f t="shared" si="26"/>
        <v>47</v>
      </c>
      <c r="O69" s="2626">
        <f t="shared" si="27"/>
        <v>88</v>
      </c>
      <c r="P69" s="3206" t="s">
        <v>130</v>
      </c>
      <c r="Q69" s="3206"/>
      <c r="R69" s="3206"/>
    </row>
    <row r="70" spans="1:18" ht="27.75" customHeight="1" x14ac:dyDescent="0.2">
      <c r="A70" s="3208" t="s">
        <v>1448</v>
      </c>
      <c r="B70" s="1133" t="s">
        <v>1490</v>
      </c>
      <c r="C70" s="1133" t="s">
        <v>1490</v>
      </c>
      <c r="D70" s="2091">
        <f t="shared" ref="D70:E70" si="37">SUM(D66:D69)</f>
        <v>0</v>
      </c>
      <c r="E70" s="2091">
        <f t="shared" si="37"/>
        <v>0</v>
      </c>
      <c r="F70" s="2626">
        <f t="shared" si="24"/>
        <v>0</v>
      </c>
      <c r="G70" s="2091">
        <v>1</v>
      </c>
      <c r="H70" s="2091">
        <v>11</v>
      </c>
      <c r="I70" s="2626">
        <v>12</v>
      </c>
      <c r="J70" s="2091">
        <v>0</v>
      </c>
      <c r="K70" s="2091">
        <v>0</v>
      </c>
      <c r="L70" s="2626">
        <v>0</v>
      </c>
      <c r="M70" s="2626">
        <f t="shared" si="25"/>
        <v>1</v>
      </c>
      <c r="N70" s="2626">
        <f t="shared" si="26"/>
        <v>11</v>
      </c>
      <c r="O70" s="2626">
        <f t="shared" si="27"/>
        <v>12</v>
      </c>
      <c r="P70" s="148" t="s">
        <v>1491</v>
      </c>
      <c r="Q70" s="148" t="s">
        <v>1491</v>
      </c>
      <c r="R70" s="3208" t="s">
        <v>1449</v>
      </c>
    </row>
    <row r="71" spans="1:18" ht="71.25" customHeight="1" x14ac:dyDescent="0.2">
      <c r="A71" s="3209"/>
      <c r="B71" s="1133" t="s">
        <v>1492</v>
      </c>
      <c r="C71" s="1133" t="s">
        <v>1493</v>
      </c>
      <c r="D71" s="2091">
        <v>1</v>
      </c>
      <c r="E71" s="2091">
        <v>4</v>
      </c>
      <c r="F71" s="2091">
        <v>5</v>
      </c>
      <c r="G71" s="2091">
        <v>0</v>
      </c>
      <c r="H71" s="2091">
        <v>0</v>
      </c>
      <c r="I71" s="2091">
        <v>0</v>
      </c>
      <c r="J71" s="2091">
        <v>1</v>
      </c>
      <c r="K71" s="2091">
        <v>5</v>
      </c>
      <c r="L71" s="2091">
        <v>6</v>
      </c>
      <c r="M71" s="2091">
        <f t="shared" si="25"/>
        <v>2</v>
      </c>
      <c r="N71" s="2091">
        <f t="shared" si="26"/>
        <v>9</v>
      </c>
      <c r="O71" s="2091">
        <f t="shared" si="27"/>
        <v>11</v>
      </c>
      <c r="P71" s="148" t="s">
        <v>1494</v>
      </c>
      <c r="Q71" s="148" t="s">
        <v>1495</v>
      </c>
      <c r="R71" s="3209"/>
    </row>
    <row r="72" spans="1:18" ht="31.5" customHeight="1" thickBot="1" x14ac:dyDescent="0.25">
      <c r="A72" s="3201" t="s">
        <v>827</v>
      </c>
      <c r="B72" s="3201"/>
      <c r="C72" s="3201"/>
      <c r="D72" s="2627">
        <f>SUM(D70:D71)</f>
        <v>1</v>
      </c>
      <c r="E72" s="2627">
        <f t="shared" ref="E72:O72" si="38">SUM(E70:E71)</f>
        <v>4</v>
      </c>
      <c r="F72" s="2627">
        <f t="shared" si="38"/>
        <v>5</v>
      </c>
      <c r="G72" s="2627">
        <f t="shared" si="38"/>
        <v>1</v>
      </c>
      <c r="H72" s="2627">
        <f t="shared" si="38"/>
        <v>11</v>
      </c>
      <c r="I72" s="2627">
        <f t="shared" si="38"/>
        <v>12</v>
      </c>
      <c r="J72" s="2627">
        <f t="shared" si="38"/>
        <v>1</v>
      </c>
      <c r="K72" s="2627">
        <f t="shared" si="38"/>
        <v>5</v>
      </c>
      <c r="L72" s="2627">
        <f t="shared" si="38"/>
        <v>6</v>
      </c>
      <c r="M72" s="2627">
        <f t="shared" si="38"/>
        <v>3</v>
      </c>
      <c r="N72" s="2627">
        <f t="shared" si="38"/>
        <v>20</v>
      </c>
      <c r="O72" s="2627">
        <f t="shared" si="38"/>
        <v>23</v>
      </c>
      <c r="P72" s="3202" t="s">
        <v>824</v>
      </c>
      <c r="Q72" s="3202"/>
      <c r="R72" s="3202"/>
    </row>
    <row r="73" spans="1:18" ht="31.5" customHeight="1" thickBot="1" x14ac:dyDescent="0.25">
      <c r="A73" s="3203" t="s">
        <v>42</v>
      </c>
      <c r="B73" s="3203"/>
      <c r="C73" s="3203"/>
      <c r="D73" s="2628">
        <f t="shared" ref="D73:O73" si="39">SUM(D72,D69,D64,D61,D48,D47,D42,D39,D21)</f>
        <v>7</v>
      </c>
      <c r="E73" s="2628">
        <f t="shared" si="39"/>
        <v>7</v>
      </c>
      <c r="F73" s="2628">
        <f t="shared" si="39"/>
        <v>14</v>
      </c>
      <c r="G73" s="2628">
        <f t="shared" si="39"/>
        <v>132</v>
      </c>
      <c r="H73" s="2628">
        <f t="shared" si="39"/>
        <v>195</v>
      </c>
      <c r="I73" s="2628">
        <f t="shared" si="39"/>
        <v>327</v>
      </c>
      <c r="J73" s="2628">
        <f t="shared" si="39"/>
        <v>69</v>
      </c>
      <c r="K73" s="2628">
        <f t="shared" si="39"/>
        <v>67</v>
      </c>
      <c r="L73" s="2628">
        <f t="shared" si="39"/>
        <v>136</v>
      </c>
      <c r="M73" s="2628">
        <f t="shared" si="39"/>
        <v>208</v>
      </c>
      <c r="N73" s="2628">
        <f t="shared" si="39"/>
        <v>269</v>
      </c>
      <c r="O73" s="2628">
        <f t="shared" si="39"/>
        <v>477</v>
      </c>
      <c r="P73" s="3204" t="s">
        <v>147</v>
      </c>
      <c r="Q73" s="3204"/>
      <c r="R73" s="3204"/>
    </row>
    <row r="74" spans="1:18" ht="12.75" customHeight="1" thickTop="1" x14ac:dyDescent="0.25">
      <c r="A74" s="685"/>
      <c r="B74" s="685"/>
      <c r="C74" s="685"/>
      <c r="D74" s="685"/>
      <c r="E74" s="685"/>
      <c r="F74" s="685"/>
      <c r="G74" s="685"/>
      <c r="H74" s="685"/>
      <c r="I74" s="685"/>
      <c r="J74" s="685"/>
      <c r="K74" s="685"/>
      <c r="L74" s="685"/>
      <c r="M74" s="685"/>
      <c r="N74" s="685"/>
      <c r="O74" s="685"/>
    </row>
    <row r="75" spans="1:18" ht="20.25" customHeight="1" x14ac:dyDescent="0.25">
      <c r="A75" s="685"/>
      <c r="B75" s="685"/>
      <c r="C75" s="685"/>
      <c r="D75" s="685"/>
      <c r="E75" s="685"/>
      <c r="F75" s="685"/>
      <c r="G75" s="685"/>
      <c r="H75" s="685"/>
      <c r="I75" s="685"/>
      <c r="J75" s="685"/>
      <c r="K75" s="685"/>
      <c r="L75" s="685"/>
      <c r="M75" s="685"/>
      <c r="N75" s="685"/>
      <c r="O75" s="685"/>
    </row>
    <row r="76" spans="1:18" ht="12.75" customHeight="1" x14ac:dyDescent="0.25">
      <c r="A76" s="685"/>
      <c r="B76" s="685"/>
      <c r="C76" s="685"/>
      <c r="D76" s="685"/>
      <c r="E76" s="685"/>
      <c r="F76" s="685"/>
      <c r="G76" s="685"/>
      <c r="H76" s="685"/>
      <c r="I76" s="685"/>
      <c r="J76" s="685"/>
      <c r="K76" s="685"/>
      <c r="L76" s="685"/>
      <c r="M76" s="685"/>
      <c r="N76" s="685"/>
      <c r="O76" s="685"/>
    </row>
    <row r="77" spans="1:18" ht="26.25" customHeight="1" x14ac:dyDescent="0.2"/>
    <row r="78" spans="1:18" ht="26.25" customHeight="1" x14ac:dyDescent="0.2"/>
    <row r="79" spans="1:18" ht="26.25" customHeight="1" x14ac:dyDescent="0.2"/>
    <row r="80" spans="1:18" ht="26.25" customHeight="1" x14ac:dyDescent="0.2"/>
    <row r="81" ht="26.25" customHeight="1" x14ac:dyDescent="0.2"/>
    <row r="82" ht="12.75" customHeight="1" x14ac:dyDescent="0.2"/>
    <row r="131" spans="1:15" ht="12.75" customHeight="1" x14ac:dyDescent="0.2"/>
    <row r="132" spans="1:15" ht="12.75" customHeight="1" x14ac:dyDescent="0.2"/>
    <row r="133" spans="1:15" ht="12.75" customHeight="1" x14ac:dyDescent="0.2"/>
    <row r="134" spans="1:15" ht="12.75" customHeight="1" x14ac:dyDescent="0.2"/>
    <row r="135" spans="1:15" ht="12.75" customHeight="1" x14ac:dyDescent="0.2"/>
    <row r="136" spans="1:15" ht="12.75" customHeight="1" x14ac:dyDescent="0.2"/>
    <row r="137" spans="1:15" ht="12.75" customHeight="1" x14ac:dyDescent="0.2"/>
    <row r="138" spans="1:15" ht="12.75" customHeight="1" x14ac:dyDescent="0.2"/>
    <row r="139" spans="1:15" ht="12.75" customHeight="1" x14ac:dyDescent="0.2"/>
    <row r="140" spans="1:15" ht="12.75" customHeight="1" x14ac:dyDescent="0.2"/>
    <row r="141" spans="1:15" ht="12.75" customHeight="1" x14ac:dyDescent="0.25">
      <c r="A141" s="686"/>
      <c r="B141" s="686"/>
      <c r="C141" s="686"/>
      <c r="D141" s="686"/>
      <c r="E141" s="686"/>
      <c r="F141" s="686"/>
      <c r="G141" s="686"/>
      <c r="H141" s="686"/>
      <c r="I141" s="686"/>
      <c r="J141" s="686"/>
      <c r="K141" s="686"/>
      <c r="L141" s="686"/>
      <c r="M141" s="686"/>
      <c r="N141" s="686"/>
      <c r="O141" s="686"/>
    </row>
    <row r="142" spans="1:15" ht="12.75" customHeight="1" x14ac:dyDescent="0.2"/>
    <row r="143" spans="1:15" ht="12.75" customHeight="1" x14ac:dyDescent="0.2"/>
    <row r="144" spans="1:15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</sheetData>
  <mergeCells count="93">
    <mergeCell ref="G5:I5"/>
    <mergeCell ref="J5:L5"/>
    <mergeCell ref="Q8:Q9"/>
    <mergeCell ref="P13:Q13"/>
    <mergeCell ref="A1:R1"/>
    <mergeCell ref="A2:R2"/>
    <mergeCell ref="P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M5:O5"/>
    <mergeCell ref="P26:R26"/>
    <mergeCell ref="A21:C21"/>
    <mergeCell ref="P21:R21"/>
    <mergeCell ref="A8:A20"/>
    <mergeCell ref="R8:R20"/>
    <mergeCell ref="B10:C10"/>
    <mergeCell ref="P10:Q10"/>
    <mergeCell ref="B11:B12"/>
    <mergeCell ref="Q11:Q12"/>
    <mergeCell ref="B13:C13"/>
    <mergeCell ref="B16:C16"/>
    <mergeCell ref="P16:Q16"/>
    <mergeCell ref="B14:B15"/>
    <mergeCell ref="Q14:Q15"/>
    <mergeCell ref="B8:B9"/>
    <mergeCell ref="R27:R30"/>
    <mergeCell ref="G28:I28"/>
    <mergeCell ref="J28:L28"/>
    <mergeCell ref="M28:O28"/>
    <mergeCell ref="J27:L27"/>
    <mergeCell ref="G27:I27"/>
    <mergeCell ref="M27:O27"/>
    <mergeCell ref="P27:P30"/>
    <mergeCell ref="Q27:Q30"/>
    <mergeCell ref="A27:A30"/>
    <mergeCell ref="B27:B30"/>
    <mergeCell ref="C27:C30"/>
    <mergeCell ref="D27:F27"/>
    <mergeCell ref="A39:C39"/>
    <mergeCell ref="D28:F28"/>
    <mergeCell ref="A31:A38"/>
    <mergeCell ref="R62:R63"/>
    <mergeCell ref="A62:A63"/>
    <mergeCell ref="R54:R57"/>
    <mergeCell ref="D55:F55"/>
    <mergeCell ref="G55:I55"/>
    <mergeCell ref="J55:L55"/>
    <mergeCell ref="M55:O55"/>
    <mergeCell ref="J54:L54"/>
    <mergeCell ref="M54:O54"/>
    <mergeCell ref="A61:C61"/>
    <mergeCell ref="P61:R61"/>
    <mergeCell ref="P54:P57"/>
    <mergeCell ref="Q54:Q57"/>
    <mergeCell ref="A54:A57"/>
    <mergeCell ref="B54:B57"/>
    <mergeCell ref="C54:C57"/>
    <mergeCell ref="P53:R53"/>
    <mergeCell ref="R58:R60"/>
    <mergeCell ref="A58:A60"/>
    <mergeCell ref="A40:A41"/>
    <mergeCell ref="R40:R41"/>
    <mergeCell ref="A42:C42"/>
    <mergeCell ref="P42:R42"/>
    <mergeCell ref="D54:F54"/>
    <mergeCell ref="G54:I54"/>
    <mergeCell ref="A43:A46"/>
    <mergeCell ref="R43:R46"/>
    <mergeCell ref="R31:R38"/>
    <mergeCell ref="A72:C72"/>
    <mergeCell ref="P72:R72"/>
    <mergeCell ref="A73:C73"/>
    <mergeCell ref="P73:R73"/>
    <mergeCell ref="A64:C64"/>
    <mergeCell ref="P64:R64"/>
    <mergeCell ref="A69:C69"/>
    <mergeCell ref="A65:A68"/>
    <mergeCell ref="R65:R68"/>
    <mergeCell ref="P69:R69"/>
    <mergeCell ref="A70:A71"/>
    <mergeCell ref="R70:R71"/>
    <mergeCell ref="P39:R39"/>
    <mergeCell ref="A47:C47"/>
    <mergeCell ref="P47:R47"/>
  </mergeCells>
  <printOptions horizontalCentered="1"/>
  <pageMargins left="0.643700787" right="0.643700787" top="0.78740157480314998" bottom="0.643700787" header="0.78740157480314998" footer="0.643700787"/>
  <pageSetup paperSize="9" scale="70" firstPageNumber="111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29"/>
  <sheetViews>
    <sheetView rightToLeft="1" view="pageBreakPreview" zoomScale="76" zoomScaleNormal="75" zoomScaleSheetLayoutView="76" workbookViewId="0">
      <selection activeCell="B6" sqref="B6:M6"/>
    </sheetView>
  </sheetViews>
  <sheetFormatPr defaultColWidth="6.7109375" defaultRowHeight="15" customHeight="1" x14ac:dyDescent="0.25"/>
  <cols>
    <col min="1" max="1" width="45.42578125" style="13" customWidth="1"/>
    <col min="2" max="13" width="7.5703125" style="13" customWidth="1"/>
    <col min="14" max="14" width="39.28515625" style="13" customWidth="1"/>
    <col min="15" max="16384" width="6.7109375" style="13"/>
  </cols>
  <sheetData>
    <row r="1" spans="1:15" ht="24" customHeight="1" x14ac:dyDescent="0.25">
      <c r="A1" s="3188" t="s">
        <v>2339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5" ht="45" customHeight="1" x14ac:dyDescent="0.25">
      <c r="A2" s="3189" t="s">
        <v>2340</v>
      </c>
      <c r="B2" s="3189"/>
      <c r="C2" s="3189"/>
      <c r="D2" s="3189"/>
      <c r="E2" s="3189"/>
      <c r="F2" s="3189"/>
      <c r="G2" s="3189"/>
      <c r="H2" s="3189"/>
      <c r="I2" s="3189"/>
      <c r="J2" s="3189"/>
      <c r="K2" s="3189"/>
      <c r="L2" s="3189"/>
      <c r="M2" s="3189"/>
      <c r="N2" s="3189"/>
    </row>
    <row r="3" spans="1:15" ht="24" customHeight="1" thickBot="1" x14ac:dyDescent="0.3">
      <c r="A3" s="3190" t="s">
        <v>2695</v>
      </c>
      <c r="B3" s="3190"/>
      <c r="C3" s="3190"/>
      <c r="D3" s="3190"/>
      <c r="E3" s="3190"/>
      <c r="F3" s="3190"/>
      <c r="G3" s="3190"/>
      <c r="H3" s="3190"/>
      <c r="I3" s="3190"/>
      <c r="J3" s="3190"/>
      <c r="K3" s="3190"/>
      <c r="L3" s="3190"/>
      <c r="M3" s="3190"/>
      <c r="N3" s="668" t="s">
        <v>1443</v>
      </c>
    </row>
    <row r="4" spans="1:15" ht="24" customHeight="1" thickTop="1" x14ac:dyDescent="0.25">
      <c r="A4" s="3191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2847" t="s">
        <v>31</v>
      </c>
      <c r="L4" s="2847"/>
      <c r="M4" s="2847"/>
      <c r="N4" s="3195" t="s">
        <v>98</v>
      </c>
    </row>
    <row r="5" spans="1:15" ht="24.75" customHeight="1" x14ac:dyDescent="0.25">
      <c r="A5" s="3192"/>
      <c r="B5" s="3187" t="s">
        <v>94</v>
      </c>
      <c r="C5" s="3187"/>
      <c r="D5" s="3187"/>
      <c r="E5" s="3187" t="s">
        <v>95</v>
      </c>
      <c r="F5" s="3187"/>
      <c r="G5" s="3187"/>
      <c r="H5" s="3187" t="s">
        <v>96</v>
      </c>
      <c r="I5" s="3187"/>
      <c r="J5" s="3187"/>
      <c r="K5" s="2827" t="s">
        <v>116</v>
      </c>
      <c r="L5" s="2827"/>
      <c r="M5" s="2827"/>
      <c r="N5" s="3196"/>
    </row>
    <row r="6" spans="1:15" ht="18" customHeight="1" x14ac:dyDescent="0.25">
      <c r="A6" s="3192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96"/>
    </row>
    <row r="7" spans="1:15" ht="18" customHeight="1" thickBot="1" x14ac:dyDescent="0.3">
      <c r="A7" s="3193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197"/>
    </row>
    <row r="8" spans="1:15" ht="39" customHeight="1" x14ac:dyDescent="0.25">
      <c r="A8" s="5" t="s">
        <v>34</v>
      </c>
      <c r="B8" s="1582">
        <v>20</v>
      </c>
      <c r="C8" s="1582">
        <v>9</v>
      </c>
      <c r="D8" s="1585">
        <v>29</v>
      </c>
      <c r="E8" s="1585">
        <v>71</v>
      </c>
      <c r="F8" s="1585">
        <v>143</v>
      </c>
      <c r="G8" s="1585">
        <v>214</v>
      </c>
      <c r="H8" s="1585">
        <v>76</v>
      </c>
      <c r="I8" s="1585">
        <v>79</v>
      </c>
      <c r="J8" s="1585">
        <v>155</v>
      </c>
      <c r="K8" s="1585">
        <f>SUM(B8,E8,H8)</f>
        <v>167</v>
      </c>
      <c r="L8" s="1585">
        <f>SUM(C8,F8,I8)</f>
        <v>231</v>
      </c>
      <c r="M8" s="1585">
        <f>SUM(D8,G8,J8)</f>
        <v>398</v>
      </c>
      <c r="N8" s="670" t="s">
        <v>128</v>
      </c>
      <c r="O8" s="747"/>
    </row>
    <row r="9" spans="1:15" ht="39" customHeight="1" x14ac:dyDescent="0.25">
      <c r="A9" s="103" t="s">
        <v>35</v>
      </c>
      <c r="B9" s="12">
        <v>0</v>
      </c>
      <c r="C9" s="12">
        <v>0</v>
      </c>
      <c r="D9" s="12">
        <v>0</v>
      </c>
      <c r="E9" s="12">
        <v>111</v>
      </c>
      <c r="F9" s="12">
        <v>154</v>
      </c>
      <c r="G9" s="12">
        <v>265</v>
      </c>
      <c r="H9" s="12">
        <v>27</v>
      </c>
      <c r="I9" s="12">
        <v>14</v>
      </c>
      <c r="J9" s="12">
        <v>41</v>
      </c>
      <c r="K9" s="1585">
        <f t="shared" ref="K9:M17" si="0">SUM(B9,E9,H9)</f>
        <v>138</v>
      </c>
      <c r="L9" s="1585">
        <f t="shared" si="0"/>
        <v>168</v>
      </c>
      <c r="M9" s="1585">
        <f t="shared" si="0"/>
        <v>306</v>
      </c>
      <c r="N9" s="672" t="s">
        <v>100</v>
      </c>
      <c r="O9" s="747"/>
    </row>
    <row r="10" spans="1:15" ht="39" customHeight="1" x14ac:dyDescent="0.25">
      <c r="A10" s="103" t="s">
        <v>1473</v>
      </c>
      <c r="B10" s="12">
        <v>0</v>
      </c>
      <c r="C10" s="12">
        <v>0</v>
      </c>
      <c r="D10" s="12">
        <v>0</v>
      </c>
      <c r="E10" s="12">
        <v>16</v>
      </c>
      <c r="F10" s="12">
        <v>37</v>
      </c>
      <c r="G10" s="12">
        <v>53</v>
      </c>
      <c r="H10" s="12">
        <v>14</v>
      </c>
      <c r="I10" s="12">
        <v>20</v>
      </c>
      <c r="J10" s="12">
        <v>34</v>
      </c>
      <c r="K10" s="1585">
        <f t="shared" si="0"/>
        <v>30</v>
      </c>
      <c r="L10" s="1585">
        <f t="shared" si="0"/>
        <v>57</v>
      </c>
      <c r="M10" s="1585">
        <f t="shared" si="0"/>
        <v>87</v>
      </c>
      <c r="N10" s="672" t="s">
        <v>1444</v>
      </c>
      <c r="O10" s="747"/>
    </row>
    <row r="11" spans="1:15" ht="39" customHeight="1" x14ac:dyDescent="0.25">
      <c r="A11" s="103" t="s">
        <v>37</v>
      </c>
      <c r="B11" s="12">
        <v>0</v>
      </c>
      <c r="C11" s="12">
        <v>0</v>
      </c>
      <c r="D11" s="12">
        <v>0</v>
      </c>
      <c r="E11" s="12">
        <v>57</v>
      </c>
      <c r="F11" s="12">
        <v>82</v>
      </c>
      <c r="G11" s="12">
        <v>139</v>
      </c>
      <c r="H11" s="12">
        <v>17</v>
      </c>
      <c r="I11" s="12">
        <v>14</v>
      </c>
      <c r="J11" s="12">
        <v>31</v>
      </c>
      <c r="K11" s="1585">
        <f t="shared" ref="K11:M12" si="1">SUM(B11,E11,H11)</f>
        <v>74</v>
      </c>
      <c r="L11" s="1585">
        <f t="shared" si="1"/>
        <v>96</v>
      </c>
      <c r="M11" s="1585">
        <f t="shared" si="1"/>
        <v>170</v>
      </c>
      <c r="N11" s="672" t="s">
        <v>125</v>
      </c>
      <c r="O11" s="747"/>
    </row>
    <row r="12" spans="1:15" ht="39" customHeight="1" x14ac:dyDescent="0.25">
      <c r="A12" s="886" t="s">
        <v>643</v>
      </c>
      <c r="B12" s="12">
        <v>0</v>
      </c>
      <c r="C12" s="12">
        <v>0</v>
      </c>
      <c r="D12" s="12">
        <v>0</v>
      </c>
      <c r="E12" s="12">
        <v>12</v>
      </c>
      <c r="F12" s="12">
        <v>35</v>
      </c>
      <c r="G12" s="12">
        <v>47</v>
      </c>
      <c r="H12" s="12">
        <v>11</v>
      </c>
      <c r="I12" s="12">
        <v>31</v>
      </c>
      <c r="J12" s="12">
        <v>42</v>
      </c>
      <c r="K12" s="1585">
        <f t="shared" si="1"/>
        <v>23</v>
      </c>
      <c r="L12" s="1585">
        <f t="shared" si="1"/>
        <v>66</v>
      </c>
      <c r="M12" s="1585">
        <f t="shared" si="1"/>
        <v>89</v>
      </c>
      <c r="N12" s="677" t="s">
        <v>1445</v>
      </c>
      <c r="O12" s="747"/>
    </row>
    <row r="13" spans="1:15" ht="39" customHeight="1" x14ac:dyDescent="0.25">
      <c r="A13" s="103" t="s">
        <v>1446</v>
      </c>
      <c r="B13" s="12">
        <v>0</v>
      </c>
      <c r="C13" s="12">
        <v>0</v>
      </c>
      <c r="D13" s="12">
        <v>0</v>
      </c>
      <c r="E13" s="12">
        <v>8</v>
      </c>
      <c r="F13" s="12">
        <v>25</v>
      </c>
      <c r="G13" s="12">
        <v>33</v>
      </c>
      <c r="H13" s="12">
        <v>0</v>
      </c>
      <c r="I13" s="12">
        <v>0</v>
      </c>
      <c r="J13" s="12">
        <v>0</v>
      </c>
      <c r="K13" s="1585">
        <f t="shared" si="0"/>
        <v>8</v>
      </c>
      <c r="L13" s="1585">
        <f t="shared" si="0"/>
        <v>25</v>
      </c>
      <c r="M13" s="1585">
        <f t="shared" si="0"/>
        <v>33</v>
      </c>
      <c r="N13" s="677" t="s">
        <v>1496</v>
      </c>
      <c r="O13" s="747"/>
    </row>
    <row r="14" spans="1:15" ht="39" customHeight="1" x14ac:dyDescent="0.25">
      <c r="A14" s="103" t="s">
        <v>1208</v>
      </c>
      <c r="B14" s="12">
        <v>6</v>
      </c>
      <c r="C14" s="12">
        <v>4</v>
      </c>
      <c r="D14" s="12">
        <v>10</v>
      </c>
      <c r="E14" s="12">
        <v>35</v>
      </c>
      <c r="F14" s="12">
        <v>55</v>
      </c>
      <c r="G14" s="12">
        <v>90</v>
      </c>
      <c r="H14" s="12">
        <v>26</v>
      </c>
      <c r="I14" s="12">
        <v>18</v>
      </c>
      <c r="J14" s="12">
        <v>44</v>
      </c>
      <c r="K14" s="1585">
        <f t="shared" si="0"/>
        <v>67</v>
      </c>
      <c r="L14" s="1585">
        <f t="shared" si="0"/>
        <v>77</v>
      </c>
      <c r="M14" s="1585">
        <f t="shared" si="0"/>
        <v>144</v>
      </c>
      <c r="N14" s="672" t="s">
        <v>124</v>
      </c>
      <c r="O14" s="747"/>
    </row>
    <row r="15" spans="1:15" ht="39" customHeight="1" x14ac:dyDescent="0.25">
      <c r="A15" s="103" t="s">
        <v>449</v>
      </c>
      <c r="B15" s="12">
        <v>0</v>
      </c>
      <c r="C15" s="12">
        <v>0</v>
      </c>
      <c r="D15" s="12">
        <v>0</v>
      </c>
      <c r="E15" s="12">
        <v>59</v>
      </c>
      <c r="F15" s="12">
        <v>60</v>
      </c>
      <c r="G15" s="12">
        <v>119</v>
      </c>
      <c r="H15" s="12">
        <v>68</v>
      </c>
      <c r="I15" s="12">
        <v>46</v>
      </c>
      <c r="J15" s="12">
        <v>114</v>
      </c>
      <c r="K15" s="1585">
        <f t="shared" si="0"/>
        <v>127</v>
      </c>
      <c r="L15" s="1585">
        <f t="shared" si="0"/>
        <v>106</v>
      </c>
      <c r="M15" s="1585">
        <f t="shared" si="0"/>
        <v>233</v>
      </c>
      <c r="N15" s="672" t="s">
        <v>991</v>
      </c>
      <c r="O15" s="747"/>
    </row>
    <row r="16" spans="1:15" ht="51" customHeight="1" thickBot="1" x14ac:dyDescent="0.3">
      <c r="A16" s="673" t="s">
        <v>1448</v>
      </c>
      <c r="B16" s="8">
        <v>1</v>
      </c>
      <c r="C16" s="8">
        <v>23</v>
      </c>
      <c r="D16" s="8">
        <v>24</v>
      </c>
      <c r="E16" s="8">
        <v>6</v>
      </c>
      <c r="F16" s="8">
        <v>23</v>
      </c>
      <c r="G16" s="8">
        <v>29</v>
      </c>
      <c r="H16" s="8">
        <v>4</v>
      </c>
      <c r="I16" s="8">
        <v>19</v>
      </c>
      <c r="J16" s="8">
        <v>23</v>
      </c>
      <c r="K16" s="8">
        <f t="shared" si="0"/>
        <v>11</v>
      </c>
      <c r="L16" s="8">
        <f t="shared" si="0"/>
        <v>65</v>
      </c>
      <c r="M16" s="8">
        <f t="shared" si="0"/>
        <v>76</v>
      </c>
      <c r="N16" s="746" t="s">
        <v>1449</v>
      </c>
      <c r="O16" s="747"/>
    </row>
    <row r="17" spans="1:14" ht="39" customHeight="1" thickBot="1" x14ac:dyDescent="0.3">
      <c r="A17" s="114" t="s">
        <v>87</v>
      </c>
      <c r="B17" s="2619">
        <f t="shared" ref="B17:J17" si="2">SUM(B8:B16)</f>
        <v>27</v>
      </c>
      <c r="C17" s="2619">
        <f t="shared" si="2"/>
        <v>36</v>
      </c>
      <c r="D17" s="2619">
        <f t="shared" si="2"/>
        <v>63</v>
      </c>
      <c r="E17" s="2619">
        <f t="shared" si="2"/>
        <v>375</v>
      </c>
      <c r="F17" s="2619">
        <f t="shared" si="2"/>
        <v>614</v>
      </c>
      <c r="G17" s="2619">
        <f t="shared" si="2"/>
        <v>989</v>
      </c>
      <c r="H17" s="2619">
        <f t="shared" si="2"/>
        <v>243</v>
      </c>
      <c r="I17" s="2619">
        <f t="shared" si="2"/>
        <v>241</v>
      </c>
      <c r="J17" s="2619">
        <f t="shared" si="2"/>
        <v>484</v>
      </c>
      <c r="K17" s="2619">
        <f t="shared" si="0"/>
        <v>645</v>
      </c>
      <c r="L17" s="2619">
        <f t="shared" si="0"/>
        <v>891</v>
      </c>
      <c r="M17" s="2619">
        <f t="shared" si="0"/>
        <v>1536</v>
      </c>
      <c r="N17" s="674" t="s">
        <v>147</v>
      </c>
    </row>
    <row r="18" spans="1:14" ht="18" customHeight="1" thickTop="1" x14ac:dyDescent="0.25">
      <c r="A18" s="10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126"/>
    </row>
    <row r="19" spans="1:14" ht="18" customHeight="1" x14ac:dyDescent="0.25">
      <c r="A19" s="10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126"/>
    </row>
    <row r="20" spans="1:14" ht="18" customHeight="1" x14ac:dyDescent="0.25">
      <c r="A20" s="681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687"/>
    </row>
    <row r="21" spans="1:14" ht="18" customHeight="1" x14ac:dyDescent="0.25">
      <c r="A21" s="681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687"/>
    </row>
    <row r="22" spans="1:14" ht="18" customHeight="1" x14ac:dyDescent="0.25">
      <c r="A22" s="681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687"/>
    </row>
    <row r="23" spans="1:14" ht="18" customHeight="1" x14ac:dyDescent="0.25">
      <c r="A23" s="681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687"/>
    </row>
    <row r="24" spans="1:14" ht="18" customHeight="1" x14ac:dyDescent="0.25">
      <c r="A24" s="681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687"/>
    </row>
    <row r="25" spans="1:14" ht="18" customHeight="1" x14ac:dyDescent="0.25">
      <c r="A25" s="681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687"/>
    </row>
    <row r="26" spans="1:14" ht="18" customHeight="1" x14ac:dyDescent="0.25">
      <c r="A26" s="681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687"/>
    </row>
    <row r="27" spans="1:14" ht="18" customHeight="1" x14ac:dyDescent="0.25">
      <c r="A27" s="681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687"/>
    </row>
    <row r="28" spans="1:14" ht="18" customHeight="1" x14ac:dyDescent="0.25">
      <c r="A28" s="681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687"/>
    </row>
    <row r="29" spans="1:14" ht="18" customHeight="1" x14ac:dyDescent="0.25">
      <c r="A29" s="681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687"/>
    </row>
  </sheetData>
  <mergeCells count="13"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</mergeCells>
  <printOptions horizontalCentered="1"/>
  <pageMargins left="0.643700787" right="0.643700787" top="0.78740157480314998" bottom="0.643700787" header="0.78740157480314998" footer="0.643700787"/>
  <pageSetup paperSize="9" scale="75" firstPageNumber="115" orientation="landscape" useFirstPageNumber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50"/>
  <sheetViews>
    <sheetView rightToLeft="1" view="pageBreakPreview" topLeftCell="A58" zoomScale="80" zoomScaleNormal="50" zoomScaleSheetLayoutView="80" workbookViewId="0">
      <selection activeCell="A54" sqref="A54:R74"/>
    </sheetView>
  </sheetViews>
  <sheetFormatPr defaultColWidth="10.28515625" defaultRowHeight="15" x14ac:dyDescent="0.2"/>
  <cols>
    <col min="1" max="1" width="17.140625" style="675" customWidth="1"/>
    <col min="2" max="2" width="16.28515625" style="675" customWidth="1"/>
    <col min="3" max="3" width="18.140625" style="675" customWidth="1"/>
    <col min="4" max="14" width="6.7109375" style="675" customWidth="1"/>
    <col min="15" max="15" width="7.140625" style="675" customWidth="1"/>
    <col min="16" max="16" width="19.85546875" style="675" customWidth="1"/>
    <col min="17" max="17" width="23.28515625" style="675" customWidth="1"/>
    <col min="18" max="18" width="17.5703125" style="675" customWidth="1"/>
    <col min="19" max="16384" width="10.28515625" style="675"/>
  </cols>
  <sheetData>
    <row r="1" spans="1:18" ht="21" customHeight="1" x14ac:dyDescent="0.2">
      <c r="A1" s="3188" t="s">
        <v>2337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26.25" customHeight="1" x14ac:dyDescent="0.2">
      <c r="A2" s="3235" t="s">
        <v>2338</v>
      </c>
      <c r="B2" s="3235"/>
      <c r="C2" s="3235"/>
      <c r="D2" s="3235"/>
      <c r="E2" s="3235"/>
      <c r="F2" s="3235"/>
      <c r="G2" s="3235"/>
      <c r="H2" s="3235"/>
      <c r="I2" s="3235"/>
      <c r="J2" s="3235"/>
      <c r="K2" s="3235"/>
      <c r="L2" s="3235"/>
      <c r="M2" s="3235"/>
      <c r="N2" s="3235"/>
      <c r="O2" s="3235"/>
      <c r="P2" s="3235"/>
      <c r="Q2" s="3235"/>
      <c r="R2" s="3235"/>
    </row>
    <row r="3" spans="1:18" ht="21" customHeight="1" thickBot="1" x14ac:dyDescent="0.3">
      <c r="A3" s="676" t="s">
        <v>2696</v>
      </c>
      <c r="B3" s="67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3236" t="s">
        <v>1804</v>
      </c>
      <c r="Q3" s="3236"/>
      <c r="R3" s="3236"/>
    </row>
    <row r="4" spans="1:18" ht="21" customHeight="1" thickTop="1" x14ac:dyDescent="0.2">
      <c r="A4" s="3191" t="s">
        <v>44</v>
      </c>
      <c r="B4" s="3194" t="s">
        <v>86</v>
      </c>
      <c r="C4" s="3194" t="s">
        <v>45</v>
      </c>
      <c r="D4" s="3194" t="s">
        <v>33</v>
      </c>
      <c r="E4" s="3194"/>
      <c r="F4" s="3194"/>
      <c r="G4" s="3194" t="s">
        <v>1</v>
      </c>
      <c r="H4" s="3194"/>
      <c r="I4" s="3194"/>
      <c r="J4" s="3194" t="s">
        <v>2</v>
      </c>
      <c r="K4" s="3194"/>
      <c r="L4" s="3194"/>
      <c r="M4" s="2847" t="s">
        <v>31</v>
      </c>
      <c r="N4" s="2847"/>
      <c r="O4" s="2847"/>
      <c r="P4" s="3221" t="s">
        <v>99</v>
      </c>
      <c r="Q4" s="3221" t="s">
        <v>126</v>
      </c>
      <c r="R4" s="3218" t="s">
        <v>166</v>
      </c>
    </row>
    <row r="5" spans="1:18" ht="24.75" customHeight="1" x14ac:dyDescent="0.2">
      <c r="A5" s="3192"/>
      <c r="B5" s="3224"/>
      <c r="C5" s="3224"/>
      <c r="D5" s="3187" t="s">
        <v>94</v>
      </c>
      <c r="E5" s="3187"/>
      <c r="F5" s="3187"/>
      <c r="G5" s="3187" t="s">
        <v>95</v>
      </c>
      <c r="H5" s="3187"/>
      <c r="I5" s="3187"/>
      <c r="J5" s="3187" t="s">
        <v>96</v>
      </c>
      <c r="K5" s="3187"/>
      <c r="L5" s="3187"/>
      <c r="M5" s="2827" t="s">
        <v>116</v>
      </c>
      <c r="N5" s="2827"/>
      <c r="O5" s="2827"/>
      <c r="P5" s="3222"/>
      <c r="Q5" s="3222"/>
      <c r="R5" s="3219"/>
    </row>
    <row r="6" spans="1:18" ht="18" customHeight="1" x14ac:dyDescent="0.2">
      <c r="A6" s="3192"/>
      <c r="B6" s="3224"/>
      <c r="C6" s="3224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19"/>
    </row>
    <row r="7" spans="1:18" ht="18" customHeight="1" thickBot="1" x14ac:dyDescent="0.25">
      <c r="A7" s="3193"/>
      <c r="B7" s="3225"/>
      <c r="C7" s="3225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223"/>
      <c r="Q7" s="3223"/>
      <c r="R7" s="3220"/>
    </row>
    <row r="8" spans="1:18" ht="21.75" customHeight="1" x14ac:dyDescent="0.2">
      <c r="A8" s="3245" t="s">
        <v>34</v>
      </c>
      <c r="B8" s="3245" t="s">
        <v>1451</v>
      </c>
      <c r="C8" s="1030" t="s">
        <v>485</v>
      </c>
      <c r="D8" s="2631">
        <v>0</v>
      </c>
      <c r="E8" s="2631">
        <v>0</v>
      </c>
      <c r="F8" s="2631">
        <v>0</v>
      </c>
      <c r="G8" s="2631">
        <v>4</v>
      </c>
      <c r="H8" s="2631">
        <v>3</v>
      </c>
      <c r="I8" s="2631">
        <v>7</v>
      </c>
      <c r="J8" s="2631">
        <v>0</v>
      </c>
      <c r="K8" s="2631">
        <v>0</v>
      </c>
      <c r="L8" s="2631">
        <v>0</v>
      </c>
      <c r="M8" s="2631">
        <f t="shared" ref="M8:O25" si="0">SUM(D8,G8,J8)</f>
        <v>4</v>
      </c>
      <c r="N8" s="2631">
        <f t="shared" si="0"/>
        <v>3</v>
      </c>
      <c r="O8" s="2631">
        <f t="shared" si="0"/>
        <v>7</v>
      </c>
      <c r="P8" s="1134" t="s">
        <v>1450</v>
      </c>
      <c r="Q8" s="3231" t="s">
        <v>1452</v>
      </c>
      <c r="R8" s="3231" t="s">
        <v>128</v>
      </c>
    </row>
    <row r="9" spans="1:18" ht="33.75" customHeight="1" x14ac:dyDescent="0.2">
      <c r="A9" s="3246"/>
      <c r="B9" s="3246"/>
      <c r="C9" s="1140" t="s">
        <v>1453</v>
      </c>
      <c r="D9" s="2632">
        <v>0</v>
      </c>
      <c r="E9" s="2632">
        <v>0</v>
      </c>
      <c r="F9" s="2632">
        <v>0</v>
      </c>
      <c r="G9" s="2632">
        <v>3</v>
      </c>
      <c r="H9" s="2632">
        <v>10</v>
      </c>
      <c r="I9" s="2632">
        <v>13</v>
      </c>
      <c r="J9" s="2632">
        <v>0</v>
      </c>
      <c r="K9" s="2632">
        <v>0</v>
      </c>
      <c r="L9" s="2632">
        <v>0</v>
      </c>
      <c r="M9" s="2632">
        <f>SUM(D9,G9,J9)</f>
        <v>3</v>
      </c>
      <c r="N9" s="2632">
        <f>SUM(E9,H9,K9)</f>
        <v>10</v>
      </c>
      <c r="O9" s="2632">
        <f>SUM(M9:N9)</f>
        <v>13</v>
      </c>
      <c r="P9" s="1145" t="s">
        <v>1454</v>
      </c>
      <c r="Q9" s="3200"/>
      <c r="R9" s="3200"/>
    </row>
    <row r="10" spans="1:18" ht="19.5" customHeight="1" x14ac:dyDescent="0.2">
      <c r="A10" s="3247"/>
      <c r="B10" s="3247"/>
      <c r="C10" s="1029" t="s">
        <v>1451</v>
      </c>
      <c r="D10" s="2623">
        <v>0</v>
      </c>
      <c r="E10" s="2623">
        <v>0</v>
      </c>
      <c r="F10" s="2623">
        <v>0</v>
      </c>
      <c r="G10" s="2623">
        <v>1</v>
      </c>
      <c r="H10" s="2623">
        <v>0</v>
      </c>
      <c r="I10" s="2623">
        <v>1</v>
      </c>
      <c r="J10" s="2623">
        <v>2</v>
      </c>
      <c r="K10" s="2623">
        <v>0</v>
      </c>
      <c r="L10" s="2623">
        <v>2</v>
      </c>
      <c r="M10" s="2623">
        <f t="shared" si="0"/>
        <v>3</v>
      </c>
      <c r="N10" s="2623">
        <f t="shared" si="0"/>
        <v>0</v>
      </c>
      <c r="O10" s="2623">
        <f t="shared" si="0"/>
        <v>3</v>
      </c>
      <c r="P10" s="1556" t="s">
        <v>1452</v>
      </c>
      <c r="Q10" s="3206"/>
      <c r="R10" s="3206"/>
    </row>
    <row r="11" spans="1:18" s="679" customFormat="1" ht="26.25" customHeight="1" x14ac:dyDescent="0.2">
      <c r="A11" s="3247"/>
      <c r="B11" s="3247" t="s">
        <v>1455</v>
      </c>
      <c r="C11" s="3247"/>
      <c r="D11" s="2091">
        <f>SUM(D8:D10)</f>
        <v>0</v>
      </c>
      <c r="E11" s="2091">
        <f t="shared" ref="E11:L11" si="1">SUM(E8:E10)</f>
        <v>0</v>
      </c>
      <c r="F11" s="2091">
        <f t="shared" si="1"/>
        <v>0</v>
      </c>
      <c r="G11" s="2091">
        <f t="shared" si="1"/>
        <v>8</v>
      </c>
      <c r="H11" s="2091">
        <f t="shared" si="1"/>
        <v>13</v>
      </c>
      <c r="I11" s="2091">
        <f t="shared" si="1"/>
        <v>21</v>
      </c>
      <c r="J11" s="2091">
        <f t="shared" si="1"/>
        <v>2</v>
      </c>
      <c r="K11" s="2091">
        <f t="shared" si="1"/>
        <v>0</v>
      </c>
      <c r="L11" s="2091">
        <f t="shared" si="1"/>
        <v>2</v>
      </c>
      <c r="M11" s="2623">
        <f t="shared" si="0"/>
        <v>10</v>
      </c>
      <c r="N11" s="2623">
        <f t="shared" si="0"/>
        <v>13</v>
      </c>
      <c r="O11" s="2623">
        <f t="shared" si="0"/>
        <v>23</v>
      </c>
      <c r="P11" s="3206" t="s">
        <v>133</v>
      </c>
      <c r="Q11" s="3206"/>
      <c r="R11" s="3206"/>
    </row>
    <row r="12" spans="1:18" s="679" customFormat="1" ht="21" customHeight="1" x14ac:dyDescent="0.2">
      <c r="A12" s="3247"/>
      <c r="B12" s="3243" t="s">
        <v>47</v>
      </c>
      <c r="C12" s="1140" t="s">
        <v>47</v>
      </c>
      <c r="D12" s="2091">
        <v>19</v>
      </c>
      <c r="E12" s="2091">
        <v>7</v>
      </c>
      <c r="F12" s="2091">
        <v>26</v>
      </c>
      <c r="G12" s="2091">
        <v>15</v>
      </c>
      <c r="H12" s="2091">
        <v>23</v>
      </c>
      <c r="I12" s="2091">
        <v>38</v>
      </c>
      <c r="J12" s="2091">
        <v>14</v>
      </c>
      <c r="K12" s="2091">
        <v>7</v>
      </c>
      <c r="L12" s="2091">
        <v>21</v>
      </c>
      <c r="M12" s="2623">
        <f t="shared" si="0"/>
        <v>48</v>
      </c>
      <c r="N12" s="2623">
        <f t="shared" si="0"/>
        <v>37</v>
      </c>
      <c r="O12" s="2623">
        <f t="shared" si="0"/>
        <v>85</v>
      </c>
      <c r="P12" s="1556" t="s">
        <v>129</v>
      </c>
      <c r="Q12" s="3206" t="s">
        <v>129</v>
      </c>
      <c r="R12" s="3206"/>
    </row>
    <row r="13" spans="1:18" s="679" customFormat="1" ht="18" customHeight="1" x14ac:dyDescent="0.2">
      <c r="A13" s="3247"/>
      <c r="B13" s="3243"/>
      <c r="C13" s="1029" t="s">
        <v>1458</v>
      </c>
      <c r="D13" s="2091">
        <v>0</v>
      </c>
      <c r="E13" s="2091">
        <v>0</v>
      </c>
      <c r="F13" s="2091">
        <v>0</v>
      </c>
      <c r="G13" s="2091">
        <v>8</v>
      </c>
      <c r="H13" s="2091">
        <v>21</v>
      </c>
      <c r="I13" s="2091">
        <v>29</v>
      </c>
      <c r="J13" s="2091">
        <v>18</v>
      </c>
      <c r="K13" s="2091">
        <v>11</v>
      </c>
      <c r="L13" s="2633">
        <v>29</v>
      </c>
      <c r="M13" s="2623">
        <f t="shared" si="0"/>
        <v>26</v>
      </c>
      <c r="N13" s="2623">
        <f t="shared" si="0"/>
        <v>32</v>
      </c>
      <c r="O13" s="2623">
        <f t="shared" si="0"/>
        <v>58</v>
      </c>
      <c r="P13" s="1556" t="s">
        <v>1459</v>
      </c>
      <c r="Q13" s="3206"/>
      <c r="R13" s="3206"/>
    </row>
    <row r="14" spans="1:18" s="679" customFormat="1" ht="27.75" customHeight="1" x14ac:dyDescent="0.2">
      <c r="A14" s="3247"/>
      <c r="B14" s="3243" t="s">
        <v>46</v>
      </c>
      <c r="C14" s="3243"/>
      <c r="D14" s="2091">
        <f>SUM(D12:D13)</f>
        <v>19</v>
      </c>
      <c r="E14" s="2091">
        <f t="shared" ref="E14:L14" si="2">SUM(E12:E13)</f>
        <v>7</v>
      </c>
      <c r="F14" s="2091">
        <f t="shared" si="2"/>
        <v>26</v>
      </c>
      <c r="G14" s="2091">
        <f t="shared" si="2"/>
        <v>23</v>
      </c>
      <c r="H14" s="2091">
        <f t="shared" si="2"/>
        <v>44</v>
      </c>
      <c r="I14" s="2091">
        <f t="shared" si="2"/>
        <v>67</v>
      </c>
      <c r="J14" s="2091">
        <f t="shared" si="2"/>
        <v>32</v>
      </c>
      <c r="K14" s="2091">
        <f t="shared" si="2"/>
        <v>18</v>
      </c>
      <c r="L14" s="2091">
        <f t="shared" si="2"/>
        <v>50</v>
      </c>
      <c r="M14" s="2623">
        <f t="shared" si="0"/>
        <v>74</v>
      </c>
      <c r="N14" s="2623">
        <f t="shared" si="0"/>
        <v>69</v>
      </c>
      <c r="O14" s="2623">
        <f t="shared" si="0"/>
        <v>143</v>
      </c>
      <c r="P14" s="3206" t="s">
        <v>133</v>
      </c>
      <c r="Q14" s="3206"/>
      <c r="R14" s="3206"/>
    </row>
    <row r="15" spans="1:18" s="679" customFormat="1" ht="27.75" customHeight="1" x14ac:dyDescent="0.2">
      <c r="A15" s="3247"/>
      <c r="B15" s="3233" t="s">
        <v>1307</v>
      </c>
      <c r="C15" s="1133" t="s">
        <v>1306</v>
      </c>
      <c r="D15" s="2091">
        <v>0</v>
      </c>
      <c r="E15" s="2091">
        <v>0</v>
      </c>
      <c r="F15" s="2091">
        <v>0</v>
      </c>
      <c r="G15" s="2091">
        <v>3</v>
      </c>
      <c r="H15" s="2091">
        <v>3</v>
      </c>
      <c r="I15" s="2091">
        <v>6</v>
      </c>
      <c r="J15" s="2091">
        <v>5</v>
      </c>
      <c r="K15" s="2091">
        <v>10</v>
      </c>
      <c r="L15" s="2634">
        <v>15</v>
      </c>
      <c r="M15" s="2623">
        <f t="shared" si="0"/>
        <v>8</v>
      </c>
      <c r="N15" s="2623">
        <f t="shared" si="0"/>
        <v>13</v>
      </c>
      <c r="O15" s="2623">
        <f t="shared" si="0"/>
        <v>21</v>
      </c>
      <c r="P15" s="1141" t="s">
        <v>315</v>
      </c>
      <c r="Q15" s="3226" t="s">
        <v>315</v>
      </c>
      <c r="R15" s="3206"/>
    </row>
    <row r="16" spans="1:18" s="679" customFormat="1" ht="27.75" customHeight="1" x14ac:dyDescent="0.2">
      <c r="A16" s="3247"/>
      <c r="B16" s="3234"/>
      <c r="C16" s="1133" t="s">
        <v>842</v>
      </c>
      <c r="D16" s="2091">
        <v>0</v>
      </c>
      <c r="E16" s="2091">
        <v>0</v>
      </c>
      <c r="F16" s="2091">
        <v>0</v>
      </c>
      <c r="G16" s="2091">
        <v>9</v>
      </c>
      <c r="H16" s="2091">
        <v>24</v>
      </c>
      <c r="I16" s="2091">
        <v>33</v>
      </c>
      <c r="J16" s="2091">
        <v>0</v>
      </c>
      <c r="K16" s="2091">
        <v>0</v>
      </c>
      <c r="L16" s="2634">
        <v>0</v>
      </c>
      <c r="M16" s="2623">
        <f t="shared" si="0"/>
        <v>9</v>
      </c>
      <c r="N16" s="2623">
        <f t="shared" si="0"/>
        <v>24</v>
      </c>
      <c r="O16" s="2623">
        <f t="shared" si="0"/>
        <v>33</v>
      </c>
      <c r="P16" s="1560" t="s">
        <v>488</v>
      </c>
      <c r="Q16" s="3227"/>
      <c r="R16" s="3206"/>
    </row>
    <row r="17" spans="1:18" s="679" customFormat="1" ht="27.75" customHeight="1" x14ac:dyDescent="0.2">
      <c r="A17" s="3247"/>
      <c r="B17" s="3243" t="s">
        <v>46</v>
      </c>
      <c r="C17" s="3243"/>
      <c r="D17" s="2091">
        <f>SUM(D15:D16)</f>
        <v>0</v>
      </c>
      <c r="E17" s="2091">
        <f t="shared" ref="E17:O17" si="3">SUM(E15:E16)</f>
        <v>0</v>
      </c>
      <c r="F17" s="2091">
        <f t="shared" si="3"/>
        <v>0</v>
      </c>
      <c r="G17" s="2091">
        <f t="shared" si="3"/>
        <v>12</v>
      </c>
      <c r="H17" s="2091">
        <f t="shared" si="3"/>
        <v>27</v>
      </c>
      <c r="I17" s="2091">
        <f t="shared" si="3"/>
        <v>39</v>
      </c>
      <c r="J17" s="2091">
        <f t="shared" si="3"/>
        <v>5</v>
      </c>
      <c r="K17" s="2091">
        <f t="shared" si="3"/>
        <v>10</v>
      </c>
      <c r="L17" s="2091">
        <f t="shared" si="3"/>
        <v>15</v>
      </c>
      <c r="M17" s="2091">
        <f t="shared" si="3"/>
        <v>17</v>
      </c>
      <c r="N17" s="2091">
        <f t="shared" si="3"/>
        <v>37</v>
      </c>
      <c r="O17" s="2091">
        <f t="shared" si="3"/>
        <v>54</v>
      </c>
      <c r="P17" s="3206" t="s">
        <v>133</v>
      </c>
      <c r="Q17" s="3206"/>
      <c r="R17" s="3206"/>
    </row>
    <row r="18" spans="1:18" s="679" customFormat="1" ht="27.75" customHeight="1" x14ac:dyDescent="0.2">
      <c r="A18" s="3247"/>
      <c r="B18" s="1140" t="s">
        <v>304</v>
      </c>
      <c r="C18" s="1140" t="s">
        <v>489</v>
      </c>
      <c r="D18" s="2091">
        <f t="shared" ref="D18:D20" si="4">SUM(D16:D17)</f>
        <v>0</v>
      </c>
      <c r="E18" s="2091">
        <f t="shared" ref="E18:E20" si="5">SUM(E16:E17)</f>
        <v>0</v>
      </c>
      <c r="F18" s="2091">
        <v>0</v>
      </c>
      <c r="G18" s="2091">
        <v>10</v>
      </c>
      <c r="H18" s="2091">
        <v>23</v>
      </c>
      <c r="I18" s="2091">
        <v>33</v>
      </c>
      <c r="J18" s="2091">
        <v>16</v>
      </c>
      <c r="K18" s="2091">
        <v>16</v>
      </c>
      <c r="L18" s="2091">
        <v>32</v>
      </c>
      <c r="M18" s="2623">
        <f>SUM(D18,G18,J18)</f>
        <v>26</v>
      </c>
      <c r="N18" s="2623">
        <f t="shared" ref="N18:O19" si="6">SUM(E18,H18,K18)</f>
        <v>39</v>
      </c>
      <c r="O18" s="2623">
        <f t="shared" si="6"/>
        <v>65</v>
      </c>
      <c r="P18" s="1556" t="s">
        <v>305</v>
      </c>
      <c r="Q18" s="1556" t="s">
        <v>305</v>
      </c>
      <c r="R18" s="3206"/>
    </row>
    <row r="19" spans="1:18" s="679" customFormat="1" ht="54" customHeight="1" x14ac:dyDescent="0.2">
      <c r="A19" s="3247"/>
      <c r="B19" s="3248" t="s">
        <v>342</v>
      </c>
      <c r="C19" s="736" t="s">
        <v>1460</v>
      </c>
      <c r="D19" s="2091">
        <f t="shared" si="4"/>
        <v>0</v>
      </c>
      <c r="E19" s="2091">
        <f t="shared" si="5"/>
        <v>0</v>
      </c>
      <c r="F19" s="2091">
        <v>0</v>
      </c>
      <c r="G19" s="2091">
        <v>1</v>
      </c>
      <c r="H19" s="2091">
        <v>0</v>
      </c>
      <c r="I19" s="2091">
        <v>1</v>
      </c>
      <c r="J19" s="2091">
        <v>0</v>
      </c>
      <c r="K19" s="2091">
        <v>0</v>
      </c>
      <c r="L19" s="2634">
        <v>0</v>
      </c>
      <c r="M19" s="2623">
        <f>SUM(D19,G19,J19)</f>
        <v>1</v>
      </c>
      <c r="N19" s="2623">
        <f t="shared" si="6"/>
        <v>0</v>
      </c>
      <c r="O19" s="2623">
        <f t="shared" si="6"/>
        <v>1</v>
      </c>
      <c r="P19" s="1556" t="s">
        <v>1461</v>
      </c>
      <c r="Q19" s="3239" t="s">
        <v>1462</v>
      </c>
      <c r="R19" s="3206"/>
    </row>
    <row r="20" spans="1:18" s="679" customFormat="1" ht="29.25" customHeight="1" x14ac:dyDescent="0.2">
      <c r="A20" s="3247"/>
      <c r="B20" s="3249"/>
      <c r="C20" s="736" t="s">
        <v>1463</v>
      </c>
      <c r="D20" s="2091">
        <f t="shared" si="4"/>
        <v>0</v>
      </c>
      <c r="E20" s="2091">
        <f t="shared" si="5"/>
        <v>0</v>
      </c>
      <c r="F20" s="2091">
        <v>0</v>
      </c>
      <c r="G20" s="2091">
        <v>1</v>
      </c>
      <c r="H20" s="2091">
        <v>3</v>
      </c>
      <c r="I20" s="2091">
        <v>4</v>
      </c>
      <c r="J20" s="2091">
        <v>2</v>
      </c>
      <c r="K20" s="2091">
        <v>3</v>
      </c>
      <c r="L20" s="2633">
        <v>5</v>
      </c>
      <c r="M20" s="2623">
        <f t="shared" ref="M20:M21" si="7">SUM(D20,G20,J20)</f>
        <v>3</v>
      </c>
      <c r="N20" s="2623">
        <f t="shared" ref="N20:N21" si="8">SUM(E20,H20,K20)</f>
        <v>6</v>
      </c>
      <c r="O20" s="2623">
        <f t="shared" ref="O20:O21" si="9">SUM(F20,I20,L20)</f>
        <v>9</v>
      </c>
      <c r="P20" s="1556" t="s">
        <v>1464</v>
      </c>
      <c r="Q20" s="3199"/>
      <c r="R20" s="3206"/>
    </row>
    <row r="21" spans="1:18" s="679" customFormat="1" ht="29.25" customHeight="1" x14ac:dyDescent="0.2">
      <c r="A21" s="3247"/>
      <c r="B21" s="3250"/>
      <c r="C21" s="736" t="s">
        <v>1628</v>
      </c>
      <c r="D21" s="2091">
        <f>SUM(D20:D20)</f>
        <v>0</v>
      </c>
      <c r="E21" s="2091">
        <f>SUM(E20:E20)</f>
        <v>0</v>
      </c>
      <c r="F21" s="2091">
        <v>0</v>
      </c>
      <c r="G21" s="2091">
        <v>1</v>
      </c>
      <c r="H21" s="2091">
        <v>0</v>
      </c>
      <c r="I21" s="2091">
        <v>1</v>
      </c>
      <c r="J21" s="2091">
        <v>0</v>
      </c>
      <c r="K21" s="2091">
        <v>0</v>
      </c>
      <c r="L21" s="2091">
        <v>0</v>
      </c>
      <c r="M21" s="2623">
        <f t="shared" si="7"/>
        <v>1</v>
      </c>
      <c r="N21" s="2623">
        <f t="shared" si="8"/>
        <v>0</v>
      </c>
      <c r="O21" s="2623">
        <f t="shared" si="9"/>
        <v>1</v>
      </c>
      <c r="P21" s="1560" t="s">
        <v>1642</v>
      </c>
      <c r="Q21" s="3200"/>
      <c r="R21" s="3206"/>
    </row>
    <row r="22" spans="1:18" s="679" customFormat="1" ht="29.25" customHeight="1" x14ac:dyDescent="0.2">
      <c r="A22" s="3247"/>
      <c r="B22" s="3243" t="s">
        <v>46</v>
      </c>
      <c r="C22" s="3243"/>
      <c r="D22" s="2091">
        <f t="shared" ref="D22:L22" si="10">SUM(D19:D21)</f>
        <v>0</v>
      </c>
      <c r="E22" s="2091">
        <f t="shared" si="10"/>
        <v>0</v>
      </c>
      <c r="F22" s="2091">
        <f t="shared" si="10"/>
        <v>0</v>
      </c>
      <c r="G22" s="2091">
        <f t="shared" si="10"/>
        <v>3</v>
      </c>
      <c r="H22" s="2091">
        <f t="shared" si="10"/>
        <v>3</v>
      </c>
      <c r="I22" s="2091">
        <f t="shared" si="10"/>
        <v>6</v>
      </c>
      <c r="J22" s="2091">
        <f t="shared" si="10"/>
        <v>2</v>
      </c>
      <c r="K22" s="2091">
        <f t="shared" si="10"/>
        <v>3</v>
      </c>
      <c r="L22" s="2091">
        <f t="shared" si="10"/>
        <v>5</v>
      </c>
      <c r="M22" s="2623">
        <f t="shared" si="0"/>
        <v>5</v>
      </c>
      <c r="N22" s="2623">
        <f t="shared" si="0"/>
        <v>6</v>
      </c>
      <c r="O22" s="2623">
        <f t="shared" si="0"/>
        <v>11</v>
      </c>
      <c r="P22" s="3206" t="s">
        <v>133</v>
      </c>
      <c r="Q22" s="3206"/>
      <c r="R22" s="3206"/>
    </row>
    <row r="23" spans="1:18" s="679" customFormat="1" ht="34.5" customHeight="1" x14ac:dyDescent="0.2">
      <c r="A23" s="3247"/>
      <c r="B23" s="1029" t="s">
        <v>1212</v>
      </c>
      <c r="C23" s="1029" t="s">
        <v>202</v>
      </c>
      <c r="D23" s="2091">
        <f t="shared" ref="D23:E23" si="11">SUM(D20:D22)</f>
        <v>0</v>
      </c>
      <c r="E23" s="2091">
        <f t="shared" si="11"/>
        <v>0</v>
      </c>
      <c r="F23" s="2091">
        <v>0</v>
      </c>
      <c r="G23" s="2091">
        <v>0</v>
      </c>
      <c r="H23" s="2091">
        <v>1</v>
      </c>
      <c r="I23" s="2091">
        <v>1</v>
      </c>
      <c r="J23" s="2091">
        <v>3</v>
      </c>
      <c r="K23" s="2091">
        <v>1</v>
      </c>
      <c r="L23" s="2633">
        <v>4</v>
      </c>
      <c r="M23" s="2623">
        <f t="shared" si="0"/>
        <v>3</v>
      </c>
      <c r="N23" s="2623">
        <f t="shared" si="0"/>
        <v>2</v>
      </c>
      <c r="O23" s="2623">
        <f t="shared" si="0"/>
        <v>5</v>
      </c>
      <c r="P23" s="1556" t="s">
        <v>310</v>
      </c>
      <c r="Q23" s="1556" t="s">
        <v>310</v>
      </c>
      <c r="R23" s="3206"/>
    </row>
    <row r="24" spans="1:18" s="679" customFormat="1" ht="27.75" customHeight="1" x14ac:dyDescent="0.2">
      <c r="A24" s="3247"/>
      <c r="B24" s="1029" t="s">
        <v>311</v>
      </c>
      <c r="C24" s="1029" t="s">
        <v>311</v>
      </c>
      <c r="D24" s="2091">
        <f t="shared" ref="D24:E24" si="12">SUM(D21:D23)</f>
        <v>0</v>
      </c>
      <c r="E24" s="2091">
        <f t="shared" si="12"/>
        <v>0</v>
      </c>
      <c r="F24" s="2091">
        <v>0</v>
      </c>
      <c r="G24" s="2091">
        <v>15</v>
      </c>
      <c r="H24" s="2091">
        <v>32</v>
      </c>
      <c r="I24" s="2091">
        <v>47</v>
      </c>
      <c r="J24" s="2091">
        <v>16</v>
      </c>
      <c r="K24" s="2091">
        <v>31</v>
      </c>
      <c r="L24" s="2091">
        <v>47</v>
      </c>
      <c r="M24" s="2623">
        <f t="shared" si="0"/>
        <v>31</v>
      </c>
      <c r="N24" s="2623">
        <f t="shared" si="0"/>
        <v>63</v>
      </c>
      <c r="O24" s="2623">
        <f t="shared" si="0"/>
        <v>94</v>
      </c>
      <c r="P24" s="1556" t="s">
        <v>312</v>
      </c>
      <c r="Q24" s="1556" t="s">
        <v>312</v>
      </c>
      <c r="R24" s="3206"/>
    </row>
    <row r="25" spans="1:18" s="679" customFormat="1" ht="27.75" customHeight="1" x14ac:dyDescent="0.2">
      <c r="A25" s="3247"/>
      <c r="B25" s="1029" t="s">
        <v>1202</v>
      </c>
      <c r="C25" s="1029" t="s">
        <v>1465</v>
      </c>
      <c r="D25" s="2091">
        <v>1</v>
      </c>
      <c r="E25" s="2091">
        <v>2</v>
      </c>
      <c r="F25" s="2091">
        <v>3</v>
      </c>
      <c r="G25" s="2091">
        <v>0</v>
      </c>
      <c r="H25" s="2091">
        <v>0</v>
      </c>
      <c r="I25" s="2091">
        <v>0</v>
      </c>
      <c r="J25" s="2091">
        <v>0</v>
      </c>
      <c r="K25" s="2091">
        <v>0</v>
      </c>
      <c r="L25" s="2091">
        <v>0</v>
      </c>
      <c r="M25" s="2623">
        <f t="shared" si="0"/>
        <v>1</v>
      </c>
      <c r="N25" s="2623">
        <f t="shared" si="0"/>
        <v>2</v>
      </c>
      <c r="O25" s="2623">
        <f t="shared" si="0"/>
        <v>3</v>
      </c>
      <c r="P25" s="1556" t="s">
        <v>1466</v>
      </c>
      <c r="Q25" s="1556" t="s">
        <v>150</v>
      </c>
      <c r="R25" s="3206"/>
    </row>
    <row r="26" spans="1:18" s="679" customFormat="1" ht="27.75" customHeight="1" thickBot="1" x14ac:dyDescent="0.25">
      <c r="A26" s="3244" t="s">
        <v>92</v>
      </c>
      <c r="B26" s="3244"/>
      <c r="C26" s="3244"/>
      <c r="D26" s="2624">
        <f t="shared" ref="D26:O26" si="13">SUM(D11,D14,D17,D18,D22,D23:D25)</f>
        <v>20</v>
      </c>
      <c r="E26" s="2624">
        <f t="shared" si="13"/>
        <v>9</v>
      </c>
      <c r="F26" s="2624">
        <f t="shared" si="13"/>
        <v>29</v>
      </c>
      <c r="G26" s="2624">
        <f t="shared" si="13"/>
        <v>71</v>
      </c>
      <c r="H26" s="2624">
        <f t="shared" si="13"/>
        <v>143</v>
      </c>
      <c r="I26" s="2624">
        <f t="shared" si="13"/>
        <v>214</v>
      </c>
      <c r="J26" s="2624">
        <f t="shared" si="13"/>
        <v>76</v>
      </c>
      <c r="K26" s="2624">
        <f t="shared" si="13"/>
        <v>79</v>
      </c>
      <c r="L26" s="2624">
        <f t="shared" si="13"/>
        <v>155</v>
      </c>
      <c r="M26" s="2624">
        <f t="shared" si="13"/>
        <v>167</v>
      </c>
      <c r="N26" s="2624">
        <f t="shared" si="13"/>
        <v>231</v>
      </c>
      <c r="O26" s="2624">
        <f t="shared" si="13"/>
        <v>398</v>
      </c>
      <c r="P26" s="3229" t="s">
        <v>130</v>
      </c>
      <c r="Q26" s="3229"/>
      <c r="R26" s="3229"/>
    </row>
    <row r="27" spans="1:18" s="679" customFormat="1" ht="21.75" customHeight="1" x14ac:dyDescent="0.2"/>
    <row r="28" spans="1:18" s="679" customFormat="1" ht="21.75" customHeight="1" x14ac:dyDescent="0.2"/>
    <row r="29" spans="1:18" s="679" customFormat="1" ht="26.25" customHeight="1" thickBot="1" x14ac:dyDescent="0.3">
      <c r="A29" s="669" t="s">
        <v>2697</v>
      </c>
      <c r="C29" s="684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3210" t="s">
        <v>2698</v>
      </c>
      <c r="Q29" s="3210"/>
      <c r="R29" s="3210"/>
    </row>
    <row r="30" spans="1:18" s="679" customFormat="1" ht="20.25" customHeight="1" thickTop="1" x14ac:dyDescent="0.2">
      <c r="A30" s="3191" t="s">
        <v>44</v>
      </c>
      <c r="B30" s="3194" t="s">
        <v>86</v>
      </c>
      <c r="C30" s="3194" t="s">
        <v>45</v>
      </c>
      <c r="D30" s="3194" t="s">
        <v>33</v>
      </c>
      <c r="E30" s="3194"/>
      <c r="F30" s="3194"/>
      <c r="G30" s="3194" t="s">
        <v>1</v>
      </c>
      <c r="H30" s="3194"/>
      <c r="I30" s="3194"/>
      <c r="J30" s="3194" t="s">
        <v>2</v>
      </c>
      <c r="K30" s="3194"/>
      <c r="L30" s="3194"/>
      <c r="M30" s="2847" t="s">
        <v>31</v>
      </c>
      <c r="N30" s="2847"/>
      <c r="O30" s="2847"/>
      <c r="P30" s="3221" t="s">
        <v>99</v>
      </c>
      <c r="Q30" s="3221" t="s">
        <v>126</v>
      </c>
      <c r="R30" s="3218" t="s">
        <v>166</v>
      </c>
    </row>
    <row r="31" spans="1:18" s="679" customFormat="1" ht="20.25" customHeight="1" x14ac:dyDescent="0.2">
      <c r="A31" s="3192"/>
      <c r="B31" s="3224"/>
      <c r="C31" s="3224"/>
      <c r="D31" s="3187" t="s">
        <v>94</v>
      </c>
      <c r="E31" s="3187"/>
      <c r="F31" s="3187"/>
      <c r="G31" s="3187" t="s">
        <v>95</v>
      </c>
      <c r="H31" s="3187"/>
      <c r="I31" s="3187"/>
      <c r="J31" s="3187" t="s">
        <v>96</v>
      </c>
      <c r="K31" s="3187"/>
      <c r="L31" s="3187"/>
      <c r="M31" s="2827" t="s">
        <v>116</v>
      </c>
      <c r="N31" s="2827"/>
      <c r="O31" s="2827"/>
      <c r="P31" s="3222"/>
      <c r="Q31" s="3222"/>
      <c r="R31" s="3219"/>
    </row>
    <row r="32" spans="1:18" s="679" customFormat="1" ht="20.25" customHeight="1" x14ac:dyDescent="0.2">
      <c r="A32" s="3192"/>
      <c r="B32" s="3224"/>
      <c r="C32" s="3224"/>
      <c r="D32" s="2559" t="s">
        <v>204</v>
      </c>
      <c r="E32" s="2559" t="s">
        <v>2833</v>
      </c>
      <c r="F32" s="2559" t="s">
        <v>26</v>
      </c>
      <c r="G32" s="2559" t="s">
        <v>204</v>
      </c>
      <c r="H32" s="2559" t="s">
        <v>2833</v>
      </c>
      <c r="I32" s="2559" t="s">
        <v>26</v>
      </c>
      <c r="J32" s="2559" t="s">
        <v>204</v>
      </c>
      <c r="K32" s="2559" t="s">
        <v>2833</v>
      </c>
      <c r="L32" s="2559" t="s">
        <v>26</v>
      </c>
      <c r="M32" s="2559" t="s">
        <v>204</v>
      </c>
      <c r="N32" s="2559" t="s">
        <v>2833</v>
      </c>
      <c r="O32" s="2559" t="s">
        <v>26</v>
      </c>
      <c r="P32" s="3222"/>
      <c r="Q32" s="3222"/>
      <c r="R32" s="3219"/>
    </row>
    <row r="33" spans="1:18" s="679" customFormat="1" ht="20.25" customHeight="1" thickBot="1" x14ac:dyDescent="0.25">
      <c r="A33" s="3193"/>
      <c r="B33" s="3225"/>
      <c r="C33" s="3225"/>
      <c r="D33" s="79" t="s">
        <v>181</v>
      </c>
      <c r="E33" s="79" t="s">
        <v>182</v>
      </c>
      <c r="F33" s="79" t="s">
        <v>183</v>
      </c>
      <c r="G33" s="79" t="s">
        <v>181</v>
      </c>
      <c r="H33" s="79" t="s">
        <v>182</v>
      </c>
      <c r="I33" s="79" t="s">
        <v>183</v>
      </c>
      <c r="J33" s="79" t="s">
        <v>181</v>
      </c>
      <c r="K33" s="79" t="s">
        <v>182</v>
      </c>
      <c r="L33" s="79" t="s">
        <v>183</v>
      </c>
      <c r="M33" s="79" t="s">
        <v>181</v>
      </c>
      <c r="N33" s="79" t="s">
        <v>182</v>
      </c>
      <c r="O33" s="79" t="s">
        <v>183</v>
      </c>
      <c r="P33" s="3223"/>
      <c r="Q33" s="3223"/>
      <c r="R33" s="3220"/>
    </row>
    <row r="34" spans="1:18" s="679" customFormat="1" ht="28.5" customHeight="1" x14ac:dyDescent="0.2">
      <c r="A34" s="3211" t="s">
        <v>51</v>
      </c>
      <c r="B34" s="713" t="s">
        <v>52</v>
      </c>
      <c r="C34" s="735"/>
      <c r="D34" s="2091">
        <v>0</v>
      </c>
      <c r="E34" s="2091">
        <v>0</v>
      </c>
      <c r="F34" s="2091">
        <v>0</v>
      </c>
      <c r="G34" s="2091">
        <v>28</v>
      </c>
      <c r="H34" s="2091">
        <v>23</v>
      </c>
      <c r="I34" s="2091">
        <v>51</v>
      </c>
      <c r="J34" s="2091">
        <v>7</v>
      </c>
      <c r="K34" s="2091">
        <v>1</v>
      </c>
      <c r="L34" s="2091">
        <v>8</v>
      </c>
      <c r="M34" s="2623">
        <f>SUM(D34,G34,J34)</f>
        <v>35</v>
      </c>
      <c r="N34" s="2623">
        <f>SUM(E34,H34,K34)</f>
        <v>24</v>
      </c>
      <c r="O34" s="2623">
        <f>SUM(F34,I34,L34)</f>
        <v>59</v>
      </c>
      <c r="P34" s="1134"/>
      <c r="Q34" s="1134" t="s">
        <v>132</v>
      </c>
      <c r="R34" s="1545" t="s">
        <v>100</v>
      </c>
    </row>
    <row r="35" spans="1:18" s="679" customFormat="1" ht="26.25" customHeight="1" x14ac:dyDescent="0.2">
      <c r="A35" s="3187"/>
      <c r="B35" s="736" t="s">
        <v>53</v>
      </c>
      <c r="C35" s="743"/>
      <c r="D35" s="2091">
        <v>0</v>
      </c>
      <c r="E35" s="2091">
        <v>0</v>
      </c>
      <c r="F35" s="2091">
        <v>0</v>
      </c>
      <c r="G35" s="2091">
        <v>17</v>
      </c>
      <c r="H35" s="2091">
        <v>9</v>
      </c>
      <c r="I35" s="2091">
        <v>26</v>
      </c>
      <c r="J35" s="2091">
        <v>14</v>
      </c>
      <c r="K35" s="2091">
        <v>4</v>
      </c>
      <c r="L35" s="2091">
        <v>18</v>
      </c>
      <c r="M35" s="2091">
        <f t="shared" ref="M35:O48" si="14">SUM(D35,G35,J35)</f>
        <v>31</v>
      </c>
      <c r="N35" s="2091">
        <f t="shared" si="14"/>
        <v>13</v>
      </c>
      <c r="O35" s="2091">
        <f t="shared" si="14"/>
        <v>44</v>
      </c>
      <c r="P35" s="1135"/>
      <c r="Q35" s="1135" t="s">
        <v>1497</v>
      </c>
      <c r="R35" s="3239" t="s">
        <v>100</v>
      </c>
    </row>
    <row r="36" spans="1:18" s="679" customFormat="1" ht="43.5" customHeight="1" x14ac:dyDescent="0.2">
      <c r="A36" s="3187"/>
      <c r="B36" s="736" t="s">
        <v>1468</v>
      </c>
      <c r="C36" s="1133" t="s">
        <v>1631</v>
      </c>
      <c r="D36" s="2091">
        <v>0</v>
      </c>
      <c r="E36" s="2091">
        <v>0</v>
      </c>
      <c r="F36" s="2091">
        <v>0</v>
      </c>
      <c r="G36" s="2091">
        <v>16</v>
      </c>
      <c r="H36" s="2091">
        <v>17</v>
      </c>
      <c r="I36" s="2091">
        <v>33</v>
      </c>
      <c r="J36" s="2091">
        <v>1</v>
      </c>
      <c r="K36" s="2091">
        <v>0</v>
      </c>
      <c r="L36" s="2091">
        <v>1</v>
      </c>
      <c r="M36" s="2091">
        <f t="shared" si="14"/>
        <v>17</v>
      </c>
      <c r="N36" s="2091">
        <f t="shared" si="14"/>
        <v>17</v>
      </c>
      <c r="O36" s="2091">
        <f t="shared" si="14"/>
        <v>34</v>
      </c>
      <c r="P36" s="1556" t="s">
        <v>1498</v>
      </c>
      <c r="Q36" s="1556" t="s">
        <v>1499</v>
      </c>
      <c r="R36" s="3199"/>
    </row>
    <row r="37" spans="1:18" s="679" customFormat="1" ht="42" customHeight="1" x14ac:dyDescent="0.2">
      <c r="A37" s="3187"/>
      <c r="B37" s="1133" t="s">
        <v>1629</v>
      </c>
      <c r="C37" s="741"/>
      <c r="D37" s="2091">
        <v>0</v>
      </c>
      <c r="E37" s="2091">
        <v>0</v>
      </c>
      <c r="F37" s="2091">
        <v>0</v>
      </c>
      <c r="G37" s="2091">
        <v>10</v>
      </c>
      <c r="H37" s="2091">
        <v>22</v>
      </c>
      <c r="I37" s="2091">
        <v>32</v>
      </c>
      <c r="J37" s="2091">
        <v>5</v>
      </c>
      <c r="K37" s="2091">
        <v>9</v>
      </c>
      <c r="L37" s="2091">
        <v>14</v>
      </c>
      <c r="M37" s="2091">
        <f t="shared" si="14"/>
        <v>15</v>
      </c>
      <c r="N37" s="2091">
        <f t="shared" si="14"/>
        <v>31</v>
      </c>
      <c r="O37" s="2091">
        <f t="shared" si="14"/>
        <v>46</v>
      </c>
      <c r="P37" s="1556"/>
      <c r="Q37" s="1556" t="s">
        <v>1469</v>
      </c>
      <c r="R37" s="3199"/>
    </row>
    <row r="38" spans="1:18" s="679" customFormat="1" ht="27.75" customHeight="1" x14ac:dyDescent="0.2">
      <c r="A38" s="3187"/>
      <c r="B38" s="1133" t="s">
        <v>1134</v>
      </c>
      <c r="C38" s="741"/>
      <c r="D38" s="2091">
        <v>0</v>
      </c>
      <c r="E38" s="2091">
        <v>0</v>
      </c>
      <c r="F38" s="2091">
        <v>0</v>
      </c>
      <c r="G38" s="2091">
        <v>5</v>
      </c>
      <c r="H38" s="2091">
        <v>10</v>
      </c>
      <c r="I38" s="2091">
        <v>15</v>
      </c>
      <c r="J38" s="2091">
        <v>0</v>
      </c>
      <c r="K38" s="2091">
        <v>0</v>
      </c>
      <c r="L38" s="2091">
        <v>0</v>
      </c>
      <c r="M38" s="2091">
        <f t="shared" si="14"/>
        <v>5</v>
      </c>
      <c r="N38" s="2091">
        <f t="shared" si="14"/>
        <v>10</v>
      </c>
      <c r="O38" s="2091">
        <f t="shared" si="14"/>
        <v>15</v>
      </c>
      <c r="P38" s="1556"/>
      <c r="Q38" s="1556" t="s">
        <v>583</v>
      </c>
      <c r="R38" s="3199"/>
    </row>
    <row r="39" spans="1:18" s="679" customFormat="1" ht="45.75" customHeight="1" x14ac:dyDescent="0.2">
      <c r="A39" s="3187"/>
      <c r="B39" s="736" t="s">
        <v>1470</v>
      </c>
      <c r="C39" s="741"/>
      <c r="D39" s="2091">
        <v>0</v>
      </c>
      <c r="E39" s="2091">
        <v>0</v>
      </c>
      <c r="F39" s="2091">
        <v>0</v>
      </c>
      <c r="G39" s="2091">
        <v>4</v>
      </c>
      <c r="H39" s="2091">
        <v>12</v>
      </c>
      <c r="I39" s="2091">
        <v>16</v>
      </c>
      <c r="J39" s="2091">
        <v>0</v>
      </c>
      <c r="K39" s="2091">
        <v>0</v>
      </c>
      <c r="L39" s="2091">
        <v>0</v>
      </c>
      <c r="M39" s="2091">
        <f t="shared" si="14"/>
        <v>4</v>
      </c>
      <c r="N39" s="2091">
        <f t="shared" si="14"/>
        <v>12</v>
      </c>
      <c r="O39" s="2091">
        <f t="shared" si="14"/>
        <v>16</v>
      </c>
      <c r="P39" s="1556"/>
      <c r="Q39" s="1556" t="s">
        <v>1500</v>
      </c>
      <c r="R39" s="3199"/>
    </row>
    <row r="40" spans="1:18" s="679" customFormat="1" ht="26.25" customHeight="1" x14ac:dyDescent="0.2">
      <c r="A40" s="3187"/>
      <c r="B40" s="736" t="s">
        <v>1472</v>
      </c>
      <c r="C40" s="741"/>
      <c r="D40" s="2091">
        <v>0</v>
      </c>
      <c r="E40" s="2091">
        <v>0</v>
      </c>
      <c r="F40" s="2091">
        <v>0</v>
      </c>
      <c r="G40" s="2091">
        <v>22</v>
      </c>
      <c r="H40" s="2091">
        <v>24</v>
      </c>
      <c r="I40" s="2091">
        <v>46</v>
      </c>
      <c r="J40" s="2091">
        <v>0</v>
      </c>
      <c r="K40" s="2091">
        <v>0</v>
      </c>
      <c r="L40" s="2091">
        <v>0</v>
      </c>
      <c r="M40" s="2091">
        <f t="shared" si="14"/>
        <v>22</v>
      </c>
      <c r="N40" s="2091">
        <f t="shared" si="14"/>
        <v>24</v>
      </c>
      <c r="O40" s="2091">
        <f t="shared" si="14"/>
        <v>46</v>
      </c>
      <c r="P40" s="1556"/>
      <c r="Q40" s="1556" t="s">
        <v>319</v>
      </c>
      <c r="R40" s="3199"/>
    </row>
    <row r="41" spans="1:18" s="679" customFormat="1" ht="33.75" customHeight="1" x14ac:dyDescent="0.2">
      <c r="A41" s="3212"/>
      <c r="B41" s="736" t="s">
        <v>1630</v>
      </c>
      <c r="C41" s="741"/>
      <c r="D41" s="2091">
        <v>0</v>
      </c>
      <c r="E41" s="2091">
        <v>0</v>
      </c>
      <c r="F41" s="2091">
        <v>0</v>
      </c>
      <c r="G41" s="2091">
        <v>9</v>
      </c>
      <c r="H41" s="2091">
        <v>37</v>
      </c>
      <c r="I41" s="2091">
        <v>46</v>
      </c>
      <c r="J41" s="2091">
        <v>0</v>
      </c>
      <c r="K41" s="2091">
        <v>0</v>
      </c>
      <c r="L41" s="2091">
        <v>0</v>
      </c>
      <c r="M41" s="2091">
        <f t="shared" ref="M41" si="15">SUM(D41,G41,J41)</f>
        <v>9</v>
      </c>
      <c r="N41" s="2091">
        <f t="shared" ref="N41" si="16">SUM(E41,H41,K41)</f>
        <v>37</v>
      </c>
      <c r="O41" s="2091">
        <f t="shared" ref="O41" si="17">SUM(F41,I41,L41)</f>
        <v>46</v>
      </c>
      <c r="P41" s="1542"/>
      <c r="Q41" s="1560" t="s">
        <v>1669</v>
      </c>
      <c r="R41" s="3200"/>
    </row>
    <row r="42" spans="1:18" s="679" customFormat="1" ht="25.5" customHeight="1" x14ac:dyDescent="0.2">
      <c r="A42" s="3205" t="s">
        <v>92</v>
      </c>
      <c r="B42" s="3205"/>
      <c r="C42" s="3205"/>
      <c r="D42" s="2091">
        <f>SUM(D34:D41)</f>
        <v>0</v>
      </c>
      <c r="E42" s="2091">
        <f t="shared" ref="E42:L42" si="18">SUM(E34:E41)</f>
        <v>0</v>
      </c>
      <c r="F42" s="2091">
        <f t="shared" si="18"/>
        <v>0</v>
      </c>
      <c r="G42" s="2091">
        <f t="shared" si="18"/>
        <v>111</v>
      </c>
      <c r="H42" s="2091">
        <f t="shared" si="18"/>
        <v>154</v>
      </c>
      <c r="I42" s="2091">
        <f t="shared" si="18"/>
        <v>265</v>
      </c>
      <c r="J42" s="2091">
        <f t="shared" si="18"/>
        <v>27</v>
      </c>
      <c r="K42" s="2091">
        <f t="shared" si="18"/>
        <v>14</v>
      </c>
      <c r="L42" s="2091">
        <f t="shared" si="18"/>
        <v>41</v>
      </c>
      <c r="M42" s="2091">
        <f t="shared" ref="M42" si="19">SUM(D42,G42,J42)</f>
        <v>138</v>
      </c>
      <c r="N42" s="2091">
        <f t="shared" ref="N42" si="20">SUM(E42,H42,K42)</f>
        <v>168</v>
      </c>
      <c r="O42" s="2091">
        <f t="shared" ref="O42" si="21">SUM(F42,I42,L42)</f>
        <v>306</v>
      </c>
      <c r="P42" s="3206" t="s">
        <v>130</v>
      </c>
      <c r="Q42" s="3206"/>
      <c r="R42" s="3206"/>
    </row>
    <row r="43" spans="1:18" s="679" customFormat="1" ht="42.75" customHeight="1" x14ac:dyDescent="0.2">
      <c r="A43" s="3205" t="s">
        <v>1473</v>
      </c>
      <c r="B43" s="736" t="s">
        <v>1473</v>
      </c>
      <c r="C43" s="743"/>
      <c r="D43" s="2091">
        <v>0</v>
      </c>
      <c r="E43" s="2091">
        <v>0</v>
      </c>
      <c r="F43" s="2091">
        <v>0</v>
      </c>
      <c r="G43" s="2091">
        <v>7</v>
      </c>
      <c r="H43" s="2091">
        <v>17</v>
      </c>
      <c r="I43" s="2091">
        <v>24</v>
      </c>
      <c r="J43" s="2091">
        <v>14</v>
      </c>
      <c r="K43" s="2091">
        <v>20</v>
      </c>
      <c r="L43" s="2091">
        <v>34</v>
      </c>
      <c r="M43" s="2091">
        <f t="shared" ref="M43:O51" si="22">SUM(D43,G43,J43)</f>
        <v>21</v>
      </c>
      <c r="N43" s="2091">
        <f t="shared" si="14"/>
        <v>37</v>
      </c>
      <c r="O43" s="2091">
        <f t="shared" si="14"/>
        <v>58</v>
      </c>
      <c r="P43" s="1542"/>
      <c r="Q43" s="1556" t="s">
        <v>1444</v>
      </c>
      <c r="R43" s="3206" t="s">
        <v>1444</v>
      </c>
    </row>
    <row r="44" spans="1:18" s="679" customFormat="1" ht="26.25" customHeight="1" x14ac:dyDescent="0.2">
      <c r="A44" s="3205"/>
      <c r="B44" s="1133" t="s">
        <v>1474</v>
      </c>
      <c r="C44" s="743"/>
      <c r="D44" s="2091">
        <v>0</v>
      </c>
      <c r="E44" s="2091">
        <v>0</v>
      </c>
      <c r="F44" s="2091">
        <v>0</v>
      </c>
      <c r="G44" s="2091">
        <v>9</v>
      </c>
      <c r="H44" s="2091">
        <v>20</v>
      </c>
      <c r="I44" s="2091">
        <v>29</v>
      </c>
      <c r="J44" s="2091">
        <v>0</v>
      </c>
      <c r="K44" s="2091">
        <v>0</v>
      </c>
      <c r="L44" s="2091">
        <v>0</v>
      </c>
      <c r="M44" s="2091">
        <f t="shared" si="22"/>
        <v>9</v>
      </c>
      <c r="N44" s="2091">
        <f t="shared" si="14"/>
        <v>20</v>
      </c>
      <c r="O44" s="2091">
        <f t="shared" si="14"/>
        <v>29</v>
      </c>
      <c r="P44" s="1542"/>
      <c r="Q44" s="1542" t="s">
        <v>1475</v>
      </c>
      <c r="R44" s="3206"/>
    </row>
    <row r="45" spans="1:18" s="679" customFormat="1" ht="26.25" customHeight="1" x14ac:dyDescent="0.2">
      <c r="A45" s="3205" t="s">
        <v>92</v>
      </c>
      <c r="B45" s="3205"/>
      <c r="C45" s="3205"/>
      <c r="D45" s="2091">
        <f>SUM(D43:D44)</f>
        <v>0</v>
      </c>
      <c r="E45" s="2091">
        <f t="shared" ref="E45:L45" si="23">SUM(E43:E44)</f>
        <v>0</v>
      </c>
      <c r="F45" s="2091">
        <f t="shared" si="23"/>
        <v>0</v>
      </c>
      <c r="G45" s="2091">
        <f t="shared" si="23"/>
        <v>16</v>
      </c>
      <c r="H45" s="2091">
        <f t="shared" si="23"/>
        <v>37</v>
      </c>
      <c r="I45" s="2091">
        <f t="shared" si="23"/>
        <v>53</v>
      </c>
      <c r="J45" s="2091">
        <f t="shared" si="23"/>
        <v>14</v>
      </c>
      <c r="K45" s="2091">
        <f t="shared" si="23"/>
        <v>20</v>
      </c>
      <c r="L45" s="2091">
        <f t="shared" si="23"/>
        <v>34</v>
      </c>
      <c r="M45" s="2091">
        <f t="shared" si="22"/>
        <v>30</v>
      </c>
      <c r="N45" s="2091">
        <f t="shared" si="14"/>
        <v>57</v>
      </c>
      <c r="O45" s="2091">
        <f t="shared" si="14"/>
        <v>87</v>
      </c>
      <c r="P45" s="3206" t="s">
        <v>130</v>
      </c>
      <c r="Q45" s="3206"/>
      <c r="R45" s="3206"/>
    </row>
    <row r="46" spans="1:18" s="679" customFormat="1" ht="26.25" customHeight="1" x14ac:dyDescent="0.2">
      <c r="A46" s="3201" t="s">
        <v>37</v>
      </c>
      <c r="B46" s="736" t="s">
        <v>60</v>
      </c>
      <c r="C46" s="743"/>
      <c r="D46" s="2091">
        <f>SUM(D45:D45)</f>
        <v>0</v>
      </c>
      <c r="E46" s="2091">
        <f>SUM(E45:E45)</f>
        <v>0</v>
      </c>
      <c r="F46" s="2091">
        <v>0</v>
      </c>
      <c r="G46" s="2091">
        <v>19</v>
      </c>
      <c r="H46" s="2091">
        <v>28</v>
      </c>
      <c r="I46" s="2091">
        <v>47</v>
      </c>
      <c r="J46" s="2091">
        <v>6</v>
      </c>
      <c r="K46" s="2091">
        <v>9</v>
      </c>
      <c r="L46" s="2091">
        <v>15</v>
      </c>
      <c r="M46" s="2091">
        <f t="shared" si="22"/>
        <v>25</v>
      </c>
      <c r="N46" s="2091">
        <f t="shared" si="14"/>
        <v>37</v>
      </c>
      <c r="O46" s="2091">
        <f t="shared" si="14"/>
        <v>62</v>
      </c>
      <c r="P46" s="1544"/>
      <c r="Q46" s="1556" t="s">
        <v>138</v>
      </c>
      <c r="R46" s="3216" t="s">
        <v>125</v>
      </c>
    </row>
    <row r="47" spans="1:18" s="679" customFormat="1" ht="26.25" customHeight="1" x14ac:dyDescent="0.2">
      <c r="A47" s="3187"/>
      <c r="B47" s="1133" t="s">
        <v>1391</v>
      </c>
      <c r="C47" s="743"/>
      <c r="D47" s="2091">
        <f>SUM(D46:D46)</f>
        <v>0</v>
      </c>
      <c r="E47" s="2091">
        <f>SUM(E46:E46)</f>
        <v>0</v>
      </c>
      <c r="F47" s="2091">
        <v>0</v>
      </c>
      <c r="G47" s="2091">
        <v>8</v>
      </c>
      <c r="H47" s="2091">
        <v>19</v>
      </c>
      <c r="I47" s="2091">
        <v>27</v>
      </c>
      <c r="J47" s="2091">
        <v>11</v>
      </c>
      <c r="K47" s="2091">
        <v>5</v>
      </c>
      <c r="L47" s="2091">
        <v>16</v>
      </c>
      <c r="M47" s="2091">
        <f t="shared" si="22"/>
        <v>19</v>
      </c>
      <c r="N47" s="2091">
        <f t="shared" si="14"/>
        <v>24</v>
      </c>
      <c r="O47" s="2091">
        <f t="shared" si="14"/>
        <v>43</v>
      </c>
      <c r="P47" s="1544"/>
      <c r="Q47" s="1556" t="s">
        <v>139</v>
      </c>
      <c r="R47" s="3240"/>
    </row>
    <row r="48" spans="1:18" s="679" customFormat="1" ht="33" customHeight="1" x14ac:dyDescent="0.2">
      <c r="A48" s="3187"/>
      <c r="B48" s="736" t="s">
        <v>1476</v>
      </c>
      <c r="C48" s="743"/>
      <c r="D48" s="2091">
        <f t="shared" ref="D48:E48" si="24">SUM(D46:D47)</f>
        <v>0</v>
      </c>
      <c r="E48" s="2091">
        <f t="shared" si="24"/>
        <v>0</v>
      </c>
      <c r="F48" s="2091">
        <v>0</v>
      </c>
      <c r="G48" s="2091">
        <v>6</v>
      </c>
      <c r="H48" s="2091">
        <v>10</v>
      </c>
      <c r="I48" s="2091">
        <v>16</v>
      </c>
      <c r="J48" s="2091">
        <v>0</v>
      </c>
      <c r="K48" s="2091">
        <v>0</v>
      </c>
      <c r="L48" s="2091">
        <v>0</v>
      </c>
      <c r="M48" s="2091">
        <f t="shared" si="22"/>
        <v>6</v>
      </c>
      <c r="N48" s="2091">
        <f t="shared" si="14"/>
        <v>10</v>
      </c>
      <c r="O48" s="2091">
        <f t="shared" si="14"/>
        <v>16</v>
      </c>
      <c r="P48" s="1544"/>
      <c r="Q48" s="1556" t="s">
        <v>1477</v>
      </c>
      <c r="R48" s="3240"/>
    </row>
    <row r="49" spans="1:18" s="679" customFormat="1" ht="22.5" customHeight="1" x14ac:dyDescent="0.2">
      <c r="A49" s="3212"/>
      <c r="B49" s="1133" t="s">
        <v>1478</v>
      </c>
      <c r="C49" s="743"/>
      <c r="D49" s="2091">
        <f t="shared" ref="D49:E49" si="25">SUM(D47:D48)</f>
        <v>0</v>
      </c>
      <c r="E49" s="2091">
        <f t="shared" si="25"/>
        <v>0</v>
      </c>
      <c r="F49" s="2091">
        <v>0</v>
      </c>
      <c r="G49" s="2091">
        <v>24</v>
      </c>
      <c r="H49" s="2091">
        <v>25</v>
      </c>
      <c r="I49" s="2091">
        <v>49</v>
      </c>
      <c r="J49" s="2091">
        <v>0</v>
      </c>
      <c r="K49" s="2091">
        <v>0</v>
      </c>
      <c r="L49" s="2091">
        <v>0</v>
      </c>
      <c r="M49" s="2091">
        <f t="shared" si="22"/>
        <v>24</v>
      </c>
      <c r="N49" s="2091">
        <f t="shared" si="22"/>
        <v>25</v>
      </c>
      <c r="O49" s="2091">
        <f t="shared" si="22"/>
        <v>49</v>
      </c>
      <c r="P49" s="1544"/>
      <c r="Q49" s="1556" t="s">
        <v>958</v>
      </c>
      <c r="R49" s="3217"/>
    </row>
    <row r="50" spans="1:18" s="679" customFormat="1" ht="22.5" customHeight="1" x14ac:dyDescent="0.2">
      <c r="A50" s="3201" t="s">
        <v>92</v>
      </c>
      <c r="B50" s="3201"/>
      <c r="C50" s="3201"/>
      <c r="D50" s="2626">
        <f>SUM(D46:D49)</f>
        <v>0</v>
      </c>
      <c r="E50" s="2626">
        <f>SUM(E46:E49)</f>
        <v>0</v>
      </c>
      <c r="F50" s="2626">
        <f>SUM(F46:F49)</f>
        <v>0</v>
      </c>
      <c r="G50" s="2626">
        <f>SUM(G46:G49)</f>
        <v>57</v>
      </c>
      <c r="H50" s="2626">
        <f t="shared" ref="H50:L50" si="26">SUM(H46:H49)</f>
        <v>82</v>
      </c>
      <c r="I50" s="2626">
        <f t="shared" si="26"/>
        <v>139</v>
      </c>
      <c r="J50" s="2626">
        <f t="shared" si="26"/>
        <v>17</v>
      </c>
      <c r="K50" s="2626">
        <f t="shared" si="26"/>
        <v>14</v>
      </c>
      <c r="L50" s="2626">
        <f t="shared" si="26"/>
        <v>31</v>
      </c>
      <c r="M50" s="2626">
        <f t="shared" si="22"/>
        <v>74</v>
      </c>
      <c r="N50" s="2626">
        <f t="shared" si="22"/>
        <v>96</v>
      </c>
      <c r="O50" s="2626">
        <f t="shared" si="22"/>
        <v>170</v>
      </c>
      <c r="P50" s="3206" t="s">
        <v>130</v>
      </c>
      <c r="Q50" s="3206"/>
      <c r="R50" s="3206"/>
    </row>
    <row r="51" spans="1:18" s="679" customFormat="1" ht="22.5" customHeight="1" thickBot="1" x14ac:dyDescent="0.25">
      <c r="A51" s="2635" t="s">
        <v>2003</v>
      </c>
      <c r="B51" s="2592"/>
      <c r="C51" s="2592"/>
      <c r="D51" s="2624">
        <v>0</v>
      </c>
      <c r="E51" s="2624">
        <v>0</v>
      </c>
      <c r="F51" s="2624">
        <v>0</v>
      </c>
      <c r="G51" s="2624">
        <v>12</v>
      </c>
      <c r="H51" s="2624">
        <v>35</v>
      </c>
      <c r="I51" s="2624">
        <v>47</v>
      </c>
      <c r="J51" s="2624">
        <v>11</v>
      </c>
      <c r="K51" s="2624">
        <v>31</v>
      </c>
      <c r="L51" s="2624">
        <v>42</v>
      </c>
      <c r="M51" s="2624">
        <f t="shared" si="22"/>
        <v>23</v>
      </c>
      <c r="N51" s="2624">
        <f t="shared" si="22"/>
        <v>66</v>
      </c>
      <c r="O51" s="2624">
        <f t="shared" si="22"/>
        <v>89</v>
      </c>
      <c r="P51" s="2591"/>
      <c r="Q51" s="3242" t="s">
        <v>1929</v>
      </c>
      <c r="R51" s="3242"/>
    </row>
    <row r="52" spans="1:18" s="679" customFormat="1" ht="22.5" customHeight="1" x14ac:dyDescent="0.2">
      <c r="A52" s="1411"/>
      <c r="B52" s="1411"/>
      <c r="C52" s="1411"/>
      <c r="D52" s="1413"/>
      <c r="E52" s="1413"/>
      <c r="F52" s="1413"/>
      <c r="G52" s="1413"/>
      <c r="H52" s="1413"/>
      <c r="I52" s="1413"/>
      <c r="J52" s="1413"/>
      <c r="K52" s="1413"/>
      <c r="L52" s="1413"/>
      <c r="M52" s="1413"/>
      <c r="N52" s="1413"/>
      <c r="O52" s="1413"/>
      <c r="P52" s="1412"/>
      <c r="Q52" s="738"/>
      <c r="R52" s="738"/>
    </row>
    <row r="53" spans="1:18" s="679" customFormat="1" ht="22.5" customHeight="1" x14ac:dyDescent="0.2">
      <c r="A53" s="1537"/>
      <c r="B53" s="1537"/>
      <c r="C53" s="1537"/>
      <c r="D53" s="1546"/>
      <c r="E53" s="1546"/>
      <c r="F53" s="1546"/>
      <c r="G53" s="1546"/>
      <c r="H53" s="1546"/>
      <c r="I53" s="1546"/>
      <c r="J53" s="1546"/>
      <c r="K53" s="1546"/>
      <c r="L53" s="1546"/>
      <c r="M53" s="1546"/>
      <c r="N53" s="1546"/>
      <c r="O53" s="1546"/>
      <c r="P53" s="1543"/>
      <c r="Q53" s="738"/>
      <c r="R53" s="738"/>
    </row>
    <row r="54" spans="1:18" s="679" customFormat="1" ht="20.25" customHeight="1" thickBot="1" x14ac:dyDescent="0.3">
      <c r="A54" s="669" t="s">
        <v>2697</v>
      </c>
      <c r="C54" s="684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3210" t="s">
        <v>2698</v>
      </c>
      <c r="Q54" s="3210"/>
      <c r="R54" s="3210"/>
    </row>
    <row r="55" spans="1:18" s="679" customFormat="1" ht="20.25" customHeight="1" thickTop="1" x14ac:dyDescent="0.2">
      <c r="A55" s="3191" t="s">
        <v>44</v>
      </c>
      <c r="B55" s="3194" t="s">
        <v>86</v>
      </c>
      <c r="C55" s="3194" t="s">
        <v>45</v>
      </c>
      <c r="D55" s="3194" t="s">
        <v>33</v>
      </c>
      <c r="E55" s="3194"/>
      <c r="F55" s="3194"/>
      <c r="G55" s="3194" t="s">
        <v>1</v>
      </c>
      <c r="H55" s="3194"/>
      <c r="I55" s="3194"/>
      <c r="J55" s="3194" t="s">
        <v>2</v>
      </c>
      <c r="K55" s="3194"/>
      <c r="L55" s="3194"/>
      <c r="M55" s="2847" t="s">
        <v>31</v>
      </c>
      <c r="N55" s="2847"/>
      <c r="O55" s="2847"/>
      <c r="P55" s="3221" t="s">
        <v>99</v>
      </c>
      <c r="Q55" s="3221" t="s">
        <v>126</v>
      </c>
      <c r="R55" s="3218" t="s">
        <v>166</v>
      </c>
    </row>
    <row r="56" spans="1:18" s="679" customFormat="1" ht="20.25" customHeight="1" x14ac:dyDescent="0.2">
      <c r="A56" s="3192"/>
      <c r="B56" s="3224"/>
      <c r="C56" s="3224"/>
      <c r="D56" s="3187" t="s">
        <v>94</v>
      </c>
      <c r="E56" s="3187"/>
      <c r="F56" s="3187"/>
      <c r="G56" s="3187" t="s">
        <v>95</v>
      </c>
      <c r="H56" s="3187"/>
      <c r="I56" s="3187"/>
      <c r="J56" s="3187" t="s">
        <v>96</v>
      </c>
      <c r="K56" s="3187"/>
      <c r="L56" s="3187"/>
      <c r="M56" s="2827" t="s">
        <v>116</v>
      </c>
      <c r="N56" s="2827"/>
      <c r="O56" s="2827"/>
      <c r="P56" s="3222"/>
      <c r="Q56" s="3222"/>
      <c r="R56" s="3219"/>
    </row>
    <row r="57" spans="1:18" s="679" customFormat="1" ht="20.25" customHeight="1" x14ac:dyDescent="0.2">
      <c r="A57" s="3192"/>
      <c r="B57" s="3224"/>
      <c r="C57" s="3224"/>
      <c r="D57" s="2559" t="s">
        <v>204</v>
      </c>
      <c r="E57" s="2559" t="s">
        <v>2833</v>
      </c>
      <c r="F57" s="2559" t="s">
        <v>26</v>
      </c>
      <c r="G57" s="2559" t="s">
        <v>204</v>
      </c>
      <c r="H57" s="2559" t="s">
        <v>2833</v>
      </c>
      <c r="I57" s="2559" t="s">
        <v>26</v>
      </c>
      <c r="J57" s="2559" t="s">
        <v>204</v>
      </c>
      <c r="K57" s="2559" t="s">
        <v>2833</v>
      </c>
      <c r="L57" s="2559" t="s">
        <v>26</v>
      </c>
      <c r="M57" s="2559" t="s">
        <v>204</v>
      </c>
      <c r="N57" s="2559" t="s">
        <v>2833</v>
      </c>
      <c r="O57" s="2559" t="s">
        <v>26</v>
      </c>
      <c r="P57" s="3222"/>
      <c r="Q57" s="3222"/>
      <c r="R57" s="3219"/>
    </row>
    <row r="58" spans="1:18" s="679" customFormat="1" ht="16.5" customHeight="1" thickBot="1" x14ac:dyDescent="0.25">
      <c r="A58" s="3193"/>
      <c r="B58" s="3225"/>
      <c r="C58" s="3225"/>
      <c r="D58" s="79" t="s">
        <v>181</v>
      </c>
      <c r="E58" s="79" t="s">
        <v>182</v>
      </c>
      <c r="F58" s="79" t="s">
        <v>183</v>
      </c>
      <c r="G58" s="79" t="s">
        <v>181</v>
      </c>
      <c r="H58" s="79" t="s">
        <v>182</v>
      </c>
      <c r="I58" s="79" t="s">
        <v>183</v>
      </c>
      <c r="J58" s="79" t="s">
        <v>181</v>
      </c>
      <c r="K58" s="79" t="s">
        <v>182</v>
      </c>
      <c r="L58" s="79" t="s">
        <v>183</v>
      </c>
      <c r="M58" s="79" t="s">
        <v>181</v>
      </c>
      <c r="N58" s="79" t="s">
        <v>182</v>
      </c>
      <c r="O58" s="79" t="s">
        <v>183</v>
      </c>
      <c r="P58" s="3223"/>
      <c r="Q58" s="3223"/>
      <c r="R58" s="3220"/>
    </row>
    <row r="59" spans="1:18" s="679" customFormat="1" ht="21.75" customHeight="1" x14ac:dyDescent="0.2">
      <c r="A59" s="3211" t="s">
        <v>1479</v>
      </c>
      <c r="B59" s="1143" t="s">
        <v>2004</v>
      </c>
      <c r="C59" s="1143"/>
      <c r="D59" s="2626">
        <v>0</v>
      </c>
      <c r="E59" s="2626">
        <v>0</v>
      </c>
      <c r="F59" s="2626">
        <f>SUM(D59:E59)</f>
        <v>0</v>
      </c>
      <c r="G59" s="2626">
        <v>2</v>
      </c>
      <c r="H59" s="2626">
        <v>14</v>
      </c>
      <c r="I59" s="2626">
        <v>16</v>
      </c>
      <c r="J59" s="2626">
        <v>0</v>
      </c>
      <c r="K59" s="2626">
        <v>0</v>
      </c>
      <c r="L59" s="2626">
        <v>0</v>
      </c>
      <c r="M59" s="2626">
        <f>SUM(J59,G59,D59)</f>
        <v>2</v>
      </c>
      <c r="N59" s="2626">
        <f>SUM(K59,H59,E59)</f>
        <v>14</v>
      </c>
      <c r="O59" s="2626">
        <f>SUM(M59:N59)</f>
        <v>16</v>
      </c>
      <c r="P59" s="1578"/>
      <c r="Q59" s="1137" t="s">
        <v>2002</v>
      </c>
      <c r="R59" s="3198" t="s">
        <v>1447</v>
      </c>
    </row>
    <row r="60" spans="1:18" s="679" customFormat="1" ht="36" customHeight="1" x14ac:dyDescent="0.2">
      <c r="A60" s="3187"/>
      <c r="B60" s="736" t="s">
        <v>2005</v>
      </c>
      <c r="C60" s="1142"/>
      <c r="D60" s="2091">
        <v>0</v>
      </c>
      <c r="E60" s="2091">
        <v>0</v>
      </c>
      <c r="F60" s="2626">
        <f t="shared" ref="F60:F74" si="27">SUM(D60:E60)</f>
        <v>0</v>
      </c>
      <c r="G60" s="2091">
        <v>3</v>
      </c>
      <c r="H60" s="2091">
        <v>10</v>
      </c>
      <c r="I60" s="2626">
        <v>13</v>
      </c>
      <c r="J60" s="2091">
        <v>0</v>
      </c>
      <c r="K60" s="2091">
        <v>0</v>
      </c>
      <c r="L60" s="2091">
        <v>0</v>
      </c>
      <c r="M60" s="2626">
        <f t="shared" ref="M60:M74" si="28">SUM(J60,G60,D60)</f>
        <v>3</v>
      </c>
      <c r="N60" s="2626">
        <f t="shared" ref="N60:N74" si="29">SUM(K60,H60,E60)</f>
        <v>10</v>
      </c>
      <c r="O60" s="2626">
        <f t="shared" ref="O60:O74" si="30">SUM(M60:N60)</f>
        <v>13</v>
      </c>
      <c r="P60" s="1579"/>
      <c r="Q60" s="1146" t="s">
        <v>2006</v>
      </c>
      <c r="R60" s="3199"/>
    </row>
    <row r="61" spans="1:18" s="679" customFormat="1" ht="36" customHeight="1" x14ac:dyDescent="0.2">
      <c r="A61" s="3212"/>
      <c r="B61" s="736" t="s">
        <v>2063</v>
      </c>
      <c r="C61" s="736" t="s">
        <v>2064</v>
      </c>
      <c r="D61" s="2091">
        <v>0</v>
      </c>
      <c r="E61" s="2091">
        <v>0</v>
      </c>
      <c r="F61" s="2626">
        <f t="shared" ref="F61" si="31">SUM(D61:E61)</f>
        <v>0</v>
      </c>
      <c r="G61" s="2091">
        <v>3</v>
      </c>
      <c r="H61" s="2091">
        <v>1</v>
      </c>
      <c r="I61" s="2626">
        <v>4</v>
      </c>
      <c r="J61" s="2091">
        <v>0</v>
      </c>
      <c r="K61" s="2091">
        <v>0</v>
      </c>
      <c r="L61" s="2091">
        <v>0</v>
      </c>
      <c r="M61" s="2626">
        <f t="shared" ref="M61" si="32">SUM(J61,G61,D61)</f>
        <v>3</v>
      </c>
      <c r="N61" s="2626">
        <f t="shared" ref="N61" si="33">SUM(K61,H61,E61)</f>
        <v>1</v>
      </c>
      <c r="O61" s="2626">
        <f t="shared" ref="O61" si="34">SUM(M61:N61)</f>
        <v>4</v>
      </c>
      <c r="P61" s="1801" t="s">
        <v>2233</v>
      </c>
      <c r="Q61" s="1801" t="s">
        <v>2232</v>
      </c>
      <c r="R61" s="3200"/>
    </row>
    <row r="62" spans="1:18" s="679" customFormat="1" ht="21.75" customHeight="1" x14ac:dyDescent="0.2">
      <c r="A62" s="3205" t="s">
        <v>92</v>
      </c>
      <c r="B62" s="3205"/>
      <c r="C62" s="3205"/>
      <c r="D62" s="2091">
        <f>SUM(D59:D60)</f>
        <v>0</v>
      </c>
      <c r="E62" s="2091">
        <f t="shared" ref="E62:K62" si="35">SUM(E59:E60)</f>
        <v>0</v>
      </c>
      <c r="F62" s="2626">
        <f t="shared" si="27"/>
        <v>0</v>
      </c>
      <c r="G62" s="2091">
        <f>SUM(G59:G61)</f>
        <v>8</v>
      </c>
      <c r="H62" s="2091">
        <f t="shared" ref="H62:I62" si="36">SUM(H59:H61)</f>
        <v>25</v>
      </c>
      <c r="I62" s="2091">
        <f t="shared" si="36"/>
        <v>33</v>
      </c>
      <c r="J62" s="2091">
        <f t="shared" si="35"/>
        <v>0</v>
      </c>
      <c r="K62" s="2091">
        <f t="shared" si="35"/>
        <v>0</v>
      </c>
      <c r="L62" s="2626">
        <f t="shared" ref="L62:L74" si="37">SUM(J62:K62)</f>
        <v>0</v>
      </c>
      <c r="M62" s="2626">
        <f t="shared" si="28"/>
        <v>8</v>
      </c>
      <c r="N62" s="2626">
        <f t="shared" si="29"/>
        <v>25</v>
      </c>
      <c r="O62" s="2626">
        <f t="shared" si="30"/>
        <v>33</v>
      </c>
      <c r="P62" s="3206" t="s">
        <v>130</v>
      </c>
      <c r="Q62" s="3206"/>
      <c r="R62" s="3206"/>
    </row>
    <row r="63" spans="1:18" s="679" customFormat="1" ht="21.75" customHeight="1" x14ac:dyDescent="0.2">
      <c r="A63" s="3201" t="s">
        <v>1208</v>
      </c>
      <c r="B63" s="3201" t="s">
        <v>85</v>
      </c>
      <c r="C63" s="736" t="s">
        <v>370</v>
      </c>
      <c r="D63" s="2625">
        <v>6</v>
      </c>
      <c r="E63" s="2625">
        <v>4</v>
      </c>
      <c r="F63" s="2626">
        <v>10</v>
      </c>
      <c r="G63" s="2625">
        <v>32</v>
      </c>
      <c r="H63" s="2625">
        <v>50</v>
      </c>
      <c r="I63" s="2626">
        <v>82</v>
      </c>
      <c r="J63" s="2625">
        <v>26</v>
      </c>
      <c r="K63" s="2625">
        <v>18</v>
      </c>
      <c r="L63" s="2626">
        <v>44</v>
      </c>
      <c r="M63" s="2626">
        <f t="shared" si="28"/>
        <v>64</v>
      </c>
      <c r="N63" s="2626">
        <f t="shared" si="29"/>
        <v>72</v>
      </c>
      <c r="O63" s="2626">
        <f t="shared" si="30"/>
        <v>136</v>
      </c>
      <c r="P63" s="1560" t="s">
        <v>127</v>
      </c>
      <c r="Q63" s="3239" t="s">
        <v>1482</v>
      </c>
      <c r="R63" s="3216" t="s">
        <v>124</v>
      </c>
    </row>
    <row r="64" spans="1:18" s="679" customFormat="1" ht="21.75" customHeight="1" x14ac:dyDescent="0.2">
      <c r="A64" s="3187"/>
      <c r="B64" s="3187"/>
      <c r="C64" s="736" t="s">
        <v>1298</v>
      </c>
      <c r="D64" s="2625">
        <v>0</v>
      </c>
      <c r="E64" s="2625">
        <v>0</v>
      </c>
      <c r="F64" s="2626">
        <v>0</v>
      </c>
      <c r="G64" s="2625">
        <v>3</v>
      </c>
      <c r="H64" s="2625">
        <v>5</v>
      </c>
      <c r="I64" s="2626">
        <v>8</v>
      </c>
      <c r="J64" s="2625">
        <v>0</v>
      </c>
      <c r="K64" s="2625">
        <v>0</v>
      </c>
      <c r="L64" s="2626">
        <v>0</v>
      </c>
      <c r="M64" s="2626">
        <f t="shared" si="28"/>
        <v>3</v>
      </c>
      <c r="N64" s="2626">
        <f t="shared" si="29"/>
        <v>5</v>
      </c>
      <c r="O64" s="2626">
        <f t="shared" si="30"/>
        <v>8</v>
      </c>
      <c r="P64" s="1765" t="s">
        <v>2182</v>
      </c>
      <c r="Q64" s="3199"/>
      <c r="R64" s="3240"/>
    </row>
    <row r="65" spans="1:18" ht="21.75" customHeight="1" x14ac:dyDescent="0.2">
      <c r="A65" s="3205" t="s">
        <v>92</v>
      </c>
      <c r="B65" s="3205"/>
      <c r="C65" s="3205"/>
      <c r="D65" s="2091">
        <f>SUM(D63:D64)</f>
        <v>6</v>
      </c>
      <c r="E65" s="2091">
        <f t="shared" ref="E65:O65" si="38">SUM(E63:E64)</f>
        <v>4</v>
      </c>
      <c r="F65" s="2091">
        <f t="shared" si="38"/>
        <v>10</v>
      </c>
      <c r="G65" s="2091">
        <f t="shared" si="38"/>
        <v>35</v>
      </c>
      <c r="H65" s="2091">
        <f t="shared" si="38"/>
        <v>55</v>
      </c>
      <c r="I65" s="2091">
        <f t="shared" si="38"/>
        <v>90</v>
      </c>
      <c r="J65" s="2091">
        <f t="shared" si="38"/>
        <v>26</v>
      </c>
      <c r="K65" s="2091">
        <f t="shared" si="38"/>
        <v>18</v>
      </c>
      <c r="L65" s="2091">
        <f t="shared" si="38"/>
        <v>44</v>
      </c>
      <c r="M65" s="2091">
        <f t="shared" si="38"/>
        <v>67</v>
      </c>
      <c r="N65" s="2091">
        <f t="shared" si="38"/>
        <v>77</v>
      </c>
      <c r="O65" s="2091">
        <f t="shared" si="38"/>
        <v>144</v>
      </c>
      <c r="P65" s="3206" t="s">
        <v>130</v>
      </c>
      <c r="Q65" s="3206"/>
      <c r="R65" s="3206"/>
    </row>
    <row r="66" spans="1:18" ht="21.75" customHeight="1" x14ac:dyDescent="0.2">
      <c r="A66" s="3205" t="s">
        <v>449</v>
      </c>
      <c r="B66" s="736" t="s">
        <v>1483</v>
      </c>
      <c r="C66" s="736" t="s">
        <v>1483</v>
      </c>
      <c r="D66" s="2091">
        <v>0</v>
      </c>
      <c r="E66" s="2091">
        <v>0</v>
      </c>
      <c r="F66" s="2626">
        <f t="shared" si="27"/>
        <v>0</v>
      </c>
      <c r="G66" s="2091">
        <v>13</v>
      </c>
      <c r="H66" s="2091">
        <v>18</v>
      </c>
      <c r="I66" s="2626">
        <v>31</v>
      </c>
      <c r="J66" s="2091">
        <v>18</v>
      </c>
      <c r="K66" s="2091">
        <v>11</v>
      </c>
      <c r="L66" s="2626">
        <v>29</v>
      </c>
      <c r="M66" s="2626">
        <f t="shared" si="28"/>
        <v>31</v>
      </c>
      <c r="N66" s="2626">
        <f t="shared" si="29"/>
        <v>29</v>
      </c>
      <c r="O66" s="2626">
        <f t="shared" si="30"/>
        <v>60</v>
      </c>
      <c r="P66" s="1556" t="s">
        <v>1484</v>
      </c>
      <c r="Q66" s="1556" t="s">
        <v>1484</v>
      </c>
      <c r="R66" s="3207" t="s">
        <v>991</v>
      </c>
    </row>
    <row r="67" spans="1:18" ht="47.25" customHeight="1" x14ac:dyDescent="0.2">
      <c r="A67" s="3205"/>
      <c r="B67" s="1133" t="s">
        <v>2007</v>
      </c>
      <c r="C67" s="1133" t="s">
        <v>2007</v>
      </c>
      <c r="D67" s="2091">
        <v>0</v>
      </c>
      <c r="E67" s="2091">
        <v>0</v>
      </c>
      <c r="F67" s="2626">
        <f t="shared" si="27"/>
        <v>0</v>
      </c>
      <c r="G67" s="2091">
        <v>5</v>
      </c>
      <c r="H67" s="2091">
        <v>11</v>
      </c>
      <c r="I67" s="2626">
        <v>16</v>
      </c>
      <c r="J67" s="2091">
        <v>11</v>
      </c>
      <c r="K67" s="2091">
        <v>13</v>
      </c>
      <c r="L67" s="2626">
        <v>24</v>
      </c>
      <c r="M67" s="2626">
        <f t="shared" si="28"/>
        <v>16</v>
      </c>
      <c r="N67" s="2626">
        <f t="shared" si="29"/>
        <v>24</v>
      </c>
      <c r="O67" s="2626">
        <f t="shared" si="30"/>
        <v>40</v>
      </c>
      <c r="P67" s="1556" t="s">
        <v>1486</v>
      </c>
      <c r="Q67" s="1556" t="s">
        <v>1486</v>
      </c>
      <c r="R67" s="3207"/>
    </row>
    <row r="68" spans="1:18" ht="27.75" customHeight="1" x14ac:dyDescent="0.2">
      <c r="A68" s="3205"/>
      <c r="B68" s="1133" t="s">
        <v>2008</v>
      </c>
      <c r="C68" s="1133" t="s">
        <v>2008</v>
      </c>
      <c r="D68" s="2091">
        <v>0</v>
      </c>
      <c r="E68" s="2091">
        <v>0</v>
      </c>
      <c r="F68" s="2626">
        <f t="shared" si="27"/>
        <v>0</v>
      </c>
      <c r="G68" s="2091">
        <v>20</v>
      </c>
      <c r="H68" s="2091">
        <v>15</v>
      </c>
      <c r="I68" s="2626">
        <v>35</v>
      </c>
      <c r="J68" s="2091">
        <v>13</v>
      </c>
      <c r="K68" s="2091">
        <v>11</v>
      </c>
      <c r="L68" s="2626">
        <v>24</v>
      </c>
      <c r="M68" s="2626">
        <f t="shared" si="28"/>
        <v>33</v>
      </c>
      <c r="N68" s="2626">
        <f t="shared" si="29"/>
        <v>26</v>
      </c>
      <c r="O68" s="2626">
        <f t="shared" si="30"/>
        <v>59</v>
      </c>
      <c r="P68" s="1556" t="s">
        <v>2009</v>
      </c>
      <c r="Q68" s="1556" t="s">
        <v>2009</v>
      </c>
      <c r="R68" s="3207"/>
    </row>
    <row r="69" spans="1:18" ht="37.5" customHeight="1" x14ac:dyDescent="0.2">
      <c r="A69" s="3205"/>
      <c r="B69" s="1133" t="s">
        <v>992</v>
      </c>
      <c r="C69" s="1133" t="s">
        <v>992</v>
      </c>
      <c r="D69" s="2091">
        <v>0</v>
      </c>
      <c r="E69" s="2091">
        <v>0</v>
      </c>
      <c r="F69" s="2626">
        <f t="shared" si="27"/>
        <v>0</v>
      </c>
      <c r="G69" s="2091">
        <v>21</v>
      </c>
      <c r="H69" s="2091">
        <v>16</v>
      </c>
      <c r="I69" s="2626">
        <v>37</v>
      </c>
      <c r="J69" s="2091">
        <v>26</v>
      </c>
      <c r="K69" s="2091">
        <v>11</v>
      </c>
      <c r="L69" s="2626">
        <v>37</v>
      </c>
      <c r="M69" s="2626">
        <f t="shared" si="28"/>
        <v>47</v>
      </c>
      <c r="N69" s="2626">
        <f t="shared" si="29"/>
        <v>27</v>
      </c>
      <c r="O69" s="2626">
        <f t="shared" si="30"/>
        <v>74</v>
      </c>
      <c r="P69" s="1556" t="s">
        <v>1489</v>
      </c>
      <c r="Q69" s="1556" t="s">
        <v>1489</v>
      </c>
      <c r="R69" s="3207"/>
    </row>
    <row r="70" spans="1:18" ht="24" customHeight="1" x14ac:dyDescent="0.2">
      <c r="A70" s="3205" t="s">
        <v>49</v>
      </c>
      <c r="B70" s="3205"/>
      <c r="C70" s="3205"/>
      <c r="D70" s="2091">
        <f>SUM(D66:D69)</f>
        <v>0</v>
      </c>
      <c r="E70" s="2091">
        <f t="shared" ref="E70:K70" si="39">SUM(E66:E69)</f>
        <v>0</v>
      </c>
      <c r="F70" s="2626">
        <f t="shared" si="27"/>
        <v>0</v>
      </c>
      <c r="G70" s="2091">
        <f t="shared" si="39"/>
        <v>59</v>
      </c>
      <c r="H70" s="2091">
        <f t="shared" si="39"/>
        <v>60</v>
      </c>
      <c r="I70" s="2626">
        <f t="shared" ref="I70:I74" si="40">SUM(G70:H70)</f>
        <v>119</v>
      </c>
      <c r="J70" s="2091">
        <f t="shared" si="39"/>
        <v>68</v>
      </c>
      <c r="K70" s="2091">
        <f t="shared" si="39"/>
        <v>46</v>
      </c>
      <c r="L70" s="2626">
        <f t="shared" si="37"/>
        <v>114</v>
      </c>
      <c r="M70" s="2626">
        <f t="shared" si="28"/>
        <v>127</v>
      </c>
      <c r="N70" s="2626">
        <f t="shared" si="29"/>
        <v>106</v>
      </c>
      <c r="O70" s="2626">
        <f t="shared" si="30"/>
        <v>233</v>
      </c>
      <c r="P70" s="3206" t="s">
        <v>130</v>
      </c>
      <c r="Q70" s="3206"/>
      <c r="R70" s="3206"/>
    </row>
    <row r="71" spans="1:18" ht="84" customHeight="1" x14ac:dyDescent="0.2">
      <c r="A71" s="3208" t="s">
        <v>1448</v>
      </c>
      <c r="B71" s="741" t="s">
        <v>1490</v>
      </c>
      <c r="C71" s="741" t="s">
        <v>1490</v>
      </c>
      <c r="D71" s="2091">
        <f t="shared" ref="D71:F71" si="41">SUM(D67:D70)</f>
        <v>0</v>
      </c>
      <c r="E71" s="2091">
        <f t="shared" si="41"/>
        <v>0</v>
      </c>
      <c r="F71" s="2091">
        <f t="shared" si="41"/>
        <v>0</v>
      </c>
      <c r="G71" s="2091">
        <v>6</v>
      </c>
      <c r="H71" s="2091">
        <v>23</v>
      </c>
      <c r="I71" s="2091">
        <v>29</v>
      </c>
      <c r="J71" s="2091">
        <v>0</v>
      </c>
      <c r="K71" s="2091">
        <v>0</v>
      </c>
      <c r="L71" s="2626">
        <v>0</v>
      </c>
      <c r="M71" s="2626">
        <f t="shared" si="28"/>
        <v>6</v>
      </c>
      <c r="N71" s="2626">
        <f t="shared" si="29"/>
        <v>23</v>
      </c>
      <c r="O71" s="2626">
        <f t="shared" si="30"/>
        <v>29</v>
      </c>
      <c r="P71" s="1556" t="s">
        <v>1491</v>
      </c>
      <c r="Q71" s="1556" t="s">
        <v>1491</v>
      </c>
      <c r="R71" s="2033" t="s">
        <v>1449</v>
      </c>
    </row>
    <row r="72" spans="1:18" ht="58.5" customHeight="1" x14ac:dyDescent="0.2">
      <c r="A72" s="3209"/>
      <c r="B72" s="1133" t="s">
        <v>1492</v>
      </c>
      <c r="C72" s="1133" t="s">
        <v>1493</v>
      </c>
      <c r="D72" s="2091">
        <v>1</v>
      </c>
      <c r="E72" s="2091">
        <v>23</v>
      </c>
      <c r="F72" s="2091">
        <v>24</v>
      </c>
      <c r="G72" s="2091">
        <v>0</v>
      </c>
      <c r="H72" s="2091">
        <v>0</v>
      </c>
      <c r="I72" s="2091">
        <v>0</v>
      </c>
      <c r="J72" s="2091">
        <v>4</v>
      </c>
      <c r="K72" s="2091">
        <v>19</v>
      </c>
      <c r="L72" s="2091">
        <v>23</v>
      </c>
      <c r="M72" s="2091">
        <f>SUM(D72,G72,J72)</f>
        <v>5</v>
      </c>
      <c r="N72" s="2091">
        <f t="shared" ref="N72:O72" si="42">SUM(E72,H72,K72)</f>
        <v>42</v>
      </c>
      <c r="O72" s="2626">
        <f t="shared" si="42"/>
        <v>47</v>
      </c>
      <c r="P72" s="1556" t="s">
        <v>1494</v>
      </c>
      <c r="Q72" s="1556" t="s">
        <v>1495</v>
      </c>
      <c r="R72" s="2031"/>
    </row>
    <row r="73" spans="1:18" ht="27.75" customHeight="1" thickBot="1" x14ac:dyDescent="0.25">
      <c r="A73" s="3201" t="s">
        <v>827</v>
      </c>
      <c r="B73" s="3201"/>
      <c r="C73" s="3201"/>
      <c r="D73" s="2627">
        <f t="shared" ref="D73:L73" si="43">SUM(D71:D72)</f>
        <v>1</v>
      </c>
      <c r="E73" s="2627">
        <f t="shared" si="43"/>
        <v>23</v>
      </c>
      <c r="F73" s="2627">
        <f t="shared" si="43"/>
        <v>24</v>
      </c>
      <c r="G73" s="2627">
        <f t="shared" si="43"/>
        <v>6</v>
      </c>
      <c r="H73" s="2627">
        <f t="shared" si="43"/>
        <v>23</v>
      </c>
      <c r="I73" s="2627">
        <f t="shared" si="43"/>
        <v>29</v>
      </c>
      <c r="J73" s="2627">
        <f t="shared" si="43"/>
        <v>4</v>
      </c>
      <c r="K73" s="2627">
        <f t="shared" si="43"/>
        <v>19</v>
      </c>
      <c r="L73" s="2627">
        <f t="shared" si="43"/>
        <v>23</v>
      </c>
      <c r="M73" s="2626">
        <f t="shared" si="28"/>
        <v>11</v>
      </c>
      <c r="N73" s="2626">
        <f t="shared" si="29"/>
        <v>65</v>
      </c>
      <c r="O73" s="2626">
        <f t="shared" si="30"/>
        <v>76</v>
      </c>
      <c r="P73" s="3241" t="s">
        <v>824</v>
      </c>
      <c r="Q73" s="3241"/>
      <c r="R73" s="3241"/>
    </row>
    <row r="74" spans="1:18" ht="29.25" customHeight="1" thickBot="1" x14ac:dyDescent="0.25">
      <c r="A74" s="3237" t="s">
        <v>42</v>
      </c>
      <c r="B74" s="3237"/>
      <c r="C74" s="3237"/>
      <c r="D74" s="2628">
        <f>SUM(D26,D42,D45,D50,D51,D62,D65,D70,D73)</f>
        <v>27</v>
      </c>
      <c r="E74" s="2628">
        <f>SUM(E26,E42,E45,E50,E51,E62,E65,E70,E73)</f>
        <v>36</v>
      </c>
      <c r="F74" s="2628">
        <f t="shared" si="27"/>
        <v>63</v>
      </c>
      <c r="G74" s="2628">
        <f>SUM(G26,G42,G45,G50,G51,G62,G65,G70,G73)</f>
        <v>375</v>
      </c>
      <c r="H74" s="2628">
        <f>SUM(H26,H42,H45,H50,H51,H62,H65,H70,H73)</f>
        <v>614</v>
      </c>
      <c r="I74" s="2628">
        <f t="shared" si="40"/>
        <v>989</v>
      </c>
      <c r="J74" s="2628">
        <f>SUM(J26,J42,J45,J50,J51,J62,J65,J70,J73)</f>
        <v>243</v>
      </c>
      <c r="K74" s="2628">
        <f>SUM(K26,K42,K45,K50,K51,K62,K65,K70,K73)</f>
        <v>241</v>
      </c>
      <c r="L74" s="2628">
        <f t="shared" si="37"/>
        <v>484</v>
      </c>
      <c r="M74" s="2628">
        <f t="shared" si="28"/>
        <v>645</v>
      </c>
      <c r="N74" s="2628">
        <f t="shared" si="29"/>
        <v>891</v>
      </c>
      <c r="O74" s="2628">
        <f t="shared" si="30"/>
        <v>1536</v>
      </c>
      <c r="P74" s="3238" t="s">
        <v>147</v>
      </c>
      <c r="Q74" s="3238"/>
      <c r="R74" s="3238"/>
    </row>
    <row r="75" spans="1:18" ht="12.75" customHeight="1" thickTop="1" x14ac:dyDescent="0.25">
      <c r="A75" s="685"/>
      <c r="B75" s="685"/>
      <c r="C75" s="685"/>
      <c r="D75" s="685"/>
      <c r="E75" s="685"/>
      <c r="F75" s="685"/>
      <c r="G75" s="685"/>
      <c r="H75" s="685"/>
      <c r="I75" s="685"/>
      <c r="J75" s="685"/>
      <c r="K75" s="685"/>
      <c r="L75" s="685"/>
      <c r="M75" s="685"/>
      <c r="N75" s="685"/>
      <c r="O75" s="685"/>
    </row>
    <row r="76" spans="1:18" ht="20.25" customHeight="1" x14ac:dyDescent="0.25">
      <c r="A76" s="685"/>
      <c r="B76" s="685"/>
      <c r="C76" s="685"/>
      <c r="D76" s="685"/>
      <c r="E76" s="685"/>
      <c r="F76" s="685"/>
      <c r="G76" s="685"/>
      <c r="H76" s="685"/>
      <c r="I76" s="685"/>
      <c r="J76" s="685"/>
      <c r="K76" s="685"/>
      <c r="L76" s="685"/>
      <c r="M76" s="685"/>
      <c r="N76" s="685"/>
      <c r="O76" s="685"/>
    </row>
    <row r="77" spans="1:18" ht="20.25" customHeight="1" x14ac:dyDescent="0.25">
      <c r="A77" s="685"/>
      <c r="B77" s="685"/>
      <c r="C77" s="685"/>
      <c r="D77" s="685"/>
      <c r="E77" s="685"/>
      <c r="F77" s="685"/>
      <c r="G77" s="685"/>
      <c r="H77" s="685"/>
      <c r="I77" s="685"/>
      <c r="J77" s="685"/>
      <c r="K77" s="685"/>
      <c r="L77" s="685"/>
      <c r="M77" s="685"/>
      <c r="N77" s="685"/>
      <c r="O77" s="685"/>
    </row>
    <row r="78" spans="1:18" ht="20.25" customHeight="1" x14ac:dyDescent="0.25">
      <c r="A78" s="685"/>
      <c r="B78" s="685"/>
      <c r="C78" s="685"/>
      <c r="D78" s="685"/>
      <c r="E78" s="685"/>
      <c r="F78" s="685"/>
      <c r="G78" s="685"/>
      <c r="H78" s="685"/>
      <c r="I78" s="685"/>
      <c r="J78" s="685"/>
      <c r="K78" s="685"/>
      <c r="L78" s="685"/>
      <c r="M78" s="685"/>
      <c r="N78" s="685"/>
      <c r="O78" s="685"/>
    </row>
    <row r="79" spans="1:18" ht="20.25" customHeight="1" x14ac:dyDescent="0.25">
      <c r="A79" s="685"/>
      <c r="B79" s="685"/>
      <c r="C79" s="685"/>
      <c r="D79" s="685"/>
      <c r="E79" s="685"/>
      <c r="F79" s="685"/>
      <c r="G79" s="685"/>
      <c r="H79" s="685"/>
      <c r="I79" s="685"/>
      <c r="J79" s="685"/>
      <c r="K79" s="685"/>
      <c r="L79" s="685"/>
      <c r="M79" s="685"/>
      <c r="N79" s="685"/>
      <c r="O79" s="685"/>
    </row>
    <row r="80" spans="1:18" ht="20.25" customHeight="1" x14ac:dyDescent="0.25">
      <c r="A80" s="685"/>
      <c r="B80" s="685"/>
      <c r="C80" s="685"/>
      <c r="D80" s="685"/>
      <c r="E80" s="685"/>
      <c r="F80" s="685"/>
      <c r="G80" s="685"/>
      <c r="H80" s="685"/>
      <c r="I80" s="685"/>
      <c r="J80" s="685"/>
      <c r="K80" s="685"/>
      <c r="L80" s="685"/>
      <c r="M80" s="685"/>
      <c r="N80" s="685"/>
      <c r="O80" s="685"/>
    </row>
    <row r="81" spans="1:15" ht="12.75" customHeight="1" x14ac:dyDescent="0.25">
      <c r="A81" s="685"/>
      <c r="B81" s="685"/>
      <c r="C81" s="685"/>
      <c r="D81" s="685"/>
      <c r="E81" s="685"/>
      <c r="F81" s="685"/>
      <c r="G81" s="685"/>
      <c r="H81" s="685"/>
      <c r="I81" s="685"/>
      <c r="J81" s="685"/>
      <c r="K81" s="685"/>
      <c r="L81" s="685"/>
      <c r="M81" s="685"/>
      <c r="N81" s="685"/>
      <c r="O81" s="685"/>
    </row>
    <row r="82" spans="1:15" ht="12.75" customHeight="1" x14ac:dyDescent="0.25">
      <c r="A82" s="685"/>
      <c r="B82" s="685"/>
      <c r="C82" s="685"/>
      <c r="D82" s="685"/>
      <c r="E82" s="685"/>
      <c r="F82" s="685"/>
      <c r="G82" s="685"/>
      <c r="H82" s="685"/>
      <c r="I82" s="685"/>
      <c r="J82" s="685"/>
      <c r="K82" s="685"/>
      <c r="L82" s="685"/>
      <c r="M82" s="685"/>
      <c r="N82" s="685"/>
      <c r="O82" s="685"/>
    </row>
    <row r="83" spans="1:15" ht="12.75" customHeight="1" x14ac:dyDescent="0.25">
      <c r="A83" s="685"/>
      <c r="B83" s="685"/>
      <c r="C83" s="685"/>
      <c r="D83" s="685"/>
      <c r="E83" s="685"/>
      <c r="F83" s="685"/>
      <c r="G83" s="685"/>
      <c r="H83" s="685"/>
      <c r="I83" s="685"/>
      <c r="J83" s="685"/>
      <c r="K83" s="685"/>
      <c r="L83" s="685"/>
      <c r="M83" s="685"/>
      <c r="N83" s="685"/>
      <c r="O83" s="685"/>
    </row>
    <row r="84" spans="1:15" ht="12.75" customHeight="1" x14ac:dyDescent="0.25">
      <c r="A84" s="685"/>
      <c r="B84" s="685"/>
      <c r="C84" s="685"/>
      <c r="D84" s="685"/>
      <c r="E84" s="685"/>
      <c r="F84" s="685"/>
      <c r="G84" s="685"/>
      <c r="H84" s="685"/>
      <c r="I84" s="685"/>
      <c r="J84" s="685"/>
      <c r="K84" s="685"/>
      <c r="L84" s="685"/>
      <c r="M84" s="685"/>
      <c r="N84" s="685"/>
      <c r="O84" s="685"/>
    </row>
    <row r="131" spans="1:15" ht="12.75" customHeight="1" x14ac:dyDescent="0.2"/>
    <row r="132" spans="1:15" ht="12.75" customHeight="1" x14ac:dyDescent="0.2"/>
    <row r="133" spans="1:15" ht="12.75" customHeight="1" x14ac:dyDescent="0.2"/>
    <row r="134" spans="1:15" ht="12.75" customHeight="1" x14ac:dyDescent="0.2"/>
    <row r="135" spans="1:15" ht="12.75" customHeight="1" x14ac:dyDescent="0.2"/>
    <row r="136" spans="1:15" ht="12.75" customHeight="1" x14ac:dyDescent="0.2"/>
    <row r="137" spans="1:15" ht="12.75" customHeight="1" x14ac:dyDescent="0.2"/>
    <row r="138" spans="1:15" ht="12.75" customHeight="1" x14ac:dyDescent="0.2"/>
    <row r="139" spans="1:15" ht="12.75" customHeight="1" x14ac:dyDescent="0.2"/>
    <row r="140" spans="1:15" ht="12.75" customHeight="1" x14ac:dyDescent="0.2"/>
    <row r="141" spans="1:15" ht="12.75" customHeight="1" x14ac:dyDescent="0.2"/>
    <row r="142" spans="1:15" ht="12.75" customHeight="1" x14ac:dyDescent="0.2"/>
    <row r="143" spans="1:15" ht="12.75" customHeight="1" x14ac:dyDescent="0.2"/>
    <row r="144" spans="1:15" ht="12.75" customHeight="1" x14ac:dyDescent="0.25">
      <c r="A144" s="686"/>
      <c r="B144" s="686"/>
      <c r="C144" s="686"/>
      <c r="D144" s="686"/>
      <c r="E144" s="686"/>
      <c r="F144" s="686"/>
      <c r="G144" s="686"/>
      <c r="H144" s="686"/>
      <c r="I144" s="686"/>
      <c r="J144" s="686"/>
      <c r="K144" s="686"/>
      <c r="L144" s="686"/>
      <c r="M144" s="686"/>
      <c r="N144" s="686"/>
      <c r="O144" s="686"/>
    </row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</sheetData>
  <mergeCells count="99">
    <mergeCell ref="A1:R1"/>
    <mergeCell ref="A2:R2"/>
    <mergeCell ref="P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B19:B21"/>
    <mergeCell ref="Q19:Q21"/>
    <mergeCell ref="B15:B16"/>
    <mergeCell ref="Q15:Q16"/>
    <mergeCell ref="B17:C17"/>
    <mergeCell ref="P17:Q17"/>
    <mergeCell ref="M5:O5"/>
    <mergeCell ref="P29:R29"/>
    <mergeCell ref="B22:C22"/>
    <mergeCell ref="P22:Q22"/>
    <mergeCell ref="A26:C26"/>
    <mergeCell ref="P26:R26"/>
    <mergeCell ref="A8:A25"/>
    <mergeCell ref="B8:B10"/>
    <mergeCell ref="Q8:Q10"/>
    <mergeCell ref="R8:R25"/>
    <mergeCell ref="B11:C11"/>
    <mergeCell ref="P11:Q11"/>
    <mergeCell ref="B12:B13"/>
    <mergeCell ref="Q12:Q13"/>
    <mergeCell ref="B14:C14"/>
    <mergeCell ref="P14:Q14"/>
    <mergeCell ref="P30:P33"/>
    <mergeCell ref="Q30:Q33"/>
    <mergeCell ref="R30:R33"/>
    <mergeCell ref="D31:F31"/>
    <mergeCell ref="G31:I31"/>
    <mergeCell ref="J31:L31"/>
    <mergeCell ref="M31:O31"/>
    <mergeCell ref="J30:L30"/>
    <mergeCell ref="M30:O30"/>
    <mergeCell ref="R35:R41"/>
    <mergeCell ref="A50:C50"/>
    <mergeCell ref="P50:R50"/>
    <mergeCell ref="A46:A49"/>
    <mergeCell ref="A34:A41"/>
    <mergeCell ref="P45:R45"/>
    <mergeCell ref="A30:A33"/>
    <mergeCell ref="B30:B33"/>
    <mergeCell ref="C30:C33"/>
    <mergeCell ref="D30:F30"/>
    <mergeCell ref="G30:I30"/>
    <mergeCell ref="P54:R54"/>
    <mergeCell ref="A55:A58"/>
    <mergeCell ref="B55:B58"/>
    <mergeCell ref="C55:C58"/>
    <mergeCell ref="D55:F55"/>
    <mergeCell ref="G55:I55"/>
    <mergeCell ref="Q51:R51"/>
    <mergeCell ref="R46:R49"/>
    <mergeCell ref="A42:C42"/>
    <mergeCell ref="P42:R42"/>
    <mergeCell ref="A43:A44"/>
    <mergeCell ref="R43:R44"/>
    <mergeCell ref="A45:C45"/>
    <mergeCell ref="A62:C62"/>
    <mergeCell ref="P62:R62"/>
    <mergeCell ref="J55:L55"/>
    <mergeCell ref="M55:O55"/>
    <mergeCell ref="P55:P58"/>
    <mergeCell ref="Q55:Q58"/>
    <mergeCell ref="R55:R58"/>
    <mergeCell ref="D56:F56"/>
    <mergeCell ref="G56:I56"/>
    <mergeCell ref="J56:L56"/>
    <mergeCell ref="M56:O56"/>
    <mergeCell ref="R59:R61"/>
    <mergeCell ref="A59:A61"/>
    <mergeCell ref="B63:B64"/>
    <mergeCell ref="Q63:Q64"/>
    <mergeCell ref="A63:A64"/>
    <mergeCell ref="R63:R64"/>
    <mergeCell ref="A73:C73"/>
    <mergeCell ref="P73:R73"/>
    <mergeCell ref="A74:C74"/>
    <mergeCell ref="P74:R74"/>
    <mergeCell ref="A65:C65"/>
    <mergeCell ref="P65:R65"/>
    <mergeCell ref="A66:A69"/>
    <mergeCell ref="R66:R69"/>
    <mergeCell ref="A70:C70"/>
    <mergeCell ref="P70:R70"/>
    <mergeCell ref="A71:A72"/>
  </mergeCells>
  <printOptions horizontalCentered="1"/>
  <pageMargins left="0.643700787" right="0.643700787" top="0.78740157480314998" bottom="0.643700787" header="0.78740157480314998" footer="0.643700787"/>
  <pageSetup paperSize="9" scale="70" firstPageNumber="117" orientation="landscape" useFirstPageNumber="1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N17"/>
  <sheetViews>
    <sheetView rightToLeft="1" view="pageBreakPreview" zoomScaleSheetLayoutView="100" workbookViewId="0">
      <selection activeCell="U28" sqref="U28"/>
    </sheetView>
  </sheetViews>
  <sheetFormatPr defaultRowHeight="12.75" x14ac:dyDescent="0.2"/>
  <cols>
    <col min="18" max="18" width="13.28515625" customWidth="1"/>
  </cols>
  <sheetData>
    <row r="17" spans="1:14" ht="60" x14ac:dyDescent="0.8">
      <c r="A17" s="3131" t="s">
        <v>1691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  <c r="N17" s="811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47"/>
  <sheetViews>
    <sheetView rightToLeft="1" view="pageBreakPreview" topLeftCell="A40" zoomScale="80" zoomScaleNormal="90" zoomScaleSheetLayoutView="80" workbookViewId="0">
      <selection activeCell="B30" sqref="B30:D30"/>
    </sheetView>
  </sheetViews>
  <sheetFormatPr defaultColWidth="6.7109375" defaultRowHeight="15" customHeight="1" x14ac:dyDescent="0.2"/>
  <cols>
    <col min="1" max="1" width="32.140625" style="208" customWidth="1"/>
    <col min="2" max="10" width="8.85546875" style="208" customWidth="1"/>
    <col min="11" max="11" width="52" style="208" customWidth="1"/>
    <col min="12" max="12" width="6.7109375" style="208"/>
    <col min="13" max="13" width="9.5703125" style="208" customWidth="1"/>
    <col min="14" max="16384" width="6.7109375" style="208"/>
  </cols>
  <sheetData>
    <row r="1" spans="1:11" ht="25.5" customHeight="1" x14ac:dyDescent="0.2">
      <c r="A1" s="2799" t="s">
        <v>2263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</row>
    <row r="2" spans="1:11" ht="24.75" customHeight="1" x14ac:dyDescent="0.2">
      <c r="A2" s="2807" t="s">
        <v>2264</v>
      </c>
      <c r="B2" s="2807"/>
      <c r="C2" s="2807"/>
      <c r="D2" s="2807"/>
      <c r="E2" s="2807"/>
      <c r="F2" s="2807"/>
      <c r="G2" s="2807"/>
      <c r="H2" s="2807"/>
      <c r="I2" s="2807"/>
      <c r="J2" s="2807"/>
      <c r="K2" s="2807"/>
    </row>
    <row r="3" spans="1:11" s="219" customFormat="1" ht="17.25" customHeight="1" thickBot="1" x14ac:dyDescent="0.25">
      <c r="A3" s="217" t="s">
        <v>176</v>
      </c>
      <c r="B3" s="217"/>
      <c r="C3" s="217"/>
      <c r="D3" s="217"/>
      <c r="E3" s="217"/>
      <c r="F3" s="217"/>
      <c r="G3" s="217"/>
      <c r="H3" s="217"/>
      <c r="I3" s="217"/>
      <c r="J3" s="217"/>
      <c r="K3" s="218" t="s">
        <v>119</v>
      </c>
    </row>
    <row r="4" spans="1:11" s="219" customFormat="1" ht="21.75" customHeight="1" thickTop="1" x14ac:dyDescent="0.2">
      <c r="A4" s="2794" t="s">
        <v>0</v>
      </c>
      <c r="B4" s="2797" t="s">
        <v>24</v>
      </c>
      <c r="C4" s="2797"/>
      <c r="D4" s="2797"/>
      <c r="E4" s="2797" t="s">
        <v>25</v>
      </c>
      <c r="F4" s="2797"/>
      <c r="G4" s="2797"/>
      <c r="H4" s="2797" t="s">
        <v>31</v>
      </c>
      <c r="I4" s="2797"/>
      <c r="J4" s="2797"/>
      <c r="K4" s="2803" t="s">
        <v>101</v>
      </c>
    </row>
    <row r="5" spans="1:11" s="219" customFormat="1" ht="21.75" customHeight="1" x14ac:dyDescent="0.2">
      <c r="A5" s="2795"/>
      <c r="B5" s="2806" t="s">
        <v>117</v>
      </c>
      <c r="C5" s="2806"/>
      <c r="D5" s="2806"/>
      <c r="E5" s="2806" t="s">
        <v>118</v>
      </c>
      <c r="F5" s="2806"/>
      <c r="G5" s="2806"/>
      <c r="H5" s="2798" t="s">
        <v>116</v>
      </c>
      <c r="I5" s="2798"/>
      <c r="J5" s="2798"/>
      <c r="K5" s="2804"/>
    </row>
    <row r="6" spans="1:11" ht="20.25" customHeight="1" x14ac:dyDescent="0.2">
      <c r="A6" s="2795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804"/>
    </row>
    <row r="7" spans="1:11" ht="19.5" customHeight="1" thickBot="1" x14ac:dyDescent="0.25">
      <c r="A7" s="2802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2805"/>
    </row>
    <row r="8" spans="1:11" ht="21.95" customHeight="1" x14ac:dyDescent="0.2">
      <c r="A8" s="181" t="s">
        <v>3</v>
      </c>
      <c r="B8" s="2562">
        <v>1830</v>
      </c>
      <c r="C8" s="2562">
        <v>2092</v>
      </c>
      <c r="D8" s="2562">
        <v>3922</v>
      </c>
      <c r="E8" s="2562">
        <v>0</v>
      </c>
      <c r="F8" s="2562">
        <v>2</v>
      </c>
      <c r="G8" s="2562">
        <v>2</v>
      </c>
      <c r="H8" s="2563">
        <f>SUM(B8,E8)</f>
        <v>1830</v>
      </c>
      <c r="I8" s="2563">
        <f>SUM(C8,F8)</f>
        <v>2094</v>
      </c>
      <c r="J8" s="2563">
        <f>SUM(D8,G8)</f>
        <v>3924</v>
      </c>
      <c r="K8" s="194" t="s">
        <v>102</v>
      </c>
    </row>
    <row r="9" spans="1:11" ht="21.95" customHeight="1" x14ac:dyDescent="0.2">
      <c r="A9" s="176" t="s">
        <v>4</v>
      </c>
      <c r="B9" s="2564">
        <v>628</v>
      </c>
      <c r="C9" s="2564">
        <v>690</v>
      </c>
      <c r="D9" s="2564">
        <v>1318</v>
      </c>
      <c r="E9" s="2564">
        <v>0</v>
      </c>
      <c r="F9" s="2564">
        <v>0</v>
      </c>
      <c r="G9" s="2564">
        <v>0</v>
      </c>
      <c r="H9" s="2563">
        <f t="shared" ref="H9:H10" si="0">SUM(B9,E9)</f>
        <v>628</v>
      </c>
      <c r="I9" s="2563">
        <f t="shared" ref="I9:I10" si="1">SUM(C9,F9)</f>
        <v>690</v>
      </c>
      <c r="J9" s="2563">
        <f t="shared" ref="J9:J10" si="2">SUM(D9,G9)</f>
        <v>1318</v>
      </c>
      <c r="K9" s="196" t="s">
        <v>103</v>
      </c>
    </row>
    <row r="10" spans="1:11" ht="21.95" customHeight="1" x14ac:dyDescent="0.2">
      <c r="A10" s="176" t="s">
        <v>5</v>
      </c>
      <c r="B10" s="2564">
        <v>221</v>
      </c>
      <c r="C10" s="2564">
        <v>265</v>
      </c>
      <c r="D10" s="2564">
        <v>486</v>
      </c>
      <c r="E10" s="2564">
        <v>0</v>
      </c>
      <c r="F10" s="2564">
        <v>2</v>
      </c>
      <c r="G10" s="2564">
        <v>2</v>
      </c>
      <c r="H10" s="2563">
        <f t="shared" si="0"/>
        <v>221</v>
      </c>
      <c r="I10" s="2563">
        <f t="shared" si="1"/>
        <v>267</v>
      </c>
      <c r="J10" s="2563">
        <f t="shared" si="2"/>
        <v>488</v>
      </c>
      <c r="K10" s="196" t="s">
        <v>191</v>
      </c>
    </row>
    <row r="11" spans="1:11" ht="21.95" customHeight="1" x14ac:dyDescent="0.2">
      <c r="A11" s="176" t="s">
        <v>6</v>
      </c>
      <c r="B11" s="2564">
        <v>208</v>
      </c>
      <c r="C11" s="2564">
        <v>269</v>
      </c>
      <c r="D11" s="2564">
        <v>477</v>
      </c>
      <c r="E11" s="2564">
        <v>0</v>
      </c>
      <c r="F11" s="2564">
        <v>0</v>
      </c>
      <c r="G11" s="2564">
        <v>0</v>
      </c>
      <c r="H11" s="2563">
        <f t="shared" ref="H11:H24" si="3">SUM(B11,E11)</f>
        <v>208</v>
      </c>
      <c r="I11" s="2563">
        <f t="shared" ref="I11:I24" si="4">SUM(C11,F11)</f>
        <v>269</v>
      </c>
      <c r="J11" s="2563">
        <f t="shared" ref="J11:J24" si="5">SUM(D11,G11)</f>
        <v>477</v>
      </c>
      <c r="K11" s="196" t="s">
        <v>104</v>
      </c>
    </row>
    <row r="12" spans="1:11" ht="21.95" customHeight="1" x14ac:dyDescent="0.2">
      <c r="A12" s="176" t="s">
        <v>7</v>
      </c>
      <c r="B12" s="2564">
        <v>258</v>
      </c>
      <c r="C12" s="2564">
        <v>233</v>
      </c>
      <c r="D12" s="2564">
        <v>491</v>
      </c>
      <c r="E12" s="2564">
        <v>0</v>
      </c>
      <c r="F12" s="2564">
        <v>0</v>
      </c>
      <c r="G12" s="2564">
        <v>0</v>
      </c>
      <c r="H12" s="2563">
        <f t="shared" si="3"/>
        <v>258</v>
      </c>
      <c r="I12" s="2563">
        <f t="shared" si="4"/>
        <v>233</v>
      </c>
      <c r="J12" s="2563">
        <f t="shared" si="5"/>
        <v>491</v>
      </c>
      <c r="K12" s="196" t="s">
        <v>105</v>
      </c>
    </row>
    <row r="13" spans="1:11" ht="25.5" customHeight="1" x14ac:dyDescent="0.2">
      <c r="A13" s="176" t="s">
        <v>8</v>
      </c>
      <c r="B13" s="2564">
        <v>302</v>
      </c>
      <c r="C13" s="2564">
        <v>324</v>
      </c>
      <c r="D13" s="2564">
        <v>626</v>
      </c>
      <c r="E13" s="2564">
        <v>0</v>
      </c>
      <c r="F13" s="2564">
        <v>0</v>
      </c>
      <c r="G13" s="2564">
        <v>0</v>
      </c>
      <c r="H13" s="2563">
        <f t="shared" si="3"/>
        <v>302</v>
      </c>
      <c r="I13" s="2563">
        <f t="shared" si="4"/>
        <v>324</v>
      </c>
      <c r="J13" s="2563">
        <f t="shared" si="5"/>
        <v>626</v>
      </c>
      <c r="K13" s="211" t="s">
        <v>195</v>
      </c>
    </row>
    <row r="14" spans="1:11" ht="25.5" customHeight="1" x14ac:dyDescent="0.2">
      <c r="A14" s="797" t="s">
        <v>1679</v>
      </c>
      <c r="B14" s="2565">
        <v>24</v>
      </c>
      <c r="C14" s="2565">
        <v>26</v>
      </c>
      <c r="D14" s="2564">
        <v>50</v>
      </c>
      <c r="E14" s="2564">
        <v>0</v>
      </c>
      <c r="F14" s="2564">
        <v>1</v>
      </c>
      <c r="G14" s="2564">
        <v>1</v>
      </c>
      <c r="H14" s="2563">
        <f t="shared" si="3"/>
        <v>24</v>
      </c>
      <c r="I14" s="2563">
        <f t="shared" si="4"/>
        <v>27</v>
      </c>
      <c r="J14" s="2563">
        <f t="shared" si="5"/>
        <v>51</v>
      </c>
      <c r="K14" s="186" t="s">
        <v>1680</v>
      </c>
    </row>
    <row r="15" spans="1:11" ht="21.95" customHeight="1" x14ac:dyDescent="0.2">
      <c r="A15" s="836" t="s">
        <v>1683</v>
      </c>
      <c r="B15" s="2565">
        <v>1034</v>
      </c>
      <c r="C15" s="2565">
        <v>768</v>
      </c>
      <c r="D15" s="2564">
        <v>1802</v>
      </c>
      <c r="E15" s="2564">
        <v>0</v>
      </c>
      <c r="F15" s="2564">
        <v>0</v>
      </c>
      <c r="G15" s="2564">
        <v>0</v>
      </c>
      <c r="H15" s="2563">
        <f t="shared" si="3"/>
        <v>1034</v>
      </c>
      <c r="I15" s="2563">
        <f t="shared" si="4"/>
        <v>768</v>
      </c>
      <c r="J15" s="2563">
        <f t="shared" si="5"/>
        <v>1802</v>
      </c>
      <c r="K15" s="186" t="s">
        <v>1807</v>
      </c>
    </row>
    <row r="16" spans="1:11" ht="21.95" customHeight="1" x14ac:dyDescent="0.2">
      <c r="A16" s="836" t="s">
        <v>1684</v>
      </c>
      <c r="B16" s="2565">
        <v>7</v>
      </c>
      <c r="C16" s="2565">
        <v>10</v>
      </c>
      <c r="D16" s="2565">
        <v>17</v>
      </c>
      <c r="E16" s="2564">
        <v>0</v>
      </c>
      <c r="F16" s="2564">
        <v>0</v>
      </c>
      <c r="G16" s="2564">
        <v>0</v>
      </c>
      <c r="H16" s="2563">
        <f t="shared" si="3"/>
        <v>7</v>
      </c>
      <c r="I16" s="2563">
        <f t="shared" si="4"/>
        <v>10</v>
      </c>
      <c r="J16" s="2563">
        <f t="shared" si="5"/>
        <v>17</v>
      </c>
      <c r="K16" s="186" t="s">
        <v>1806</v>
      </c>
    </row>
    <row r="17" spans="1:15" ht="21.95" customHeight="1" x14ac:dyDescent="0.2">
      <c r="A17" s="176" t="s">
        <v>9</v>
      </c>
      <c r="B17" s="2564">
        <v>452</v>
      </c>
      <c r="C17" s="2564">
        <v>539</v>
      </c>
      <c r="D17" s="2564">
        <v>991</v>
      </c>
      <c r="E17" s="2564">
        <v>0</v>
      </c>
      <c r="F17" s="2564">
        <v>0</v>
      </c>
      <c r="G17" s="2564">
        <v>0</v>
      </c>
      <c r="H17" s="2563">
        <f t="shared" si="3"/>
        <v>452</v>
      </c>
      <c r="I17" s="2563">
        <f t="shared" si="4"/>
        <v>539</v>
      </c>
      <c r="J17" s="2563">
        <f t="shared" si="5"/>
        <v>991</v>
      </c>
      <c r="K17" s="196" t="s">
        <v>192</v>
      </c>
    </row>
    <row r="18" spans="1:15" ht="21.95" customHeight="1" x14ac:dyDescent="0.2">
      <c r="A18" s="176" t="s">
        <v>10</v>
      </c>
      <c r="B18" s="2564">
        <v>658</v>
      </c>
      <c r="C18" s="2564">
        <v>528</v>
      </c>
      <c r="D18" s="2564">
        <v>1186</v>
      </c>
      <c r="E18" s="2564">
        <v>0</v>
      </c>
      <c r="F18" s="2564">
        <v>0</v>
      </c>
      <c r="G18" s="2564">
        <v>0</v>
      </c>
      <c r="H18" s="2563">
        <f t="shared" si="3"/>
        <v>658</v>
      </c>
      <c r="I18" s="2563">
        <f t="shared" si="4"/>
        <v>528</v>
      </c>
      <c r="J18" s="2563">
        <f t="shared" si="5"/>
        <v>1186</v>
      </c>
      <c r="K18" s="196" t="s">
        <v>193</v>
      </c>
    </row>
    <row r="19" spans="1:15" ht="21.95" customHeight="1" x14ac:dyDescent="0.2">
      <c r="A19" s="176" t="s">
        <v>11</v>
      </c>
      <c r="B19" s="2564">
        <v>881</v>
      </c>
      <c r="C19" s="2564">
        <v>581</v>
      </c>
      <c r="D19" s="2564">
        <v>1462</v>
      </c>
      <c r="E19" s="2564">
        <v>1</v>
      </c>
      <c r="F19" s="2564">
        <v>0</v>
      </c>
      <c r="G19" s="2564">
        <v>1</v>
      </c>
      <c r="H19" s="2563">
        <f t="shared" si="3"/>
        <v>882</v>
      </c>
      <c r="I19" s="2563">
        <f t="shared" si="4"/>
        <v>581</v>
      </c>
      <c r="J19" s="2563">
        <f t="shared" si="5"/>
        <v>1463</v>
      </c>
      <c r="K19" s="196" t="s">
        <v>106</v>
      </c>
    </row>
    <row r="20" spans="1:15" ht="21.95" customHeight="1" x14ac:dyDescent="0.2">
      <c r="A20" s="176" t="s">
        <v>12</v>
      </c>
      <c r="B20" s="2564">
        <v>183</v>
      </c>
      <c r="C20" s="2564">
        <v>73</v>
      </c>
      <c r="D20" s="2564">
        <v>256</v>
      </c>
      <c r="E20" s="2564">
        <v>0</v>
      </c>
      <c r="F20" s="2564">
        <v>0</v>
      </c>
      <c r="G20" s="2564">
        <v>0</v>
      </c>
      <c r="H20" s="2563">
        <f t="shared" si="3"/>
        <v>183</v>
      </c>
      <c r="I20" s="2563">
        <f t="shared" si="4"/>
        <v>73</v>
      </c>
      <c r="J20" s="2563">
        <f t="shared" si="5"/>
        <v>256</v>
      </c>
      <c r="K20" s="196" t="s">
        <v>107</v>
      </c>
    </row>
    <row r="21" spans="1:15" ht="21.95" customHeight="1" x14ac:dyDescent="0.2">
      <c r="A21" s="176" t="s">
        <v>13</v>
      </c>
      <c r="B21" s="2564">
        <v>334</v>
      </c>
      <c r="C21" s="2564">
        <v>321</v>
      </c>
      <c r="D21" s="2564">
        <v>655</v>
      </c>
      <c r="E21" s="2564">
        <v>0</v>
      </c>
      <c r="F21" s="2564">
        <v>0</v>
      </c>
      <c r="G21" s="2564">
        <v>0</v>
      </c>
      <c r="H21" s="2563">
        <f t="shared" si="3"/>
        <v>334</v>
      </c>
      <c r="I21" s="2563">
        <f t="shared" si="4"/>
        <v>321</v>
      </c>
      <c r="J21" s="2563">
        <f t="shared" si="5"/>
        <v>655</v>
      </c>
      <c r="K21" s="196" t="s">
        <v>186</v>
      </c>
      <c r="O21" s="220"/>
    </row>
    <row r="22" spans="1:15" ht="21.95" customHeight="1" x14ac:dyDescent="0.2">
      <c r="A22" s="176" t="s">
        <v>14</v>
      </c>
      <c r="B22" s="2564">
        <v>459</v>
      </c>
      <c r="C22" s="2564">
        <v>316</v>
      </c>
      <c r="D22" s="2564">
        <v>775</v>
      </c>
      <c r="E22" s="2564">
        <v>0</v>
      </c>
      <c r="F22" s="2564">
        <v>0</v>
      </c>
      <c r="G22" s="2564">
        <v>0</v>
      </c>
      <c r="H22" s="2563">
        <f t="shared" si="3"/>
        <v>459</v>
      </c>
      <c r="I22" s="2563">
        <f t="shared" si="4"/>
        <v>316</v>
      </c>
      <c r="J22" s="2563">
        <f t="shared" si="5"/>
        <v>775</v>
      </c>
      <c r="K22" s="196" t="s">
        <v>108</v>
      </c>
    </row>
    <row r="23" spans="1:15" ht="21.95" customHeight="1" x14ac:dyDescent="0.2">
      <c r="A23" s="619" t="s">
        <v>174</v>
      </c>
      <c r="B23" s="2566">
        <v>46</v>
      </c>
      <c r="C23" s="2566">
        <v>14</v>
      </c>
      <c r="D23" s="2566">
        <v>60</v>
      </c>
      <c r="E23" s="2564">
        <v>0</v>
      </c>
      <c r="F23" s="2564">
        <v>0</v>
      </c>
      <c r="G23" s="2564">
        <v>0</v>
      </c>
      <c r="H23" s="2563">
        <f t="shared" si="3"/>
        <v>46</v>
      </c>
      <c r="I23" s="2563">
        <f t="shared" si="4"/>
        <v>14</v>
      </c>
      <c r="J23" s="2563">
        <f t="shared" si="5"/>
        <v>60</v>
      </c>
      <c r="K23" s="200" t="s">
        <v>200</v>
      </c>
    </row>
    <row r="24" spans="1:15" ht="21.95" customHeight="1" thickBot="1" x14ac:dyDescent="0.25">
      <c r="A24" s="2336" t="s">
        <v>15</v>
      </c>
      <c r="B24" s="2567">
        <v>583</v>
      </c>
      <c r="C24" s="2567">
        <v>599</v>
      </c>
      <c r="D24" s="2567">
        <v>1182</v>
      </c>
      <c r="E24" s="2567">
        <v>0</v>
      </c>
      <c r="F24" s="2567">
        <v>0</v>
      </c>
      <c r="G24" s="2567">
        <v>0</v>
      </c>
      <c r="H24" s="2568">
        <f t="shared" si="3"/>
        <v>583</v>
      </c>
      <c r="I24" s="2568">
        <f t="shared" si="4"/>
        <v>599</v>
      </c>
      <c r="J24" s="2568">
        <f t="shared" si="5"/>
        <v>1182</v>
      </c>
      <c r="K24" s="2460" t="s">
        <v>109</v>
      </c>
    </row>
    <row r="25" spans="1:15" ht="16.5" customHeight="1" x14ac:dyDescent="0.25">
      <c r="A25" s="181"/>
      <c r="B25" s="221"/>
      <c r="C25" s="221"/>
      <c r="D25" s="221"/>
      <c r="E25" s="221"/>
      <c r="F25" s="221"/>
      <c r="G25" s="221"/>
      <c r="H25" s="194"/>
      <c r="I25" s="194"/>
      <c r="J25" s="194"/>
      <c r="K25" s="194"/>
    </row>
    <row r="26" spans="1:15" ht="18" customHeight="1" x14ac:dyDescent="0.2">
      <c r="A26" s="222"/>
      <c r="B26" s="223"/>
      <c r="C26" s="223"/>
      <c r="D26" s="223"/>
      <c r="E26" s="223"/>
      <c r="F26" s="223"/>
      <c r="G26" s="223"/>
      <c r="H26" s="222"/>
      <c r="I26" s="222"/>
      <c r="J26" s="222"/>
    </row>
    <row r="27" spans="1:15" ht="27.75" customHeight="1" thickBot="1" x14ac:dyDescent="0.25">
      <c r="A27" s="14" t="s">
        <v>267</v>
      </c>
      <c r="B27" s="14"/>
      <c r="C27" s="14"/>
      <c r="D27" s="14"/>
      <c r="E27" s="14"/>
      <c r="F27" s="14"/>
      <c r="G27" s="14"/>
      <c r="H27" s="14"/>
      <c r="I27" s="14"/>
      <c r="J27" s="2790" t="s">
        <v>418</v>
      </c>
      <c r="K27" s="2790"/>
    </row>
    <row r="28" spans="1:15" ht="21.75" customHeight="1" thickTop="1" x14ac:dyDescent="0.2">
      <c r="A28" s="2794" t="s">
        <v>0</v>
      </c>
      <c r="B28" s="2797" t="s">
        <v>24</v>
      </c>
      <c r="C28" s="2797"/>
      <c r="D28" s="2797"/>
      <c r="E28" s="2797" t="s">
        <v>25</v>
      </c>
      <c r="F28" s="2797"/>
      <c r="G28" s="2797"/>
      <c r="H28" s="2797" t="s">
        <v>31</v>
      </c>
      <c r="I28" s="2797"/>
      <c r="J28" s="2797"/>
      <c r="K28" s="2803" t="s">
        <v>101</v>
      </c>
    </row>
    <row r="29" spans="1:15" ht="21.75" customHeight="1" x14ac:dyDescent="0.2">
      <c r="A29" s="2795"/>
      <c r="B29" s="2806" t="s">
        <v>117</v>
      </c>
      <c r="C29" s="2806"/>
      <c r="D29" s="2806"/>
      <c r="E29" s="2806" t="s">
        <v>118</v>
      </c>
      <c r="F29" s="2806"/>
      <c r="G29" s="2806"/>
      <c r="H29" s="2798" t="s">
        <v>116</v>
      </c>
      <c r="I29" s="2798"/>
      <c r="J29" s="2798"/>
      <c r="K29" s="2804"/>
    </row>
    <row r="30" spans="1:15" ht="21.75" customHeight="1" x14ac:dyDescent="0.2">
      <c r="A30" s="2795"/>
      <c r="B30" s="2559" t="s">
        <v>204</v>
      </c>
      <c r="C30" s="2559" t="s">
        <v>2833</v>
      </c>
      <c r="D30" s="2559" t="s">
        <v>26</v>
      </c>
      <c r="E30" s="2559" t="s">
        <v>204</v>
      </c>
      <c r="F30" s="2559" t="s">
        <v>2833</v>
      </c>
      <c r="G30" s="2559" t="s">
        <v>26</v>
      </c>
      <c r="H30" s="2559" t="s">
        <v>204</v>
      </c>
      <c r="I30" s="2559" t="s">
        <v>2833</v>
      </c>
      <c r="J30" s="2559" t="s">
        <v>26</v>
      </c>
      <c r="K30" s="2804"/>
    </row>
    <row r="31" spans="1:15" ht="21.75" customHeight="1" thickBot="1" x14ac:dyDescent="0.25">
      <c r="A31" s="2802"/>
      <c r="B31" s="191" t="s">
        <v>181</v>
      </c>
      <c r="C31" s="191" t="s">
        <v>182</v>
      </c>
      <c r="D31" s="191" t="s">
        <v>183</v>
      </c>
      <c r="E31" s="191" t="s">
        <v>181</v>
      </c>
      <c r="F31" s="191" t="s">
        <v>182</v>
      </c>
      <c r="G31" s="191" t="s">
        <v>183</v>
      </c>
      <c r="H31" s="191" t="s">
        <v>181</v>
      </c>
      <c r="I31" s="191" t="s">
        <v>182</v>
      </c>
      <c r="J31" s="191" t="s">
        <v>183</v>
      </c>
      <c r="K31" s="2805"/>
    </row>
    <row r="32" spans="1:15" ht="24" customHeight="1" x14ac:dyDescent="0.2">
      <c r="A32" s="184" t="s">
        <v>173</v>
      </c>
      <c r="B32" s="2562">
        <v>36</v>
      </c>
      <c r="C32" s="2562">
        <v>51</v>
      </c>
      <c r="D32" s="2562">
        <v>87</v>
      </c>
      <c r="E32" s="2562">
        <v>0</v>
      </c>
      <c r="F32" s="2562">
        <v>0</v>
      </c>
      <c r="G32" s="2562">
        <v>0</v>
      </c>
      <c r="H32" s="2563">
        <f>SUM(B32,E32)</f>
        <v>36</v>
      </c>
      <c r="I32" s="2563">
        <f t="shared" ref="I32:J32" si="6">SUM(C32,F32)</f>
        <v>51</v>
      </c>
      <c r="J32" s="2563">
        <f t="shared" si="6"/>
        <v>87</v>
      </c>
      <c r="K32" s="224" t="s">
        <v>194</v>
      </c>
    </row>
    <row r="33" spans="1:11" ht="21.95" customHeight="1" x14ac:dyDescent="0.2">
      <c r="A33" s="176" t="s">
        <v>16</v>
      </c>
      <c r="B33" s="2564">
        <v>270</v>
      </c>
      <c r="C33" s="2564">
        <v>296</v>
      </c>
      <c r="D33" s="2564">
        <v>566</v>
      </c>
      <c r="E33" s="2564">
        <v>0</v>
      </c>
      <c r="F33" s="2564">
        <v>0</v>
      </c>
      <c r="G33" s="2564">
        <v>0</v>
      </c>
      <c r="H33" s="2563">
        <f t="shared" ref="H33:H44" si="7">SUM(B33,E33)</f>
        <v>270</v>
      </c>
      <c r="I33" s="2563">
        <f t="shared" ref="I33:I44" si="8">SUM(C33,F33)</f>
        <v>296</v>
      </c>
      <c r="J33" s="2563">
        <f t="shared" ref="J33:J44" si="9">SUM(D33,G33)</f>
        <v>566</v>
      </c>
      <c r="K33" s="196" t="s">
        <v>110</v>
      </c>
    </row>
    <row r="34" spans="1:11" ht="24" customHeight="1" x14ac:dyDescent="0.2">
      <c r="A34" s="176" t="s">
        <v>17</v>
      </c>
      <c r="B34" s="2564">
        <v>419</v>
      </c>
      <c r="C34" s="2564">
        <v>355</v>
      </c>
      <c r="D34" s="2564">
        <v>774</v>
      </c>
      <c r="E34" s="2564">
        <v>0</v>
      </c>
      <c r="F34" s="2564">
        <v>0</v>
      </c>
      <c r="G34" s="2564">
        <v>0</v>
      </c>
      <c r="H34" s="2563">
        <f t="shared" si="7"/>
        <v>419</v>
      </c>
      <c r="I34" s="2563">
        <f t="shared" si="8"/>
        <v>355</v>
      </c>
      <c r="J34" s="2563">
        <f t="shared" si="9"/>
        <v>774</v>
      </c>
      <c r="K34" s="196" t="s">
        <v>111</v>
      </c>
    </row>
    <row r="35" spans="1:11" ht="21.95" customHeight="1" x14ac:dyDescent="0.2">
      <c r="A35" s="176" t="s">
        <v>18</v>
      </c>
      <c r="B35" s="2564">
        <v>217</v>
      </c>
      <c r="C35" s="2564">
        <v>262</v>
      </c>
      <c r="D35" s="2564">
        <v>479</v>
      </c>
      <c r="E35" s="2564">
        <v>0</v>
      </c>
      <c r="F35" s="2564">
        <v>0</v>
      </c>
      <c r="G35" s="2564">
        <v>0</v>
      </c>
      <c r="H35" s="2563">
        <f t="shared" si="7"/>
        <v>217</v>
      </c>
      <c r="I35" s="2563">
        <f t="shared" si="8"/>
        <v>262</v>
      </c>
      <c r="J35" s="2563">
        <f t="shared" si="9"/>
        <v>479</v>
      </c>
      <c r="K35" s="196" t="s">
        <v>188</v>
      </c>
    </row>
    <row r="36" spans="1:11" ht="21.95" customHeight="1" x14ac:dyDescent="0.2">
      <c r="A36" s="176" t="s">
        <v>416</v>
      </c>
      <c r="B36" s="2564">
        <v>4</v>
      </c>
      <c r="C36" s="2564">
        <v>10</v>
      </c>
      <c r="D36" s="2564">
        <v>14</v>
      </c>
      <c r="E36" s="2564">
        <v>0</v>
      </c>
      <c r="F36" s="2564">
        <v>0</v>
      </c>
      <c r="G36" s="2564">
        <v>0</v>
      </c>
      <c r="H36" s="2563">
        <f t="shared" si="7"/>
        <v>4</v>
      </c>
      <c r="I36" s="2563">
        <f t="shared" si="8"/>
        <v>10</v>
      </c>
      <c r="J36" s="2563">
        <f t="shared" si="9"/>
        <v>14</v>
      </c>
      <c r="K36" s="196" t="s">
        <v>417</v>
      </c>
    </row>
    <row r="37" spans="1:11" ht="24.75" customHeight="1" x14ac:dyDescent="0.2">
      <c r="A37" s="176" t="s">
        <v>20</v>
      </c>
      <c r="B37" s="2564">
        <v>219</v>
      </c>
      <c r="C37" s="2564">
        <v>216</v>
      </c>
      <c r="D37" s="2564">
        <v>435</v>
      </c>
      <c r="E37" s="2564">
        <v>0</v>
      </c>
      <c r="F37" s="2564">
        <v>0</v>
      </c>
      <c r="G37" s="2564">
        <v>0</v>
      </c>
      <c r="H37" s="2563">
        <f t="shared" si="7"/>
        <v>219</v>
      </c>
      <c r="I37" s="2563">
        <f t="shared" si="8"/>
        <v>216</v>
      </c>
      <c r="J37" s="2563">
        <f t="shared" si="9"/>
        <v>435</v>
      </c>
      <c r="K37" s="196" t="s">
        <v>113</v>
      </c>
    </row>
    <row r="38" spans="1:11" ht="21.95" customHeight="1" x14ac:dyDescent="0.2">
      <c r="A38" s="176" t="s">
        <v>19</v>
      </c>
      <c r="B38" s="2564">
        <v>113</v>
      </c>
      <c r="C38" s="2564">
        <v>133</v>
      </c>
      <c r="D38" s="2564">
        <v>246</v>
      </c>
      <c r="E38" s="2564">
        <v>0</v>
      </c>
      <c r="F38" s="2564">
        <v>0</v>
      </c>
      <c r="G38" s="2564">
        <v>0</v>
      </c>
      <c r="H38" s="2563">
        <f t="shared" si="7"/>
        <v>113</v>
      </c>
      <c r="I38" s="2563">
        <f t="shared" si="8"/>
        <v>133</v>
      </c>
      <c r="J38" s="2563">
        <f t="shared" si="9"/>
        <v>246</v>
      </c>
      <c r="K38" s="196" t="s">
        <v>112</v>
      </c>
    </row>
    <row r="39" spans="1:11" ht="21.95" customHeight="1" x14ac:dyDescent="0.2">
      <c r="A39" s="176" t="s">
        <v>22</v>
      </c>
      <c r="B39" s="2564">
        <v>69</v>
      </c>
      <c r="C39" s="2564">
        <v>85</v>
      </c>
      <c r="D39" s="2564">
        <v>154</v>
      </c>
      <c r="E39" s="2564">
        <v>0</v>
      </c>
      <c r="F39" s="2564">
        <v>0</v>
      </c>
      <c r="G39" s="2564">
        <v>0</v>
      </c>
      <c r="H39" s="2563">
        <f t="shared" si="7"/>
        <v>69</v>
      </c>
      <c r="I39" s="2563">
        <f t="shared" si="8"/>
        <v>85</v>
      </c>
      <c r="J39" s="2563">
        <f t="shared" si="9"/>
        <v>154</v>
      </c>
      <c r="K39" s="196" t="s">
        <v>115</v>
      </c>
    </row>
    <row r="40" spans="1:11" ht="21.95" customHeight="1" x14ac:dyDescent="0.2">
      <c r="A40" s="176" t="s">
        <v>21</v>
      </c>
      <c r="B40" s="2564">
        <v>48</v>
      </c>
      <c r="C40" s="2564">
        <v>66</v>
      </c>
      <c r="D40" s="2564">
        <v>114</v>
      </c>
      <c r="E40" s="2564">
        <v>0</v>
      </c>
      <c r="F40" s="2564">
        <v>0</v>
      </c>
      <c r="G40" s="2564">
        <v>0</v>
      </c>
      <c r="H40" s="2563">
        <f t="shared" si="7"/>
        <v>48</v>
      </c>
      <c r="I40" s="2563">
        <f t="shared" si="8"/>
        <v>66</v>
      </c>
      <c r="J40" s="2563">
        <f t="shared" si="9"/>
        <v>114</v>
      </c>
      <c r="K40" s="196" t="s">
        <v>114</v>
      </c>
    </row>
    <row r="41" spans="1:11" ht="35.25" customHeight="1" x14ac:dyDescent="0.2">
      <c r="A41" s="176" t="s">
        <v>169</v>
      </c>
      <c r="B41" s="2564">
        <v>35</v>
      </c>
      <c r="C41" s="2564">
        <v>30</v>
      </c>
      <c r="D41" s="2564">
        <v>65</v>
      </c>
      <c r="E41" s="2564">
        <v>0</v>
      </c>
      <c r="F41" s="2564">
        <v>0</v>
      </c>
      <c r="G41" s="2564">
        <v>0</v>
      </c>
      <c r="H41" s="2563">
        <f t="shared" si="7"/>
        <v>35</v>
      </c>
      <c r="I41" s="2563">
        <f t="shared" si="8"/>
        <v>30</v>
      </c>
      <c r="J41" s="2563">
        <f t="shared" si="9"/>
        <v>65</v>
      </c>
      <c r="K41" s="186" t="s">
        <v>196</v>
      </c>
    </row>
    <row r="42" spans="1:11" ht="36.75" customHeight="1" x14ac:dyDescent="0.2">
      <c r="A42" s="176" t="s">
        <v>170</v>
      </c>
      <c r="B42" s="2564">
        <v>132</v>
      </c>
      <c r="C42" s="2564">
        <v>137</v>
      </c>
      <c r="D42" s="2564">
        <v>269</v>
      </c>
      <c r="E42" s="2564">
        <v>0</v>
      </c>
      <c r="F42" s="2564">
        <v>0</v>
      </c>
      <c r="G42" s="2564">
        <v>0</v>
      </c>
      <c r="H42" s="2563">
        <f t="shared" si="7"/>
        <v>132</v>
      </c>
      <c r="I42" s="2563">
        <f t="shared" si="8"/>
        <v>137</v>
      </c>
      <c r="J42" s="2563">
        <f t="shared" si="9"/>
        <v>269</v>
      </c>
      <c r="K42" s="186" t="s">
        <v>197</v>
      </c>
    </row>
    <row r="43" spans="1:11" ht="37.5" customHeight="1" x14ac:dyDescent="0.2">
      <c r="A43" s="176" t="s">
        <v>172</v>
      </c>
      <c r="B43" s="2564">
        <v>50</v>
      </c>
      <c r="C43" s="2564">
        <v>45</v>
      </c>
      <c r="D43" s="2564">
        <v>95</v>
      </c>
      <c r="E43" s="2564">
        <v>0</v>
      </c>
      <c r="F43" s="2564">
        <v>0</v>
      </c>
      <c r="G43" s="2564">
        <v>0</v>
      </c>
      <c r="H43" s="2563">
        <f t="shared" si="7"/>
        <v>50</v>
      </c>
      <c r="I43" s="2563">
        <f t="shared" si="8"/>
        <v>45</v>
      </c>
      <c r="J43" s="2563">
        <f t="shared" si="9"/>
        <v>95</v>
      </c>
      <c r="K43" s="186" t="s">
        <v>199</v>
      </c>
    </row>
    <row r="44" spans="1:11" ht="36.75" customHeight="1" thickBot="1" x14ac:dyDescent="0.25">
      <c r="A44" s="179" t="s">
        <v>171</v>
      </c>
      <c r="B44" s="2566">
        <v>43</v>
      </c>
      <c r="C44" s="2566">
        <v>53</v>
      </c>
      <c r="D44" s="2566">
        <v>96</v>
      </c>
      <c r="E44" s="2564">
        <v>0</v>
      </c>
      <c r="F44" s="2564">
        <v>0</v>
      </c>
      <c r="G44" s="2564">
        <v>0</v>
      </c>
      <c r="H44" s="2563">
        <f t="shared" si="7"/>
        <v>43</v>
      </c>
      <c r="I44" s="2563">
        <f t="shared" si="8"/>
        <v>53</v>
      </c>
      <c r="J44" s="2563">
        <f t="shared" si="9"/>
        <v>96</v>
      </c>
      <c r="K44" s="215" t="s">
        <v>198</v>
      </c>
    </row>
    <row r="45" spans="1:11" ht="21.95" customHeight="1" thickBot="1" x14ac:dyDescent="0.25">
      <c r="A45" s="89" t="s">
        <v>23</v>
      </c>
      <c r="B45" s="2569">
        <f>SUM(B32:B44,B8:B24)</f>
        <v>9763</v>
      </c>
      <c r="C45" s="2569">
        <f t="shared" ref="C45:J45" si="10">SUM(C32:C44,C8:C24)</f>
        <v>9387</v>
      </c>
      <c r="D45" s="2569">
        <f t="shared" si="10"/>
        <v>19150</v>
      </c>
      <c r="E45" s="2569">
        <f t="shared" si="10"/>
        <v>1</v>
      </c>
      <c r="F45" s="2569">
        <f t="shared" si="10"/>
        <v>5</v>
      </c>
      <c r="G45" s="2569">
        <f t="shared" si="10"/>
        <v>6</v>
      </c>
      <c r="H45" s="2569">
        <f t="shared" si="10"/>
        <v>9764</v>
      </c>
      <c r="I45" s="2569">
        <f t="shared" si="10"/>
        <v>9392</v>
      </c>
      <c r="J45" s="2569">
        <f t="shared" si="10"/>
        <v>19156</v>
      </c>
      <c r="K45" s="225" t="s">
        <v>116</v>
      </c>
    </row>
    <row r="46" spans="1:11" ht="15" customHeight="1" thickTop="1" x14ac:dyDescent="0.2">
      <c r="A46" s="222"/>
      <c r="B46" s="223"/>
      <c r="C46" s="223"/>
      <c r="D46" s="223"/>
      <c r="E46" s="223"/>
      <c r="F46" s="223"/>
      <c r="G46" s="223"/>
    </row>
    <row r="47" spans="1:11" ht="15" customHeight="1" x14ac:dyDescent="0.2">
      <c r="A47" s="222"/>
      <c r="B47" s="223"/>
      <c r="C47" s="223"/>
      <c r="D47" s="223"/>
      <c r="E47" s="223"/>
      <c r="F47" s="223"/>
      <c r="G47" s="223"/>
      <c r="H47" s="222"/>
    </row>
  </sheetData>
  <mergeCells count="19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  <mergeCell ref="J27:K27"/>
    <mergeCell ref="K28:K31"/>
    <mergeCell ref="A28:A31"/>
    <mergeCell ref="B28:D28"/>
    <mergeCell ref="E28:G28"/>
    <mergeCell ref="H28:J28"/>
    <mergeCell ref="B29:D29"/>
    <mergeCell ref="E29:G29"/>
    <mergeCell ref="H29:J29"/>
  </mergeCells>
  <printOptions horizontalCentered="1"/>
  <pageMargins left="0.62992125984251968" right="0.62992125984251968" top="1.1417322834645669" bottom="0.9055118110236221" header="1.1417322834645669" footer="0.9055118110236221"/>
  <pageSetup paperSize="9" scale="80" firstPageNumber="15" orientation="landscape" useFirstPageNumber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27"/>
  <sheetViews>
    <sheetView rightToLeft="1" view="pageBreakPreview" zoomScale="79" zoomScaleNormal="75" zoomScaleSheetLayoutView="79" workbookViewId="0">
      <selection activeCell="B27" sqref="B27"/>
    </sheetView>
  </sheetViews>
  <sheetFormatPr defaultColWidth="10.28515625" defaultRowHeight="12.75" x14ac:dyDescent="0.2"/>
  <cols>
    <col min="1" max="1" width="27.140625" style="1" customWidth="1"/>
    <col min="2" max="10" width="9" style="1" customWidth="1"/>
    <col min="11" max="13" width="9" style="128" customWidth="1"/>
    <col min="14" max="14" width="29.7109375" style="1" customWidth="1"/>
    <col min="15" max="16" width="10.28515625" style="1"/>
    <col min="17" max="17" width="13.28515625" style="1" customWidth="1"/>
    <col min="18" max="16384" width="10.28515625" style="1"/>
  </cols>
  <sheetData>
    <row r="1" spans="1:16" ht="31.5" customHeight="1" x14ac:dyDescent="0.2">
      <c r="A1" s="3251" t="s">
        <v>2353</v>
      </c>
      <c r="B1" s="3251"/>
      <c r="C1" s="3251"/>
      <c r="D1" s="3251"/>
      <c r="E1" s="3251"/>
      <c r="F1" s="3251"/>
      <c r="G1" s="3251"/>
      <c r="H1" s="3251"/>
      <c r="I1" s="3251"/>
      <c r="J1" s="3251"/>
      <c r="K1" s="3251"/>
      <c r="L1" s="3251"/>
      <c r="M1" s="3251"/>
      <c r="N1" s="3251"/>
    </row>
    <row r="2" spans="1:16" ht="51" customHeight="1" x14ac:dyDescent="0.2">
      <c r="A2" s="3252" t="s">
        <v>2354</v>
      </c>
      <c r="B2" s="3252"/>
      <c r="C2" s="3252"/>
      <c r="D2" s="3252"/>
      <c r="E2" s="3252"/>
      <c r="F2" s="3252"/>
      <c r="G2" s="3252"/>
      <c r="H2" s="3252"/>
      <c r="I2" s="3252"/>
      <c r="J2" s="3252"/>
      <c r="K2" s="3252"/>
      <c r="L2" s="3252"/>
      <c r="M2" s="3252"/>
      <c r="N2" s="3252"/>
    </row>
    <row r="3" spans="1:16" s="691" customFormat="1" ht="23.25" customHeight="1" thickBot="1" x14ac:dyDescent="0.3">
      <c r="A3" s="690" t="s">
        <v>2196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758" t="s">
        <v>1639</v>
      </c>
    </row>
    <row r="4" spans="1:16" s="691" customFormat="1" ht="23.25" customHeight="1" thickTop="1" x14ac:dyDescent="0.25">
      <c r="A4" s="2965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2847" t="s">
        <v>31</v>
      </c>
      <c r="L4" s="2847"/>
      <c r="M4" s="2847"/>
      <c r="N4" s="3112" t="s">
        <v>98</v>
      </c>
    </row>
    <row r="5" spans="1:16" s="691" customFormat="1" ht="23.25" customHeight="1" x14ac:dyDescent="0.25">
      <c r="A5" s="2966"/>
      <c r="B5" s="3187" t="s">
        <v>94</v>
      </c>
      <c r="C5" s="3187"/>
      <c r="D5" s="3187"/>
      <c r="E5" s="3187" t="s">
        <v>95</v>
      </c>
      <c r="F5" s="3187"/>
      <c r="G5" s="3187"/>
      <c r="H5" s="3187" t="s">
        <v>96</v>
      </c>
      <c r="I5" s="3187"/>
      <c r="J5" s="3187"/>
      <c r="K5" s="2827" t="s">
        <v>116</v>
      </c>
      <c r="L5" s="2827"/>
      <c r="M5" s="2827"/>
      <c r="N5" s="3113"/>
    </row>
    <row r="6" spans="1:16" ht="24.95" customHeight="1" x14ac:dyDescent="0.2">
      <c r="A6" s="2966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13"/>
    </row>
    <row r="7" spans="1:16" ht="24.95" customHeight="1" thickBot="1" x14ac:dyDescent="0.25">
      <c r="A7" s="2967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114"/>
    </row>
    <row r="8" spans="1:16" ht="24.95" customHeight="1" x14ac:dyDescent="0.2">
      <c r="A8" s="2004" t="s">
        <v>34</v>
      </c>
      <c r="B8" s="2623">
        <v>0</v>
      </c>
      <c r="C8" s="2623">
        <v>0</v>
      </c>
      <c r="D8" s="2623">
        <v>0</v>
      </c>
      <c r="E8" s="2623">
        <v>2</v>
      </c>
      <c r="F8" s="2623">
        <v>3</v>
      </c>
      <c r="G8" s="2623">
        <v>5</v>
      </c>
      <c r="H8" s="2623">
        <v>0</v>
      </c>
      <c r="I8" s="2623">
        <v>0</v>
      </c>
      <c r="J8" s="2623">
        <v>0</v>
      </c>
      <c r="K8" s="2623">
        <f>SUM(B8,E8,H8)</f>
        <v>2</v>
      </c>
      <c r="L8" s="2623">
        <f t="shared" ref="L8:M8" si="0">SUM(C8,F8,I8)</f>
        <v>3</v>
      </c>
      <c r="M8" s="2623">
        <f t="shared" si="0"/>
        <v>5</v>
      </c>
      <c r="N8" s="670" t="s">
        <v>128</v>
      </c>
    </row>
    <row r="9" spans="1:16" ht="33" customHeight="1" x14ac:dyDescent="0.2">
      <c r="A9" s="1552" t="s">
        <v>35</v>
      </c>
      <c r="B9" s="2623">
        <v>0</v>
      </c>
      <c r="C9" s="2623">
        <v>0</v>
      </c>
      <c r="D9" s="2623">
        <v>0</v>
      </c>
      <c r="E9" s="2623">
        <v>11</v>
      </c>
      <c r="F9" s="2623">
        <v>10</v>
      </c>
      <c r="G9" s="2623">
        <v>21</v>
      </c>
      <c r="H9" s="2623">
        <v>0</v>
      </c>
      <c r="I9" s="2623">
        <v>0</v>
      </c>
      <c r="J9" s="2623">
        <v>0</v>
      </c>
      <c r="K9" s="2623">
        <f t="shared" ref="K9:K16" si="1">SUM(B9,E9,H9)</f>
        <v>11</v>
      </c>
      <c r="L9" s="2623">
        <f t="shared" ref="L9:L16" si="2">SUM(C9,F9,I9)</f>
        <v>10</v>
      </c>
      <c r="M9" s="2623">
        <f t="shared" ref="M9:M16" si="3">SUM(D9,G9,J9)</f>
        <v>21</v>
      </c>
      <c r="N9" s="1548" t="s">
        <v>100</v>
      </c>
    </row>
    <row r="10" spans="1:16" ht="35.25" customHeight="1" x14ac:dyDescent="0.2">
      <c r="A10" s="1561" t="s">
        <v>38</v>
      </c>
      <c r="B10" s="2623">
        <v>0</v>
      </c>
      <c r="C10" s="2623">
        <v>0</v>
      </c>
      <c r="D10" s="2623">
        <v>0</v>
      </c>
      <c r="E10" s="2623">
        <v>23</v>
      </c>
      <c r="F10" s="2623">
        <v>19</v>
      </c>
      <c r="G10" s="2623">
        <v>42</v>
      </c>
      <c r="H10" s="2623">
        <v>0</v>
      </c>
      <c r="I10" s="2623">
        <v>0</v>
      </c>
      <c r="J10" s="2623">
        <v>0</v>
      </c>
      <c r="K10" s="2623">
        <f t="shared" si="1"/>
        <v>23</v>
      </c>
      <c r="L10" s="2623">
        <f t="shared" si="2"/>
        <v>19</v>
      </c>
      <c r="M10" s="2623">
        <f t="shared" si="3"/>
        <v>42</v>
      </c>
      <c r="N10" s="769" t="s">
        <v>1501</v>
      </c>
    </row>
    <row r="11" spans="1:16" ht="36.75" customHeight="1" x14ac:dyDescent="0.2">
      <c r="A11" s="412" t="s">
        <v>1502</v>
      </c>
      <c r="B11" s="2623">
        <v>8</v>
      </c>
      <c r="C11" s="2623">
        <v>4</v>
      </c>
      <c r="D11" s="2623">
        <v>12</v>
      </c>
      <c r="E11" s="2623">
        <v>37</v>
      </c>
      <c r="F11" s="2623">
        <v>21</v>
      </c>
      <c r="G11" s="2623">
        <v>58</v>
      </c>
      <c r="H11" s="2623">
        <v>0</v>
      </c>
      <c r="I11" s="2623">
        <v>0</v>
      </c>
      <c r="J11" s="2623">
        <v>0</v>
      </c>
      <c r="K11" s="2623">
        <f t="shared" si="1"/>
        <v>45</v>
      </c>
      <c r="L11" s="2623">
        <f t="shared" si="2"/>
        <v>25</v>
      </c>
      <c r="M11" s="2623">
        <f t="shared" si="3"/>
        <v>70</v>
      </c>
      <c r="N11" s="739" t="s">
        <v>1503</v>
      </c>
    </row>
    <row r="12" spans="1:16" ht="28.5" customHeight="1" x14ac:dyDescent="0.2">
      <c r="A12" s="745" t="s">
        <v>1273</v>
      </c>
      <c r="B12" s="2623">
        <v>0</v>
      </c>
      <c r="C12" s="2623">
        <v>0</v>
      </c>
      <c r="D12" s="2623">
        <v>0</v>
      </c>
      <c r="E12" s="2623">
        <v>0</v>
      </c>
      <c r="F12" s="2623">
        <v>49</v>
      </c>
      <c r="G12" s="2623">
        <v>49</v>
      </c>
      <c r="H12" s="2623">
        <v>0</v>
      </c>
      <c r="I12" s="2623">
        <v>0</v>
      </c>
      <c r="J12" s="2623">
        <v>0</v>
      </c>
      <c r="K12" s="2623">
        <f t="shared" si="1"/>
        <v>0</v>
      </c>
      <c r="L12" s="2623">
        <f t="shared" si="2"/>
        <v>49</v>
      </c>
      <c r="M12" s="2623">
        <f t="shared" si="3"/>
        <v>49</v>
      </c>
      <c r="N12" s="231" t="s">
        <v>289</v>
      </c>
    </row>
    <row r="13" spans="1:16" ht="24.95" customHeight="1" x14ac:dyDescent="0.2">
      <c r="A13" s="692" t="s">
        <v>205</v>
      </c>
      <c r="B13" s="2091">
        <v>0</v>
      </c>
      <c r="C13" s="2091">
        <v>0</v>
      </c>
      <c r="D13" s="2091">
        <v>0</v>
      </c>
      <c r="E13" s="2091">
        <v>55</v>
      </c>
      <c r="F13" s="2091">
        <v>43</v>
      </c>
      <c r="G13" s="2091">
        <v>98</v>
      </c>
      <c r="H13" s="2091">
        <v>18</v>
      </c>
      <c r="I13" s="2091">
        <v>14</v>
      </c>
      <c r="J13" s="2091">
        <v>32</v>
      </c>
      <c r="K13" s="2623">
        <f t="shared" si="1"/>
        <v>73</v>
      </c>
      <c r="L13" s="2623">
        <f t="shared" si="2"/>
        <v>57</v>
      </c>
      <c r="M13" s="2623">
        <f t="shared" si="3"/>
        <v>130</v>
      </c>
      <c r="N13" s="1437" t="s">
        <v>442</v>
      </c>
      <c r="P13" s="693"/>
    </row>
    <row r="14" spans="1:16" ht="24.95" customHeight="1" x14ac:dyDescent="0.2">
      <c r="A14" s="692" t="s">
        <v>41</v>
      </c>
      <c r="B14" s="2091">
        <v>0</v>
      </c>
      <c r="C14" s="2091">
        <v>0</v>
      </c>
      <c r="D14" s="2091">
        <v>0</v>
      </c>
      <c r="E14" s="2091">
        <v>44</v>
      </c>
      <c r="F14" s="2091">
        <v>32</v>
      </c>
      <c r="G14" s="2091">
        <v>76</v>
      </c>
      <c r="H14" s="2091">
        <v>26</v>
      </c>
      <c r="I14" s="2091">
        <v>6</v>
      </c>
      <c r="J14" s="2091">
        <v>32</v>
      </c>
      <c r="K14" s="2623">
        <f t="shared" si="1"/>
        <v>70</v>
      </c>
      <c r="L14" s="2623">
        <f t="shared" si="2"/>
        <v>38</v>
      </c>
      <c r="M14" s="2623">
        <f t="shared" si="3"/>
        <v>108</v>
      </c>
      <c r="N14" s="1438" t="s">
        <v>144</v>
      </c>
    </row>
    <row r="15" spans="1:16" ht="24.95" customHeight="1" x14ac:dyDescent="0.2">
      <c r="A15" s="692" t="s">
        <v>753</v>
      </c>
      <c r="B15" s="2091">
        <v>0</v>
      </c>
      <c r="C15" s="2091">
        <v>0</v>
      </c>
      <c r="D15" s="2091">
        <v>0</v>
      </c>
      <c r="E15" s="2091">
        <v>18</v>
      </c>
      <c r="F15" s="2091">
        <v>12</v>
      </c>
      <c r="G15" s="2091">
        <v>30</v>
      </c>
      <c r="H15" s="2091">
        <v>0</v>
      </c>
      <c r="I15" s="2091">
        <v>0</v>
      </c>
      <c r="J15" s="2091">
        <v>0</v>
      </c>
      <c r="K15" s="2623">
        <f t="shared" si="1"/>
        <v>18</v>
      </c>
      <c r="L15" s="2623">
        <f t="shared" si="2"/>
        <v>12</v>
      </c>
      <c r="M15" s="2623">
        <f t="shared" si="3"/>
        <v>30</v>
      </c>
      <c r="N15" s="1438" t="s">
        <v>448</v>
      </c>
    </row>
    <row r="16" spans="1:16" ht="24.95" customHeight="1" thickBot="1" x14ac:dyDescent="0.25">
      <c r="A16" s="683" t="s">
        <v>40</v>
      </c>
      <c r="B16" s="2627">
        <v>0</v>
      </c>
      <c r="C16" s="2627">
        <v>0</v>
      </c>
      <c r="D16" s="2627">
        <v>0</v>
      </c>
      <c r="E16" s="2627">
        <v>16</v>
      </c>
      <c r="F16" s="2627">
        <v>20</v>
      </c>
      <c r="G16" s="2627">
        <v>36</v>
      </c>
      <c r="H16" s="2627">
        <v>0</v>
      </c>
      <c r="I16" s="2627">
        <v>0</v>
      </c>
      <c r="J16" s="2627">
        <v>0</v>
      </c>
      <c r="K16" s="2636">
        <f t="shared" si="1"/>
        <v>16</v>
      </c>
      <c r="L16" s="2636">
        <f t="shared" si="2"/>
        <v>20</v>
      </c>
      <c r="M16" s="2636">
        <f t="shared" si="3"/>
        <v>36</v>
      </c>
      <c r="N16" s="694" t="s">
        <v>124</v>
      </c>
    </row>
    <row r="17" spans="1:14" ht="24.95" customHeight="1" thickBot="1" x14ac:dyDescent="0.25">
      <c r="A17" s="682" t="s">
        <v>87</v>
      </c>
      <c r="B17" s="2628">
        <f>SUM(B8:B16)</f>
        <v>8</v>
      </c>
      <c r="C17" s="2628">
        <f t="shared" ref="C17:M17" si="4">SUM(C8:C16)</f>
        <v>4</v>
      </c>
      <c r="D17" s="2628">
        <f t="shared" si="4"/>
        <v>12</v>
      </c>
      <c r="E17" s="2628">
        <f t="shared" si="4"/>
        <v>206</v>
      </c>
      <c r="F17" s="2628">
        <f t="shared" si="4"/>
        <v>209</v>
      </c>
      <c r="G17" s="2628">
        <f t="shared" si="4"/>
        <v>415</v>
      </c>
      <c r="H17" s="2628">
        <f t="shared" si="4"/>
        <v>44</v>
      </c>
      <c r="I17" s="2628">
        <f t="shared" si="4"/>
        <v>20</v>
      </c>
      <c r="J17" s="2628">
        <f t="shared" si="4"/>
        <v>64</v>
      </c>
      <c r="K17" s="2628">
        <f t="shared" si="4"/>
        <v>258</v>
      </c>
      <c r="L17" s="2628">
        <f t="shared" si="4"/>
        <v>233</v>
      </c>
      <c r="M17" s="2628">
        <f t="shared" si="4"/>
        <v>491</v>
      </c>
      <c r="N17" s="749" t="s">
        <v>147</v>
      </c>
    </row>
    <row r="18" spans="1:14" s="602" customFormat="1" ht="27" customHeight="1" thickTop="1" x14ac:dyDescent="0.2">
      <c r="K18" s="695"/>
      <c r="L18" s="695"/>
      <c r="M18" s="695"/>
    </row>
    <row r="19" spans="1:14" x14ac:dyDescent="0.2">
      <c r="K19" s="696"/>
      <c r="L19" s="696"/>
      <c r="M19" s="696"/>
    </row>
    <row r="20" spans="1:14" x14ac:dyDescent="0.2">
      <c r="K20" s="696"/>
      <c r="L20" s="696"/>
      <c r="M20" s="696"/>
    </row>
    <row r="21" spans="1:14" x14ac:dyDescent="0.2">
      <c r="K21" s="696"/>
      <c r="L21" s="696"/>
      <c r="M21" s="696"/>
    </row>
    <row r="22" spans="1:14" x14ac:dyDescent="0.2">
      <c r="K22" s="696"/>
      <c r="L22" s="696"/>
      <c r="M22" s="696"/>
    </row>
    <row r="23" spans="1:14" x14ac:dyDescent="0.2">
      <c r="K23" s="696"/>
      <c r="L23" s="696"/>
      <c r="M23" s="696"/>
    </row>
    <row r="24" spans="1:14" x14ac:dyDescent="0.2">
      <c r="K24" s="696"/>
      <c r="L24" s="696"/>
      <c r="M24" s="696"/>
    </row>
    <row r="25" spans="1:14" x14ac:dyDescent="0.2">
      <c r="K25" s="696"/>
      <c r="L25" s="696"/>
      <c r="M25" s="696"/>
    </row>
    <row r="26" spans="1:14" x14ac:dyDescent="0.2">
      <c r="K26" s="696"/>
      <c r="L26" s="696"/>
      <c r="M26" s="696"/>
    </row>
    <row r="27" spans="1:14" ht="18.75" customHeight="1" x14ac:dyDescent="0.2">
      <c r="K27" s="696"/>
      <c r="L27" s="696"/>
      <c r="M27" s="696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23" orientation="landscape" useFirstPageNumber="1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188"/>
  <sheetViews>
    <sheetView rightToLeft="1" view="pageBreakPreview" topLeftCell="A34" zoomScale="80" zoomScaleNormal="60" zoomScaleSheetLayoutView="80" workbookViewId="0">
      <selection activeCell="D34" sqref="D34:O34"/>
    </sheetView>
  </sheetViews>
  <sheetFormatPr defaultColWidth="10.28515625" defaultRowHeight="12.75" x14ac:dyDescent="0.2"/>
  <cols>
    <col min="1" max="1" width="14.28515625" style="697" customWidth="1"/>
    <col min="2" max="2" width="15" style="697" customWidth="1"/>
    <col min="3" max="3" width="19.140625" style="697" customWidth="1"/>
    <col min="4" max="4" width="6.7109375" style="697" customWidth="1"/>
    <col min="5" max="5" width="7" style="697" customWidth="1"/>
    <col min="6" max="6" width="5.85546875" style="697" customWidth="1"/>
    <col min="7" max="8" width="7.42578125" style="697" customWidth="1"/>
    <col min="9" max="9" width="7.7109375" style="697" customWidth="1"/>
    <col min="10" max="14" width="7.42578125" style="697" customWidth="1"/>
    <col min="15" max="15" width="8.28515625" style="697" customWidth="1"/>
    <col min="16" max="16" width="22.140625" style="697" customWidth="1"/>
    <col min="17" max="17" width="18" style="697" customWidth="1"/>
    <col min="18" max="18" width="15.42578125" style="697" customWidth="1"/>
    <col min="19" max="16384" width="10.28515625" style="697"/>
  </cols>
  <sheetData>
    <row r="1" spans="1:22" ht="25.5" customHeight="1" x14ac:dyDescent="0.2">
      <c r="A1" s="3188" t="s">
        <v>2355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22" ht="37.5" customHeight="1" x14ac:dyDescent="0.2">
      <c r="A2" s="3189" t="s">
        <v>2356</v>
      </c>
      <c r="B2" s="3189"/>
      <c r="C2" s="3189"/>
      <c r="D2" s="3189"/>
      <c r="E2" s="3189"/>
      <c r="F2" s="3189"/>
      <c r="G2" s="3189"/>
      <c r="H2" s="3189"/>
      <c r="I2" s="3189"/>
      <c r="J2" s="3189"/>
      <c r="K2" s="3189"/>
      <c r="L2" s="3189"/>
      <c r="M2" s="3189"/>
      <c r="N2" s="3189"/>
      <c r="O2" s="3189"/>
      <c r="P2" s="3189"/>
      <c r="Q2" s="3189"/>
      <c r="R2" s="3189"/>
    </row>
    <row r="3" spans="1:22" ht="21" customHeight="1" thickBot="1" x14ac:dyDescent="0.25">
      <c r="A3" s="120" t="s">
        <v>1959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3266" t="s">
        <v>2197</v>
      </c>
      <c r="R3" s="3266"/>
    </row>
    <row r="4" spans="1:22" ht="18" customHeight="1" thickTop="1" x14ac:dyDescent="0.2">
      <c r="A4" s="3191" t="s">
        <v>44</v>
      </c>
      <c r="B4" s="3194" t="s">
        <v>86</v>
      </c>
      <c r="C4" s="3194" t="s">
        <v>45</v>
      </c>
      <c r="D4" s="3194" t="s">
        <v>33</v>
      </c>
      <c r="E4" s="3194"/>
      <c r="F4" s="3194"/>
      <c r="G4" s="3194" t="s">
        <v>1</v>
      </c>
      <c r="H4" s="3194"/>
      <c r="I4" s="3194"/>
      <c r="J4" s="3194" t="s">
        <v>2</v>
      </c>
      <c r="K4" s="3194"/>
      <c r="L4" s="3194"/>
      <c r="M4" s="2847" t="s">
        <v>31</v>
      </c>
      <c r="N4" s="2847"/>
      <c r="O4" s="2847"/>
      <c r="P4" s="3221" t="s">
        <v>99</v>
      </c>
      <c r="Q4" s="3221" t="s">
        <v>126</v>
      </c>
      <c r="R4" s="3218" t="s">
        <v>166</v>
      </c>
    </row>
    <row r="5" spans="1:22" ht="18" customHeight="1" x14ac:dyDescent="0.2">
      <c r="A5" s="3192"/>
      <c r="B5" s="3224"/>
      <c r="C5" s="3224"/>
      <c r="D5" s="3187" t="s">
        <v>94</v>
      </c>
      <c r="E5" s="3187"/>
      <c r="F5" s="3187"/>
      <c r="G5" s="3187" t="s">
        <v>95</v>
      </c>
      <c r="H5" s="3187"/>
      <c r="I5" s="3187"/>
      <c r="J5" s="3187" t="s">
        <v>96</v>
      </c>
      <c r="K5" s="3187"/>
      <c r="L5" s="3187"/>
      <c r="M5" s="2827" t="s">
        <v>116</v>
      </c>
      <c r="N5" s="2827"/>
      <c r="O5" s="2827"/>
      <c r="P5" s="3222"/>
      <c r="Q5" s="3222"/>
      <c r="R5" s="3219"/>
    </row>
    <row r="6" spans="1:22" ht="18" customHeight="1" x14ac:dyDescent="0.2">
      <c r="A6" s="3192"/>
      <c r="B6" s="3224"/>
      <c r="C6" s="3224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19"/>
      <c r="V6" s="1670"/>
    </row>
    <row r="7" spans="1:22" ht="18" customHeight="1" thickBot="1" x14ac:dyDescent="0.25">
      <c r="A7" s="3193"/>
      <c r="B7" s="3224"/>
      <c r="C7" s="3224"/>
      <c r="D7" s="88" t="s">
        <v>181</v>
      </c>
      <c r="E7" s="88" t="s">
        <v>182</v>
      </c>
      <c r="F7" s="88" t="s">
        <v>183</v>
      </c>
      <c r="G7" s="88" t="s">
        <v>181</v>
      </c>
      <c r="H7" s="88" t="s">
        <v>182</v>
      </c>
      <c r="I7" s="88" t="s">
        <v>183</v>
      </c>
      <c r="J7" s="88" t="s">
        <v>181</v>
      </c>
      <c r="K7" s="88" t="s">
        <v>182</v>
      </c>
      <c r="L7" s="88" t="s">
        <v>183</v>
      </c>
      <c r="M7" s="88" t="s">
        <v>181</v>
      </c>
      <c r="N7" s="88" t="s">
        <v>182</v>
      </c>
      <c r="O7" s="88" t="s">
        <v>183</v>
      </c>
      <c r="P7" s="3222"/>
      <c r="Q7" s="3222"/>
      <c r="R7" s="3220"/>
      <c r="V7" s="683"/>
    </row>
    <row r="8" spans="1:22" ht="24" customHeight="1" x14ac:dyDescent="0.2">
      <c r="A8" s="2005" t="s">
        <v>34</v>
      </c>
      <c r="B8" s="2002" t="s">
        <v>48</v>
      </c>
      <c r="C8" s="1549"/>
      <c r="D8" s="2631">
        <v>0</v>
      </c>
      <c r="E8" s="2631">
        <v>0</v>
      </c>
      <c r="F8" s="2631">
        <v>0</v>
      </c>
      <c r="G8" s="2631">
        <v>2</v>
      </c>
      <c r="H8" s="2631">
        <v>3</v>
      </c>
      <c r="I8" s="2631">
        <v>5</v>
      </c>
      <c r="J8" s="2631">
        <v>0</v>
      </c>
      <c r="K8" s="2631">
        <v>0</v>
      </c>
      <c r="L8" s="2631">
        <v>0</v>
      </c>
      <c r="M8" s="2631">
        <f>SUM(D8,G8,J8)</f>
        <v>2</v>
      </c>
      <c r="N8" s="2631">
        <f>SUM(E8,H8,K8)</f>
        <v>3</v>
      </c>
      <c r="O8" s="2631">
        <f>SUM(M8:N8)</f>
        <v>5</v>
      </c>
      <c r="P8" s="1547"/>
      <c r="Q8" s="1134" t="s">
        <v>312</v>
      </c>
      <c r="R8" s="1134" t="s">
        <v>128</v>
      </c>
      <c r="V8" s="1342"/>
    </row>
    <row r="9" spans="1:22" ht="20.25" customHeight="1" x14ac:dyDescent="0.2">
      <c r="A9" s="2004" t="s">
        <v>35</v>
      </c>
      <c r="B9" s="2004" t="s">
        <v>1428</v>
      </c>
      <c r="C9" s="2003"/>
      <c r="D9" s="2632">
        <v>0</v>
      </c>
      <c r="E9" s="2632">
        <v>0</v>
      </c>
      <c r="F9" s="2632">
        <v>0</v>
      </c>
      <c r="G9" s="2632">
        <v>11</v>
      </c>
      <c r="H9" s="2632">
        <v>10</v>
      </c>
      <c r="I9" s="2632">
        <v>21</v>
      </c>
      <c r="J9" s="2632">
        <v>0</v>
      </c>
      <c r="K9" s="2632">
        <v>0</v>
      </c>
      <c r="L9" s="2632">
        <v>0</v>
      </c>
      <c r="M9" s="2632">
        <f>SUM(D9,G9,J9)</f>
        <v>11</v>
      </c>
      <c r="N9" s="2632">
        <f t="shared" ref="N9:O9" si="0">SUM(E9,H9,K9)</f>
        <v>10</v>
      </c>
      <c r="O9" s="2632">
        <f t="shared" si="0"/>
        <v>21</v>
      </c>
      <c r="P9" s="2032"/>
      <c r="Q9" s="1145" t="s">
        <v>958</v>
      </c>
      <c r="R9" s="1145" t="s">
        <v>100</v>
      </c>
    </row>
    <row r="10" spans="1:22" ht="39" customHeight="1" x14ac:dyDescent="0.2">
      <c r="A10" s="3253" t="s">
        <v>38</v>
      </c>
      <c r="B10" s="751" t="s">
        <v>207</v>
      </c>
      <c r="C10" s="1550"/>
      <c r="D10" s="2632">
        <v>0</v>
      </c>
      <c r="E10" s="2632">
        <v>0</v>
      </c>
      <c r="F10" s="2632">
        <v>0</v>
      </c>
      <c r="G10" s="2632">
        <v>7</v>
      </c>
      <c r="H10" s="2632">
        <v>6</v>
      </c>
      <c r="I10" s="2632">
        <v>13</v>
      </c>
      <c r="J10" s="2632">
        <v>0</v>
      </c>
      <c r="K10" s="2632">
        <v>0</v>
      </c>
      <c r="L10" s="2632">
        <v>0</v>
      </c>
      <c r="M10" s="2632">
        <f>SUM(D10,G10,J10)</f>
        <v>7</v>
      </c>
      <c r="N10" s="2632">
        <f t="shared" ref="N10:O28" si="1">SUM(E10,H10,K10)</f>
        <v>6</v>
      </c>
      <c r="O10" s="2632">
        <f t="shared" si="1"/>
        <v>13</v>
      </c>
      <c r="P10" s="1540"/>
      <c r="Q10" s="1145" t="s">
        <v>1504</v>
      </c>
      <c r="R10" s="3239" t="s">
        <v>160</v>
      </c>
    </row>
    <row r="11" spans="1:22" ht="33" customHeight="1" x14ac:dyDescent="0.2">
      <c r="A11" s="3224"/>
      <c r="B11" s="103" t="s">
        <v>68</v>
      </c>
      <c r="C11" s="411"/>
      <c r="D11" s="2623">
        <v>0</v>
      </c>
      <c r="E11" s="2623">
        <v>0</v>
      </c>
      <c r="F11" s="2623">
        <v>0</v>
      </c>
      <c r="G11" s="2623">
        <v>8</v>
      </c>
      <c r="H11" s="2623">
        <v>8</v>
      </c>
      <c r="I11" s="2623">
        <v>16</v>
      </c>
      <c r="J11" s="2623">
        <v>0</v>
      </c>
      <c r="K11" s="2623">
        <v>0</v>
      </c>
      <c r="L11" s="2623">
        <v>0</v>
      </c>
      <c r="M11" s="2623">
        <f t="shared" ref="M11:M28" si="2">SUM(D11,G11,J11)</f>
        <v>8</v>
      </c>
      <c r="N11" s="2623">
        <f t="shared" si="1"/>
        <v>8</v>
      </c>
      <c r="O11" s="2623">
        <f t="shared" si="1"/>
        <v>16</v>
      </c>
      <c r="P11" s="742"/>
      <c r="Q11" s="1141" t="s">
        <v>162</v>
      </c>
      <c r="R11" s="3199"/>
    </row>
    <row r="12" spans="1:22" ht="18.75" customHeight="1" x14ac:dyDescent="0.2">
      <c r="A12" s="3246"/>
      <c r="B12" s="732" t="s">
        <v>1245</v>
      </c>
      <c r="C12" s="731"/>
      <c r="D12" s="2623">
        <v>0</v>
      </c>
      <c r="E12" s="2623">
        <v>0</v>
      </c>
      <c r="F12" s="2623">
        <v>0</v>
      </c>
      <c r="G12" s="2623">
        <v>8</v>
      </c>
      <c r="H12" s="2623">
        <v>5</v>
      </c>
      <c r="I12" s="2623">
        <v>13</v>
      </c>
      <c r="J12" s="2623">
        <v>0</v>
      </c>
      <c r="K12" s="2623">
        <v>0</v>
      </c>
      <c r="L12" s="2623">
        <v>0</v>
      </c>
      <c r="M12" s="2623">
        <f t="shared" ref="M12" si="3">SUM(D12,G12,J12)</f>
        <v>8</v>
      </c>
      <c r="N12" s="2623">
        <f t="shared" ref="N12" si="4">SUM(E12,H12,K12)</f>
        <v>5</v>
      </c>
      <c r="O12" s="2623">
        <f t="shared" ref="O12" si="5">SUM(F12,I12,L12)</f>
        <v>13</v>
      </c>
      <c r="P12" s="742"/>
      <c r="Q12" s="148" t="s">
        <v>164</v>
      </c>
      <c r="R12" s="3200"/>
    </row>
    <row r="13" spans="1:22" ht="20.25" customHeight="1" x14ac:dyDescent="0.2">
      <c r="A13" s="3247" t="s">
        <v>92</v>
      </c>
      <c r="B13" s="3247"/>
      <c r="C13" s="3247"/>
      <c r="D13" s="2623">
        <f t="shared" ref="D13:L13" si="6">SUM(D10:D12)</f>
        <v>0</v>
      </c>
      <c r="E13" s="2623">
        <f t="shared" si="6"/>
        <v>0</v>
      </c>
      <c r="F13" s="2623">
        <f t="shared" si="6"/>
        <v>0</v>
      </c>
      <c r="G13" s="2623">
        <f t="shared" si="6"/>
        <v>23</v>
      </c>
      <c r="H13" s="2623">
        <f t="shared" si="6"/>
        <v>19</v>
      </c>
      <c r="I13" s="2623">
        <f t="shared" si="6"/>
        <v>42</v>
      </c>
      <c r="J13" s="2623">
        <f t="shared" si="6"/>
        <v>0</v>
      </c>
      <c r="K13" s="2623">
        <f t="shared" si="6"/>
        <v>0</v>
      </c>
      <c r="L13" s="2623">
        <f t="shared" si="6"/>
        <v>0</v>
      </c>
      <c r="M13" s="2623">
        <f>SUM(D13,G13,J13)</f>
        <v>23</v>
      </c>
      <c r="N13" s="2623">
        <f>SUM(E13,H13,K13)</f>
        <v>19</v>
      </c>
      <c r="O13" s="2623">
        <f>SUM(F13,I13,L13)</f>
        <v>42</v>
      </c>
      <c r="P13" s="3206" t="s">
        <v>130</v>
      </c>
      <c r="Q13" s="3206"/>
      <c r="R13" s="3206"/>
    </row>
    <row r="14" spans="1:22" ht="41.25" customHeight="1" x14ac:dyDescent="0.2">
      <c r="A14" s="3076" t="s">
        <v>210</v>
      </c>
      <c r="B14" s="736" t="s">
        <v>712</v>
      </c>
      <c r="C14" s="1029"/>
      <c r="D14" s="2623">
        <v>8</v>
      </c>
      <c r="E14" s="2623">
        <v>4</v>
      </c>
      <c r="F14" s="2623">
        <v>12</v>
      </c>
      <c r="G14" s="2623">
        <v>8</v>
      </c>
      <c r="H14" s="2623">
        <v>6</v>
      </c>
      <c r="I14" s="2623">
        <v>14</v>
      </c>
      <c r="J14" s="2623">
        <v>0</v>
      </c>
      <c r="K14" s="2623">
        <v>0</v>
      </c>
      <c r="L14" s="2623">
        <v>0</v>
      </c>
      <c r="M14" s="2623">
        <f t="shared" ref="M14:M15" si="7">SUM(D14,G14,J14)</f>
        <v>16</v>
      </c>
      <c r="N14" s="2623">
        <f t="shared" ref="N14:N15" si="8">SUM(E14,H14,K14)</f>
        <v>10</v>
      </c>
      <c r="O14" s="2623">
        <f t="shared" ref="O14:O15" si="9">SUM(F14,I14,L14)</f>
        <v>26</v>
      </c>
      <c r="P14" s="1135"/>
      <c r="Q14" s="2524" t="s">
        <v>158</v>
      </c>
      <c r="R14" s="3110" t="s">
        <v>409</v>
      </c>
    </row>
    <row r="15" spans="1:22" ht="21.75" customHeight="1" x14ac:dyDescent="0.2">
      <c r="A15" s="2969"/>
      <c r="B15" s="5" t="s">
        <v>59</v>
      </c>
      <c r="C15" s="5" t="s">
        <v>59</v>
      </c>
      <c r="D15" s="2623">
        <v>0</v>
      </c>
      <c r="E15" s="2623">
        <v>0</v>
      </c>
      <c r="F15" s="2623">
        <v>0</v>
      </c>
      <c r="G15" s="2623">
        <v>8</v>
      </c>
      <c r="H15" s="2623">
        <v>7</v>
      </c>
      <c r="I15" s="2623">
        <v>15</v>
      </c>
      <c r="J15" s="2623">
        <v>0</v>
      </c>
      <c r="K15" s="2623">
        <v>0</v>
      </c>
      <c r="L15" s="2623">
        <v>0</v>
      </c>
      <c r="M15" s="2623">
        <f t="shared" si="7"/>
        <v>8</v>
      </c>
      <c r="N15" s="2623">
        <f t="shared" si="8"/>
        <v>7</v>
      </c>
      <c r="O15" s="2623">
        <f t="shared" si="9"/>
        <v>15</v>
      </c>
      <c r="P15" s="148" t="s">
        <v>137</v>
      </c>
      <c r="Q15" s="148" t="s">
        <v>137</v>
      </c>
      <c r="R15" s="3111"/>
    </row>
    <row r="16" spans="1:22" ht="19.5" customHeight="1" x14ac:dyDescent="0.2">
      <c r="A16" s="2969"/>
      <c r="B16" s="1029" t="s">
        <v>970</v>
      </c>
      <c r="C16" s="1029" t="s">
        <v>1714</v>
      </c>
      <c r="D16" s="2623">
        <v>0</v>
      </c>
      <c r="E16" s="2623">
        <v>0</v>
      </c>
      <c r="F16" s="2623">
        <v>0</v>
      </c>
      <c r="G16" s="2623">
        <v>9</v>
      </c>
      <c r="H16" s="2623">
        <v>6</v>
      </c>
      <c r="I16" s="2623">
        <v>15</v>
      </c>
      <c r="J16" s="2623">
        <v>0</v>
      </c>
      <c r="K16" s="2623">
        <v>0</v>
      </c>
      <c r="L16" s="2623">
        <v>0</v>
      </c>
      <c r="M16" s="2623">
        <f t="shared" ref="M16:M17" si="10">SUM(D16,G16,J16)</f>
        <v>9</v>
      </c>
      <c r="N16" s="2623">
        <f t="shared" ref="N16:N17" si="11">SUM(E16,H16,K16)</f>
        <v>6</v>
      </c>
      <c r="O16" s="2623">
        <f t="shared" ref="O16:O17" si="12">SUM(F16,I16,L16)</f>
        <v>15</v>
      </c>
      <c r="P16" s="1038" t="s">
        <v>154</v>
      </c>
      <c r="Q16" s="1038" t="s">
        <v>1436</v>
      </c>
      <c r="R16" s="3111"/>
    </row>
    <row r="17" spans="1:18" ht="48.75" customHeight="1" x14ac:dyDescent="0.2">
      <c r="A17" s="3077"/>
      <c r="B17" s="1144" t="s">
        <v>1715</v>
      </c>
      <c r="C17" s="1144"/>
      <c r="D17" s="2623">
        <v>0</v>
      </c>
      <c r="E17" s="2623">
        <v>0</v>
      </c>
      <c r="F17" s="2623">
        <v>0</v>
      </c>
      <c r="G17" s="2623">
        <v>12</v>
      </c>
      <c r="H17" s="2623">
        <v>2</v>
      </c>
      <c r="I17" s="2623">
        <v>14</v>
      </c>
      <c r="J17" s="2623">
        <v>0</v>
      </c>
      <c r="K17" s="2623">
        <v>0</v>
      </c>
      <c r="L17" s="2623">
        <v>0</v>
      </c>
      <c r="M17" s="2623">
        <f t="shared" si="10"/>
        <v>12</v>
      </c>
      <c r="N17" s="2623">
        <f t="shared" si="11"/>
        <v>2</v>
      </c>
      <c r="O17" s="2623">
        <f t="shared" si="12"/>
        <v>14</v>
      </c>
      <c r="P17" s="1039"/>
      <c r="Q17" s="2479" t="s">
        <v>735</v>
      </c>
      <c r="R17" s="3137"/>
    </row>
    <row r="18" spans="1:18" ht="20.25" customHeight="1" x14ac:dyDescent="0.2">
      <c r="A18" s="3247" t="s">
        <v>92</v>
      </c>
      <c r="B18" s="3247"/>
      <c r="C18" s="3247"/>
      <c r="D18" s="2623">
        <f>SUM(D14:D17)</f>
        <v>8</v>
      </c>
      <c r="E18" s="2623">
        <f t="shared" ref="E18:O18" si="13">SUM(E14:E17)</f>
        <v>4</v>
      </c>
      <c r="F18" s="2623">
        <f t="shared" si="13"/>
        <v>12</v>
      </c>
      <c r="G18" s="2623">
        <f t="shared" si="13"/>
        <v>37</v>
      </c>
      <c r="H18" s="2623">
        <f t="shared" si="13"/>
        <v>21</v>
      </c>
      <c r="I18" s="2623">
        <f t="shared" si="13"/>
        <v>58</v>
      </c>
      <c r="J18" s="2623">
        <f t="shared" si="13"/>
        <v>0</v>
      </c>
      <c r="K18" s="2623">
        <f t="shared" si="13"/>
        <v>0</v>
      </c>
      <c r="L18" s="2623">
        <f t="shared" si="13"/>
        <v>0</v>
      </c>
      <c r="M18" s="2623">
        <f t="shared" si="13"/>
        <v>45</v>
      </c>
      <c r="N18" s="2623">
        <f t="shared" si="13"/>
        <v>25</v>
      </c>
      <c r="O18" s="2623">
        <f t="shared" si="13"/>
        <v>70</v>
      </c>
      <c r="P18" s="3206" t="s">
        <v>130</v>
      </c>
      <c r="Q18" s="3206"/>
      <c r="R18" s="3206"/>
    </row>
    <row r="19" spans="1:18" ht="27.75" customHeight="1" x14ac:dyDescent="0.2">
      <c r="A19" s="3253" t="s">
        <v>833</v>
      </c>
      <c r="B19" s="3253" t="s">
        <v>72</v>
      </c>
      <c r="C19" s="692" t="s">
        <v>1633</v>
      </c>
      <c r="D19" s="2623">
        <v>0</v>
      </c>
      <c r="E19" s="2623">
        <v>0</v>
      </c>
      <c r="F19" s="2623">
        <v>0</v>
      </c>
      <c r="G19" s="2623">
        <v>0</v>
      </c>
      <c r="H19" s="2623">
        <v>13</v>
      </c>
      <c r="I19" s="2623">
        <v>13</v>
      </c>
      <c r="J19" s="2623">
        <f t="shared" ref="J19:J20" si="14">SUM(J15,J16:J18)</f>
        <v>0</v>
      </c>
      <c r="K19" s="2623">
        <f t="shared" ref="K19:K20" si="15">SUM(K15,K16:K18)</f>
        <v>0</v>
      </c>
      <c r="L19" s="2623">
        <v>0</v>
      </c>
      <c r="M19" s="2623">
        <f>SUM(D19,G19,J19)</f>
        <v>0</v>
      </c>
      <c r="N19" s="2623">
        <f t="shared" ref="N19:O19" si="16">SUM(E19,H19,K19)</f>
        <v>13</v>
      </c>
      <c r="O19" s="2623">
        <f t="shared" si="16"/>
        <v>13</v>
      </c>
      <c r="P19" s="1135" t="s">
        <v>1670</v>
      </c>
      <c r="Q19" s="3239" t="s">
        <v>145</v>
      </c>
      <c r="R19" s="3239" t="s">
        <v>289</v>
      </c>
    </row>
    <row r="20" spans="1:18" ht="21" customHeight="1" x14ac:dyDescent="0.2">
      <c r="A20" s="3224"/>
      <c r="B20" s="3246"/>
      <c r="C20" s="692" t="s">
        <v>73</v>
      </c>
      <c r="D20" s="2623">
        <v>0</v>
      </c>
      <c r="E20" s="2623">
        <v>0</v>
      </c>
      <c r="F20" s="2623">
        <v>0</v>
      </c>
      <c r="G20" s="2623">
        <v>0</v>
      </c>
      <c r="H20" s="2623">
        <v>7</v>
      </c>
      <c r="I20" s="2623">
        <v>7</v>
      </c>
      <c r="J20" s="2623">
        <f t="shared" si="14"/>
        <v>0</v>
      </c>
      <c r="K20" s="2623">
        <f t="shared" si="15"/>
        <v>0</v>
      </c>
      <c r="L20" s="2623">
        <v>0</v>
      </c>
      <c r="M20" s="2623">
        <f>SUM(D20,G20,J20)</f>
        <v>0</v>
      </c>
      <c r="N20" s="2623">
        <f t="shared" ref="N20" si="17">SUM(E20,H20,K20)</f>
        <v>7</v>
      </c>
      <c r="O20" s="2623">
        <f t="shared" ref="O20" si="18">SUM(F20,I20,L20)</f>
        <v>7</v>
      </c>
      <c r="P20" s="2019" t="s">
        <v>159</v>
      </c>
      <c r="Q20" s="3200"/>
      <c r="R20" s="3199"/>
    </row>
    <row r="21" spans="1:18" ht="21" customHeight="1" x14ac:dyDescent="0.2">
      <c r="A21" s="3224"/>
      <c r="B21" s="3269" t="s">
        <v>46</v>
      </c>
      <c r="C21" s="3269"/>
      <c r="D21" s="2623">
        <f>SUM(D19:D20)</f>
        <v>0</v>
      </c>
      <c r="E21" s="2623">
        <f t="shared" ref="E21:O21" si="19">SUM(E19:E20)</f>
        <v>0</v>
      </c>
      <c r="F21" s="2623">
        <f t="shared" si="19"/>
        <v>0</v>
      </c>
      <c r="G21" s="2623">
        <f t="shared" si="19"/>
        <v>0</v>
      </c>
      <c r="H21" s="2623">
        <f t="shared" si="19"/>
        <v>20</v>
      </c>
      <c r="I21" s="2623">
        <f t="shared" si="19"/>
        <v>20</v>
      </c>
      <c r="J21" s="2623">
        <f t="shared" si="19"/>
        <v>0</v>
      </c>
      <c r="K21" s="2623">
        <f t="shared" si="19"/>
        <v>0</v>
      </c>
      <c r="L21" s="2623">
        <f t="shared" si="19"/>
        <v>0</v>
      </c>
      <c r="M21" s="2623">
        <f t="shared" si="19"/>
        <v>0</v>
      </c>
      <c r="N21" s="2623">
        <f t="shared" si="19"/>
        <v>20</v>
      </c>
      <c r="O21" s="2623">
        <f t="shared" si="19"/>
        <v>20</v>
      </c>
      <c r="P21" s="3270" t="s">
        <v>133</v>
      </c>
      <c r="Q21" s="3270"/>
      <c r="R21" s="3199"/>
    </row>
    <row r="22" spans="1:18" ht="18.75" customHeight="1" x14ac:dyDescent="0.2">
      <c r="A22" s="3224"/>
      <c r="B22" s="3201" t="s">
        <v>248</v>
      </c>
      <c r="C22" s="692" t="s">
        <v>964</v>
      </c>
      <c r="D22" s="2623">
        <v>0</v>
      </c>
      <c r="E22" s="2623">
        <v>0</v>
      </c>
      <c r="F22" s="2623">
        <v>0</v>
      </c>
      <c r="G22" s="2623">
        <v>0</v>
      </c>
      <c r="H22" s="2623">
        <v>16</v>
      </c>
      <c r="I22" s="2623">
        <v>16</v>
      </c>
      <c r="J22" s="2623">
        <f>SUM(J16,J17:J19)</f>
        <v>0</v>
      </c>
      <c r="K22" s="2623">
        <f>SUM(K16,K17:K19)</f>
        <v>0</v>
      </c>
      <c r="L22" s="2623">
        <v>0</v>
      </c>
      <c r="M22" s="2623">
        <f t="shared" ref="M22:M24" si="20">SUM(D22,G22,J22)</f>
        <v>0</v>
      </c>
      <c r="N22" s="2623">
        <f t="shared" ref="N22:N24" si="21">SUM(E22,H22,K22)</f>
        <v>16</v>
      </c>
      <c r="O22" s="2623">
        <f t="shared" ref="O22:O24" si="22">SUM(F22,I22,L22)</f>
        <v>16</v>
      </c>
      <c r="P22" s="2523" t="s">
        <v>1672</v>
      </c>
      <c r="Q22" s="3267" t="s">
        <v>1671</v>
      </c>
      <c r="R22" s="3199"/>
    </row>
    <row r="23" spans="1:18" ht="31.5" x14ac:dyDescent="0.2">
      <c r="A23" s="3224"/>
      <c r="B23" s="3212"/>
      <c r="C23" s="1144" t="s">
        <v>1634</v>
      </c>
      <c r="D23" s="2623">
        <v>0</v>
      </c>
      <c r="E23" s="2623">
        <v>0</v>
      </c>
      <c r="F23" s="2623">
        <v>0</v>
      </c>
      <c r="G23" s="2623">
        <v>0</v>
      </c>
      <c r="H23" s="2623">
        <v>13</v>
      </c>
      <c r="I23" s="2623">
        <v>13</v>
      </c>
      <c r="J23" s="2623">
        <f>SUM(J17,J18:J22)</f>
        <v>0</v>
      </c>
      <c r="K23" s="2623">
        <f>SUM(K17,K18:K22)</f>
        <v>0</v>
      </c>
      <c r="L23" s="2623">
        <v>0</v>
      </c>
      <c r="M23" s="2623">
        <f t="shared" si="20"/>
        <v>0</v>
      </c>
      <c r="N23" s="2623">
        <f t="shared" si="21"/>
        <v>13</v>
      </c>
      <c r="O23" s="2623">
        <f t="shared" si="22"/>
        <v>13</v>
      </c>
      <c r="P23" s="1135" t="s">
        <v>1673</v>
      </c>
      <c r="Q23" s="3268"/>
      <c r="R23" s="3199"/>
    </row>
    <row r="24" spans="1:18" ht="18.75" customHeight="1" x14ac:dyDescent="0.2">
      <c r="A24" s="3246"/>
      <c r="B24" s="3253" t="s">
        <v>46</v>
      </c>
      <c r="C24" s="3253"/>
      <c r="D24" s="2623">
        <f>SUM(D22:D23)</f>
        <v>0</v>
      </c>
      <c r="E24" s="2623">
        <f t="shared" ref="E24:L24" si="23">SUM(E22:E23)</f>
        <v>0</v>
      </c>
      <c r="F24" s="2623">
        <f t="shared" si="23"/>
        <v>0</v>
      </c>
      <c r="G24" s="2623">
        <f t="shared" si="23"/>
        <v>0</v>
      </c>
      <c r="H24" s="2623">
        <f>SUM(H22:H23)</f>
        <v>29</v>
      </c>
      <c r="I24" s="2623">
        <f>SUM(I22:I23)</f>
        <v>29</v>
      </c>
      <c r="J24" s="2623">
        <f t="shared" si="23"/>
        <v>0</v>
      </c>
      <c r="K24" s="2623">
        <f t="shared" si="23"/>
        <v>0</v>
      </c>
      <c r="L24" s="2623">
        <f t="shared" si="23"/>
        <v>0</v>
      </c>
      <c r="M24" s="2623">
        <f t="shared" si="20"/>
        <v>0</v>
      </c>
      <c r="N24" s="2623">
        <f t="shared" si="21"/>
        <v>29</v>
      </c>
      <c r="O24" s="2623">
        <f t="shared" si="22"/>
        <v>29</v>
      </c>
      <c r="P24" s="3206" t="s">
        <v>133</v>
      </c>
      <c r="Q24" s="3206"/>
      <c r="R24" s="3200"/>
    </row>
    <row r="25" spans="1:18" ht="18" customHeight="1" x14ac:dyDescent="0.2">
      <c r="A25" s="3247" t="s">
        <v>92</v>
      </c>
      <c r="B25" s="3247"/>
      <c r="C25" s="3247"/>
      <c r="D25" s="2623">
        <f>SUM(D24,D21)</f>
        <v>0</v>
      </c>
      <c r="E25" s="2623">
        <f t="shared" ref="E25:O25" si="24">SUM(E24,E21)</f>
        <v>0</v>
      </c>
      <c r="F25" s="2623">
        <f t="shared" si="24"/>
        <v>0</v>
      </c>
      <c r="G25" s="2623">
        <f t="shared" si="24"/>
        <v>0</v>
      </c>
      <c r="H25" s="2623">
        <f t="shared" si="24"/>
        <v>49</v>
      </c>
      <c r="I25" s="2623">
        <f t="shared" si="24"/>
        <v>49</v>
      </c>
      <c r="J25" s="2623">
        <f t="shared" si="24"/>
        <v>0</v>
      </c>
      <c r="K25" s="2623">
        <f t="shared" si="24"/>
        <v>0</v>
      </c>
      <c r="L25" s="2623">
        <f t="shared" si="24"/>
        <v>0</v>
      </c>
      <c r="M25" s="2623">
        <f t="shared" si="24"/>
        <v>0</v>
      </c>
      <c r="N25" s="2623">
        <f t="shared" si="24"/>
        <v>49</v>
      </c>
      <c r="O25" s="2623">
        <f t="shared" si="24"/>
        <v>49</v>
      </c>
      <c r="P25" s="3206" t="s">
        <v>130</v>
      </c>
      <c r="Q25" s="3206"/>
      <c r="R25" s="3206"/>
    </row>
    <row r="26" spans="1:18" s="698" customFormat="1" ht="18.75" customHeight="1" x14ac:dyDescent="0.2">
      <c r="A26" s="3253" t="s">
        <v>205</v>
      </c>
      <c r="B26" s="3257" t="s">
        <v>208</v>
      </c>
      <c r="C26" s="692" t="s">
        <v>208</v>
      </c>
      <c r="D26" s="2623">
        <f t="shared" ref="D26:E26" si="25">SUM(D25,D22)</f>
        <v>0</v>
      </c>
      <c r="E26" s="2623">
        <f t="shared" si="25"/>
        <v>0</v>
      </c>
      <c r="F26" s="2091">
        <v>0</v>
      </c>
      <c r="G26" s="2091">
        <v>10</v>
      </c>
      <c r="H26" s="2091">
        <v>8</v>
      </c>
      <c r="I26" s="2091">
        <v>18</v>
      </c>
      <c r="J26" s="2091">
        <v>6</v>
      </c>
      <c r="K26" s="2091">
        <v>3</v>
      </c>
      <c r="L26" s="2091">
        <v>9</v>
      </c>
      <c r="M26" s="2623">
        <f t="shared" si="2"/>
        <v>16</v>
      </c>
      <c r="N26" s="2623">
        <f t="shared" si="1"/>
        <v>11</v>
      </c>
      <c r="O26" s="2623">
        <f t="shared" si="1"/>
        <v>27</v>
      </c>
      <c r="P26" s="148" t="s">
        <v>145</v>
      </c>
      <c r="Q26" s="3206" t="s">
        <v>145</v>
      </c>
      <c r="R26" s="3213" t="s">
        <v>442</v>
      </c>
    </row>
    <row r="27" spans="1:18" s="698" customFormat="1" ht="17.25" customHeight="1" x14ac:dyDescent="0.2">
      <c r="A27" s="3246"/>
      <c r="B27" s="3258"/>
      <c r="C27" s="1670" t="s">
        <v>73</v>
      </c>
      <c r="D27" s="2637">
        <f t="shared" ref="D27:E27" si="26">SUM(D26,D23)</f>
        <v>0</v>
      </c>
      <c r="E27" s="2637">
        <f t="shared" si="26"/>
        <v>0</v>
      </c>
      <c r="F27" s="2626">
        <v>0</v>
      </c>
      <c r="G27" s="2626">
        <v>6</v>
      </c>
      <c r="H27" s="2626">
        <v>10</v>
      </c>
      <c r="I27" s="2626">
        <v>16</v>
      </c>
      <c r="J27" s="2626">
        <v>2</v>
      </c>
      <c r="K27" s="2626">
        <v>3</v>
      </c>
      <c r="L27" s="2626">
        <v>5</v>
      </c>
      <c r="M27" s="2637">
        <f t="shared" si="2"/>
        <v>8</v>
      </c>
      <c r="N27" s="2637">
        <f t="shared" si="1"/>
        <v>13</v>
      </c>
      <c r="O27" s="2637">
        <f t="shared" si="1"/>
        <v>21</v>
      </c>
      <c r="P27" s="1141" t="s">
        <v>159</v>
      </c>
      <c r="Q27" s="3239"/>
      <c r="R27" s="3215"/>
    </row>
    <row r="28" spans="1:18" s="698" customFormat="1" ht="18.75" customHeight="1" thickBot="1" x14ac:dyDescent="0.25">
      <c r="A28" s="2525"/>
      <c r="B28" s="3244" t="s">
        <v>46</v>
      </c>
      <c r="C28" s="3244"/>
      <c r="D28" s="2624">
        <f>SUM(D26:D27)</f>
        <v>0</v>
      </c>
      <c r="E28" s="2624">
        <f t="shared" ref="E28:L28" si="27">SUM(E26:E27)</f>
        <v>0</v>
      </c>
      <c r="F28" s="2624">
        <f t="shared" si="27"/>
        <v>0</v>
      </c>
      <c r="G28" s="2624">
        <f t="shared" si="27"/>
        <v>16</v>
      </c>
      <c r="H28" s="2624">
        <f t="shared" si="27"/>
        <v>18</v>
      </c>
      <c r="I28" s="2624">
        <f t="shared" si="27"/>
        <v>34</v>
      </c>
      <c r="J28" s="2624">
        <f t="shared" si="27"/>
        <v>8</v>
      </c>
      <c r="K28" s="2624">
        <f t="shared" si="27"/>
        <v>6</v>
      </c>
      <c r="L28" s="2624">
        <f t="shared" si="27"/>
        <v>14</v>
      </c>
      <c r="M28" s="2629">
        <f t="shared" si="2"/>
        <v>24</v>
      </c>
      <c r="N28" s="2629">
        <f t="shared" si="1"/>
        <v>24</v>
      </c>
      <c r="O28" s="2629">
        <f t="shared" si="1"/>
        <v>48</v>
      </c>
      <c r="P28" s="3229" t="s">
        <v>133</v>
      </c>
      <c r="Q28" s="3229"/>
      <c r="R28" s="2525"/>
    </row>
    <row r="29" spans="1:18" s="698" customFormat="1" ht="21.75" customHeight="1" x14ac:dyDescent="0.2">
      <c r="A29" s="881"/>
      <c r="B29" s="881"/>
      <c r="C29" s="881"/>
      <c r="D29" s="8"/>
      <c r="E29" s="8"/>
      <c r="F29" s="8"/>
      <c r="G29" s="8"/>
      <c r="H29" s="8"/>
      <c r="I29" s="8"/>
      <c r="J29" s="8"/>
      <c r="K29" s="8"/>
      <c r="L29" s="8"/>
      <c r="M29" s="748"/>
      <c r="N29" s="748"/>
      <c r="O29" s="748"/>
      <c r="P29" s="887"/>
      <c r="Q29" s="887"/>
      <c r="R29" s="888"/>
    </row>
    <row r="30" spans="1:18" s="698" customFormat="1" ht="21.75" customHeight="1" x14ac:dyDescent="0.2">
      <c r="A30" s="1320"/>
      <c r="B30" s="1320"/>
      <c r="C30" s="1320"/>
      <c r="D30" s="8"/>
      <c r="E30" s="8"/>
      <c r="F30" s="8"/>
      <c r="G30" s="8"/>
      <c r="H30" s="8"/>
      <c r="I30" s="8"/>
      <c r="J30" s="8"/>
      <c r="K30" s="8"/>
      <c r="L30" s="8"/>
      <c r="M30" s="748"/>
      <c r="N30" s="748"/>
      <c r="O30" s="748"/>
      <c r="P30" s="1321"/>
      <c r="Q30" s="1321"/>
      <c r="R30" s="1324"/>
    </row>
    <row r="31" spans="1:18" ht="30" customHeight="1" thickBot="1" x14ac:dyDescent="0.3">
      <c r="A31" s="669" t="s">
        <v>2699</v>
      </c>
      <c r="B31" s="679"/>
      <c r="C31" s="684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3210" t="s">
        <v>2700</v>
      </c>
      <c r="Q31" s="3210"/>
      <c r="R31" s="3210"/>
    </row>
    <row r="32" spans="1:18" ht="19.5" customHeight="1" thickTop="1" x14ac:dyDescent="0.2">
      <c r="A32" s="3191" t="s">
        <v>44</v>
      </c>
      <c r="B32" s="3194" t="s">
        <v>86</v>
      </c>
      <c r="C32" s="3194" t="s">
        <v>45</v>
      </c>
      <c r="D32" s="3194" t="s">
        <v>33</v>
      </c>
      <c r="E32" s="3194"/>
      <c r="F32" s="3194"/>
      <c r="G32" s="3194" t="s">
        <v>1</v>
      </c>
      <c r="H32" s="3194"/>
      <c r="I32" s="3194"/>
      <c r="J32" s="3194" t="s">
        <v>2</v>
      </c>
      <c r="K32" s="3194"/>
      <c r="L32" s="3194"/>
      <c r="M32" s="2847" t="s">
        <v>31</v>
      </c>
      <c r="N32" s="2847"/>
      <c r="O32" s="2847"/>
      <c r="P32" s="3221" t="s">
        <v>99</v>
      </c>
      <c r="Q32" s="3221" t="s">
        <v>126</v>
      </c>
      <c r="R32" s="3218" t="s">
        <v>166</v>
      </c>
    </row>
    <row r="33" spans="1:18" ht="19.5" customHeight="1" x14ac:dyDescent="0.2">
      <c r="A33" s="3192"/>
      <c r="B33" s="3224"/>
      <c r="C33" s="3224"/>
      <c r="D33" s="3187" t="s">
        <v>94</v>
      </c>
      <c r="E33" s="3187"/>
      <c r="F33" s="3187"/>
      <c r="G33" s="3187" t="s">
        <v>95</v>
      </c>
      <c r="H33" s="3187"/>
      <c r="I33" s="3187"/>
      <c r="J33" s="3187" t="s">
        <v>96</v>
      </c>
      <c r="K33" s="3187"/>
      <c r="L33" s="3187"/>
      <c r="M33" s="2827" t="s">
        <v>116</v>
      </c>
      <c r="N33" s="2827"/>
      <c r="O33" s="2827"/>
      <c r="P33" s="3222"/>
      <c r="Q33" s="3222"/>
      <c r="R33" s="3219"/>
    </row>
    <row r="34" spans="1:18" ht="19.5" customHeight="1" x14ac:dyDescent="0.2">
      <c r="A34" s="3192"/>
      <c r="B34" s="3224"/>
      <c r="C34" s="3224"/>
      <c r="D34" s="2559" t="s">
        <v>204</v>
      </c>
      <c r="E34" s="2559" t="s">
        <v>2833</v>
      </c>
      <c r="F34" s="2559" t="s">
        <v>26</v>
      </c>
      <c r="G34" s="2559" t="s">
        <v>204</v>
      </c>
      <c r="H34" s="2559" t="s">
        <v>2833</v>
      </c>
      <c r="I34" s="2559" t="s">
        <v>26</v>
      </c>
      <c r="J34" s="2559" t="s">
        <v>204</v>
      </c>
      <c r="K34" s="2559" t="s">
        <v>2833</v>
      </c>
      <c r="L34" s="2559" t="s">
        <v>26</v>
      </c>
      <c r="M34" s="2559" t="s">
        <v>204</v>
      </c>
      <c r="N34" s="2559" t="s">
        <v>2833</v>
      </c>
      <c r="O34" s="2559" t="s">
        <v>26</v>
      </c>
      <c r="P34" s="3222"/>
      <c r="Q34" s="3222"/>
      <c r="R34" s="3219"/>
    </row>
    <row r="35" spans="1:18" ht="19.5" customHeight="1" thickBot="1" x14ac:dyDescent="0.25">
      <c r="A35" s="3193"/>
      <c r="B35" s="3225"/>
      <c r="C35" s="3225"/>
      <c r="D35" s="79" t="s">
        <v>181</v>
      </c>
      <c r="E35" s="79" t="s">
        <v>182</v>
      </c>
      <c r="F35" s="79" t="s">
        <v>183</v>
      </c>
      <c r="G35" s="79" t="s">
        <v>181</v>
      </c>
      <c r="H35" s="79" t="s">
        <v>182</v>
      </c>
      <c r="I35" s="79" t="s">
        <v>183</v>
      </c>
      <c r="J35" s="79" t="s">
        <v>181</v>
      </c>
      <c r="K35" s="79" t="s">
        <v>182</v>
      </c>
      <c r="L35" s="79" t="s">
        <v>183</v>
      </c>
      <c r="M35" s="79" t="s">
        <v>181</v>
      </c>
      <c r="N35" s="79" t="s">
        <v>182</v>
      </c>
      <c r="O35" s="79" t="s">
        <v>183</v>
      </c>
      <c r="P35" s="3223"/>
      <c r="Q35" s="3223"/>
      <c r="R35" s="3220"/>
    </row>
    <row r="36" spans="1:18" ht="24.75" customHeight="1" x14ac:dyDescent="0.2">
      <c r="A36" s="3256" t="s">
        <v>205</v>
      </c>
      <c r="B36" s="103" t="s">
        <v>734</v>
      </c>
      <c r="C36" s="103" t="s">
        <v>734</v>
      </c>
      <c r="D36" s="2091">
        <v>0</v>
      </c>
      <c r="E36" s="2091">
        <v>0</v>
      </c>
      <c r="F36" s="2091">
        <v>0</v>
      </c>
      <c r="G36" s="2091">
        <v>17</v>
      </c>
      <c r="H36" s="2091">
        <v>3</v>
      </c>
      <c r="I36" s="2091">
        <v>20</v>
      </c>
      <c r="J36" s="2091">
        <v>10</v>
      </c>
      <c r="K36" s="2091">
        <v>8</v>
      </c>
      <c r="L36" s="2091">
        <v>18</v>
      </c>
      <c r="M36" s="2623">
        <f t="shared" ref="M36:M42" si="28">SUM(D36,G36,J36)</f>
        <v>27</v>
      </c>
      <c r="N36" s="2623">
        <f t="shared" ref="N36:N42" si="29">SUM(E36,H36,K36)</f>
        <v>11</v>
      </c>
      <c r="O36" s="2623">
        <f t="shared" ref="O36:O42" si="30">SUM(F36,I36,L36)</f>
        <v>38</v>
      </c>
      <c r="P36" s="148" t="s">
        <v>1229</v>
      </c>
      <c r="Q36" s="742" t="s">
        <v>1229</v>
      </c>
      <c r="R36" s="3254" t="s">
        <v>206</v>
      </c>
    </row>
    <row r="37" spans="1:18" ht="24.75" customHeight="1" x14ac:dyDescent="0.2">
      <c r="A37" s="3224"/>
      <c r="B37" s="3253" t="s">
        <v>970</v>
      </c>
      <c r="C37" s="103" t="s">
        <v>76</v>
      </c>
      <c r="D37" s="2091">
        <v>0</v>
      </c>
      <c r="E37" s="2091">
        <v>0</v>
      </c>
      <c r="F37" s="2091">
        <v>0</v>
      </c>
      <c r="G37" s="2091">
        <v>9</v>
      </c>
      <c r="H37" s="2091">
        <v>8</v>
      </c>
      <c r="I37" s="2091">
        <v>17</v>
      </c>
      <c r="J37" s="2091">
        <v>0</v>
      </c>
      <c r="K37" s="2091">
        <v>0</v>
      </c>
      <c r="L37" s="2091">
        <v>0</v>
      </c>
      <c r="M37" s="2623">
        <f t="shared" si="28"/>
        <v>9</v>
      </c>
      <c r="N37" s="2623">
        <f t="shared" si="29"/>
        <v>8</v>
      </c>
      <c r="O37" s="2623">
        <f t="shared" si="30"/>
        <v>17</v>
      </c>
      <c r="P37" s="1146" t="s">
        <v>153</v>
      </c>
      <c r="Q37" s="3239" t="s">
        <v>1255</v>
      </c>
      <c r="R37" s="3255"/>
    </row>
    <row r="38" spans="1:18" ht="24.75" customHeight="1" x14ac:dyDescent="0.2">
      <c r="A38" s="3224"/>
      <c r="B38" s="3246"/>
      <c r="C38" s="103" t="s">
        <v>77</v>
      </c>
      <c r="D38" s="2091">
        <v>0</v>
      </c>
      <c r="E38" s="2091">
        <v>0</v>
      </c>
      <c r="F38" s="2091">
        <v>0</v>
      </c>
      <c r="G38" s="2091">
        <v>5</v>
      </c>
      <c r="H38" s="2091">
        <v>7</v>
      </c>
      <c r="I38" s="2091">
        <v>12</v>
      </c>
      <c r="J38" s="2091">
        <v>0</v>
      </c>
      <c r="K38" s="2091">
        <v>0</v>
      </c>
      <c r="L38" s="2091">
        <v>0</v>
      </c>
      <c r="M38" s="2623">
        <f t="shared" si="28"/>
        <v>5</v>
      </c>
      <c r="N38" s="2623">
        <f t="shared" si="29"/>
        <v>7</v>
      </c>
      <c r="O38" s="2623">
        <f t="shared" si="30"/>
        <v>12</v>
      </c>
      <c r="P38" s="1146" t="s">
        <v>154</v>
      </c>
      <c r="Q38" s="3200"/>
      <c r="R38" s="3255"/>
    </row>
    <row r="39" spans="1:18" ht="24.75" customHeight="1" x14ac:dyDescent="0.2">
      <c r="A39" s="3224"/>
      <c r="B39" s="3247" t="s">
        <v>46</v>
      </c>
      <c r="C39" s="3247"/>
      <c r="D39" s="2091">
        <f t="shared" ref="D39:F39" si="31">SUM(D37:D38)</f>
        <v>0</v>
      </c>
      <c r="E39" s="2091">
        <f t="shared" si="31"/>
        <v>0</v>
      </c>
      <c r="F39" s="2091">
        <f t="shared" si="31"/>
        <v>0</v>
      </c>
      <c r="G39" s="2091">
        <f t="shared" ref="G39:L39" si="32">SUM(G37:G38)</f>
        <v>14</v>
      </c>
      <c r="H39" s="2091">
        <f t="shared" si="32"/>
        <v>15</v>
      </c>
      <c r="I39" s="2091">
        <f t="shared" si="32"/>
        <v>29</v>
      </c>
      <c r="J39" s="2091">
        <f t="shared" si="32"/>
        <v>0</v>
      </c>
      <c r="K39" s="2091">
        <f t="shared" si="32"/>
        <v>0</v>
      </c>
      <c r="L39" s="2091">
        <f t="shared" si="32"/>
        <v>0</v>
      </c>
      <c r="M39" s="2623">
        <f t="shared" si="28"/>
        <v>14</v>
      </c>
      <c r="N39" s="2623">
        <f t="shared" si="29"/>
        <v>15</v>
      </c>
      <c r="O39" s="2623">
        <f t="shared" si="30"/>
        <v>29</v>
      </c>
      <c r="P39" s="3206" t="s">
        <v>133</v>
      </c>
      <c r="Q39" s="3206"/>
      <c r="R39" s="3255"/>
    </row>
    <row r="40" spans="1:18" ht="24.75" customHeight="1" x14ac:dyDescent="0.2">
      <c r="A40" s="3246"/>
      <c r="B40" s="886" t="s">
        <v>79</v>
      </c>
      <c r="C40" s="884"/>
      <c r="D40" s="2091">
        <v>0</v>
      </c>
      <c r="E40" s="2091">
        <v>0</v>
      </c>
      <c r="F40" s="2091">
        <v>0</v>
      </c>
      <c r="G40" s="2091">
        <v>8</v>
      </c>
      <c r="H40" s="2091">
        <v>7</v>
      </c>
      <c r="I40" s="2091">
        <v>15</v>
      </c>
      <c r="J40" s="2091">
        <v>0</v>
      </c>
      <c r="K40" s="2091">
        <v>0</v>
      </c>
      <c r="L40" s="2091">
        <v>0</v>
      </c>
      <c r="M40" s="2623">
        <f t="shared" ref="M40" si="33">SUM(D40,G40,J40)</f>
        <v>8</v>
      </c>
      <c r="N40" s="2623">
        <f t="shared" ref="N40" si="34">SUM(E40,H40,K40)</f>
        <v>7</v>
      </c>
      <c r="O40" s="2623">
        <f t="shared" ref="O40" si="35">SUM(F40,I40,L40)</f>
        <v>15</v>
      </c>
      <c r="P40" s="883"/>
      <c r="Q40" s="1038" t="s">
        <v>149</v>
      </c>
      <c r="R40" s="3127"/>
    </row>
    <row r="41" spans="1:18" ht="24.75" customHeight="1" x14ac:dyDescent="0.2">
      <c r="A41" s="3247" t="s">
        <v>92</v>
      </c>
      <c r="B41" s="3247"/>
      <c r="C41" s="3247"/>
      <c r="D41" s="2091">
        <f>SUM(D28,D36,D39,D40)</f>
        <v>0</v>
      </c>
      <c r="E41" s="2091">
        <f>SUM(E28,E36,E39,E40)</f>
        <v>0</v>
      </c>
      <c r="F41" s="2091">
        <f>SUM(F28,F36,F39,F40)</f>
        <v>0</v>
      </c>
      <c r="G41" s="2091">
        <f>SUM(G36,G39:G40,G28)</f>
        <v>55</v>
      </c>
      <c r="H41" s="2091">
        <f t="shared" ref="H41:L41" si="36">SUM(H36,H39:H40,H28)</f>
        <v>43</v>
      </c>
      <c r="I41" s="2091">
        <f t="shared" si="36"/>
        <v>98</v>
      </c>
      <c r="J41" s="2091">
        <f t="shared" si="36"/>
        <v>18</v>
      </c>
      <c r="K41" s="2091">
        <f t="shared" si="36"/>
        <v>14</v>
      </c>
      <c r="L41" s="2091">
        <f t="shared" si="36"/>
        <v>32</v>
      </c>
      <c r="M41" s="2623">
        <f t="shared" ref="M41" si="37">SUM(D41,G41,J41)</f>
        <v>73</v>
      </c>
      <c r="N41" s="2623">
        <f t="shared" ref="N41" si="38">SUM(E41,H41,K41)</f>
        <v>57</v>
      </c>
      <c r="O41" s="2623">
        <f t="shared" ref="O41" si="39">SUM(F41,I41,L41)</f>
        <v>130</v>
      </c>
      <c r="P41" s="3206" t="s">
        <v>130</v>
      </c>
      <c r="Q41" s="3206"/>
      <c r="R41" s="3206"/>
    </row>
    <row r="42" spans="1:18" ht="27" customHeight="1" x14ac:dyDescent="0.2">
      <c r="A42" s="3253" t="s">
        <v>447</v>
      </c>
      <c r="B42" s="5" t="s">
        <v>447</v>
      </c>
      <c r="C42" s="737"/>
      <c r="D42" s="2091">
        <f>SUM(D31,D37,D40,D41)</f>
        <v>0</v>
      </c>
      <c r="E42" s="2091">
        <f t="shared" ref="E42:E43" si="40">SUM(E31,E37,E40,E41)</f>
        <v>0</v>
      </c>
      <c r="F42" s="2091">
        <f t="shared" ref="F42:F43" si="41">SUM(F31,F37,F40,F41)</f>
        <v>0</v>
      </c>
      <c r="G42" s="2625">
        <v>9</v>
      </c>
      <c r="H42" s="2625">
        <v>7</v>
      </c>
      <c r="I42" s="2625">
        <v>16</v>
      </c>
      <c r="J42" s="2625">
        <v>0</v>
      </c>
      <c r="K42" s="2625">
        <v>0</v>
      </c>
      <c r="L42" s="2625">
        <v>0</v>
      </c>
      <c r="M42" s="2632">
        <f t="shared" si="28"/>
        <v>9</v>
      </c>
      <c r="N42" s="2632">
        <f t="shared" si="29"/>
        <v>7</v>
      </c>
      <c r="O42" s="2632">
        <f t="shared" si="30"/>
        <v>16</v>
      </c>
      <c r="P42" s="750"/>
      <c r="Q42" s="1145" t="s">
        <v>448</v>
      </c>
      <c r="R42" s="3239" t="s">
        <v>448</v>
      </c>
    </row>
    <row r="43" spans="1:18" ht="27" customHeight="1" x14ac:dyDescent="0.2">
      <c r="A43" s="3246"/>
      <c r="B43" s="2022" t="s">
        <v>2357</v>
      </c>
      <c r="C43" s="2018"/>
      <c r="D43" s="2091">
        <f>SUM(D32,D38,D41,D42)</f>
        <v>0</v>
      </c>
      <c r="E43" s="2091">
        <f t="shared" si="40"/>
        <v>0</v>
      </c>
      <c r="F43" s="2091">
        <f t="shared" si="41"/>
        <v>0</v>
      </c>
      <c r="G43" s="2625">
        <v>9</v>
      </c>
      <c r="H43" s="2625">
        <v>5</v>
      </c>
      <c r="I43" s="2625">
        <v>14</v>
      </c>
      <c r="J43" s="2625">
        <v>0</v>
      </c>
      <c r="K43" s="2625">
        <v>0</v>
      </c>
      <c r="L43" s="2625">
        <v>0</v>
      </c>
      <c r="M43" s="2632">
        <f t="shared" ref="M43" si="42">SUM(D43,G43,J43)</f>
        <v>9</v>
      </c>
      <c r="N43" s="2632">
        <f t="shared" ref="N43" si="43">SUM(E43,H43,K43)</f>
        <v>5</v>
      </c>
      <c r="O43" s="2632">
        <f t="shared" ref="O43" si="44">SUM(F43,I43,L43)</f>
        <v>14</v>
      </c>
      <c r="P43" s="2016"/>
      <c r="Q43" s="1145" t="s">
        <v>2358</v>
      </c>
      <c r="R43" s="3200"/>
    </row>
    <row r="44" spans="1:18" ht="27" customHeight="1" x14ac:dyDescent="0.2">
      <c r="A44" s="3247" t="s">
        <v>92</v>
      </c>
      <c r="B44" s="3247"/>
      <c r="C44" s="3247"/>
      <c r="D44" s="2091">
        <f>SUM(D42:D43)</f>
        <v>0</v>
      </c>
      <c r="E44" s="2091">
        <f t="shared" ref="E44:O44" si="45">SUM(E42:E43)</f>
        <v>0</v>
      </c>
      <c r="F44" s="2091">
        <f t="shared" si="45"/>
        <v>0</v>
      </c>
      <c r="G44" s="2091">
        <f t="shared" si="45"/>
        <v>18</v>
      </c>
      <c r="H44" s="2091">
        <f t="shared" si="45"/>
        <v>12</v>
      </c>
      <c r="I44" s="2091">
        <f t="shared" si="45"/>
        <v>30</v>
      </c>
      <c r="J44" s="2091">
        <f t="shared" si="45"/>
        <v>0</v>
      </c>
      <c r="K44" s="2091">
        <f t="shared" si="45"/>
        <v>0</v>
      </c>
      <c r="L44" s="2091">
        <f t="shared" si="45"/>
        <v>0</v>
      </c>
      <c r="M44" s="2091">
        <f t="shared" si="45"/>
        <v>18</v>
      </c>
      <c r="N44" s="2091">
        <f t="shared" si="45"/>
        <v>12</v>
      </c>
      <c r="O44" s="2091">
        <f t="shared" si="45"/>
        <v>30</v>
      </c>
      <c r="P44" s="3206" t="s">
        <v>130</v>
      </c>
      <c r="Q44" s="3206"/>
      <c r="R44" s="3206"/>
    </row>
    <row r="45" spans="1:18" s="698" customFormat="1" ht="22.5" customHeight="1" x14ac:dyDescent="0.2">
      <c r="A45" s="3253" t="s">
        <v>41</v>
      </c>
      <c r="B45" s="5" t="s">
        <v>1505</v>
      </c>
      <c r="C45" s="737"/>
      <c r="D45" s="2091">
        <f t="shared" ref="D45:D49" si="46">SUM(D44:D44)</f>
        <v>0</v>
      </c>
      <c r="E45" s="2091">
        <f t="shared" ref="E45:E49" si="47">SUM(E44:E44)</f>
        <v>0</v>
      </c>
      <c r="F45" s="2091">
        <v>0</v>
      </c>
      <c r="G45" s="2625">
        <v>10</v>
      </c>
      <c r="H45" s="2625">
        <v>10</v>
      </c>
      <c r="I45" s="2625">
        <v>20</v>
      </c>
      <c r="J45" s="2625">
        <v>5</v>
      </c>
      <c r="K45" s="2625">
        <v>3</v>
      </c>
      <c r="L45" s="2625">
        <v>8</v>
      </c>
      <c r="M45" s="2625">
        <f>SUM(D45,G45,J45)</f>
        <v>15</v>
      </c>
      <c r="N45" s="2625">
        <f t="shared" ref="N45:O54" si="48">SUM(E45,H45,K45)</f>
        <v>13</v>
      </c>
      <c r="O45" s="2625">
        <f t="shared" si="48"/>
        <v>28</v>
      </c>
      <c r="P45" s="750"/>
      <c r="Q45" s="1145" t="s">
        <v>1506</v>
      </c>
      <c r="R45" s="3239" t="s">
        <v>144</v>
      </c>
    </row>
    <row r="46" spans="1:18" s="698" customFormat="1" ht="33" customHeight="1" x14ac:dyDescent="0.2">
      <c r="A46" s="3224"/>
      <c r="B46" s="1029" t="s">
        <v>1507</v>
      </c>
      <c r="C46" s="731"/>
      <c r="D46" s="2091">
        <f t="shared" si="46"/>
        <v>0</v>
      </c>
      <c r="E46" s="2091">
        <f t="shared" si="47"/>
        <v>0</v>
      </c>
      <c r="F46" s="2091">
        <v>0</v>
      </c>
      <c r="G46" s="2091">
        <v>9</v>
      </c>
      <c r="H46" s="2091">
        <v>4</v>
      </c>
      <c r="I46" s="2091">
        <v>13</v>
      </c>
      <c r="J46" s="2091">
        <v>7</v>
      </c>
      <c r="K46" s="2091">
        <v>1</v>
      </c>
      <c r="L46" s="2091">
        <v>8</v>
      </c>
      <c r="M46" s="2091">
        <f t="shared" ref="M46:M54" si="49">SUM(D46,G46,J46)</f>
        <v>16</v>
      </c>
      <c r="N46" s="2091">
        <f t="shared" si="48"/>
        <v>5</v>
      </c>
      <c r="O46" s="2091">
        <f t="shared" si="48"/>
        <v>21</v>
      </c>
      <c r="P46" s="742"/>
      <c r="Q46" s="148" t="s">
        <v>1508</v>
      </c>
      <c r="R46" s="3199"/>
    </row>
    <row r="47" spans="1:18" s="698" customFormat="1" ht="26.25" customHeight="1" x14ac:dyDescent="0.2">
      <c r="A47" s="3224"/>
      <c r="B47" s="1552" t="s">
        <v>1987</v>
      </c>
      <c r="C47" s="734"/>
      <c r="D47" s="2091">
        <f t="shared" si="46"/>
        <v>0</v>
      </c>
      <c r="E47" s="2091">
        <f t="shared" si="47"/>
        <v>0</v>
      </c>
      <c r="F47" s="2091">
        <v>0</v>
      </c>
      <c r="G47" s="2626">
        <v>5</v>
      </c>
      <c r="H47" s="2626">
        <v>4</v>
      </c>
      <c r="I47" s="2626">
        <v>9</v>
      </c>
      <c r="J47" s="2626">
        <v>0</v>
      </c>
      <c r="K47" s="2626">
        <v>0</v>
      </c>
      <c r="L47" s="2626">
        <v>0</v>
      </c>
      <c r="M47" s="2091">
        <f t="shared" si="49"/>
        <v>5</v>
      </c>
      <c r="N47" s="2091">
        <f t="shared" si="48"/>
        <v>4</v>
      </c>
      <c r="O47" s="2091">
        <f t="shared" si="48"/>
        <v>9</v>
      </c>
      <c r="P47" s="147"/>
      <c r="Q47" s="1141" t="s">
        <v>2234</v>
      </c>
      <c r="R47" s="3199"/>
    </row>
    <row r="48" spans="1:18" s="698" customFormat="1" ht="33" customHeight="1" x14ac:dyDescent="0.2">
      <c r="A48" s="3224"/>
      <c r="B48" s="1552" t="s">
        <v>1632</v>
      </c>
      <c r="C48" s="734"/>
      <c r="D48" s="2091">
        <f t="shared" si="46"/>
        <v>0</v>
      </c>
      <c r="E48" s="2091">
        <f t="shared" si="47"/>
        <v>0</v>
      </c>
      <c r="F48" s="2091">
        <v>0</v>
      </c>
      <c r="G48" s="2626">
        <v>4</v>
      </c>
      <c r="H48" s="2626">
        <v>7</v>
      </c>
      <c r="I48" s="2626">
        <v>11</v>
      </c>
      <c r="J48" s="2626">
        <v>0</v>
      </c>
      <c r="K48" s="2626">
        <v>0</v>
      </c>
      <c r="L48" s="2626">
        <v>0</v>
      </c>
      <c r="M48" s="2091">
        <f t="shared" si="49"/>
        <v>4</v>
      </c>
      <c r="N48" s="2091">
        <f t="shared" si="48"/>
        <v>7</v>
      </c>
      <c r="O48" s="2091">
        <f t="shared" si="48"/>
        <v>11</v>
      </c>
      <c r="P48" s="147"/>
      <c r="Q48" s="1141" t="s">
        <v>1674</v>
      </c>
      <c r="R48" s="3199"/>
    </row>
    <row r="49" spans="1:18" s="698" customFormat="1" ht="33" customHeight="1" x14ac:dyDescent="0.2">
      <c r="A49" s="3246"/>
      <c r="B49" s="1552" t="s">
        <v>1783</v>
      </c>
      <c r="C49" s="1551"/>
      <c r="D49" s="2091">
        <f t="shared" si="46"/>
        <v>0</v>
      </c>
      <c r="E49" s="2091">
        <f t="shared" si="47"/>
        <v>0</v>
      </c>
      <c r="F49" s="2091">
        <v>0</v>
      </c>
      <c r="G49" s="2626">
        <v>16</v>
      </c>
      <c r="H49" s="2626">
        <v>7</v>
      </c>
      <c r="I49" s="2626">
        <v>23</v>
      </c>
      <c r="J49" s="2626">
        <v>14</v>
      </c>
      <c r="K49" s="2626">
        <v>2</v>
      </c>
      <c r="L49" s="2626">
        <v>16</v>
      </c>
      <c r="M49" s="2091">
        <f t="shared" ref="M49" si="50">SUM(D49,G49,J49)</f>
        <v>30</v>
      </c>
      <c r="N49" s="2091">
        <f t="shared" ref="N49" si="51">SUM(E49,H49,K49)</f>
        <v>9</v>
      </c>
      <c r="O49" s="2091">
        <f t="shared" ref="O49" si="52">SUM(F49,I49,L49)</f>
        <v>39</v>
      </c>
      <c r="P49" s="1539"/>
      <c r="Q49" s="1141" t="s">
        <v>2235</v>
      </c>
      <c r="R49" s="3200"/>
    </row>
    <row r="50" spans="1:18" s="698" customFormat="1" ht="22.5" customHeight="1" x14ac:dyDescent="0.2">
      <c r="A50" s="3260" t="s">
        <v>92</v>
      </c>
      <c r="B50" s="3261"/>
      <c r="C50" s="3262"/>
      <c r="D50" s="2091">
        <f>SUM(D45:D48)</f>
        <v>0</v>
      </c>
      <c r="E50" s="2091">
        <f t="shared" ref="E50:F50" si="53">SUM(E45:E48)</f>
        <v>0</v>
      </c>
      <c r="F50" s="2091">
        <f t="shared" si="53"/>
        <v>0</v>
      </c>
      <c r="G50" s="2091">
        <f>SUM(G45:G49)</f>
        <v>44</v>
      </c>
      <c r="H50" s="2091">
        <f t="shared" ref="H50:L50" si="54">SUM(H45:H49)</f>
        <v>32</v>
      </c>
      <c r="I50" s="2091">
        <f t="shared" si="54"/>
        <v>76</v>
      </c>
      <c r="J50" s="2091">
        <f t="shared" si="54"/>
        <v>26</v>
      </c>
      <c r="K50" s="2091">
        <f t="shared" si="54"/>
        <v>6</v>
      </c>
      <c r="L50" s="2091">
        <f t="shared" si="54"/>
        <v>32</v>
      </c>
      <c r="M50" s="2091">
        <f t="shared" si="49"/>
        <v>70</v>
      </c>
      <c r="N50" s="2091">
        <f t="shared" si="48"/>
        <v>38</v>
      </c>
      <c r="O50" s="2091">
        <f t="shared" si="48"/>
        <v>108</v>
      </c>
      <c r="P50" s="3206" t="s">
        <v>133</v>
      </c>
      <c r="Q50" s="3206"/>
      <c r="R50" s="742"/>
    </row>
    <row r="51" spans="1:18" s="698" customFormat="1" ht="22.5" customHeight="1" x14ac:dyDescent="0.2">
      <c r="A51" s="3253" t="s">
        <v>40</v>
      </c>
      <c r="B51" s="5" t="s">
        <v>1236</v>
      </c>
      <c r="C51" s="737"/>
      <c r="D51" s="2091">
        <f t="shared" ref="D51:E51" si="55">SUM(D46:D50)</f>
        <v>0</v>
      </c>
      <c r="E51" s="2091">
        <f t="shared" si="55"/>
        <v>0</v>
      </c>
      <c r="F51" s="2091">
        <v>0</v>
      </c>
      <c r="G51" s="2625">
        <v>5</v>
      </c>
      <c r="H51" s="2625">
        <v>8</v>
      </c>
      <c r="I51" s="2625">
        <v>13</v>
      </c>
      <c r="J51" s="2625">
        <v>0</v>
      </c>
      <c r="K51" s="2625">
        <v>0</v>
      </c>
      <c r="L51" s="2625">
        <v>0</v>
      </c>
      <c r="M51" s="2091">
        <f t="shared" si="49"/>
        <v>5</v>
      </c>
      <c r="N51" s="2091">
        <f t="shared" si="48"/>
        <v>8</v>
      </c>
      <c r="O51" s="2091">
        <f t="shared" si="48"/>
        <v>13</v>
      </c>
      <c r="P51" s="750"/>
      <c r="Q51" s="1146" t="s">
        <v>151</v>
      </c>
      <c r="R51" s="3239" t="s">
        <v>124</v>
      </c>
    </row>
    <row r="52" spans="1:18" s="698" customFormat="1" ht="22.5" customHeight="1" x14ac:dyDescent="0.2">
      <c r="A52" s="3224"/>
      <c r="B52" s="1029" t="s">
        <v>203</v>
      </c>
      <c r="C52" s="731"/>
      <c r="D52" s="2091">
        <f t="shared" ref="D52:E52" si="56">SUM(D47:D51)</f>
        <v>0</v>
      </c>
      <c r="E52" s="2091">
        <f t="shared" si="56"/>
        <v>0</v>
      </c>
      <c r="F52" s="2091">
        <v>0</v>
      </c>
      <c r="G52" s="2091">
        <v>6</v>
      </c>
      <c r="H52" s="2091">
        <v>6</v>
      </c>
      <c r="I52" s="2091">
        <v>12</v>
      </c>
      <c r="J52" s="2091">
        <v>0</v>
      </c>
      <c r="K52" s="2091">
        <v>0</v>
      </c>
      <c r="L52" s="2091">
        <v>0</v>
      </c>
      <c r="M52" s="2091">
        <f t="shared" si="49"/>
        <v>6</v>
      </c>
      <c r="N52" s="2091">
        <f t="shared" si="48"/>
        <v>6</v>
      </c>
      <c r="O52" s="2091">
        <f t="shared" si="48"/>
        <v>12</v>
      </c>
      <c r="P52" s="742"/>
      <c r="Q52" s="1146" t="s">
        <v>209</v>
      </c>
      <c r="R52" s="3200"/>
    </row>
    <row r="53" spans="1:18" s="698" customFormat="1" ht="22.5" customHeight="1" x14ac:dyDescent="0.2">
      <c r="A53" s="3246"/>
      <c r="B53" s="5" t="s">
        <v>1716</v>
      </c>
      <c r="C53" s="889"/>
      <c r="D53" s="2091">
        <f t="shared" ref="D53:E53" si="57">SUM(D48:D52)</f>
        <v>0</v>
      </c>
      <c r="E53" s="2091">
        <f t="shared" si="57"/>
        <v>0</v>
      </c>
      <c r="F53" s="2625">
        <v>0</v>
      </c>
      <c r="G53" s="2625">
        <v>5</v>
      </c>
      <c r="H53" s="2625">
        <v>6</v>
      </c>
      <c r="I53" s="2625">
        <v>11</v>
      </c>
      <c r="J53" s="2625">
        <v>0</v>
      </c>
      <c r="K53" s="2625">
        <v>0</v>
      </c>
      <c r="L53" s="2625">
        <v>0</v>
      </c>
      <c r="M53" s="2091">
        <f t="shared" si="49"/>
        <v>5</v>
      </c>
      <c r="N53" s="2091">
        <f t="shared" si="48"/>
        <v>6</v>
      </c>
      <c r="O53" s="2091">
        <f>SUM(M53:N53)</f>
        <v>11</v>
      </c>
      <c r="P53" s="883"/>
      <c r="Q53" s="1138" t="s">
        <v>991</v>
      </c>
      <c r="R53" s="883"/>
    </row>
    <row r="54" spans="1:18" s="698" customFormat="1" ht="22.5" customHeight="1" thickBot="1" x14ac:dyDescent="0.25">
      <c r="A54" s="3263" t="s">
        <v>92</v>
      </c>
      <c r="B54" s="3264"/>
      <c r="C54" s="3265"/>
      <c r="D54" s="2625">
        <v>0</v>
      </c>
      <c r="E54" s="2625">
        <v>0</v>
      </c>
      <c r="F54" s="2625">
        <v>0</v>
      </c>
      <c r="G54" s="2625">
        <f>SUM(G51:G53)</f>
        <v>16</v>
      </c>
      <c r="H54" s="2625">
        <f t="shared" ref="H54:I54" si="58">SUM(H51:H53)</f>
        <v>20</v>
      </c>
      <c r="I54" s="2625">
        <f t="shared" si="58"/>
        <v>36</v>
      </c>
      <c r="J54" s="2625">
        <v>0</v>
      </c>
      <c r="K54" s="2625">
        <v>0</v>
      </c>
      <c r="L54" s="2625">
        <v>0</v>
      </c>
      <c r="M54" s="2091">
        <f t="shared" si="49"/>
        <v>16</v>
      </c>
      <c r="N54" s="2091">
        <f t="shared" si="48"/>
        <v>20</v>
      </c>
      <c r="O54" s="2091">
        <f t="shared" si="48"/>
        <v>36</v>
      </c>
      <c r="P54" s="3199" t="s">
        <v>130</v>
      </c>
      <c r="Q54" s="3199"/>
      <c r="R54" s="3199"/>
    </row>
    <row r="55" spans="1:18" s="698" customFormat="1" ht="22.5" customHeight="1" thickBot="1" x14ac:dyDescent="0.25">
      <c r="A55" s="3237" t="s">
        <v>42</v>
      </c>
      <c r="B55" s="3237"/>
      <c r="C55" s="3237"/>
      <c r="D55" s="2628">
        <f>SUM(D54,D50,D44,D41,D25,D18,D13,D9,D8)</f>
        <v>8</v>
      </c>
      <c r="E55" s="2628">
        <f t="shared" ref="E55:O55" si="59">SUM(E54,E50,E44,E41,E25,E18,E13,E9,E8)</f>
        <v>4</v>
      </c>
      <c r="F55" s="2628">
        <f t="shared" si="59"/>
        <v>12</v>
      </c>
      <c r="G55" s="2628">
        <f t="shared" si="59"/>
        <v>206</v>
      </c>
      <c r="H55" s="2628">
        <f t="shared" si="59"/>
        <v>209</v>
      </c>
      <c r="I55" s="2628">
        <f t="shared" si="59"/>
        <v>415</v>
      </c>
      <c r="J55" s="2628">
        <f t="shared" si="59"/>
        <v>44</v>
      </c>
      <c r="K55" s="2628">
        <f t="shared" si="59"/>
        <v>20</v>
      </c>
      <c r="L55" s="2628">
        <f t="shared" si="59"/>
        <v>64</v>
      </c>
      <c r="M55" s="2628">
        <f t="shared" si="59"/>
        <v>258</v>
      </c>
      <c r="N55" s="2628">
        <f t="shared" si="59"/>
        <v>233</v>
      </c>
      <c r="O55" s="2628">
        <f t="shared" si="59"/>
        <v>491</v>
      </c>
      <c r="P55" s="3259" t="s">
        <v>147</v>
      </c>
      <c r="Q55" s="3259"/>
      <c r="R55" s="3259"/>
    </row>
    <row r="56" spans="1:18" s="698" customFormat="1" ht="27" customHeight="1" thickTop="1" x14ac:dyDescent="0.25">
      <c r="A56" s="669"/>
      <c r="B56" s="669"/>
      <c r="C56" s="669"/>
      <c r="D56" s="669"/>
      <c r="E56" s="669"/>
      <c r="F56" s="669"/>
      <c r="G56" s="669"/>
      <c r="H56" s="669"/>
      <c r="I56" s="669"/>
      <c r="J56" s="669"/>
      <c r="K56" s="669"/>
      <c r="L56" s="669"/>
      <c r="M56" s="669"/>
      <c r="N56" s="669"/>
      <c r="O56" s="669"/>
    </row>
    <row r="57" spans="1:18" ht="12.75" customHeight="1" x14ac:dyDescent="0.2"/>
    <row r="58" spans="1:18" ht="12.75" customHeight="1" x14ac:dyDescent="0.2"/>
    <row r="59" spans="1:18" ht="12.75" customHeight="1" x14ac:dyDescent="0.2"/>
    <row r="60" spans="1:18" ht="12.75" customHeight="1" x14ac:dyDescent="0.2"/>
    <row r="61" spans="1:18" ht="12.75" customHeight="1" x14ac:dyDescent="0.2"/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133" spans="1:11" ht="12.75" customHeight="1" x14ac:dyDescent="0.2"/>
    <row r="134" spans="1:11" ht="12.75" customHeight="1" x14ac:dyDescent="0.2"/>
    <row r="135" spans="1:11" ht="12.75" customHeight="1" x14ac:dyDescent="0.2"/>
    <row r="136" spans="1:11" ht="12.75" customHeight="1" x14ac:dyDescent="0.2"/>
    <row r="137" spans="1:11" ht="12.75" customHeight="1" x14ac:dyDescent="0.25">
      <c r="A137" s="699"/>
      <c r="B137" s="699"/>
      <c r="C137" s="699"/>
      <c r="D137" s="699"/>
      <c r="E137" s="699"/>
      <c r="F137" s="699"/>
      <c r="G137" s="699"/>
      <c r="H137" s="699"/>
      <c r="I137" s="699"/>
      <c r="J137" s="699"/>
      <c r="K137" s="699"/>
    </row>
    <row r="138" spans="1:11" ht="12.75" customHeight="1" x14ac:dyDescent="0.25">
      <c r="A138" s="699"/>
      <c r="B138" s="699"/>
      <c r="C138" s="699"/>
      <c r="D138" s="699"/>
      <c r="E138" s="699"/>
      <c r="F138" s="699"/>
      <c r="G138" s="699"/>
      <c r="H138" s="699"/>
      <c r="I138" s="699"/>
      <c r="J138" s="699"/>
      <c r="K138" s="699"/>
    </row>
    <row r="139" spans="1:11" ht="12.75" customHeight="1" x14ac:dyDescent="0.25">
      <c r="A139" s="699"/>
      <c r="B139" s="699"/>
      <c r="C139" s="699"/>
      <c r="D139" s="699"/>
      <c r="E139" s="699"/>
      <c r="F139" s="699"/>
      <c r="G139" s="699"/>
      <c r="H139" s="699"/>
      <c r="I139" s="699"/>
      <c r="J139" s="699"/>
      <c r="K139" s="699"/>
    </row>
    <row r="140" spans="1:11" ht="12.75" customHeight="1" x14ac:dyDescent="0.25">
      <c r="A140" s="699"/>
      <c r="B140" s="699"/>
      <c r="C140" s="699"/>
      <c r="D140" s="699"/>
      <c r="E140" s="699"/>
      <c r="F140" s="699"/>
      <c r="G140" s="699"/>
      <c r="H140" s="699"/>
      <c r="I140" s="699"/>
      <c r="J140" s="699"/>
      <c r="K140" s="699"/>
    </row>
    <row r="141" spans="1:11" ht="12.75" customHeight="1" x14ac:dyDescent="0.25">
      <c r="A141" s="699"/>
      <c r="B141" s="699"/>
      <c r="C141" s="699"/>
      <c r="D141" s="699"/>
      <c r="E141" s="699"/>
      <c r="F141" s="699"/>
      <c r="G141" s="699"/>
      <c r="H141" s="699"/>
      <c r="I141" s="699"/>
      <c r="J141" s="699"/>
      <c r="K141" s="699"/>
    </row>
    <row r="142" spans="1:11" ht="12.75" customHeight="1" x14ac:dyDescent="0.25">
      <c r="A142" s="699"/>
      <c r="B142" s="699"/>
      <c r="C142" s="699"/>
      <c r="D142" s="699"/>
      <c r="E142" s="699"/>
      <c r="F142" s="699"/>
      <c r="G142" s="699"/>
      <c r="H142" s="699"/>
      <c r="I142" s="699"/>
      <c r="J142" s="699"/>
      <c r="K142" s="699"/>
    </row>
    <row r="143" spans="1:11" ht="12.75" customHeight="1" x14ac:dyDescent="0.25">
      <c r="A143" s="699"/>
      <c r="B143" s="699"/>
      <c r="C143" s="699"/>
      <c r="D143" s="699"/>
      <c r="E143" s="699"/>
      <c r="F143" s="699"/>
      <c r="G143" s="699"/>
      <c r="H143" s="699"/>
      <c r="I143" s="699"/>
      <c r="J143" s="699"/>
      <c r="K143" s="699"/>
    </row>
    <row r="144" spans="1:11" ht="12.75" customHeight="1" x14ac:dyDescent="0.25">
      <c r="A144" s="699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</row>
    <row r="145" spans="1:11" ht="12.75" customHeight="1" x14ac:dyDescent="0.25">
      <c r="A145" s="699"/>
      <c r="B145" s="699"/>
      <c r="C145" s="699"/>
      <c r="D145" s="699"/>
      <c r="E145" s="699"/>
      <c r="F145" s="699"/>
      <c r="G145" s="699"/>
      <c r="H145" s="699"/>
      <c r="I145" s="699"/>
      <c r="J145" s="699"/>
      <c r="K145" s="699"/>
    </row>
    <row r="146" spans="1:11" ht="12.75" customHeight="1" x14ac:dyDescent="0.25">
      <c r="A146" s="699"/>
      <c r="B146" s="699"/>
      <c r="C146" s="699"/>
      <c r="D146" s="699"/>
      <c r="E146" s="699"/>
      <c r="F146" s="699"/>
      <c r="G146" s="699"/>
      <c r="H146" s="699"/>
      <c r="I146" s="699"/>
      <c r="J146" s="699"/>
      <c r="K146" s="699"/>
    </row>
    <row r="147" spans="1:11" ht="12.75" customHeight="1" x14ac:dyDescent="0.25">
      <c r="A147" s="699"/>
      <c r="B147" s="699"/>
      <c r="C147" s="699"/>
      <c r="D147" s="699"/>
      <c r="E147" s="699"/>
      <c r="F147" s="699"/>
      <c r="G147" s="699"/>
      <c r="H147" s="699"/>
      <c r="I147" s="699"/>
      <c r="J147" s="699"/>
      <c r="K147" s="699"/>
    </row>
    <row r="148" spans="1:11" ht="12.75" customHeight="1" x14ac:dyDescent="0.25">
      <c r="A148" s="699"/>
      <c r="B148" s="699"/>
      <c r="C148" s="699"/>
      <c r="D148" s="699"/>
      <c r="E148" s="699"/>
      <c r="F148" s="699"/>
      <c r="G148" s="699"/>
      <c r="H148" s="699"/>
      <c r="I148" s="699"/>
      <c r="J148" s="699"/>
      <c r="K148" s="699"/>
    </row>
    <row r="149" spans="1:11" ht="12.75" customHeight="1" x14ac:dyDescent="0.25">
      <c r="A149" s="699"/>
      <c r="B149" s="699"/>
      <c r="C149" s="699"/>
      <c r="D149" s="699"/>
      <c r="E149" s="699"/>
      <c r="F149" s="699"/>
      <c r="G149" s="699"/>
      <c r="H149" s="699"/>
      <c r="I149" s="699"/>
      <c r="J149" s="699"/>
      <c r="K149" s="699"/>
    </row>
    <row r="150" spans="1:11" ht="12.75" customHeight="1" x14ac:dyDescent="0.25">
      <c r="A150" s="699"/>
      <c r="B150" s="699"/>
      <c r="C150" s="699"/>
      <c r="D150" s="699"/>
      <c r="E150" s="699"/>
      <c r="F150" s="699"/>
      <c r="G150" s="699"/>
      <c r="H150" s="699"/>
      <c r="I150" s="699"/>
      <c r="J150" s="699"/>
      <c r="K150" s="699"/>
    </row>
    <row r="151" spans="1:11" ht="12.75" customHeight="1" x14ac:dyDescent="0.25">
      <c r="A151" s="699"/>
      <c r="B151" s="699"/>
      <c r="C151" s="699"/>
      <c r="D151" s="699"/>
      <c r="E151" s="699"/>
      <c r="F151" s="699"/>
      <c r="G151" s="699"/>
      <c r="H151" s="699"/>
      <c r="I151" s="699"/>
      <c r="J151" s="699"/>
      <c r="K151" s="699"/>
    </row>
    <row r="152" spans="1:11" ht="12.75" customHeight="1" x14ac:dyDescent="0.25">
      <c r="A152" s="699"/>
      <c r="B152" s="699"/>
      <c r="C152" s="699"/>
      <c r="D152" s="699"/>
      <c r="E152" s="699"/>
      <c r="F152" s="699"/>
      <c r="G152" s="699"/>
      <c r="H152" s="699"/>
      <c r="I152" s="699"/>
      <c r="J152" s="699"/>
      <c r="K152" s="699"/>
    </row>
    <row r="153" spans="1:11" ht="18" x14ac:dyDescent="0.25">
      <c r="A153" s="699"/>
      <c r="B153" s="699"/>
      <c r="C153" s="699"/>
      <c r="D153" s="699"/>
      <c r="E153" s="699"/>
      <c r="F153" s="699"/>
      <c r="G153" s="699"/>
      <c r="H153" s="699"/>
      <c r="I153" s="699"/>
      <c r="J153" s="699"/>
      <c r="K153" s="699"/>
    </row>
    <row r="154" spans="1:11" ht="18" x14ac:dyDescent="0.25">
      <c r="A154" s="699"/>
      <c r="B154" s="699"/>
      <c r="C154" s="699"/>
      <c r="D154" s="699"/>
      <c r="E154" s="699"/>
      <c r="F154" s="699"/>
      <c r="G154" s="699"/>
      <c r="H154" s="699"/>
      <c r="I154" s="699"/>
      <c r="J154" s="699"/>
      <c r="K154" s="699"/>
    </row>
    <row r="155" spans="1:11" ht="18" x14ac:dyDescent="0.25">
      <c r="A155" s="699"/>
      <c r="B155" s="699"/>
      <c r="C155" s="699"/>
      <c r="D155" s="699"/>
      <c r="E155" s="699"/>
      <c r="F155" s="699"/>
      <c r="G155" s="699"/>
      <c r="H155" s="699"/>
      <c r="I155" s="699"/>
      <c r="J155" s="699"/>
      <c r="K155" s="699"/>
    </row>
    <row r="156" spans="1:11" ht="18" x14ac:dyDescent="0.25">
      <c r="A156" s="699"/>
      <c r="B156" s="699"/>
      <c r="C156" s="699"/>
      <c r="D156" s="699"/>
      <c r="E156" s="699"/>
      <c r="F156" s="699"/>
      <c r="G156" s="699"/>
      <c r="H156" s="699"/>
      <c r="I156" s="699"/>
      <c r="J156" s="699"/>
      <c r="K156" s="699"/>
    </row>
    <row r="157" spans="1:11" ht="18" x14ac:dyDescent="0.25">
      <c r="A157" s="699"/>
      <c r="B157" s="699"/>
      <c r="C157" s="699"/>
      <c r="D157" s="699"/>
      <c r="E157" s="699"/>
      <c r="F157" s="699"/>
      <c r="G157" s="699"/>
      <c r="H157" s="699"/>
      <c r="I157" s="699"/>
      <c r="J157" s="699"/>
      <c r="K157" s="699"/>
    </row>
    <row r="158" spans="1:11" ht="18" x14ac:dyDescent="0.25">
      <c r="A158" s="699"/>
      <c r="B158" s="699"/>
      <c r="C158" s="699"/>
      <c r="D158" s="699"/>
      <c r="E158" s="699"/>
      <c r="F158" s="699"/>
      <c r="G158" s="699"/>
      <c r="H158" s="699"/>
      <c r="I158" s="699"/>
      <c r="J158" s="699"/>
      <c r="K158" s="699"/>
    </row>
    <row r="159" spans="1:11" ht="18" x14ac:dyDescent="0.25">
      <c r="A159" s="699"/>
      <c r="B159" s="699"/>
      <c r="C159" s="699"/>
      <c r="D159" s="699"/>
      <c r="E159" s="699"/>
      <c r="F159" s="699"/>
      <c r="G159" s="699"/>
      <c r="H159" s="699"/>
      <c r="I159" s="699"/>
      <c r="J159" s="699"/>
      <c r="K159" s="699"/>
    </row>
    <row r="160" spans="1:11" ht="18" x14ac:dyDescent="0.25">
      <c r="A160" s="699"/>
      <c r="B160" s="699"/>
      <c r="C160" s="699"/>
      <c r="D160" s="699"/>
      <c r="E160" s="699"/>
      <c r="F160" s="699"/>
      <c r="G160" s="699"/>
      <c r="H160" s="699"/>
      <c r="I160" s="699"/>
      <c r="J160" s="699"/>
      <c r="K160" s="699"/>
    </row>
    <row r="161" spans="1:11" ht="18" x14ac:dyDescent="0.25">
      <c r="A161" s="699"/>
      <c r="B161" s="699"/>
      <c r="C161" s="699"/>
      <c r="D161" s="699"/>
      <c r="E161" s="699"/>
      <c r="F161" s="699"/>
      <c r="G161" s="699"/>
      <c r="H161" s="699"/>
      <c r="I161" s="699"/>
      <c r="J161" s="699"/>
      <c r="K161" s="699"/>
    </row>
    <row r="162" spans="1:11" ht="18" x14ac:dyDescent="0.25">
      <c r="A162" s="699"/>
      <c r="B162" s="699"/>
      <c r="C162" s="699"/>
      <c r="D162" s="699"/>
      <c r="E162" s="699"/>
      <c r="F162" s="699"/>
      <c r="G162" s="699"/>
      <c r="H162" s="699"/>
      <c r="I162" s="699"/>
      <c r="J162" s="699"/>
      <c r="K162" s="699"/>
    </row>
    <row r="163" spans="1:11" ht="18" x14ac:dyDescent="0.25">
      <c r="A163" s="699"/>
      <c r="B163" s="699"/>
      <c r="C163" s="699"/>
      <c r="D163" s="699"/>
      <c r="E163" s="699"/>
      <c r="F163" s="699"/>
      <c r="G163" s="699"/>
      <c r="H163" s="699"/>
      <c r="I163" s="699"/>
      <c r="J163" s="699"/>
      <c r="K163" s="699"/>
    </row>
    <row r="164" spans="1:11" ht="18" x14ac:dyDescent="0.25">
      <c r="A164" s="699"/>
      <c r="B164" s="699"/>
      <c r="C164" s="699"/>
      <c r="D164" s="699"/>
      <c r="E164" s="699"/>
      <c r="F164" s="699"/>
      <c r="G164" s="699"/>
      <c r="H164" s="699"/>
      <c r="I164" s="699"/>
      <c r="J164" s="699"/>
      <c r="K164" s="699"/>
    </row>
    <row r="165" spans="1:11" ht="18" x14ac:dyDescent="0.25">
      <c r="A165" s="699"/>
      <c r="B165" s="699"/>
      <c r="C165" s="699"/>
      <c r="D165" s="699"/>
      <c r="E165" s="699"/>
      <c r="F165" s="699"/>
      <c r="G165" s="699"/>
      <c r="H165" s="699"/>
      <c r="I165" s="699"/>
      <c r="J165" s="699"/>
      <c r="K165" s="699"/>
    </row>
    <row r="166" spans="1:11" ht="18" x14ac:dyDescent="0.25">
      <c r="A166" s="699"/>
      <c r="B166" s="699"/>
      <c r="C166" s="699"/>
      <c r="D166" s="699"/>
      <c r="E166" s="699"/>
      <c r="F166" s="699"/>
      <c r="G166" s="699"/>
      <c r="H166" s="699"/>
      <c r="I166" s="699"/>
      <c r="J166" s="699"/>
      <c r="K166" s="699"/>
    </row>
    <row r="167" spans="1:11" ht="18" x14ac:dyDescent="0.25">
      <c r="A167" s="699"/>
      <c r="B167" s="699"/>
      <c r="C167" s="699"/>
      <c r="D167" s="699"/>
      <c r="E167" s="699"/>
      <c r="F167" s="699"/>
      <c r="G167" s="699"/>
      <c r="H167" s="699"/>
      <c r="I167" s="699"/>
      <c r="J167" s="699"/>
      <c r="K167" s="699"/>
    </row>
    <row r="168" spans="1:11" ht="18" x14ac:dyDescent="0.25">
      <c r="A168" s="699"/>
      <c r="B168" s="699"/>
      <c r="C168" s="699"/>
      <c r="D168" s="699"/>
      <c r="E168" s="699"/>
      <c r="F168" s="699"/>
      <c r="G168" s="699"/>
      <c r="H168" s="699"/>
      <c r="I168" s="699"/>
      <c r="J168" s="699"/>
      <c r="K168" s="699"/>
    </row>
    <row r="169" spans="1:11" ht="18" x14ac:dyDescent="0.25">
      <c r="A169" s="699"/>
      <c r="B169" s="699"/>
      <c r="C169" s="699"/>
      <c r="D169" s="699"/>
      <c r="E169" s="699"/>
      <c r="F169" s="699"/>
      <c r="G169" s="699"/>
      <c r="H169" s="699"/>
      <c r="I169" s="699"/>
      <c r="J169" s="699"/>
      <c r="K169" s="699"/>
    </row>
    <row r="170" spans="1:11" ht="18" x14ac:dyDescent="0.25">
      <c r="A170" s="699"/>
      <c r="B170" s="699"/>
      <c r="C170" s="699"/>
      <c r="D170" s="699"/>
      <c r="E170" s="699"/>
      <c r="F170" s="699"/>
      <c r="G170" s="699"/>
      <c r="H170" s="699"/>
      <c r="I170" s="699"/>
      <c r="J170" s="699"/>
      <c r="K170" s="699"/>
    </row>
    <row r="171" spans="1:11" ht="18" x14ac:dyDescent="0.25">
      <c r="A171" s="699"/>
      <c r="B171" s="699"/>
      <c r="C171" s="699"/>
      <c r="D171" s="699"/>
      <c r="E171" s="699"/>
      <c r="F171" s="699"/>
      <c r="G171" s="699"/>
      <c r="H171" s="699"/>
      <c r="I171" s="699"/>
      <c r="J171" s="699"/>
      <c r="K171" s="699"/>
    </row>
    <row r="172" spans="1:11" ht="18" x14ac:dyDescent="0.25">
      <c r="A172" s="699"/>
      <c r="B172" s="699"/>
      <c r="C172" s="699"/>
      <c r="D172" s="699"/>
      <c r="E172" s="699"/>
      <c r="F172" s="699"/>
      <c r="G172" s="699"/>
      <c r="H172" s="699"/>
      <c r="I172" s="699"/>
      <c r="J172" s="699"/>
      <c r="K172" s="699"/>
    </row>
    <row r="173" spans="1:11" ht="18" x14ac:dyDescent="0.25">
      <c r="A173" s="699"/>
      <c r="B173" s="699"/>
      <c r="C173" s="699"/>
      <c r="D173" s="699"/>
      <c r="E173" s="699"/>
      <c r="F173" s="699"/>
      <c r="G173" s="699"/>
      <c r="H173" s="699"/>
      <c r="I173" s="699"/>
      <c r="J173" s="699"/>
      <c r="K173" s="699"/>
    </row>
    <row r="174" spans="1:11" ht="18" x14ac:dyDescent="0.25">
      <c r="A174" s="699"/>
      <c r="B174" s="699"/>
      <c r="C174" s="699"/>
      <c r="D174" s="699"/>
      <c r="E174" s="699"/>
      <c r="F174" s="699"/>
      <c r="G174" s="699"/>
      <c r="H174" s="699"/>
      <c r="I174" s="699"/>
      <c r="J174" s="699"/>
      <c r="K174" s="699"/>
    </row>
    <row r="175" spans="1:11" ht="18" x14ac:dyDescent="0.25">
      <c r="A175" s="699"/>
      <c r="B175" s="699"/>
      <c r="C175" s="699"/>
      <c r="D175" s="699"/>
      <c r="E175" s="699"/>
      <c r="F175" s="699"/>
      <c r="G175" s="699"/>
      <c r="H175" s="699"/>
      <c r="I175" s="699"/>
      <c r="J175" s="699"/>
      <c r="K175" s="699"/>
    </row>
    <row r="176" spans="1:11" ht="18" x14ac:dyDescent="0.25">
      <c r="A176" s="699"/>
      <c r="B176" s="699"/>
      <c r="C176" s="699"/>
      <c r="D176" s="699"/>
      <c r="E176" s="699"/>
      <c r="F176" s="699"/>
      <c r="G176" s="699"/>
      <c r="H176" s="699"/>
      <c r="I176" s="699"/>
      <c r="J176" s="699"/>
      <c r="K176" s="699"/>
    </row>
    <row r="177" spans="1:11" ht="18" x14ac:dyDescent="0.25">
      <c r="A177" s="699"/>
      <c r="B177" s="699"/>
      <c r="C177" s="699"/>
      <c r="D177" s="699"/>
      <c r="E177" s="699"/>
      <c r="F177" s="699"/>
      <c r="G177" s="699"/>
      <c r="H177" s="699"/>
      <c r="I177" s="699"/>
      <c r="J177" s="699"/>
      <c r="K177" s="699"/>
    </row>
    <row r="178" spans="1:11" ht="18" x14ac:dyDescent="0.25">
      <c r="A178" s="699"/>
      <c r="B178" s="699"/>
      <c r="C178" s="699"/>
      <c r="D178" s="699"/>
      <c r="E178" s="699"/>
      <c r="F178" s="699"/>
      <c r="G178" s="699"/>
      <c r="H178" s="699"/>
      <c r="I178" s="699"/>
      <c r="J178" s="699"/>
      <c r="K178" s="699"/>
    </row>
    <row r="179" spans="1:11" ht="18" x14ac:dyDescent="0.25">
      <c r="A179" s="699"/>
      <c r="B179" s="699"/>
      <c r="C179" s="699"/>
      <c r="D179" s="699"/>
      <c r="E179" s="699"/>
      <c r="F179" s="699"/>
      <c r="G179" s="699"/>
      <c r="H179" s="699"/>
      <c r="I179" s="699"/>
      <c r="J179" s="699"/>
      <c r="K179" s="699"/>
    </row>
    <row r="180" spans="1:11" ht="18" x14ac:dyDescent="0.25">
      <c r="A180" s="699"/>
      <c r="B180" s="699"/>
      <c r="C180" s="699"/>
      <c r="D180" s="699"/>
      <c r="E180" s="699"/>
      <c r="F180" s="699"/>
      <c r="G180" s="699"/>
      <c r="H180" s="699"/>
      <c r="I180" s="699"/>
      <c r="J180" s="699"/>
      <c r="K180" s="699"/>
    </row>
    <row r="181" spans="1:11" ht="18" x14ac:dyDescent="0.25">
      <c r="A181" s="699"/>
      <c r="B181" s="699"/>
      <c r="C181" s="699"/>
      <c r="D181" s="699"/>
      <c r="E181" s="699"/>
      <c r="F181" s="699"/>
      <c r="G181" s="699"/>
      <c r="H181" s="699"/>
      <c r="I181" s="699"/>
      <c r="J181" s="699"/>
      <c r="K181" s="699"/>
    </row>
    <row r="182" spans="1:11" ht="18" x14ac:dyDescent="0.25">
      <c r="A182" s="699"/>
      <c r="B182" s="699"/>
      <c r="C182" s="699"/>
      <c r="D182" s="699"/>
      <c r="E182" s="699"/>
      <c r="F182" s="699"/>
      <c r="G182" s="699"/>
      <c r="H182" s="699"/>
      <c r="I182" s="699"/>
      <c r="J182" s="699"/>
      <c r="K182" s="699"/>
    </row>
    <row r="183" spans="1:11" ht="18" x14ac:dyDescent="0.25">
      <c r="A183" s="699"/>
      <c r="B183" s="699"/>
      <c r="C183" s="699"/>
      <c r="D183" s="699"/>
      <c r="E183" s="699"/>
      <c r="F183" s="699"/>
      <c r="G183" s="699"/>
      <c r="H183" s="699"/>
      <c r="I183" s="699"/>
      <c r="J183" s="699"/>
      <c r="K183" s="699"/>
    </row>
    <row r="184" spans="1:11" ht="18" x14ac:dyDescent="0.25">
      <c r="A184" s="699"/>
      <c r="B184" s="699"/>
      <c r="C184" s="699"/>
      <c r="D184" s="699"/>
      <c r="E184" s="699"/>
      <c r="F184" s="699"/>
      <c r="G184" s="699"/>
      <c r="H184" s="699"/>
      <c r="I184" s="699"/>
      <c r="J184" s="699"/>
      <c r="K184" s="699"/>
    </row>
    <row r="185" spans="1:11" ht="18" x14ac:dyDescent="0.25">
      <c r="A185" s="699"/>
      <c r="B185" s="699"/>
      <c r="C185" s="699"/>
      <c r="D185" s="699"/>
      <c r="E185" s="699"/>
      <c r="F185" s="699"/>
      <c r="G185" s="699"/>
      <c r="H185" s="699"/>
      <c r="I185" s="699"/>
      <c r="J185" s="699"/>
      <c r="K185" s="699"/>
    </row>
    <row r="186" spans="1:11" ht="18" x14ac:dyDescent="0.25">
      <c r="A186" s="699"/>
      <c r="B186" s="699"/>
      <c r="C186" s="699"/>
      <c r="D186" s="699"/>
      <c r="E186" s="699"/>
      <c r="F186" s="699"/>
      <c r="G186" s="699"/>
      <c r="H186" s="699"/>
      <c r="I186" s="699"/>
      <c r="J186" s="699"/>
      <c r="K186" s="699"/>
    </row>
    <row r="187" spans="1:11" ht="18" x14ac:dyDescent="0.25">
      <c r="A187" s="699"/>
      <c r="B187" s="699"/>
      <c r="C187" s="699"/>
      <c r="D187" s="699"/>
      <c r="E187" s="699"/>
      <c r="F187" s="699"/>
      <c r="G187" s="699"/>
      <c r="H187" s="699"/>
      <c r="I187" s="699"/>
      <c r="J187" s="699"/>
      <c r="K187" s="699"/>
    </row>
    <row r="188" spans="1:11" ht="18" x14ac:dyDescent="0.25">
      <c r="A188" s="699"/>
      <c r="B188" s="699"/>
      <c r="C188" s="699"/>
      <c r="D188" s="699"/>
      <c r="E188" s="699"/>
      <c r="F188" s="699"/>
      <c r="G188" s="699"/>
      <c r="H188" s="699"/>
      <c r="I188" s="699"/>
      <c r="J188" s="699"/>
      <c r="K188" s="699"/>
    </row>
  </sheetData>
  <mergeCells count="80">
    <mergeCell ref="B19:B20"/>
    <mergeCell ref="B21:C21"/>
    <mergeCell ref="P21:Q21"/>
    <mergeCell ref="Q19:Q20"/>
    <mergeCell ref="M5:O5"/>
    <mergeCell ref="P13:R13"/>
    <mergeCell ref="R4:R7"/>
    <mergeCell ref="R10:R12"/>
    <mergeCell ref="R14:R17"/>
    <mergeCell ref="P31:R31"/>
    <mergeCell ref="P18:R18"/>
    <mergeCell ref="R19:R24"/>
    <mergeCell ref="P25:R25"/>
    <mergeCell ref="P24:Q24"/>
    <mergeCell ref="Q26:Q27"/>
    <mergeCell ref="P28:Q28"/>
    <mergeCell ref="Q22:Q23"/>
    <mergeCell ref="R26:R27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D5:F5"/>
    <mergeCell ref="G5:I5"/>
    <mergeCell ref="J5:L5"/>
    <mergeCell ref="A26:A27"/>
    <mergeCell ref="A55:C55"/>
    <mergeCell ref="P55:R55"/>
    <mergeCell ref="A50:C50"/>
    <mergeCell ref="P50:Q50"/>
    <mergeCell ref="R51:R52"/>
    <mergeCell ref="A51:A53"/>
    <mergeCell ref="R45:R49"/>
    <mergeCell ref="A54:C54"/>
    <mergeCell ref="P54:R54"/>
    <mergeCell ref="P44:R44"/>
    <mergeCell ref="P41:R41"/>
    <mergeCell ref="A45:A49"/>
    <mergeCell ref="A44:C44"/>
    <mergeCell ref="A41:C41"/>
    <mergeCell ref="R42:R43"/>
    <mergeCell ref="A36:A40"/>
    <mergeCell ref="B39:C39"/>
    <mergeCell ref="A10:A12"/>
    <mergeCell ref="A14:A17"/>
    <mergeCell ref="A42:A43"/>
    <mergeCell ref="A19:A24"/>
    <mergeCell ref="A13:C13"/>
    <mergeCell ref="B22:B23"/>
    <mergeCell ref="A18:C18"/>
    <mergeCell ref="B24:C24"/>
    <mergeCell ref="A25:C25"/>
    <mergeCell ref="A32:A35"/>
    <mergeCell ref="B32:B35"/>
    <mergeCell ref="C32:C35"/>
    <mergeCell ref="B26:B27"/>
    <mergeCell ref="B28:C28"/>
    <mergeCell ref="R32:R35"/>
    <mergeCell ref="Q37:Q38"/>
    <mergeCell ref="P39:Q39"/>
    <mergeCell ref="G33:I33"/>
    <mergeCell ref="B37:B38"/>
    <mergeCell ref="P32:P35"/>
    <mergeCell ref="Q32:Q35"/>
    <mergeCell ref="G32:I32"/>
    <mergeCell ref="D33:F33"/>
    <mergeCell ref="J33:L33"/>
    <mergeCell ref="M33:O33"/>
    <mergeCell ref="J32:L32"/>
    <mergeCell ref="M32:O32"/>
    <mergeCell ref="D32:F32"/>
    <mergeCell ref="R36:R40"/>
  </mergeCells>
  <printOptions horizontalCentered="1"/>
  <pageMargins left="0.643700787" right="0.643700787" top="0.78740157480314998" bottom="0.643700787" header="0.78740157480314998" footer="0.643700787"/>
  <pageSetup paperSize="9" scale="70" firstPageNumber="125" orientation="landscape" useFirstPageNumber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0"/>
  <sheetViews>
    <sheetView rightToLeft="1" view="pageBreakPreview" topLeftCell="A22" zoomScale="79" zoomScaleNormal="75" zoomScaleSheetLayoutView="79" workbookViewId="0">
      <selection activeCell="B36" sqref="B36:M36"/>
    </sheetView>
  </sheetViews>
  <sheetFormatPr defaultColWidth="10.28515625" defaultRowHeight="12.75" x14ac:dyDescent="0.2"/>
  <cols>
    <col min="1" max="1" width="27.140625" style="1" customWidth="1"/>
    <col min="2" max="10" width="9" style="1" customWidth="1"/>
    <col min="11" max="13" width="9" style="128" customWidth="1"/>
    <col min="14" max="14" width="29.7109375" style="1" customWidth="1"/>
    <col min="15" max="17" width="10.28515625" style="1"/>
    <col min="18" max="18" width="13.28515625" style="1" customWidth="1"/>
    <col min="19" max="16384" width="10.28515625" style="1"/>
  </cols>
  <sheetData>
    <row r="1" spans="1:16" ht="31.5" customHeight="1" x14ac:dyDescent="0.2">
      <c r="A1" s="3251" t="s">
        <v>2702</v>
      </c>
      <c r="B1" s="3251"/>
      <c r="C1" s="3251"/>
      <c r="D1" s="3251"/>
      <c r="E1" s="3251"/>
      <c r="F1" s="3251"/>
      <c r="G1" s="3251"/>
      <c r="H1" s="3251"/>
      <c r="I1" s="3251"/>
      <c r="J1" s="3251"/>
      <c r="K1" s="3251"/>
      <c r="L1" s="3251"/>
      <c r="M1" s="3251"/>
      <c r="N1" s="3251"/>
      <c r="O1" s="688"/>
      <c r="P1" s="688"/>
    </row>
    <row r="2" spans="1:16" ht="30" customHeight="1" x14ac:dyDescent="0.2">
      <c r="A2" s="3271" t="s">
        <v>2703</v>
      </c>
      <c r="B2" s="3271"/>
      <c r="C2" s="3271"/>
      <c r="D2" s="3271"/>
      <c r="E2" s="3271"/>
      <c r="F2" s="3271"/>
      <c r="G2" s="3271"/>
      <c r="H2" s="3271"/>
      <c r="I2" s="3271"/>
      <c r="J2" s="3271"/>
      <c r="K2" s="3271"/>
      <c r="L2" s="3271"/>
      <c r="M2" s="3271"/>
      <c r="N2" s="3271"/>
      <c r="O2" s="689"/>
      <c r="P2" s="689"/>
    </row>
    <row r="3" spans="1:16" s="691" customFormat="1" ht="30.75" customHeight="1" thickBot="1" x14ac:dyDescent="0.3">
      <c r="A3" s="690" t="s">
        <v>2701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795" t="s">
        <v>1640</v>
      </c>
      <c r="O3" s="690"/>
      <c r="P3" s="690"/>
    </row>
    <row r="4" spans="1:16" s="691" customFormat="1" ht="23.25" customHeight="1" thickTop="1" x14ac:dyDescent="0.25">
      <c r="A4" s="2965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2847" t="s">
        <v>31</v>
      </c>
      <c r="L4" s="2847"/>
      <c r="M4" s="2847"/>
      <c r="N4" s="3112" t="s">
        <v>98</v>
      </c>
    </row>
    <row r="5" spans="1:16" s="691" customFormat="1" ht="18.75" customHeight="1" x14ac:dyDescent="0.25">
      <c r="A5" s="2966"/>
      <c r="B5" s="3187" t="s">
        <v>94</v>
      </c>
      <c r="C5" s="3187"/>
      <c r="D5" s="3187"/>
      <c r="E5" s="3187" t="s">
        <v>95</v>
      </c>
      <c r="F5" s="3187"/>
      <c r="G5" s="3187"/>
      <c r="H5" s="3187" t="s">
        <v>96</v>
      </c>
      <c r="I5" s="3187"/>
      <c r="J5" s="3187"/>
      <c r="K5" s="2827" t="s">
        <v>116</v>
      </c>
      <c r="L5" s="2827"/>
      <c r="M5" s="2827"/>
      <c r="N5" s="3113"/>
    </row>
    <row r="6" spans="1:16" ht="22.5" customHeight="1" x14ac:dyDescent="0.2">
      <c r="A6" s="2966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13"/>
    </row>
    <row r="7" spans="1:16" ht="24.95" customHeight="1" thickBot="1" x14ac:dyDescent="0.25">
      <c r="A7" s="2967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114"/>
    </row>
    <row r="8" spans="1:16" ht="24.95" customHeight="1" x14ac:dyDescent="0.2">
      <c r="A8" s="2022" t="s">
        <v>34</v>
      </c>
      <c r="B8" s="2638">
        <v>0</v>
      </c>
      <c r="C8" s="2638">
        <v>0</v>
      </c>
      <c r="D8" s="2638">
        <v>0</v>
      </c>
      <c r="E8" s="2638">
        <v>2</v>
      </c>
      <c r="F8" s="2638">
        <v>3</v>
      </c>
      <c r="G8" s="2638">
        <v>5</v>
      </c>
      <c r="H8" s="2638">
        <v>0</v>
      </c>
      <c r="I8" s="2638">
        <v>0</v>
      </c>
      <c r="J8" s="2638">
        <v>0</v>
      </c>
      <c r="K8" s="2623">
        <f>SUM(B8,E8,H8)</f>
        <v>2</v>
      </c>
      <c r="L8" s="2623">
        <f t="shared" ref="L8:M8" si="0">SUM(C8,F8,I8)</f>
        <v>3</v>
      </c>
      <c r="M8" s="2623">
        <f t="shared" si="0"/>
        <v>5</v>
      </c>
      <c r="N8" s="670" t="s">
        <v>128</v>
      </c>
    </row>
    <row r="9" spans="1:16" ht="34.5" customHeight="1" x14ac:dyDescent="0.2">
      <c r="A9" s="1552" t="s">
        <v>35</v>
      </c>
      <c r="B9" s="2623">
        <v>0</v>
      </c>
      <c r="C9" s="2623">
        <v>0</v>
      </c>
      <c r="D9" s="2623">
        <v>0</v>
      </c>
      <c r="E9" s="2623">
        <v>15</v>
      </c>
      <c r="F9" s="2623">
        <v>18</v>
      </c>
      <c r="G9" s="2623">
        <v>33</v>
      </c>
      <c r="H9" s="2623">
        <v>0</v>
      </c>
      <c r="I9" s="2623">
        <v>0</v>
      </c>
      <c r="J9" s="2623">
        <v>0</v>
      </c>
      <c r="K9" s="2623">
        <f>SUM(B9,E9,H9)</f>
        <v>15</v>
      </c>
      <c r="L9" s="2623">
        <f>SUM(C9,F9,I9)</f>
        <v>18</v>
      </c>
      <c r="M9" s="2623">
        <f>SUM(K9:L9)</f>
        <v>33</v>
      </c>
      <c r="N9" s="1548" t="s">
        <v>100</v>
      </c>
    </row>
    <row r="10" spans="1:16" ht="34.5" customHeight="1" x14ac:dyDescent="0.2">
      <c r="A10" s="1831" t="s">
        <v>38</v>
      </c>
      <c r="B10" s="2623">
        <v>0</v>
      </c>
      <c r="C10" s="2623">
        <v>0</v>
      </c>
      <c r="D10" s="2623">
        <v>0</v>
      </c>
      <c r="E10" s="2623">
        <v>57</v>
      </c>
      <c r="F10" s="2623">
        <v>48</v>
      </c>
      <c r="G10" s="2623">
        <v>105</v>
      </c>
      <c r="H10" s="2623">
        <v>0</v>
      </c>
      <c r="I10" s="2623">
        <v>0</v>
      </c>
      <c r="J10" s="2623">
        <v>0</v>
      </c>
      <c r="K10" s="2623">
        <f t="shared" ref="K10:M16" si="1">SUM(B10,E10,H10)</f>
        <v>57</v>
      </c>
      <c r="L10" s="2623">
        <f t="shared" si="1"/>
        <v>48</v>
      </c>
      <c r="M10" s="2623">
        <f t="shared" si="1"/>
        <v>105</v>
      </c>
      <c r="N10" s="769" t="s">
        <v>1501</v>
      </c>
    </row>
    <row r="11" spans="1:16" ht="43.5" customHeight="1" x14ac:dyDescent="0.2">
      <c r="A11" s="412" t="s">
        <v>210</v>
      </c>
      <c r="B11" s="2623">
        <v>10</v>
      </c>
      <c r="C11" s="2623">
        <v>4</v>
      </c>
      <c r="D11" s="2623">
        <v>14</v>
      </c>
      <c r="E11" s="2623">
        <v>89</v>
      </c>
      <c r="F11" s="2623">
        <v>65</v>
      </c>
      <c r="G11" s="2623">
        <v>154</v>
      </c>
      <c r="H11" s="2623">
        <v>0</v>
      </c>
      <c r="I11" s="2623">
        <v>0</v>
      </c>
      <c r="J11" s="2623">
        <v>0</v>
      </c>
      <c r="K11" s="2623">
        <f t="shared" si="1"/>
        <v>99</v>
      </c>
      <c r="L11" s="2623">
        <f t="shared" si="1"/>
        <v>69</v>
      </c>
      <c r="M11" s="2623">
        <f t="shared" si="1"/>
        <v>168</v>
      </c>
      <c r="N11" s="739" t="s">
        <v>409</v>
      </c>
    </row>
    <row r="12" spans="1:16" ht="26.25" customHeight="1" x14ac:dyDescent="0.2">
      <c r="A12" s="745" t="s">
        <v>1273</v>
      </c>
      <c r="B12" s="2623">
        <v>0</v>
      </c>
      <c r="C12" s="2623">
        <v>0</v>
      </c>
      <c r="D12" s="2623">
        <v>0</v>
      </c>
      <c r="E12" s="2623">
        <v>0</v>
      </c>
      <c r="F12" s="2623">
        <v>136</v>
      </c>
      <c r="G12" s="2623">
        <v>136</v>
      </c>
      <c r="H12" s="2623">
        <v>0</v>
      </c>
      <c r="I12" s="2623">
        <v>0</v>
      </c>
      <c r="J12" s="2623">
        <v>0</v>
      </c>
      <c r="K12" s="2623">
        <f t="shared" ref="K12" si="2">SUM(B12,E12,H12)</f>
        <v>0</v>
      </c>
      <c r="L12" s="2623">
        <f t="shared" ref="L12" si="3">SUM(C12,F12,I12)</f>
        <v>136</v>
      </c>
      <c r="M12" s="2623">
        <f t="shared" ref="M12" si="4">SUM(D12,G12,J12)</f>
        <v>136</v>
      </c>
      <c r="N12" s="231" t="s">
        <v>289</v>
      </c>
    </row>
    <row r="13" spans="1:16" ht="27.75" customHeight="1" x14ac:dyDescent="0.2">
      <c r="A13" s="692" t="s">
        <v>205</v>
      </c>
      <c r="B13" s="2091">
        <v>0</v>
      </c>
      <c r="C13" s="2091">
        <v>0</v>
      </c>
      <c r="D13" s="2091">
        <v>0</v>
      </c>
      <c r="E13" s="2091">
        <v>188</v>
      </c>
      <c r="F13" s="2091">
        <v>137</v>
      </c>
      <c r="G13" s="2091">
        <v>325</v>
      </c>
      <c r="H13" s="2091">
        <v>68</v>
      </c>
      <c r="I13" s="2091">
        <v>51</v>
      </c>
      <c r="J13" s="2091">
        <v>119</v>
      </c>
      <c r="K13" s="2623">
        <f t="shared" si="1"/>
        <v>256</v>
      </c>
      <c r="L13" s="2623">
        <f t="shared" si="1"/>
        <v>188</v>
      </c>
      <c r="M13" s="2623">
        <f t="shared" si="1"/>
        <v>444</v>
      </c>
      <c r="N13" s="733" t="s">
        <v>206</v>
      </c>
    </row>
    <row r="14" spans="1:16" ht="24.95" customHeight="1" x14ac:dyDescent="0.2">
      <c r="A14" s="692" t="s">
        <v>41</v>
      </c>
      <c r="B14" s="2091">
        <v>0</v>
      </c>
      <c r="C14" s="2091">
        <v>0</v>
      </c>
      <c r="D14" s="2091">
        <v>0</v>
      </c>
      <c r="E14" s="2091">
        <v>126</v>
      </c>
      <c r="F14" s="2091">
        <v>92</v>
      </c>
      <c r="G14" s="2091">
        <v>218</v>
      </c>
      <c r="H14" s="2091">
        <v>82</v>
      </c>
      <c r="I14" s="2091">
        <v>26</v>
      </c>
      <c r="J14" s="2091">
        <v>108</v>
      </c>
      <c r="K14" s="2623">
        <f>SUM(B14,E14,H14)</f>
        <v>208</v>
      </c>
      <c r="L14" s="2623">
        <f>SUM(C14,F14,I14)</f>
        <v>118</v>
      </c>
      <c r="M14" s="2623">
        <f>SUM(D14,G14,J14)</f>
        <v>326</v>
      </c>
      <c r="N14" s="730" t="s">
        <v>144</v>
      </c>
    </row>
    <row r="15" spans="1:16" ht="24.95" customHeight="1" x14ac:dyDescent="0.2">
      <c r="A15" s="692" t="s">
        <v>753</v>
      </c>
      <c r="B15" s="2091">
        <v>0</v>
      </c>
      <c r="C15" s="2091">
        <v>0</v>
      </c>
      <c r="D15" s="2091">
        <v>0</v>
      </c>
      <c r="E15" s="2091">
        <v>38</v>
      </c>
      <c r="F15" s="2091">
        <v>28</v>
      </c>
      <c r="G15" s="2091">
        <v>66</v>
      </c>
      <c r="H15" s="2091">
        <v>0</v>
      </c>
      <c r="I15" s="2091">
        <v>0</v>
      </c>
      <c r="J15" s="2091">
        <v>0</v>
      </c>
      <c r="K15" s="2623">
        <f t="shared" si="1"/>
        <v>38</v>
      </c>
      <c r="L15" s="2623">
        <f t="shared" si="1"/>
        <v>28</v>
      </c>
      <c r="M15" s="2623">
        <f t="shared" si="1"/>
        <v>66</v>
      </c>
      <c r="N15" s="1432" t="s">
        <v>448</v>
      </c>
    </row>
    <row r="16" spans="1:16" ht="26.25" customHeight="1" thickBot="1" x14ac:dyDescent="0.25">
      <c r="A16" s="683" t="s">
        <v>40</v>
      </c>
      <c r="B16" s="2627">
        <v>0</v>
      </c>
      <c r="C16" s="2627">
        <v>0</v>
      </c>
      <c r="D16" s="2627">
        <v>0</v>
      </c>
      <c r="E16" s="2627">
        <v>75</v>
      </c>
      <c r="F16" s="2627">
        <v>66</v>
      </c>
      <c r="G16" s="2627">
        <v>141</v>
      </c>
      <c r="H16" s="2627">
        <v>0</v>
      </c>
      <c r="I16" s="2627">
        <v>0</v>
      </c>
      <c r="J16" s="2627">
        <v>0</v>
      </c>
      <c r="K16" s="2636">
        <f t="shared" si="1"/>
        <v>75</v>
      </c>
      <c r="L16" s="2636">
        <f t="shared" si="1"/>
        <v>66</v>
      </c>
      <c r="M16" s="2636">
        <f t="shared" si="1"/>
        <v>141</v>
      </c>
      <c r="N16" s="738" t="s">
        <v>124</v>
      </c>
    </row>
    <row r="17" spans="1:14" ht="27.75" customHeight="1" thickBot="1" x14ac:dyDescent="0.25">
      <c r="A17" s="682" t="s">
        <v>87</v>
      </c>
      <c r="B17" s="2628">
        <f>SUM(B8:B16)</f>
        <v>10</v>
      </c>
      <c r="C17" s="2628">
        <f t="shared" ref="C17:L17" si="5">SUM(C8:C16)</f>
        <v>4</v>
      </c>
      <c r="D17" s="2628">
        <f t="shared" si="5"/>
        <v>14</v>
      </c>
      <c r="E17" s="2628">
        <f t="shared" si="5"/>
        <v>590</v>
      </c>
      <c r="F17" s="2628">
        <f t="shared" si="5"/>
        <v>593</v>
      </c>
      <c r="G17" s="2628">
        <f t="shared" si="5"/>
        <v>1183</v>
      </c>
      <c r="H17" s="2628">
        <v>151</v>
      </c>
      <c r="I17" s="2628">
        <f t="shared" si="5"/>
        <v>77</v>
      </c>
      <c r="J17" s="2628">
        <f t="shared" si="5"/>
        <v>227</v>
      </c>
      <c r="K17" s="2628">
        <v>751</v>
      </c>
      <c r="L17" s="2628">
        <f t="shared" si="5"/>
        <v>674</v>
      </c>
      <c r="M17" s="2628">
        <v>1425</v>
      </c>
      <c r="N17" s="127" t="s">
        <v>147</v>
      </c>
    </row>
    <row r="18" spans="1:14" s="602" customFormat="1" ht="27" customHeight="1" thickTop="1" x14ac:dyDescent="0.2">
      <c r="K18" s="695"/>
      <c r="L18" s="695"/>
      <c r="M18" s="695"/>
    </row>
    <row r="31" spans="1:14" ht="28.5" customHeight="1" x14ac:dyDescent="0.2">
      <c r="A31" s="3251" t="s">
        <v>2705</v>
      </c>
      <c r="B31" s="3251"/>
      <c r="C31" s="3251"/>
      <c r="D31" s="3251"/>
      <c r="E31" s="3251"/>
      <c r="F31" s="3251"/>
      <c r="G31" s="3251"/>
      <c r="H31" s="3251"/>
      <c r="I31" s="3251"/>
      <c r="J31" s="3251"/>
      <c r="K31" s="3251"/>
      <c r="L31" s="3251"/>
      <c r="M31" s="3251"/>
      <c r="N31" s="3251"/>
    </row>
    <row r="32" spans="1:14" ht="28.5" customHeight="1" x14ac:dyDescent="0.2">
      <c r="A32" s="3271" t="s">
        <v>2703</v>
      </c>
      <c r="B32" s="3271"/>
      <c r="C32" s="3271"/>
      <c r="D32" s="3271"/>
      <c r="E32" s="3271"/>
      <c r="F32" s="3271"/>
      <c r="G32" s="3271"/>
      <c r="H32" s="3271"/>
      <c r="I32" s="3271"/>
      <c r="J32" s="3271"/>
      <c r="K32" s="3271"/>
      <c r="L32" s="3271"/>
      <c r="M32" s="3271"/>
      <c r="N32" s="3271"/>
    </row>
    <row r="33" spans="1:14" ht="28.5" customHeight="1" thickBot="1" x14ac:dyDescent="0.3">
      <c r="A33" s="690" t="s">
        <v>2143</v>
      </c>
      <c r="B33" s="690"/>
      <c r="C33" s="690"/>
      <c r="D33" s="690"/>
      <c r="E33" s="690"/>
      <c r="F33" s="690"/>
      <c r="G33" s="690"/>
      <c r="H33" s="690"/>
      <c r="I33" s="690"/>
      <c r="J33" s="690"/>
      <c r="K33" s="690"/>
      <c r="L33" s="690"/>
      <c r="M33" s="690"/>
      <c r="N33" s="1785" t="s">
        <v>2704</v>
      </c>
    </row>
    <row r="34" spans="1:14" ht="28.5" customHeight="1" thickTop="1" x14ac:dyDescent="0.2">
      <c r="A34" s="2965" t="s">
        <v>32</v>
      </c>
      <c r="B34" s="2968" t="s">
        <v>33</v>
      </c>
      <c r="C34" s="2968"/>
      <c r="D34" s="2968"/>
      <c r="E34" s="2968" t="s">
        <v>1</v>
      </c>
      <c r="F34" s="2968"/>
      <c r="G34" s="2968"/>
      <c r="H34" s="2968" t="s">
        <v>2</v>
      </c>
      <c r="I34" s="2968"/>
      <c r="J34" s="2968"/>
      <c r="K34" s="2847" t="s">
        <v>31</v>
      </c>
      <c r="L34" s="2847"/>
      <c r="M34" s="2847"/>
      <c r="N34" s="3112" t="s">
        <v>98</v>
      </c>
    </row>
    <row r="35" spans="1:14" ht="28.5" customHeight="1" x14ac:dyDescent="0.2">
      <c r="A35" s="2966"/>
      <c r="B35" s="3187" t="s">
        <v>94</v>
      </c>
      <c r="C35" s="3187"/>
      <c r="D35" s="3187"/>
      <c r="E35" s="3187" t="s">
        <v>95</v>
      </c>
      <c r="F35" s="3187"/>
      <c r="G35" s="3187"/>
      <c r="H35" s="3187" t="s">
        <v>96</v>
      </c>
      <c r="I35" s="3187"/>
      <c r="J35" s="3187"/>
      <c r="K35" s="2827" t="s">
        <v>116</v>
      </c>
      <c r="L35" s="2827"/>
      <c r="M35" s="2827"/>
      <c r="N35" s="3113"/>
    </row>
    <row r="36" spans="1:14" ht="28.5" customHeight="1" x14ac:dyDescent="0.2">
      <c r="A36" s="2966"/>
      <c r="B36" s="2559" t="s">
        <v>204</v>
      </c>
      <c r="C36" s="2559" t="s">
        <v>2833</v>
      </c>
      <c r="D36" s="2559" t="s">
        <v>26</v>
      </c>
      <c r="E36" s="2559" t="s">
        <v>204</v>
      </c>
      <c r="F36" s="2559" t="s">
        <v>2833</v>
      </c>
      <c r="G36" s="2559" t="s">
        <v>26</v>
      </c>
      <c r="H36" s="2559" t="s">
        <v>204</v>
      </c>
      <c r="I36" s="2559" t="s">
        <v>2833</v>
      </c>
      <c r="J36" s="2559" t="s">
        <v>26</v>
      </c>
      <c r="K36" s="2559" t="s">
        <v>204</v>
      </c>
      <c r="L36" s="2559" t="s">
        <v>2833</v>
      </c>
      <c r="M36" s="2559" t="s">
        <v>26</v>
      </c>
      <c r="N36" s="3113"/>
    </row>
    <row r="37" spans="1:14" ht="28.5" customHeight="1" thickBot="1" x14ac:dyDescent="0.25">
      <c r="A37" s="2967"/>
      <c r="B37" s="79" t="s">
        <v>181</v>
      </c>
      <c r="C37" s="79" t="s">
        <v>182</v>
      </c>
      <c r="D37" s="79" t="s">
        <v>183</v>
      </c>
      <c r="E37" s="79" t="s">
        <v>181</v>
      </c>
      <c r="F37" s="79" t="s">
        <v>182</v>
      </c>
      <c r="G37" s="79" t="s">
        <v>183</v>
      </c>
      <c r="H37" s="79" t="s">
        <v>181</v>
      </c>
      <c r="I37" s="79" t="s">
        <v>182</v>
      </c>
      <c r="J37" s="79" t="s">
        <v>183</v>
      </c>
      <c r="K37" s="79" t="s">
        <v>181</v>
      </c>
      <c r="L37" s="79" t="s">
        <v>182</v>
      </c>
      <c r="M37" s="79" t="s">
        <v>183</v>
      </c>
      <c r="N37" s="3114"/>
    </row>
    <row r="38" spans="1:14" ht="39" customHeight="1" thickBot="1" x14ac:dyDescent="0.25">
      <c r="A38" s="692" t="s">
        <v>41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1</v>
      </c>
      <c r="I38" s="12">
        <v>0</v>
      </c>
      <c r="J38" s="12">
        <v>1</v>
      </c>
      <c r="K38" s="12">
        <v>1</v>
      </c>
      <c r="L38" s="12">
        <v>0</v>
      </c>
      <c r="M38" s="12">
        <v>1</v>
      </c>
      <c r="N38" s="1548" t="s">
        <v>144</v>
      </c>
    </row>
    <row r="39" spans="1:14" ht="39" customHeight="1" thickBot="1" x14ac:dyDescent="0.25">
      <c r="A39" s="682" t="s">
        <v>87</v>
      </c>
      <c r="B39" s="2619">
        <f>SUM(B38)</f>
        <v>0</v>
      </c>
      <c r="C39" s="2619">
        <f t="shared" ref="C39:M39" si="6">SUM(C38)</f>
        <v>0</v>
      </c>
      <c r="D39" s="2619">
        <f t="shared" si="6"/>
        <v>0</v>
      </c>
      <c r="E39" s="2619">
        <f t="shared" si="6"/>
        <v>0</v>
      </c>
      <c r="F39" s="2619">
        <f t="shared" si="6"/>
        <v>0</v>
      </c>
      <c r="G39" s="2619">
        <f t="shared" si="6"/>
        <v>0</v>
      </c>
      <c r="H39" s="2619">
        <f t="shared" si="6"/>
        <v>1</v>
      </c>
      <c r="I39" s="2619">
        <f t="shared" si="6"/>
        <v>0</v>
      </c>
      <c r="J39" s="2619">
        <f t="shared" si="6"/>
        <v>1</v>
      </c>
      <c r="K39" s="2619">
        <f t="shared" si="6"/>
        <v>1</v>
      </c>
      <c r="L39" s="2619">
        <f t="shared" si="6"/>
        <v>0</v>
      </c>
      <c r="M39" s="2619">
        <f t="shared" si="6"/>
        <v>1</v>
      </c>
      <c r="N39" s="127" t="s">
        <v>147</v>
      </c>
    </row>
    <row r="40" spans="1:14" ht="13.5" thickTop="1" x14ac:dyDescent="0.2"/>
  </sheetData>
  <mergeCells count="24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A31:N31"/>
    <mergeCell ref="A32:N32"/>
    <mergeCell ref="A34:A37"/>
    <mergeCell ref="B34:D34"/>
    <mergeCell ref="E34:G34"/>
    <mergeCell ref="H34:J34"/>
    <mergeCell ref="K34:M34"/>
    <mergeCell ref="N34:N37"/>
    <mergeCell ref="B35:D35"/>
    <mergeCell ref="E35:G35"/>
    <mergeCell ref="H35:J35"/>
    <mergeCell ref="K35:M35"/>
  </mergeCells>
  <printOptions horizontalCentered="1"/>
  <pageMargins left="0.643700787" right="0.643700787" top="0.78740157480314998" bottom="0.643700787" header="0.78740157480314998" footer="0.643700787"/>
  <pageSetup paperSize="9" scale="80" firstPageNumber="128" orientation="landscape" useFirstPageNumber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93"/>
  <sheetViews>
    <sheetView rightToLeft="1" view="pageBreakPreview" topLeftCell="A52" zoomScale="75" zoomScaleNormal="60" zoomScaleSheetLayoutView="75" workbookViewId="0">
      <selection activeCell="H72" sqref="H72"/>
    </sheetView>
  </sheetViews>
  <sheetFormatPr defaultColWidth="10.28515625" defaultRowHeight="12.75" x14ac:dyDescent="0.2"/>
  <cols>
    <col min="1" max="1" width="14" style="697" customWidth="1"/>
    <col min="2" max="2" width="16.42578125" style="697" customWidth="1"/>
    <col min="3" max="3" width="19.140625" style="697" customWidth="1"/>
    <col min="4" max="4" width="7.42578125" style="697" customWidth="1"/>
    <col min="5" max="5" width="7.85546875" style="697" customWidth="1"/>
    <col min="6" max="6" width="7" style="697" customWidth="1"/>
    <col min="7" max="7" width="6.5703125" style="697" customWidth="1"/>
    <col min="8" max="10" width="7.42578125" style="697" customWidth="1"/>
    <col min="11" max="11" width="6" style="697" customWidth="1"/>
    <col min="12" max="15" width="7.42578125" style="697" customWidth="1"/>
    <col min="16" max="16" width="21.42578125" style="697" customWidth="1"/>
    <col min="17" max="17" width="21" style="697" customWidth="1"/>
    <col min="18" max="18" width="14.5703125" style="697" customWidth="1"/>
    <col min="19" max="16384" width="10.28515625" style="697"/>
  </cols>
  <sheetData>
    <row r="1" spans="1:18" ht="22.5" customHeight="1" x14ac:dyDescent="0.2">
      <c r="A1" s="3188" t="s">
        <v>2708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37.5" customHeight="1" x14ac:dyDescent="0.2">
      <c r="A2" s="3189" t="s">
        <v>2709</v>
      </c>
      <c r="B2" s="3189"/>
      <c r="C2" s="3189"/>
      <c r="D2" s="3189"/>
      <c r="E2" s="3189"/>
      <c r="F2" s="3189"/>
      <c r="G2" s="3189"/>
      <c r="H2" s="3189"/>
      <c r="I2" s="3189"/>
      <c r="J2" s="3189"/>
      <c r="K2" s="3189"/>
      <c r="L2" s="3189"/>
      <c r="M2" s="3189"/>
      <c r="N2" s="3189"/>
      <c r="O2" s="3189"/>
      <c r="P2" s="3189"/>
      <c r="Q2" s="3189"/>
      <c r="R2" s="3189"/>
    </row>
    <row r="3" spans="1:18" s="675" customFormat="1" ht="23.25" customHeight="1" thickBot="1" x14ac:dyDescent="0.25">
      <c r="A3" s="120" t="s">
        <v>2198</v>
      </c>
      <c r="B3" s="700"/>
      <c r="C3" s="700"/>
      <c r="D3" s="700"/>
      <c r="E3" s="700"/>
      <c r="F3" s="700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3266" t="s">
        <v>2144</v>
      </c>
      <c r="R3" s="3266"/>
    </row>
    <row r="4" spans="1:18" s="675" customFormat="1" ht="19.5" customHeight="1" thickTop="1" x14ac:dyDescent="0.2">
      <c r="A4" s="3191" t="s">
        <v>44</v>
      </c>
      <c r="B4" s="3194" t="s">
        <v>86</v>
      </c>
      <c r="C4" s="3194" t="s">
        <v>45</v>
      </c>
      <c r="D4" s="3194" t="s">
        <v>33</v>
      </c>
      <c r="E4" s="3194"/>
      <c r="F4" s="3194"/>
      <c r="G4" s="3194" t="s">
        <v>1</v>
      </c>
      <c r="H4" s="3194"/>
      <c r="I4" s="3194"/>
      <c r="J4" s="3194" t="s">
        <v>2</v>
      </c>
      <c r="K4" s="3194"/>
      <c r="L4" s="3194"/>
      <c r="M4" s="2847" t="s">
        <v>31</v>
      </c>
      <c r="N4" s="2847"/>
      <c r="O4" s="2847"/>
      <c r="P4" s="3272" t="s">
        <v>99</v>
      </c>
      <c r="Q4" s="3221" t="s">
        <v>126</v>
      </c>
      <c r="R4" s="3218" t="s">
        <v>166</v>
      </c>
    </row>
    <row r="5" spans="1:18" s="675" customFormat="1" ht="19.5" customHeight="1" x14ac:dyDescent="0.2">
      <c r="A5" s="3192"/>
      <c r="B5" s="3224"/>
      <c r="C5" s="3224"/>
      <c r="D5" s="3187" t="s">
        <v>94</v>
      </c>
      <c r="E5" s="3187"/>
      <c r="F5" s="3187"/>
      <c r="G5" s="3187" t="s">
        <v>95</v>
      </c>
      <c r="H5" s="3187"/>
      <c r="I5" s="3187"/>
      <c r="J5" s="3187" t="s">
        <v>96</v>
      </c>
      <c r="K5" s="3187"/>
      <c r="L5" s="3187"/>
      <c r="M5" s="2827" t="s">
        <v>116</v>
      </c>
      <c r="N5" s="2827"/>
      <c r="O5" s="2827"/>
      <c r="P5" s="3273"/>
      <c r="Q5" s="3222"/>
      <c r="R5" s="3219"/>
    </row>
    <row r="6" spans="1:18" s="675" customFormat="1" ht="19.5" customHeight="1" x14ac:dyDescent="0.2">
      <c r="A6" s="3192"/>
      <c r="B6" s="3224"/>
      <c r="C6" s="3224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73"/>
      <c r="Q6" s="3222"/>
      <c r="R6" s="3219"/>
    </row>
    <row r="7" spans="1:18" s="675" customFormat="1" ht="19.5" customHeight="1" thickBot="1" x14ac:dyDescent="0.25">
      <c r="A7" s="3193"/>
      <c r="B7" s="3225"/>
      <c r="C7" s="3225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279"/>
      <c r="Q7" s="3223"/>
      <c r="R7" s="3220"/>
    </row>
    <row r="8" spans="1:18" s="675" customFormat="1" ht="27.75" customHeight="1" x14ac:dyDescent="0.2">
      <c r="A8" s="2593" t="s">
        <v>34</v>
      </c>
      <c r="B8" s="2020" t="s">
        <v>48</v>
      </c>
      <c r="C8" s="2020" t="s">
        <v>48</v>
      </c>
      <c r="D8" s="2632">
        <v>0</v>
      </c>
      <c r="E8" s="2632">
        <v>0</v>
      </c>
      <c r="F8" s="2632">
        <v>0</v>
      </c>
      <c r="G8" s="2632">
        <v>2</v>
      </c>
      <c r="H8" s="2632">
        <v>3</v>
      </c>
      <c r="I8" s="2632">
        <v>5</v>
      </c>
      <c r="J8" s="2632">
        <v>0</v>
      </c>
      <c r="K8" s="2632">
        <v>0</v>
      </c>
      <c r="L8" s="2632">
        <v>0</v>
      </c>
      <c r="M8" s="2632">
        <f>SUM(D8,G8,J8)</f>
        <v>2</v>
      </c>
      <c r="N8" s="2632">
        <f t="shared" ref="N8:O9" si="0">SUM(E8,H8,K8)</f>
        <v>3</v>
      </c>
      <c r="O8" s="2632">
        <f t="shared" si="0"/>
        <v>5</v>
      </c>
      <c r="P8" s="2533" t="s">
        <v>312</v>
      </c>
      <c r="Q8" s="2533" t="s">
        <v>312</v>
      </c>
      <c r="R8" s="670" t="s">
        <v>128</v>
      </c>
    </row>
    <row r="9" spans="1:18" s="675" customFormat="1" ht="22.5" customHeight="1" x14ac:dyDescent="0.2">
      <c r="A9" s="1563" t="s">
        <v>35</v>
      </c>
      <c r="B9" s="1563" t="s">
        <v>1428</v>
      </c>
      <c r="C9" s="2018"/>
      <c r="D9" s="2632">
        <v>0</v>
      </c>
      <c r="E9" s="2632">
        <v>0</v>
      </c>
      <c r="F9" s="2632">
        <v>0</v>
      </c>
      <c r="G9" s="2632">
        <v>15</v>
      </c>
      <c r="H9" s="2632">
        <v>18</v>
      </c>
      <c r="I9" s="2632">
        <v>33</v>
      </c>
      <c r="J9" s="2632">
        <v>0</v>
      </c>
      <c r="K9" s="2632">
        <v>0</v>
      </c>
      <c r="L9" s="2632">
        <v>0</v>
      </c>
      <c r="M9" s="2632">
        <f>SUM(D9,G9,J9)</f>
        <v>15</v>
      </c>
      <c r="N9" s="2632">
        <f t="shared" si="0"/>
        <v>18</v>
      </c>
      <c r="O9" s="2632">
        <f t="shared" si="0"/>
        <v>33</v>
      </c>
      <c r="P9" s="632"/>
      <c r="Q9" s="632" t="s">
        <v>958</v>
      </c>
      <c r="R9" s="632" t="s">
        <v>100</v>
      </c>
    </row>
    <row r="10" spans="1:18" ht="41.25" customHeight="1" x14ac:dyDescent="0.2">
      <c r="A10" s="3278" t="s">
        <v>38</v>
      </c>
      <c r="B10" s="751" t="s">
        <v>207</v>
      </c>
      <c r="C10" s="1550"/>
      <c r="D10" s="2632">
        <v>0</v>
      </c>
      <c r="E10" s="2632">
        <v>0</v>
      </c>
      <c r="F10" s="2632">
        <v>0</v>
      </c>
      <c r="G10" s="2632">
        <v>17</v>
      </c>
      <c r="H10" s="2632">
        <v>13</v>
      </c>
      <c r="I10" s="2632">
        <v>30</v>
      </c>
      <c r="J10" s="2632">
        <v>0</v>
      </c>
      <c r="K10" s="2632">
        <v>0</v>
      </c>
      <c r="L10" s="2632">
        <v>0</v>
      </c>
      <c r="M10" s="2632">
        <f>SUM(D10,G10,J10)</f>
        <v>17</v>
      </c>
      <c r="N10" s="2632">
        <f t="shared" ref="N10:O12" si="1">SUM(E10,H10,K10)</f>
        <v>13</v>
      </c>
      <c r="O10" s="2632">
        <f t="shared" si="1"/>
        <v>30</v>
      </c>
      <c r="P10" s="1540"/>
      <c r="Q10" s="1145" t="s">
        <v>1504</v>
      </c>
      <c r="R10" s="3199" t="s">
        <v>160</v>
      </c>
    </row>
    <row r="11" spans="1:18" ht="32.25" customHeight="1" x14ac:dyDescent="0.2">
      <c r="A11" s="3257"/>
      <c r="B11" s="732" t="s">
        <v>68</v>
      </c>
      <c r="C11" s="731"/>
      <c r="D11" s="2623">
        <v>0</v>
      </c>
      <c r="E11" s="2623">
        <v>0</v>
      </c>
      <c r="F11" s="2623">
        <v>0</v>
      </c>
      <c r="G11" s="2623">
        <v>20</v>
      </c>
      <c r="H11" s="2623">
        <v>19</v>
      </c>
      <c r="I11" s="2623">
        <v>39</v>
      </c>
      <c r="J11" s="2623">
        <v>0</v>
      </c>
      <c r="K11" s="2623">
        <v>0</v>
      </c>
      <c r="L11" s="2623">
        <v>0</v>
      </c>
      <c r="M11" s="2623">
        <f t="shared" ref="M11:M12" si="2">SUM(D11,G11,J11)</f>
        <v>20</v>
      </c>
      <c r="N11" s="2623">
        <f t="shared" si="1"/>
        <v>19</v>
      </c>
      <c r="O11" s="2623">
        <f t="shared" si="1"/>
        <v>39</v>
      </c>
      <c r="P11" s="742"/>
      <c r="Q11" s="1328" t="s">
        <v>162</v>
      </c>
      <c r="R11" s="3200"/>
    </row>
    <row r="12" spans="1:18" ht="22.5" customHeight="1" x14ac:dyDescent="0.2">
      <c r="A12" s="732"/>
      <c r="B12" s="732" t="s">
        <v>1245</v>
      </c>
      <c r="C12" s="731"/>
      <c r="D12" s="2623">
        <v>0</v>
      </c>
      <c r="E12" s="2623">
        <v>0</v>
      </c>
      <c r="F12" s="2623">
        <v>0</v>
      </c>
      <c r="G12" s="2623">
        <v>20</v>
      </c>
      <c r="H12" s="2623">
        <v>16</v>
      </c>
      <c r="I12" s="2623">
        <v>36</v>
      </c>
      <c r="J12" s="2623">
        <v>0</v>
      </c>
      <c r="K12" s="2623">
        <v>0</v>
      </c>
      <c r="L12" s="2623">
        <v>0</v>
      </c>
      <c r="M12" s="2623">
        <f t="shared" si="2"/>
        <v>20</v>
      </c>
      <c r="N12" s="2623">
        <f t="shared" si="1"/>
        <v>16</v>
      </c>
      <c r="O12" s="2623">
        <f t="shared" si="1"/>
        <v>36</v>
      </c>
      <c r="P12" s="742"/>
      <c r="Q12" s="1328" t="s">
        <v>164</v>
      </c>
      <c r="R12" s="750"/>
    </row>
    <row r="13" spans="1:18" ht="20.25" customHeight="1" x14ac:dyDescent="0.2">
      <c r="A13" s="3247" t="s">
        <v>92</v>
      </c>
      <c r="B13" s="3247"/>
      <c r="C13" s="3247"/>
      <c r="D13" s="2623">
        <f>SUM(D10:D12)</f>
        <v>0</v>
      </c>
      <c r="E13" s="2623">
        <f t="shared" ref="E13:L13" si="3">SUM(E10:E12)</f>
        <v>0</v>
      </c>
      <c r="F13" s="2623">
        <f t="shared" si="3"/>
        <v>0</v>
      </c>
      <c r="G13" s="2623">
        <f t="shared" si="3"/>
        <v>57</v>
      </c>
      <c r="H13" s="2623">
        <f t="shared" si="3"/>
        <v>48</v>
      </c>
      <c r="I13" s="2623">
        <f t="shared" si="3"/>
        <v>105</v>
      </c>
      <c r="J13" s="2623">
        <f t="shared" si="3"/>
        <v>0</v>
      </c>
      <c r="K13" s="2623">
        <f t="shared" si="3"/>
        <v>0</v>
      </c>
      <c r="L13" s="2623">
        <f t="shared" si="3"/>
        <v>0</v>
      </c>
      <c r="M13" s="2623">
        <f>SUM(D13,G13,J13)</f>
        <v>57</v>
      </c>
      <c r="N13" s="2623">
        <f>SUM(E13,H13,K13)</f>
        <v>48</v>
      </c>
      <c r="O13" s="2623">
        <f>SUM(F13,I13,L13)</f>
        <v>105</v>
      </c>
      <c r="P13" s="3206" t="s">
        <v>130</v>
      </c>
      <c r="Q13" s="3206"/>
      <c r="R13" s="3206"/>
    </row>
    <row r="14" spans="1:18" s="698" customFormat="1" ht="44.25" customHeight="1" x14ac:dyDescent="0.2">
      <c r="A14" s="3076" t="s">
        <v>210</v>
      </c>
      <c r="B14" s="2017" t="s">
        <v>712</v>
      </c>
      <c r="C14" s="731"/>
      <c r="D14" s="2623">
        <v>10</v>
      </c>
      <c r="E14" s="2623">
        <v>4</v>
      </c>
      <c r="F14" s="2623">
        <v>14</v>
      </c>
      <c r="G14" s="2623">
        <v>24</v>
      </c>
      <c r="H14" s="2623">
        <v>19</v>
      </c>
      <c r="I14" s="2623">
        <v>43</v>
      </c>
      <c r="J14" s="2623">
        <v>0</v>
      </c>
      <c r="K14" s="2623">
        <v>0</v>
      </c>
      <c r="L14" s="2623">
        <v>0</v>
      </c>
      <c r="M14" s="2623">
        <f t="shared" ref="M14:O25" si="4">SUM(D14,G14,J14)</f>
        <v>34</v>
      </c>
      <c r="N14" s="2623">
        <f t="shared" si="4"/>
        <v>23</v>
      </c>
      <c r="O14" s="2623">
        <f t="shared" si="4"/>
        <v>57</v>
      </c>
      <c r="P14" s="742"/>
      <c r="Q14" s="1594" t="s">
        <v>158</v>
      </c>
      <c r="R14" s="3076" t="s">
        <v>409</v>
      </c>
    </row>
    <row r="15" spans="1:18" s="698" customFormat="1" ht="21" customHeight="1" x14ac:dyDescent="0.2">
      <c r="A15" s="2969"/>
      <c r="B15" s="737" t="s">
        <v>59</v>
      </c>
      <c r="C15" s="737" t="s">
        <v>59</v>
      </c>
      <c r="D15" s="2623">
        <v>0</v>
      </c>
      <c r="E15" s="2623">
        <v>0</v>
      </c>
      <c r="F15" s="2623">
        <v>0</v>
      </c>
      <c r="G15" s="2623">
        <v>15</v>
      </c>
      <c r="H15" s="2623">
        <v>24</v>
      </c>
      <c r="I15" s="2623">
        <v>39</v>
      </c>
      <c r="J15" s="2623">
        <v>0</v>
      </c>
      <c r="K15" s="2623">
        <v>0</v>
      </c>
      <c r="L15" s="2623">
        <v>0</v>
      </c>
      <c r="M15" s="2623">
        <f t="shared" si="4"/>
        <v>15</v>
      </c>
      <c r="N15" s="2623">
        <f t="shared" si="4"/>
        <v>24</v>
      </c>
      <c r="O15" s="2623">
        <f t="shared" si="4"/>
        <v>39</v>
      </c>
      <c r="P15" s="1328" t="s">
        <v>137</v>
      </c>
      <c r="Q15" s="1328" t="s">
        <v>137</v>
      </c>
      <c r="R15" s="2969"/>
    </row>
    <row r="16" spans="1:18" s="698" customFormat="1" ht="21.75" customHeight="1" x14ac:dyDescent="0.2">
      <c r="A16" s="2969"/>
      <c r="B16" s="902" t="s">
        <v>970</v>
      </c>
      <c r="C16" s="902" t="s">
        <v>1714</v>
      </c>
      <c r="D16" s="2623">
        <v>0</v>
      </c>
      <c r="E16" s="2623">
        <v>0</v>
      </c>
      <c r="F16" s="2623">
        <v>0</v>
      </c>
      <c r="G16" s="2623">
        <v>21</v>
      </c>
      <c r="H16" s="2623">
        <v>13</v>
      </c>
      <c r="I16" s="2623">
        <v>34</v>
      </c>
      <c r="J16" s="2623">
        <v>0</v>
      </c>
      <c r="K16" s="2623">
        <v>0</v>
      </c>
      <c r="L16" s="2623">
        <v>0</v>
      </c>
      <c r="M16" s="2623">
        <f t="shared" ref="M16:M17" si="5">SUM(D16,G16,J16)</f>
        <v>21</v>
      </c>
      <c r="N16" s="2623">
        <f t="shared" ref="N16:N17" si="6">SUM(E16,H16,K16)</f>
        <v>13</v>
      </c>
      <c r="O16" s="2623">
        <f t="shared" ref="O16:O17" si="7">SUM(F16,I16,L16)</f>
        <v>34</v>
      </c>
      <c r="P16" s="1329" t="s">
        <v>154</v>
      </c>
      <c r="Q16" s="1329" t="s">
        <v>1436</v>
      </c>
      <c r="R16" s="2969"/>
    </row>
    <row r="17" spans="1:18" s="698" customFormat="1" ht="35.25" customHeight="1" x14ac:dyDescent="0.2">
      <c r="A17" s="3077"/>
      <c r="B17" s="1028" t="s">
        <v>1715</v>
      </c>
      <c r="C17" s="902"/>
      <c r="D17" s="2623">
        <v>0</v>
      </c>
      <c r="E17" s="2623">
        <v>0</v>
      </c>
      <c r="F17" s="2623">
        <v>0</v>
      </c>
      <c r="G17" s="2623">
        <v>29</v>
      </c>
      <c r="H17" s="2623">
        <v>9</v>
      </c>
      <c r="I17" s="2623">
        <v>38</v>
      </c>
      <c r="J17" s="2623">
        <v>0</v>
      </c>
      <c r="K17" s="2623">
        <v>0</v>
      </c>
      <c r="L17" s="2623">
        <v>0</v>
      </c>
      <c r="M17" s="2623">
        <f t="shared" si="5"/>
        <v>29</v>
      </c>
      <c r="N17" s="2623">
        <f t="shared" si="6"/>
        <v>9</v>
      </c>
      <c r="O17" s="2623">
        <f t="shared" si="7"/>
        <v>38</v>
      </c>
      <c r="P17" s="1329"/>
      <c r="Q17" s="1329" t="s">
        <v>735</v>
      </c>
      <c r="R17" s="3077"/>
    </row>
    <row r="18" spans="1:18" s="698" customFormat="1" ht="21.75" customHeight="1" x14ac:dyDescent="0.2">
      <c r="A18" s="3247" t="s">
        <v>92</v>
      </c>
      <c r="B18" s="3247"/>
      <c r="C18" s="3247"/>
      <c r="D18" s="2623">
        <f>SUM(D14:D17)</f>
        <v>10</v>
      </c>
      <c r="E18" s="2623">
        <f t="shared" ref="E18:O18" si="8">SUM(E14:E17)</f>
        <v>4</v>
      </c>
      <c r="F18" s="2623">
        <f t="shared" si="8"/>
        <v>14</v>
      </c>
      <c r="G18" s="2623">
        <f t="shared" si="8"/>
        <v>89</v>
      </c>
      <c r="H18" s="2623">
        <f t="shared" si="8"/>
        <v>65</v>
      </c>
      <c r="I18" s="2623">
        <f t="shared" si="8"/>
        <v>154</v>
      </c>
      <c r="J18" s="2623">
        <f t="shared" si="8"/>
        <v>0</v>
      </c>
      <c r="K18" s="2623">
        <f t="shared" si="8"/>
        <v>0</v>
      </c>
      <c r="L18" s="2623">
        <f t="shared" si="8"/>
        <v>0</v>
      </c>
      <c r="M18" s="2623">
        <f t="shared" si="8"/>
        <v>99</v>
      </c>
      <c r="N18" s="2623">
        <f t="shared" si="8"/>
        <v>69</v>
      </c>
      <c r="O18" s="2623">
        <f t="shared" si="8"/>
        <v>168</v>
      </c>
      <c r="P18" s="3206" t="s">
        <v>130</v>
      </c>
      <c r="Q18" s="3206"/>
      <c r="R18" s="3206"/>
    </row>
    <row r="19" spans="1:18" s="698" customFormat="1" ht="28.5" customHeight="1" x14ac:dyDescent="0.2">
      <c r="A19" s="3253" t="s">
        <v>833</v>
      </c>
      <c r="B19" s="3253" t="s">
        <v>72</v>
      </c>
      <c r="C19" s="692" t="s">
        <v>2065</v>
      </c>
      <c r="D19" s="2623">
        <v>0</v>
      </c>
      <c r="E19" s="2623">
        <v>0</v>
      </c>
      <c r="F19" s="2623">
        <v>0</v>
      </c>
      <c r="G19" s="2623">
        <v>0</v>
      </c>
      <c r="H19" s="2623">
        <v>17</v>
      </c>
      <c r="I19" s="2623">
        <v>17</v>
      </c>
      <c r="J19" s="2623">
        <v>0</v>
      </c>
      <c r="K19" s="2623">
        <v>0</v>
      </c>
      <c r="L19" s="2623">
        <v>0</v>
      </c>
      <c r="M19" s="2623">
        <f>SUM(D19,G19,J19)</f>
        <v>0</v>
      </c>
      <c r="N19" s="2623">
        <f t="shared" ref="N19:O19" si="9">SUM(E19,H19,K19)</f>
        <v>17</v>
      </c>
      <c r="O19" s="2623">
        <f t="shared" si="9"/>
        <v>17</v>
      </c>
      <c r="P19" s="1135" t="s">
        <v>1670</v>
      </c>
      <c r="Q19" s="3275" t="s">
        <v>145</v>
      </c>
      <c r="R19" s="3239" t="s">
        <v>289</v>
      </c>
    </row>
    <row r="20" spans="1:18" s="698" customFormat="1" ht="21.75" customHeight="1" x14ac:dyDescent="0.2">
      <c r="A20" s="3224"/>
      <c r="B20" s="3224"/>
      <c r="C20" s="2021" t="s">
        <v>208</v>
      </c>
      <c r="D20" s="2623">
        <v>0</v>
      </c>
      <c r="E20" s="2623">
        <v>0</v>
      </c>
      <c r="F20" s="2623">
        <v>0</v>
      </c>
      <c r="G20" s="2623">
        <v>0</v>
      </c>
      <c r="H20" s="2623">
        <v>30</v>
      </c>
      <c r="I20" s="2623">
        <v>30</v>
      </c>
      <c r="J20" s="2623">
        <v>0</v>
      </c>
      <c r="K20" s="2623">
        <v>0</v>
      </c>
      <c r="L20" s="2623">
        <v>0</v>
      </c>
      <c r="M20" s="2623">
        <f t="shared" ref="M20:M21" si="10">SUM(D20,G20,J20)</f>
        <v>0</v>
      </c>
      <c r="N20" s="2623">
        <f t="shared" ref="N20:N21" si="11">SUM(E20,H20,K20)</f>
        <v>30</v>
      </c>
      <c r="O20" s="2623">
        <f t="shared" ref="O20:O21" si="12">SUM(F20,I20,L20)</f>
        <v>30</v>
      </c>
      <c r="P20" s="1580" t="s">
        <v>145</v>
      </c>
      <c r="Q20" s="3276"/>
      <c r="R20" s="3199"/>
    </row>
    <row r="21" spans="1:18" s="698" customFormat="1" ht="23.25" customHeight="1" x14ac:dyDescent="0.2">
      <c r="A21" s="3224"/>
      <c r="B21" s="3246"/>
      <c r="C21" s="2021" t="s">
        <v>2359</v>
      </c>
      <c r="D21" s="2623">
        <v>0</v>
      </c>
      <c r="E21" s="2623">
        <v>0</v>
      </c>
      <c r="F21" s="2623">
        <v>0</v>
      </c>
      <c r="G21" s="2623">
        <v>0</v>
      </c>
      <c r="H21" s="2623">
        <v>7</v>
      </c>
      <c r="I21" s="2623">
        <v>7</v>
      </c>
      <c r="J21" s="2623">
        <v>0</v>
      </c>
      <c r="K21" s="2623">
        <v>0</v>
      </c>
      <c r="L21" s="2623">
        <v>0</v>
      </c>
      <c r="M21" s="2623">
        <f t="shared" si="10"/>
        <v>0</v>
      </c>
      <c r="N21" s="2623">
        <f t="shared" si="11"/>
        <v>7</v>
      </c>
      <c r="O21" s="2623">
        <f t="shared" si="12"/>
        <v>7</v>
      </c>
      <c r="P21" s="2019" t="s">
        <v>159</v>
      </c>
      <c r="Q21" s="3277"/>
      <c r="R21" s="3199"/>
    </row>
    <row r="22" spans="1:18" s="698" customFormat="1" ht="21.75" customHeight="1" x14ac:dyDescent="0.2">
      <c r="A22" s="3224"/>
      <c r="B22" s="3247" t="s">
        <v>46</v>
      </c>
      <c r="C22" s="3247"/>
      <c r="D22" s="2623">
        <f>SUM(D19:D21)</f>
        <v>0</v>
      </c>
      <c r="E22" s="2623">
        <f t="shared" ref="E22:O22" si="13">SUM(E19:E21)</f>
        <v>0</v>
      </c>
      <c r="F22" s="2623">
        <f t="shared" si="13"/>
        <v>0</v>
      </c>
      <c r="G22" s="2623">
        <f t="shared" si="13"/>
        <v>0</v>
      </c>
      <c r="H22" s="2623">
        <f t="shared" si="13"/>
        <v>54</v>
      </c>
      <c r="I22" s="2623">
        <f t="shared" si="13"/>
        <v>54</v>
      </c>
      <c r="J22" s="2623">
        <f t="shared" si="13"/>
        <v>0</v>
      </c>
      <c r="K22" s="2623">
        <f t="shared" si="13"/>
        <v>0</v>
      </c>
      <c r="L22" s="2623">
        <f t="shared" si="13"/>
        <v>0</v>
      </c>
      <c r="M22" s="2623">
        <f t="shared" si="13"/>
        <v>0</v>
      </c>
      <c r="N22" s="2623">
        <f t="shared" si="13"/>
        <v>54</v>
      </c>
      <c r="O22" s="2623">
        <f t="shared" si="13"/>
        <v>54</v>
      </c>
      <c r="P22" s="3206" t="s">
        <v>133</v>
      </c>
      <c r="Q22" s="3206"/>
      <c r="R22" s="3199"/>
    </row>
    <row r="23" spans="1:18" s="698" customFormat="1" ht="32.25" customHeight="1" x14ac:dyDescent="0.2">
      <c r="A23" s="3224"/>
      <c r="B23" s="1144" t="s">
        <v>248</v>
      </c>
      <c r="C23" s="692" t="s">
        <v>964</v>
      </c>
      <c r="D23" s="2623">
        <v>0</v>
      </c>
      <c r="E23" s="2623">
        <v>0</v>
      </c>
      <c r="F23" s="2623">
        <v>0</v>
      </c>
      <c r="G23" s="2623">
        <v>0</v>
      </c>
      <c r="H23" s="2623">
        <v>43</v>
      </c>
      <c r="I23" s="2623">
        <v>43</v>
      </c>
      <c r="J23" s="2623">
        <f>SUM(J16:J21)</f>
        <v>0</v>
      </c>
      <c r="K23" s="2623">
        <f>SUM(K16:K21)</f>
        <v>0</v>
      </c>
      <c r="L23" s="2623">
        <v>0</v>
      </c>
      <c r="M23" s="2623">
        <f t="shared" si="4"/>
        <v>0</v>
      </c>
      <c r="N23" s="2623">
        <f t="shared" si="4"/>
        <v>43</v>
      </c>
      <c r="O23" s="2623">
        <f t="shared" si="4"/>
        <v>43</v>
      </c>
      <c r="P23" s="1341" t="s">
        <v>1672</v>
      </c>
      <c r="Q23" s="1341" t="s">
        <v>1671</v>
      </c>
      <c r="R23" s="3199"/>
    </row>
    <row r="24" spans="1:18" s="698" customFormat="1" ht="49.5" customHeight="1" x14ac:dyDescent="0.2">
      <c r="A24" s="3224"/>
      <c r="B24" s="1144" t="s">
        <v>248</v>
      </c>
      <c r="C24" s="1144" t="s">
        <v>1634</v>
      </c>
      <c r="D24" s="2623">
        <v>0</v>
      </c>
      <c r="E24" s="2623">
        <v>0</v>
      </c>
      <c r="F24" s="2623">
        <v>0</v>
      </c>
      <c r="G24" s="2623">
        <v>0</v>
      </c>
      <c r="H24" s="2623">
        <v>39</v>
      </c>
      <c r="I24" s="2623">
        <v>39</v>
      </c>
      <c r="J24" s="2623">
        <f>SUM(J17:J23)</f>
        <v>0</v>
      </c>
      <c r="K24" s="2623">
        <f>SUM(K17:K23)</f>
        <v>0</v>
      </c>
      <c r="L24" s="2623">
        <v>0</v>
      </c>
      <c r="M24" s="2623">
        <f t="shared" si="4"/>
        <v>0</v>
      </c>
      <c r="N24" s="2623">
        <f t="shared" si="4"/>
        <v>39</v>
      </c>
      <c r="O24" s="2623">
        <f t="shared" si="4"/>
        <v>39</v>
      </c>
      <c r="P24" s="1341" t="s">
        <v>1673</v>
      </c>
      <c r="Q24" s="1341" t="s">
        <v>1671</v>
      </c>
      <c r="R24" s="3199"/>
    </row>
    <row r="25" spans="1:18" s="698" customFormat="1" ht="19.5" customHeight="1" x14ac:dyDescent="0.2">
      <c r="A25" s="3246"/>
      <c r="B25" s="3253" t="s">
        <v>46</v>
      </c>
      <c r="C25" s="3253"/>
      <c r="D25" s="2623">
        <f t="shared" ref="D25:L25" si="14">SUM(D23:D24)</f>
        <v>0</v>
      </c>
      <c r="E25" s="2623">
        <f t="shared" si="14"/>
        <v>0</v>
      </c>
      <c r="F25" s="2623">
        <f t="shared" si="14"/>
        <v>0</v>
      </c>
      <c r="G25" s="2623">
        <f t="shared" si="14"/>
        <v>0</v>
      </c>
      <c r="H25" s="2623">
        <f t="shared" si="14"/>
        <v>82</v>
      </c>
      <c r="I25" s="2623">
        <f t="shared" si="14"/>
        <v>82</v>
      </c>
      <c r="J25" s="2623">
        <f t="shared" si="14"/>
        <v>0</v>
      </c>
      <c r="K25" s="2623">
        <f t="shared" si="14"/>
        <v>0</v>
      </c>
      <c r="L25" s="2623">
        <f t="shared" si="14"/>
        <v>0</v>
      </c>
      <c r="M25" s="2623">
        <f t="shared" si="4"/>
        <v>0</v>
      </c>
      <c r="N25" s="2623">
        <f t="shared" si="4"/>
        <v>82</v>
      </c>
      <c r="O25" s="2623">
        <f t="shared" si="4"/>
        <v>82</v>
      </c>
      <c r="P25" s="3206" t="s">
        <v>133</v>
      </c>
      <c r="Q25" s="3206"/>
      <c r="R25" s="3200"/>
    </row>
    <row r="26" spans="1:18" s="698" customFormat="1" ht="25.5" customHeight="1" thickBot="1" x14ac:dyDescent="0.25">
      <c r="A26" s="3244" t="s">
        <v>92</v>
      </c>
      <c r="B26" s="3244"/>
      <c r="C26" s="3244"/>
      <c r="D26" s="2629">
        <f>SUM(D25,D22)</f>
        <v>0</v>
      </c>
      <c r="E26" s="2629">
        <f t="shared" ref="E26:O26" si="15">SUM(E25,E22)</f>
        <v>0</v>
      </c>
      <c r="F26" s="2629">
        <f t="shared" si="15"/>
        <v>0</v>
      </c>
      <c r="G26" s="2629">
        <f t="shared" si="15"/>
        <v>0</v>
      </c>
      <c r="H26" s="2629">
        <f t="shared" si="15"/>
        <v>136</v>
      </c>
      <c r="I26" s="2629">
        <f t="shared" si="15"/>
        <v>136</v>
      </c>
      <c r="J26" s="2629">
        <f t="shared" si="15"/>
        <v>0</v>
      </c>
      <c r="K26" s="2629">
        <f t="shared" si="15"/>
        <v>0</v>
      </c>
      <c r="L26" s="2629">
        <f t="shared" si="15"/>
        <v>0</v>
      </c>
      <c r="M26" s="2629">
        <f t="shared" si="15"/>
        <v>0</v>
      </c>
      <c r="N26" s="2629">
        <f t="shared" si="15"/>
        <v>136</v>
      </c>
      <c r="O26" s="2629">
        <f t="shared" si="15"/>
        <v>136</v>
      </c>
      <c r="P26" s="3229" t="s">
        <v>130</v>
      </c>
      <c r="Q26" s="3229"/>
      <c r="R26" s="3229"/>
    </row>
    <row r="27" spans="1:18" s="698" customFormat="1" ht="27.75" customHeight="1" x14ac:dyDescent="0.2"/>
    <row r="28" spans="1:18" s="698" customFormat="1" ht="21.75" customHeight="1" x14ac:dyDescent="0.2"/>
    <row r="29" spans="1:18" ht="20.25" customHeight="1" thickBot="1" x14ac:dyDescent="0.3">
      <c r="A29" s="669" t="s">
        <v>2706</v>
      </c>
      <c r="B29" s="679"/>
      <c r="C29" s="684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3210" t="s">
        <v>2707</v>
      </c>
      <c r="Q29" s="3210"/>
      <c r="R29" s="3210"/>
    </row>
    <row r="30" spans="1:18" s="675" customFormat="1" ht="18" customHeight="1" thickTop="1" x14ac:dyDescent="0.2">
      <c r="A30" s="3191" t="s">
        <v>44</v>
      </c>
      <c r="B30" s="3194" t="s">
        <v>86</v>
      </c>
      <c r="C30" s="3194" t="s">
        <v>45</v>
      </c>
      <c r="D30" s="3194" t="s">
        <v>33</v>
      </c>
      <c r="E30" s="3194"/>
      <c r="F30" s="3194"/>
      <c r="G30" s="3194" t="s">
        <v>1</v>
      </c>
      <c r="H30" s="3194"/>
      <c r="I30" s="3194"/>
      <c r="J30" s="3194" t="s">
        <v>2</v>
      </c>
      <c r="K30" s="3194"/>
      <c r="L30" s="3194"/>
      <c r="M30" s="2847" t="s">
        <v>31</v>
      </c>
      <c r="N30" s="2847"/>
      <c r="O30" s="2847"/>
      <c r="P30" s="3221" t="s">
        <v>99</v>
      </c>
      <c r="Q30" s="3221" t="s">
        <v>126</v>
      </c>
      <c r="R30" s="3218" t="s">
        <v>166</v>
      </c>
    </row>
    <row r="31" spans="1:18" s="675" customFormat="1" ht="18" customHeight="1" x14ac:dyDescent="0.2">
      <c r="A31" s="3192"/>
      <c r="B31" s="3224"/>
      <c r="C31" s="3224"/>
      <c r="D31" s="3187" t="s">
        <v>94</v>
      </c>
      <c r="E31" s="3187"/>
      <c r="F31" s="3187"/>
      <c r="G31" s="3187" t="s">
        <v>95</v>
      </c>
      <c r="H31" s="3187"/>
      <c r="I31" s="3187"/>
      <c r="J31" s="3187" t="s">
        <v>96</v>
      </c>
      <c r="K31" s="3187"/>
      <c r="L31" s="3187"/>
      <c r="M31" s="2827" t="s">
        <v>116</v>
      </c>
      <c r="N31" s="2827"/>
      <c r="O31" s="2827"/>
      <c r="P31" s="3222"/>
      <c r="Q31" s="3222"/>
      <c r="R31" s="3219"/>
    </row>
    <row r="32" spans="1:18" s="675" customFormat="1" ht="18" customHeight="1" x14ac:dyDescent="0.2">
      <c r="A32" s="3192"/>
      <c r="B32" s="3224"/>
      <c r="C32" s="3224"/>
      <c r="D32" s="2559" t="s">
        <v>204</v>
      </c>
      <c r="E32" s="2559" t="s">
        <v>2833</v>
      </c>
      <c r="F32" s="2559" t="s">
        <v>26</v>
      </c>
      <c r="G32" s="2559" t="s">
        <v>204</v>
      </c>
      <c r="H32" s="2559" t="s">
        <v>2833</v>
      </c>
      <c r="I32" s="2559" t="s">
        <v>26</v>
      </c>
      <c r="J32" s="2559" t="s">
        <v>204</v>
      </c>
      <c r="K32" s="2559" t="s">
        <v>2833</v>
      </c>
      <c r="L32" s="2559" t="s">
        <v>26</v>
      </c>
      <c r="M32" s="2559" t="s">
        <v>204</v>
      </c>
      <c r="N32" s="2559" t="s">
        <v>2833</v>
      </c>
      <c r="O32" s="2559" t="s">
        <v>26</v>
      </c>
      <c r="P32" s="3222"/>
      <c r="Q32" s="3222"/>
      <c r="R32" s="3219"/>
    </row>
    <row r="33" spans="1:18" s="675" customFormat="1" ht="18" customHeight="1" thickBot="1" x14ac:dyDescent="0.25">
      <c r="A33" s="3193"/>
      <c r="B33" s="3225"/>
      <c r="C33" s="3225"/>
      <c r="D33" s="79" t="s">
        <v>181</v>
      </c>
      <c r="E33" s="79" t="s">
        <v>182</v>
      </c>
      <c r="F33" s="79" t="s">
        <v>183</v>
      </c>
      <c r="G33" s="79" t="s">
        <v>181</v>
      </c>
      <c r="H33" s="79" t="s">
        <v>182</v>
      </c>
      <c r="I33" s="79" t="s">
        <v>183</v>
      </c>
      <c r="J33" s="79" t="s">
        <v>181</v>
      </c>
      <c r="K33" s="79" t="s">
        <v>182</v>
      </c>
      <c r="L33" s="79" t="s">
        <v>183</v>
      </c>
      <c r="M33" s="79" t="s">
        <v>181</v>
      </c>
      <c r="N33" s="79" t="s">
        <v>182</v>
      </c>
      <c r="O33" s="79" t="s">
        <v>183</v>
      </c>
      <c r="P33" s="3223"/>
      <c r="Q33" s="3223"/>
      <c r="R33" s="3220"/>
    </row>
    <row r="34" spans="1:18" s="675" customFormat="1" ht="23.25" customHeight="1" x14ac:dyDescent="0.2">
      <c r="A34" s="3256" t="s">
        <v>205</v>
      </c>
      <c r="B34" s="3274" t="s">
        <v>208</v>
      </c>
      <c r="C34" s="90" t="s">
        <v>208</v>
      </c>
      <c r="D34" s="2631">
        <f>SUM(D23,D26)</f>
        <v>0</v>
      </c>
      <c r="E34" s="2631">
        <f>SUM(E23,E26)</f>
        <v>0</v>
      </c>
      <c r="F34" s="2631">
        <v>0</v>
      </c>
      <c r="G34" s="2639">
        <v>36</v>
      </c>
      <c r="H34" s="2639">
        <v>25</v>
      </c>
      <c r="I34" s="2639">
        <v>61</v>
      </c>
      <c r="J34" s="2639">
        <v>25</v>
      </c>
      <c r="K34" s="2639">
        <v>13</v>
      </c>
      <c r="L34" s="2639">
        <v>38</v>
      </c>
      <c r="M34" s="2631">
        <f t="shared" ref="M34:O36" si="16">SUM(D34,G34,J34)</f>
        <v>61</v>
      </c>
      <c r="N34" s="2631">
        <f t="shared" si="16"/>
        <v>38</v>
      </c>
      <c r="O34" s="2631">
        <f t="shared" si="16"/>
        <v>99</v>
      </c>
      <c r="P34" s="1134" t="s">
        <v>145</v>
      </c>
      <c r="Q34" s="3231" t="s">
        <v>145</v>
      </c>
      <c r="R34" s="3256" t="s">
        <v>206</v>
      </c>
    </row>
    <row r="35" spans="1:18" s="675" customFormat="1" ht="23.25" customHeight="1" x14ac:dyDescent="0.2">
      <c r="A35" s="3224"/>
      <c r="B35" s="3257"/>
      <c r="C35" s="692" t="s">
        <v>73</v>
      </c>
      <c r="D35" s="2623">
        <f>SUM(D24,D34)</f>
        <v>0</v>
      </c>
      <c r="E35" s="2623">
        <f>SUM(E24,E34)</f>
        <v>0</v>
      </c>
      <c r="F35" s="2623">
        <v>0</v>
      </c>
      <c r="G35" s="2091">
        <v>33</v>
      </c>
      <c r="H35" s="2091">
        <v>28</v>
      </c>
      <c r="I35" s="2091">
        <v>61</v>
      </c>
      <c r="J35" s="2091">
        <v>20</v>
      </c>
      <c r="K35" s="2091">
        <v>12</v>
      </c>
      <c r="L35" s="2091">
        <v>32</v>
      </c>
      <c r="M35" s="2623">
        <f t="shared" si="16"/>
        <v>53</v>
      </c>
      <c r="N35" s="2623">
        <f t="shared" si="16"/>
        <v>40</v>
      </c>
      <c r="O35" s="2623">
        <f t="shared" si="16"/>
        <v>93</v>
      </c>
      <c r="P35" s="1556" t="s">
        <v>159</v>
      </c>
      <c r="Q35" s="3206"/>
      <c r="R35" s="3224"/>
    </row>
    <row r="36" spans="1:18" s="675" customFormat="1" ht="23.25" customHeight="1" x14ac:dyDescent="0.2">
      <c r="A36" s="3224"/>
      <c r="B36" s="3247" t="s">
        <v>46</v>
      </c>
      <c r="C36" s="3247"/>
      <c r="D36" s="2091">
        <f>SUM(D34:D35)</f>
        <v>0</v>
      </c>
      <c r="E36" s="2091">
        <f t="shared" ref="E36:L36" si="17">SUM(E34:E35)</f>
        <v>0</v>
      </c>
      <c r="F36" s="2091">
        <f t="shared" si="17"/>
        <v>0</v>
      </c>
      <c r="G36" s="2091">
        <f t="shared" si="17"/>
        <v>69</v>
      </c>
      <c r="H36" s="2091">
        <f t="shared" si="17"/>
        <v>53</v>
      </c>
      <c r="I36" s="2091">
        <f t="shared" si="17"/>
        <v>122</v>
      </c>
      <c r="J36" s="2091">
        <f t="shared" si="17"/>
        <v>45</v>
      </c>
      <c r="K36" s="2091">
        <f t="shared" si="17"/>
        <v>25</v>
      </c>
      <c r="L36" s="2091">
        <f t="shared" si="17"/>
        <v>70</v>
      </c>
      <c r="M36" s="2623">
        <f t="shared" si="16"/>
        <v>114</v>
      </c>
      <c r="N36" s="2623">
        <f t="shared" si="16"/>
        <v>78</v>
      </c>
      <c r="O36" s="2623">
        <f t="shared" si="16"/>
        <v>192</v>
      </c>
      <c r="P36" s="3206" t="s">
        <v>133</v>
      </c>
      <c r="Q36" s="3206"/>
      <c r="R36" s="3224"/>
    </row>
    <row r="37" spans="1:18" s="698" customFormat="1" ht="30" customHeight="1" x14ac:dyDescent="0.2">
      <c r="A37" s="3224"/>
      <c r="B37" s="1557" t="s">
        <v>734</v>
      </c>
      <c r="C37" s="1557" t="s">
        <v>1987</v>
      </c>
      <c r="D37" s="2625">
        <v>0</v>
      </c>
      <c r="E37" s="2625">
        <v>0</v>
      </c>
      <c r="F37" s="2625">
        <v>0</v>
      </c>
      <c r="G37" s="2625">
        <v>49</v>
      </c>
      <c r="H37" s="2625">
        <v>11</v>
      </c>
      <c r="I37" s="2625">
        <v>60</v>
      </c>
      <c r="J37" s="2625">
        <v>23</v>
      </c>
      <c r="K37" s="2625">
        <v>26</v>
      </c>
      <c r="L37" s="2625">
        <v>49</v>
      </c>
      <c r="M37" s="2632">
        <f t="shared" ref="M37:M43" si="18">SUM(D37,G37,J37)</f>
        <v>72</v>
      </c>
      <c r="N37" s="2632">
        <f t="shared" ref="N37:N43" si="19">SUM(E37,H37,K37)</f>
        <v>37</v>
      </c>
      <c r="O37" s="2632">
        <f t="shared" ref="O37:O43" si="20">SUM(F37,I37,L37)</f>
        <v>109</v>
      </c>
      <c r="P37" s="1145" t="s">
        <v>1988</v>
      </c>
      <c r="Q37" s="1540" t="s">
        <v>1229</v>
      </c>
      <c r="R37" s="3224" t="s">
        <v>206</v>
      </c>
    </row>
    <row r="38" spans="1:18" s="698" customFormat="1" ht="30.75" customHeight="1" x14ac:dyDescent="0.2">
      <c r="A38" s="3224"/>
      <c r="B38" s="3257" t="s">
        <v>970</v>
      </c>
      <c r="C38" s="732" t="s">
        <v>76</v>
      </c>
      <c r="D38" s="2091">
        <v>0</v>
      </c>
      <c r="E38" s="2091">
        <v>0</v>
      </c>
      <c r="F38" s="2091">
        <v>0</v>
      </c>
      <c r="G38" s="2091">
        <v>18</v>
      </c>
      <c r="H38" s="2091">
        <v>32</v>
      </c>
      <c r="I38" s="2091">
        <v>50</v>
      </c>
      <c r="J38" s="2091">
        <v>0</v>
      </c>
      <c r="K38" s="2091">
        <v>0</v>
      </c>
      <c r="L38" s="2091">
        <v>0</v>
      </c>
      <c r="M38" s="2623">
        <f t="shared" si="18"/>
        <v>18</v>
      </c>
      <c r="N38" s="2623">
        <f t="shared" si="19"/>
        <v>32</v>
      </c>
      <c r="O38" s="2623">
        <f t="shared" si="20"/>
        <v>50</v>
      </c>
      <c r="P38" s="1146" t="s">
        <v>153</v>
      </c>
      <c r="Q38" s="3239" t="s">
        <v>1255</v>
      </c>
      <c r="R38" s="3224"/>
    </row>
    <row r="39" spans="1:18" s="698" customFormat="1" ht="23.25" customHeight="1" x14ac:dyDescent="0.2">
      <c r="A39" s="3224"/>
      <c r="B39" s="3257"/>
      <c r="C39" s="732" t="s">
        <v>77</v>
      </c>
      <c r="D39" s="2091">
        <v>0</v>
      </c>
      <c r="E39" s="2091">
        <v>0</v>
      </c>
      <c r="F39" s="2091">
        <v>0</v>
      </c>
      <c r="G39" s="2091">
        <v>24</v>
      </c>
      <c r="H39" s="2091">
        <v>24</v>
      </c>
      <c r="I39" s="2091">
        <v>48</v>
      </c>
      <c r="J39" s="2091">
        <v>0</v>
      </c>
      <c r="K39" s="2091">
        <v>0</v>
      </c>
      <c r="L39" s="2091">
        <v>0</v>
      </c>
      <c r="M39" s="2623">
        <f t="shared" si="18"/>
        <v>24</v>
      </c>
      <c r="N39" s="2623">
        <f t="shared" si="19"/>
        <v>24</v>
      </c>
      <c r="O39" s="2623">
        <f t="shared" si="20"/>
        <v>48</v>
      </c>
      <c r="P39" s="1146" t="s">
        <v>154</v>
      </c>
      <c r="Q39" s="3200"/>
      <c r="R39" s="3224"/>
    </row>
    <row r="40" spans="1:18" s="698" customFormat="1" ht="23.25" customHeight="1" x14ac:dyDescent="0.2">
      <c r="A40" s="3224"/>
      <c r="B40" s="3247" t="s">
        <v>46</v>
      </c>
      <c r="C40" s="3247"/>
      <c r="D40" s="2091">
        <f t="shared" ref="D40:L40" si="21">SUM(D38:D39)</f>
        <v>0</v>
      </c>
      <c r="E40" s="2091">
        <f t="shared" si="21"/>
        <v>0</v>
      </c>
      <c r="F40" s="2091">
        <f t="shared" si="21"/>
        <v>0</v>
      </c>
      <c r="G40" s="2091">
        <f t="shared" si="21"/>
        <v>42</v>
      </c>
      <c r="H40" s="2091">
        <f t="shared" si="21"/>
        <v>56</v>
      </c>
      <c r="I40" s="2091">
        <f t="shared" si="21"/>
        <v>98</v>
      </c>
      <c r="J40" s="2091">
        <f t="shared" si="21"/>
        <v>0</v>
      </c>
      <c r="K40" s="2091">
        <f t="shared" si="21"/>
        <v>0</v>
      </c>
      <c r="L40" s="2091">
        <f t="shared" si="21"/>
        <v>0</v>
      </c>
      <c r="M40" s="2623">
        <f t="shared" si="18"/>
        <v>42</v>
      </c>
      <c r="N40" s="2623">
        <f t="shared" si="19"/>
        <v>56</v>
      </c>
      <c r="O40" s="2623">
        <f t="shared" si="20"/>
        <v>98</v>
      </c>
      <c r="P40" s="3206" t="s">
        <v>133</v>
      </c>
      <c r="Q40" s="3206"/>
      <c r="R40" s="3224"/>
    </row>
    <row r="41" spans="1:18" s="698" customFormat="1" ht="26.25" customHeight="1" x14ac:dyDescent="0.2">
      <c r="A41" s="3246"/>
      <c r="B41" s="903" t="s">
        <v>79</v>
      </c>
      <c r="C41" s="902"/>
      <c r="D41" s="2091">
        <v>0</v>
      </c>
      <c r="E41" s="2091">
        <v>0</v>
      </c>
      <c r="F41" s="2091">
        <v>0</v>
      </c>
      <c r="G41" s="2091">
        <v>28</v>
      </c>
      <c r="H41" s="2091">
        <v>17</v>
      </c>
      <c r="I41" s="2091">
        <v>45</v>
      </c>
      <c r="J41" s="2091">
        <v>0</v>
      </c>
      <c r="K41" s="2091">
        <v>0</v>
      </c>
      <c r="L41" s="2091">
        <v>0</v>
      </c>
      <c r="M41" s="2623">
        <f t="shared" ref="M41" si="22">SUM(D41,G41,J41)</f>
        <v>28</v>
      </c>
      <c r="N41" s="2623">
        <f t="shared" ref="N41" si="23">SUM(E41,H41,K41)</f>
        <v>17</v>
      </c>
      <c r="O41" s="2623">
        <f t="shared" ref="O41" si="24">SUM(F41,I41,L41)</f>
        <v>45</v>
      </c>
      <c r="P41" s="901"/>
      <c r="Q41" s="1038" t="s">
        <v>149</v>
      </c>
      <c r="R41" s="3246"/>
    </row>
    <row r="42" spans="1:18" s="698" customFormat="1" ht="23.25" customHeight="1" x14ac:dyDescent="0.2">
      <c r="A42" s="3247" t="s">
        <v>92</v>
      </c>
      <c r="B42" s="3247"/>
      <c r="C42" s="3247"/>
      <c r="D42" s="2091">
        <f>SUM(D41,D40,D37,D36)</f>
        <v>0</v>
      </c>
      <c r="E42" s="2091">
        <f t="shared" ref="E42:O42" si="25">SUM(E41,E40,E37,E36)</f>
        <v>0</v>
      </c>
      <c r="F42" s="2091">
        <f t="shared" si="25"/>
        <v>0</v>
      </c>
      <c r="G42" s="2091">
        <f t="shared" si="25"/>
        <v>188</v>
      </c>
      <c r="H42" s="2091">
        <f t="shared" si="25"/>
        <v>137</v>
      </c>
      <c r="I42" s="2091">
        <f t="shared" si="25"/>
        <v>325</v>
      </c>
      <c r="J42" s="2091">
        <f t="shared" si="25"/>
        <v>68</v>
      </c>
      <c r="K42" s="2091">
        <f t="shared" si="25"/>
        <v>51</v>
      </c>
      <c r="L42" s="2091">
        <f t="shared" si="25"/>
        <v>119</v>
      </c>
      <c r="M42" s="2091">
        <f t="shared" si="25"/>
        <v>256</v>
      </c>
      <c r="N42" s="2091">
        <f t="shared" si="25"/>
        <v>188</v>
      </c>
      <c r="O42" s="2091">
        <f t="shared" si="25"/>
        <v>444</v>
      </c>
      <c r="P42" s="3206" t="s">
        <v>130</v>
      </c>
      <c r="Q42" s="3206"/>
      <c r="R42" s="3206"/>
    </row>
    <row r="43" spans="1:18" s="698" customFormat="1" ht="28.5" customHeight="1" x14ac:dyDescent="0.2">
      <c r="A43" s="3253" t="s">
        <v>447</v>
      </c>
      <c r="B43" s="1327" t="s">
        <v>447</v>
      </c>
      <c r="C43" s="737"/>
      <c r="D43" s="2091">
        <v>0</v>
      </c>
      <c r="E43" s="2091">
        <v>0</v>
      </c>
      <c r="F43" s="2091">
        <v>0</v>
      </c>
      <c r="G43" s="2625">
        <v>29</v>
      </c>
      <c r="H43" s="2625">
        <v>23</v>
      </c>
      <c r="I43" s="2625">
        <v>52</v>
      </c>
      <c r="J43" s="2625">
        <v>0</v>
      </c>
      <c r="K43" s="2625">
        <v>0</v>
      </c>
      <c r="L43" s="2625">
        <v>0</v>
      </c>
      <c r="M43" s="2632">
        <f t="shared" si="18"/>
        <v>29</v>
      </c>
      <c r="N43" s="2632">
        <f t="shared" si="19"/>
        <v>23</v>
      </c>
      <c r="O43" s="2632">
        <f t="shared" si="20"/>
        <v>52</v>
      </c>
      <c r="P43" s="750"/>
      <c r="Q43" s="1145" t="s">
        <v>448</v>
      </c>
      <c r="R43" s="3239" t="s">
        <v>448</v>
      </c>
    </row>
    <row r="44" spans="1:18" s="698" customFormat="1" ht="26.25" customHeight="1" x14ac:dyDescent="0.2">
      <c r="A44" s="3246"/>
      <c r="B44" s="2022" t="s">
        <v>2357</v>
      </c>
      <c r="C44" s="2018"/>
      <c r="D44" s="2091">
        <v>0</v>
      </c>
      <c r="E44" s="2091">
        <v>0</v>
      </c>
      <c r="F44" s="2091">
        <v>0</v>
      </c>
      <c r="G44" s="2625">
        <v>9</v>
      </c>
      <c r="H44" s="2625">
        <v>5</v>
      </c>
      <c r="I44" s="2625">
        <v>14</v>
      </c>
      <c r="J44" s="2625">
        <v>0</v>
      </c>
      <c r="K44" s="2625">
        <v>0</v>
      </c>
      <c r="L44" s="2625">
        <v>0</v>
      </c>
      <c r="M44" s="2632">
        <f t="shared" ref="M44" si="26">SUM(D44,G44,J44)</f>
        <v>9</v>
      </c>
      <c r="N44" s="2632">
        <f t="shared" ref="N44" si="27">SUM(E44,H44,K44)</f>
        <v>5</v>
      </c>
      <c r="O44" s="2632">
        <f t="shared" ref="O44" si="28">SUM(F44,I44,L44)</f>
        <v>14</v>
      </c>
      <c r="P44" s="2016"/>
      <c r="Q44" s="1145" t="s">
        <v>2358</v>
      </c>
      <c r="R44" s="3200"/>
    </row>
    <row r="45" spans="1:18" s="698" customFormat="1" ht="21.75" customHeight="1" x14ac:dyDescent="0.2">
      <c r="A45" s="3247" t="s">
        <v>92</v>
      </c>
      <c r="B45" s="3247"/>
      <c r="C45" s="3247"/>
      <c r="D45" s="2091">
        <f>SUM(D43:D44)</f>
        <v>0</v>
      </c>
      <c r="E45" s="2091">
        <f t="shared" ref="E45:O45" si="29">SUM(E43:E44)</f>
        <v>0</v>
      </c>
      <c r="F45" s="2091">
        <f t="shared" si="29"/>
        <v>0</v>
      </c>
      <c r="G45" s="2091">
        <f t="shared" si="29"/>
        <v>38</v>
      </c>
      <c r="H45" s="2091">
        <f t="shared" si="29"/>
        <v>28</v>
      </c>
      <c r="I45" s="2091">
        <f t="shared" si="29"/>
        <v>66</v>
      </c>
      <c r="J45" s="2091">
        <f t="shared" si="29"/>
        <v>0</v>
      </c>
      <c r="K45" s="2091">
        <f t="shared" si="29"/>
        <v>0</v>
      </c>
      <c r="L45" s="2091">
        <f t="shared" si="29"/>
        <v>0</v>
      </c>
      <c r="M45" s="2091">
        <f t="shared" si="29"/>
        <v>38</v>
      </c>
      <c r="N45" s="2091">
        <f t="shared" si="29"/>
        <v>28</v>
      </c>
      <c r="O45" s="2091">
        <f t="shared" si="29"/>
        <v>66</v>
      </c>
      <c r="P45" s="3206" t="s">
        <v>130</v>
      </c>
      <c r="Q45" s="3206"/>
      <c r="R45" s="3206"/>
    </row>
    <row r="46" spans="1:18" ht="23.25" customHeight="1" x14ac:dyDescent="0.2">
      <c r="A46" s="3253" t="s">
        <v>41</v>
      </c>
      <c r="B46" s="1342" t="s">
        <v>1505</v>
      </c>
      <c r="C46" s="737"/>
      <c r="D46" s="2091">
        <f t="shared" ref="D46:D50" si="30">SUM(D45:D45)</f>
        <v>0</v>
      </c>
      <c r="E46" s="2091">
        <f t="shared" ref="E46:E50" si="31">SUM(E45:E45)</f>
        <v>0</v>
      </c>
      <c r="F46" s="2091">
        <v>0</v>
      </c>
      <c r="G46" s="2625">
        <v>34</v>
      </c>
      <c r="H46" s="2625">
        <v>20</v>
      </c>
      <c r="I46" s="2625">
        <v>54</v>
      </c>
      <c r="J46" s="2625">
        <v>20</v>
      </c>
      <c r="K46" s="2625">
        <v>11</v>
      </c>
      <c r="L46" s="2625">
        <v>31</v>
      </c>
      <c r="M46" s="2625">
        <f>SUM(D46,G46,J46)</f>
        <v>54</v>
      </c>
      <c r="N46" s="2625">
        <f t="shared" ref="N46:O55" si="32">SUM(E46,H46,K46)</f>
        <v>31</v>
      </c>
      <c r="O46" s="2625">
        <f t="shared" si="32"/>
        <v>85</v>
      </c>
      <c r="P46" s="750"/>
      <c r="Q46" s="1145" t="s">
        <v>1506</v>
      </c>
      <c r="R46" s="3239" t="s">
        <v>144</v>
      </c>
    </row>
    <row r="47" spans="1:18" ht="22.5" customHeight="1" x14ac:dyDescent="0.2">
      <c r="A47" s="3224"/>
      <c r="B47" s="692" t="s">
        <v>1507</v>
      </c>
      <c r="C47" s="731"/>
      <c r="D47" s="2091">
        <f t="shared" si="30"/>
        <v>0</v>
      </c>
      <c r="E47" s="2091">
        <f t="shared" si="31"/>
        <v>0</v>
      </c>
      <c r="F47" s="2091">
        <v>0</v>
      </c>
      <c r="G47" s="2091">
        <v>29</v>
      </c>
      <c r="H47" s="2091">
        <v>13</v>
      </c>
      <c r="I47" s="2091">
        <v>42</v>
      </c>
      <c r="J47" s="2091">
        <v>19</v>
      </c>
      <c r="K47" s="2091">
        <v>6</v>
      </c>
      <c r="L47" s="2091">
        <v>25</v>
      </c>
      <c r="M47" s="2091">
        <f t="shared" ref="M47:M55" si="33">SUM(D47,G47,J47)</f>
        <v>48</v>
      </c>
      <c r="N47" s="2091">
        <f t="shared" si="32"/>
        <v>19</v>
      </c>
      <c r="O47" s="2091">
        <f t="shared" si="32"/>
        <v>67</v>
      </c>
      <c r="P47" s="1343"/>
      <c r="Q47" s="1344" t="s">
        <v>1508</v>
      </c>
      <c r="R47" s="3199"/>
    </row>
    <row r="48" spans="1:18" ht="21.75" customHeight="1" x14ac:dyDescent="0.2">
      <c r="A48" s="3224"/>
      <c r="B48" s="1552" t="s">
        <v>1987</v>
      </c>
      <c r="C48" s="734"/>
      <c r="D48" s="2091">
        <f t="shared" si="30"/>
        <v>0</v>
      </c>
      <c r="E48" s="2091">
        <f t="shared" si="31"/>
        <v>0</v>
      </c>
      <c r="F48" s="2091">
        <v>0</v>
      </c>
      <c r="G48" s="2626">
        <v>12</v>
      </c>
      <c r="H48" s="2626">
        <v>11</v>
      </c>
      <c r="I48" s="2626">
        <v>23</v>
      </c>
      <c r="J48" s="2626">
        <v>0</v>
      </c>
      <c r="K48" s="2626">
        <v>0</v>
      </c>
      <c r="L48" s="2626">
        <v>0</v>
      </c>
      <c r="M48" s="2091">
        <f t="shared" si="33"/>
        <v>12</v>
      </c>
      <c r="N48" s="2091">
        <f t="shared" si="32"/>
        <v>11</v>
      </c>
      <c r="O48" s="2091">
        <f t="shared" si="32"/>
        <v>23</v>
      </c>
      <c r="P48" s="147"/>
      <c r="Q48" s="1141" t="s">
        <v>2234</v>
      </c>
      <c r="R48" s="3199"/>
    </row>
    <row r="49" spans="1:18" ht="27" customHeight="1" x14ac:dyDescent="0.2">
      <c r="A49" s="3224"/>
      <c r="B49" s="1552" t="s">
        <v>1632</v>
      </c>
      <c r="C49" s="734"/>
      <c r="D49" s="2091">
        <f t="shared" si="30"/>
        <v>0</v>
      </c>
      <c r="E49" s="2091">
        <f t="shared" si="31"/>
        <v>0</v>
      </c>
      <c r="F49" s="2091">
        <v>0</v>
      </c>
      <c r="G49" s="2626">
        <v>12</v>
      </c>
      <c r="H49" s="2626">
        <v>23</v>
      </c>
      <c r="I49" s="2626">
        <v>35</v>
      </c>
      <c r="J49" s="2626">
        <v>0</v>
      </c>
      <c r="K49" s="2626">
        <v>0</v>
      </c>
      <c r="L49" s="2626">
        <v>0</v>
      </c>
      <c r="M49" s="2091">
        <f t="shared" si="33"/>
        <v>12</v>
      </c>
      <c r="N49" s="2091">
        <f t="shared" si="32"/>
        <v>23</v>
      </c>
      <c r="O49" s="2091">
        <f t="shared" si="32"/>
        <v>35</v>
      </c>
      <c r="P49" s="1135"/>
      <c r="Q49" s="1141" t="s">
        <v>1674</v>
      </c>
      <c r="R49" s="3199"/>
    </row>
    <row r="50" spans="1:18" ht="26.25" customHeight="1" x14ac:dyDescent="0.2">
      <c r="A50" s="3246"/>
      <c r="B50" s="1552" t="s">
        <v>1783</v>
      </c>
      <c r="C50" s="1551"/>
      <c r="D50" s="2091">
        <f t="shared" si="30"/>
        <v>0</v>
      </c>
      <c r="E50" s="2091">
        <f t="shared" si="31"/>
        <v>0</v>
      </c>
      <c r="F50" s="2091">
        <v>0</v>
      </c>
      <c r="G50" s="2626">
        <v>39</v>
      </c>
      <c r="H50" s="2626">
        <v>25</v>
      </c>
      <c r="I50" s="2626">
        <v>64</v>
      </c>
      <c r="J50" s="2626">
        <v>43</v>
      </c>
      <c r="K50" s="2626">
        <v>9</v>
      </c>
      <c r="L50" s="2626">
        <v>52</v>
      </c>
      <c r="M50" s="2091">
        <f t="shared" ref="M50" si="34">SUM(D50,G50,J50)</f>
        <v>82</v>
      </c>
      <c r="N50" s="2091">
        <f t="shared" ref="N50" si="35">SUM(E50,H50,K50)</f>
        <v>34</v>
      </c>
      <c r="O50" s="2091">
        <f t="shared" ref="O50" si="36">SUM(F50,I50,L50)</f>
        <v>116</v>
      </c>
      <c r="P50" s="1135"/>
      <c r="Q50" s="1141" t="s">
        <v>2235</v>
      </c>
      <c r="R50" s="3200"/>
    </row>
    <row r="51" spans="1:18" ht="21" customHeight="1" x14ac:dyDescent="0.2">
      <c r="A51" s="3260" t="s">
        <v>92</v>
      </c>
      <c r="B51" s="3261"/>
      <c r="C51" s="3262"/>
      <c r="D51" s="2091">
        <f>SUM(D46:D49)</f>
        <v>0</v>
      </c>
      <c r="E51" s="2091">
        <f t="shared" ref="E51:F51" si="37">SUM(E46:E49)</f>
        <v>0</v>
      </c>
      <c r="F51" s="2091">
        <f t="shared" si="37"/>
        <v>0</v>
      </c>
      <c r="G51" s="2091">
        <f>SUM(G46:G50)</f>
        <v>126</v>
      </c>
      <c r="H51" s="2091">
        <f t="shared" ref="H51:L51" si="38">SUM(H46:H50)</f>
        <v>92</v>
      </c>
      <c r="I51" s="2091">
        <f t="shared" si="38"/>
        <v>218</v>
      </c>
      <c r="J51" s="2091">
        <f t="shared" si="38"/>
        <v>82</v>
      </c>
      <c r="K51" s="2091">
        <f t="shared" si="38"/>
        <v>26</v>
      </c>
      <c r="L51" s="2091">
        <f t="shared" si="38"/>
        <v>108</v>
      </c>
      <c r="M51" s="2091">
        <f t="shared" si="33"/>
        <v>208</v>
      </c>
      <c r="N51" s="2091">
        <f t="shared" si="32"/>
        <v>118</v>
      </c>
      <c r="O51" s="2091">
        <f t="shared" si="32"/>
        <v>326</v>
      </c>
      <c r="P51" s="3206" t="s">
        <v>133</v>
      </c>
      <c r="Q51" s="3206"/>
      <c r="R51" s="742"/>
    </row>
    <row r="52" spans="1:18" ht="21" customHeight="1" x14ac:dyDescent="0.2">
      <c r="A52" s="3253" t="s">
        <v>40</v>
      </c>
      <c r="B52" s="1327" t="s">
        <v>1236</v>
      </c>
      <c r="C52" s="737"/>
      <c r="D52" s="2091">
        <f t="shared" ref="D52:E52" si="39">SUM(D47:D51)</f>
        <v>0</v>
      </c>
      <c r="E52" s="2091">
        <f t="shared" si="39"/>
        <v>0</v>
      </c>
      <c r="F52" s="2091">
        <v>0</v>
      </c>
      <c r="G52" s="2625">
        <v>25</v>
      </c>
      <c r="H52" s="2625">
        <v>23</v>
      </c>
      <c r="I52" s="2625">
        <v>48</v>
      </c>
      <c r="J52" s="2625">
        <v>0</v>
      </c>
      <c r="K52" s="2625">
        <v>0</v>
      </c>
      <c r="L52" s="2625">
        <v>0</v>
      </c>
      <c r="M52" s="2091">
        <f t="shared" si="33"/>
        <v>25</v>
      </c>
      <c r="N52" s="2091">
        <f t="shared" si="32"/>
        <v>23</v>
      </c>
      <c r="O52" s="2091">
        <f t="shared" si="32"/>
        <v>48</v>
      </c>
      <c r="P52" s="750"/>
      <c r="Q52" s="1146" t="s">
        <v>151</v>
      </c>
      <c r="R52" s="3239" t="s">
        <v>124</v>
      </c>
    </row>
    <row r="53" spans="1:18" ht="22.5" customHeight="1" x14ac:dyDescent="0.2">
      <c r="A53" s="3224"/>
      <c r="B53" s="1323" t="s">
        <v>203</v>
      </c>
      <c r="C53" s="731"/>
      <c r="D53" s="2091">
        <f t="shared" ref="D53:E53" si="40">SUM(D48:D52)</f>
        <v>0</v>
      </c>
      <c r="E53" s="2091">
        <f t="shared" si="40"/>
        <v>0</v>
      </c>
      <c r="F53" s="2091">
        <v>0</v>
      </c>
      <c r="G53" s="2091">
        <v>33</v>
      </c>
      <c r="H53" s="2091">
        <v>25</v>
      </c>
      <c r="I53" s="2091">
        <v>58</v>
      </c>
      <c r="J53" s="2091">
        <v>0</v>
      </c>
      <c r="K53" s="2091">
        <v>0</v>
      </c>
      <c r="L53" s="2091">
        <v>0</v>
      </c>
      <c r="M53" s="2091">
        <f t="shared" si="33"/>
        <v>33</v>
      </c>
      <c r="N53" s="2091">
        <f t="shared" si="32"/>
        <v>25</v>
      </c>
      <c r="O53" s="2091">
        <f t="shared" si="32"/>
        <v>58</v>
      </c>
      <c r="P53" s="742"/>
      <c r="Q53" s="1146" t="s">
        <v>209</v>
      </c>
      <c r="R53" s="3199"/>
    </row>
    <row r="54" spans="1:18" ht="21.75" customHeight="1" x14ac:dyDescent="0.2">
      <c r="A54" s="3246"/>
      <c r="B54" s="1327" t="s">
        <v>1716</v>
      </c>
      <c r="C54" s="1434" t="s">
        <v>1986</v>
      </c>
      <c r="D54" s="2091">
        <f t="shared" ref="D54:E54" si="41">SUM(D49:D53)</f>
        <v>0</v>
      </c>
      <c r="E54" s="2091">
        <f t="shared" si="41"/>
        <v>0</v>
      </c>
      <c r="F54" s="2625">
        <v>0</v>
      </c>
      <c r="G54" s="2625">
        <v>17</v>
      </c>
      <c r="H54" s="2625">
        <v>18</v>
      </c>
      <c r="I54" s="2625">
        <v>35</v>
      </c>
      <c r="J54" s="2625">
        <v>0</v>
      </c>
      <c r="K54" s="2625">
        <v>0</v>
      </c>
      <c r="L54" s="2625">
        <v>0</v>
      </c>
      <c r="M54" s="2091">
        <f t="shared" ref="M54" si="42">SUM(D54,G54,J54)</f>
        <v>17</v>
      </c>
      <c r="N54" s="2091">
        <f t="shared" ref="N54" si="43">SUM(E54,H54,K54)</f>
        <v>18</v>
      </c>
      <c r="O54" s="2091">
        <f t="shared" ref="O54" si="44">SUM(F54,I54,L54)</f>
        <v>35</v>
      </c>
      <c r="P54" s="1433" t="s">
        <v>772</v>
      </c>
      <c r="Q54" s="1138" t="s">
        <v>991</v>
      </c>
      <c r="R54" s="3200"/>
    </row>
    <row r="55" spans="1:18" ht="22.5" customHeight="1" thickBot="1" x14ac:dyDescent="0.25">
      <c r="A55" s="3263" t="s">
        <v>92</v>
      </c>
      <c r="B55" s="3264"/>
      <c r="C55" s="3265"/>
      <c r="D55" s="2625">
        <f>SUM(D52:D54)</f>
        <v>0</v>
      </c>
      <c r="E55" s="2625">
        <f t="shared" ref="E55:L55" si="45">SUM(E52:E54)</f>
        <v>0</v>
      </c>
      <c r="F55" s="2625">
        <f t="shared" si="45"/>
        <v>0</v>
      </c>
      <c r="G55" s="2625">
        <f t="shared" si="45"/>
        <v>75</v>
      </c>
      <c r="H55" s="2625">
        <f t="shared" si="45"/>
        <v>66</v>
      </c>
      <c r="I55" s="2625">
        <f t="shared" si="45"/>
        <v>141</v>
      </c>
      <c r="J55" s="2625">
        <f t="shared" si="45"/>
        <v>0</v>
      </c>
      <c r="K55" s="2625">
        <f t="shared" si="45"/>
        <v>0</v>
      </c>
      <c r="L55" s="2625">
        <f t="shared" si="45"/>
        <v>0</v>
      </c>
      <c r="M55" s="2091">
        <f t="shared" si="33"/>
        <v>75</v>
      </c>
      <c r="N55" s="2091">
        <f t="shared" si="32"/>
        <v>66</v>
      </c>
      <c r="O55" s="2091">
        <f t="shared" si="32"/>
        <v>141</v>
      </c>
      <c r="P55" s="3199" t="s">
        <v>130</v>
      </c>
      <c r="Q55" s="3199"/>
      <c r="R55" s="3199"/>
    </row>
    <row r="56" spans="1:18" ht="20.25" customHeight="1" thickBot="1" x14ac:dyDescent="0.25">
      <c r="A56" s="3237" t="s">
        <v>42</v>
      </c>
      <c r="B56" s="3237"/>
      <c r="C56" s="3237"/>
      <c r="D56" s="2628">
        <f>SUM(D47:D55)</f>
        <v>0</v>
      </c>
      <c r="E56" s="2628">
        <f t="shared" ref="E56:N56" si="46">SUM(E47:E55)</f>
        <v>0</v>
      </c>
      <c r="F56" s="2628">
        <f t="shared" si="46"/>
        <v>0</v>
      </c>
      <c r="G56" s="2628">
        <f t="shared" si="46"/>
        <v>368</v>
      </c>
      <c r="H56" s="2628">
        <f t="shared" si="46"/>
        <v>296</v>
      </c>
      <c r="I56" s="2628">
        <f t="shared" si="46"/>
        <v>664</v>
      </c>
      <c r="J56" s="2628">
        <v>151</v>
      </c>
      <c r="K56" s="2628">
        <f t="shared" si="46"/>
        <v>41</v>
      </c>
      <c r="L56" s="2628">
        <f t="shared" si="46"/>
        <v>185</v>
      </c>
      <c r="M56" s="2628">
        <v>751</v>
      </c>
      <c r="N56" s="2628">
        <f t="shared" si="46"/>
        <v>337</v>
      </c>
      <c r="O56" s="2628">
        <v>1425</v>
      </c>
      <c r="P56" s="3259" t="s">
        <v>147</v>
      </c>
      <c r="Q56" s="3259"/>
      <c r="R56" s="3259"/>
    </row>
    <row r="57" spans="1:18" ht="20.25" customHeight="1" thickTop="1" x14ac:dyDescent="0.2">
      <c r="A57" s="2013"/>
      <c r="B57" s="2013"/>
      <c r="C57" s="2013"/>
      <c r="D57" s="1546"/>
      <c r="E57" s="1546"/>
      <c r="F57" s="1546"/>
      <c r="G57" s="1546"/>
      <c r="H57" s="1546"/>
      <c r="I57" s="1546"/>
      <c r="J57" s="1546"/>
      <c r="K57" s="1546"/>
      <c r="L57" s="1546"/>
      <c r="M57" s="1546"/>
      <c r="N57" s="1546"/>
      <c r="O57" s="1546"/>
      <c r="P57" s="2015"/>
      <c r="Q57" s="2015"/>
      <c r="R57" s="2015"/>
    </row>
    <row r="58" spans="1:18" ht="20.25" customHeight="1" x14ac:dyDescent="0.2">
      <c r="A58" s="2013"/>
      <c r="B58" s="2013"/>
      <c r="C58" s="2013"/>
      <c r="D58" s="1546"/>
      <c r="E58" s="1546"/>
      <c r="F58" s="1546"/>
      <c r="G58" s="1546"/>
      <c r="H58" s="1546"/>
      <c r="I58" s="1546"/>
      <c r="J58" s="1546"/>
      <c r="K58" s="1546"/>
      <c r="L58" s="1546"/>
      <c r="M58" s="1546"/>
      <c r="N58" s="1546"/>
      <c r="O58" s="1546"/>
      <c r="P58" s="2015"/>
      <c r="Q58" s="2015"/>
      <c r="R58" s="2015"/>
    </row>
    <row r="59" spans="1:18" ht="24" customHeight="1" x14ac:dyDescent="0.2">
      <c r="A59" s="1320"/>
      <c r="B59" s="1320"/>
      <c r="C59" s="1320"/>
      <c r="D59" s="1322"/>
      <c r="E59" s="1322"/>
      <c r="F59" s="1322"/>
      <c r="G59" s="1322"/>
      <c r="H59" s="1322"/>
      <c r="I59" s="1322"/>
      <c r="J59" s="1322"/>
      <c r="K59" s="1322"/>
      <c r="L59" s="1322"/>
      <c r="M59" s="1322"/>
      <c r="N59" s="1322"/>
      <c r="O59" s="1322"/>
      <c r="P59" s="1321"/>
      <c r="Q59" s="1321"/>
      <c r="R59" s="1321"/>
    </row>
    <row r="60" spans="1:18" ht="30" customHeight="1" x14ac:dyDescent="0.2">
      <c r="A60" s="3188" t="s">
        <v>2710</v>
      </c>
      <c r="B60" s="3188"/>
      <c r="C60" s="3188"/>
      <c r="D60" s="3188"/>
      <c r="E60" s="3188"/>
      <c r="F60" s="3188"/>
      <c r="G60" s="3188"/>
      <c r="H60" s="3188"/>
      <c r="I60" s="3188"/>
      <c r="J60" s="3188"/>
      <c r="K60" s="3188"/>
      <c r="L60" s="3188"/>
      <c r="M60" s="3188"/>
      <c r="N60" s="3188"/>
      <c r="O60" s="3188"/>
      <c r="P60" s="3188"/>
      <c r="Q60" s="3188"/>
      <c r="R60" s="3188"/>
    </row>
    <row r="61" spans="1:18" ht="48.75" customHeight="1" x14ac:dyDescent="0.2">
      <c r="A61" s="3189" t="s">
        <v>2709</v>
      </c>
      <c r="B61" s="3189"/>
      <c r="C61" s="3189"/>
      <c r="D61" s="3189"/>
      <c r="E61" s="3189"/>
      <c r="F61" s="3189"/>
      <c r="G61" s="3189"/>
      <c r="H61" s="3189"/>
      <c r="I61" s="3189"/>
      <c r="J61" s="3189"/>
      <c r="K61" s="3189"/>
      <c r="L61" s="3189"/>
      <c r="M61" s="3189"/>
      <c r="N61" s="3189"/>
      <c r="O61" s="3189"/>
      <c r="P61" s="3189"/>
      <c r="Q61" s="3189"/>
      <c r="R61" s="3189"/>
    </row>
    <row r="62" spans="1:18" ht="33.75" customHeight="1" thickBot="1" x14ac:dyDescent="0.25">
      <c r="A62" s="120" t="s">
        <v>2145</v>
      </c>
      <c r="B62" s="700"/>
      <c r="C62" s="700"/>
      <c r="D62" s="700"/>
      <c r="E62" s="700"/>
      <c r="F62" s="700"/>
      <c r="G62" s="700"/>
      <c r="H62" s="700"/>
      <c r="I62" s="700"/>
      <c r="J62" s="700"/>
      <c r="K62" s="700"/>
      <c r="L62" s="700"/>
      <c r="M62" s="700"/>
      <c r="N62" s="700"/>
      <c r="O62" s="700"/>
      <c r="P62" s="700"/>
      <c r="Q62" s="3266" t="s">
        <v>2146</v>
      </c>
      <c r="R62" s="3266"/>
    </row>
    <row r="63" spans="1:18" ht="24" customHeight="1" thickTop="1" x14ac:dyDescent="0.2">
      <c r="A63" s="3191" t="s">
        <v>44</v>
      </c>
      <c r="B63" s="3194" t="s">
        <v>86</v>
      </c>
      <c r="C63" s="3194" t="s">
        <v>45</v>
      </c>
      <c r="D63" s="3194" t="s">
        <v>33</v>
      </c>
      <c r="E63" s="3194"/>
      <c r="F63" s="3194"/>
      <c r="G63" s="3194" t="s">
        <v>1</v>
      </c>
      <c r="H63" s="3194"/>
      <c r="I63" s="3194"/>
      <c r="J63" s="3194" t="s">
        <v>2</v>
      </c>
      <c r="K63" s="3194"/>
      <c r="L63" s="3194"/>
      <c r="M63" s="2847" t="s">
        <v>31</v>
      </c>
      <c r="N63" s="2847"/>
      <c r="O63" s="2847"/>
      <c r="P63" s="3272" t="s">
        <v>99</v>
      </c>
      <c r="Q63" s="3221" t="s">
        <v>126</v>
      </c>
      <c r="R63" s="3218" t="s">
        <v>166</v>
      </c>
    </row>
    <row r="64" spans="1:18" ht="24" customHeight="1" x14ac:dyDescent="0.2">
      <c r="A64" s="3192"/>
      <c r="B64" s="3224"/>
      <c r="C64" s="3224"/>
      <c r="D64" s="3187" t="s">
        <v>94</v>
      </c>
      <c r="E64" s="3187"/>
      <c r="F64" s="3187"/>
      <c r="G64" s="3187" t="s">
        <v>95</v>
      </c>
      <c r="H64" s="3187"/>
      <c r="I64" s="3187"/>
      <c r="J64" s="3187" t="s">
        <v>96</v>
      </c>
      <c r="K64" s="3187"/>
      <c r="L64" s="3187"/>
      <c r="M64" s="2827" t="s">
        <v>116</v>
      </c>
      <c r="N64" s="2827"/>
      <c r="O64" s="2827"/>
      <c r="P64" s="3273"/>
      <c r="Q64" s="3222"/>
      <c r="R64" s="3219"/>
    </row>
    <row r="65" spans="1:18" ht="24" customHeight="1" x14ac:dyDescent="0.2">
      <c r="A65" s="3192"/>
      <c r="B65" s="3224"/>
      <c r="C65" s="3224"/>
      <c r="D65" s="2559" t="s">
        <v>204</v>
      </c>
      <c r="E65" s="2559" t="s">
        <v>2833</v>
      </c>
      <c r="F65" s="2559" t="s">
        <v>26</v>
      </c>
      <c r="G65" s="2559" t="s">
        <v>204</v>
      </c>
      <c r="H65" s="2559" t="s">
        <v>2833</v>
      </c>
      <c r="I65" s="2559" t="s">
        <v>26</v>
      </c>
      <c r="J65" s="2559" t="s">
        <v>204</v>
      </c>
      <c r="K65" s="2559" t="s">
        <v>2833</v>
      </c>
      <c r="L65" s="2559" t="s">
        <v>26</v>
      </c>
      <c r="M65" s="2559" t="s">
        <v>204</v>
      </c>
      <c r="N65" s="2559" t="s">
        <v>2833</v>
      </c>
      <c r="O65" s="2559" t="s">
        <v>26</v>
      </c>
      <c r="P65" s="3273"/>
      <c r="Q65" s="3222"/>
      <c r="R65" s="3219"/>
    </row>
    <row r="66" spans="1:18" ht="24" customHeight="1" thickBot="1" x14ac:dyDescent="0.25">
      <c r="A66" s="3193"/>
      <c r="B66" s="3224"/>
      <c r="C66" s="3224"/>
      <c r="D66" s="88" t="s">
        <v>181</v>
      </c>
      <c r="E66" s="88" t="s">
        <v>182</v>
      </c>
      <c r="F66" s="88" t="s">
        <v>183</v>
      </c>
      <c r="G66" s="88" t="s">
        <v>181</v>
      </c>
      <c r="H66" s="88" t="s">
        <v>182</v>
      </c>
      <c r="I66" s="88" t="s">
        <v>183</v>
      </c>
      <c r="J66" s="88" t="s">
        <v>181</v>
      </c>
      <c r="K66" s="88" t="s">
        <v>182</v>
      </c>
      <c r="L66" s="88" t="s">
        <v>183</v>
      </c>
      <c r="M66" s="88" t="s">
        <v>181</v>
      </c>
      <c r="N66" s="88" t="s">
        <v>182</v>
      </c>
      <c r="O66" s="88" t="s">
        <v>183</v>
      </c>
      <c r="P66" s="3273"/>
      <c r="Q66" s="3222"/>
      <c r="R66" s="3220"/>
    </row>
    <row r="67" spans="1:18" ht="34.5" customHeight="1" thickBot="1" x14ac:dyDescent="0.25">
      <c r="A67" s="1810" t="s">
        <v>41</v>
      </c>
      <c r="B67" s="1810" t="s">
        <v>2194</v>
      </c>
      <c r="C67" s="1811"/>
      <c r="D67" s="2640">
        <v>0</v>
      </c>
      <c r="E67" s="2640">
        <v>0</v>
      </c>
      <c r="F67" s="2640">
        <v>0</v>
      </c>
      <c r="G67" s="2640">
        <v>0</v>
      </c>
      <c r="H67" s="2640">
        <v>0</v>
      </c>
      <c r="I67" s="2640">
        <v>0</v>
      </c>
      <c r="J67" s="2640">
        <v>1</v>
      </c>
      <c r="K67" s="2640">
        <v>0</v>
      </c>
      <c r="L67" s="2640">
        <v>1</v>
      </c>
      <c r="M67" s="2640">
        <v>1</v>
      </c>
      <c r="N67" s="2640">
        <v>0</v>
      </c>
      <c r="O67" s="2640">
        <v>1</v>
      </c>
      <c r="P67" s="1811"/>
      <c r="Q67" s="2526" t="s">
        <v>2195</v>
      </c>
      <c r="R67" s="2526" t="s">
        <v>144</v>
      </c>
    </row>
    <row r="68" spans="1:18" ht="34.5" customHeight="1" thickBot="1" x14ac:dyDescent="0.25">
      <c r="A68" s="3237" t="s">
        <v>42</v>
      </c>
      <c r="B68" s="3237"/>
      <c r="C68" s="3237"/>
      <c r="D68" s="2619">
        <f>SUM(D67)</f>
        <v>0</v>
      </c>
      <c r="E68" s="2619">
        <f t="shared" ref="E68:O68" si="47">SUM(E67)</f>
        <v>0</v>
      </c>
      <c r="F68" s="2619">
        <f t="shared" si="47"/>
        <v>0</v>
      </c>
      <c r="G68" s="2619">
        <f t="shared" si="47"/>
        <v>0</v>
      </c>
      <c r="H68" s="2619">
        <f t="shared" si="47"/>
        <v>0</v>
      </c>
      <c r="I68" s="2619">
        <f t="shared" si="47"/>
        <v>0</v>
      </c>
      <c r="J68" s="2619">
        <f t="shared" si="47"/>
        <v>1</v>
      </c>
      <c r="K68" s="2619">
        <f t="shared" si="47"/>
        <v>0</v>
      </c>
      <c r="L68" s="2619">
        <f t="shared" si="47"/>
        <v>1</v>
      </c>
      <c r="M68" s="2619">
        <f t="shared" si="47"/>
        <v>1</v>
      </c>
      <c r="N68" s="2619">
        <f t="shared" si="47"/>
        <v>0</v>
      </c>
      <c r="O68" s="2619">
        <f t="shared" si="47"/>
        <v>1</v>
      </c>
      <c r="P68" s="3259" t="s">
        <v>147</v>
      </c>
      <c r="Q68" s="3259"/>
      <c r="R68" s="3259"/>
    </row>
    <row r="69" spans="1:18" ht="12.75" customHeight="1" thickTop="1" x14ac:dyDescent="0.2"/>
    <row r="70" spans="1:18" ht="12.75" customHeight="1" x14ac:dyDescent="0.2"/>
    <row r="71" spans="1:18" ht="12.75" customHeight="1" x14ac:dyDescent="0.2"/>
    <row r="72" spans="1:18" ht="12.75" customHeight="1" x14ac:dyDescent="0.2"/>
    <row r="73" spans="1:18" ht="12.75" customHeight="1" x14ac:dyDescent="0.2"/>
    <row r="74" spans="1:18" ht="12.75" customHeight="1" x14ac:dyDescent="0.2"/>
    <row r="75" spans="1:18" ht="12.75" customHeight="1" x14ac:dyDescent="0.2"/>
    <row r="76" spans="1:18" ht="12.75" customHeight="1" x14ac:dyDescent="0.2"/>
    <row r="77" spans="1:18" ht="12.75" customHeight="1" x14ac:dyDescent="0.2"/>
    <row r="78" spans="1:18" ht="12.75" customHeight="1" x14ac:dyDescent="0.2"/>
    <row r="79" spans="1:18" ht="12.75" customHeight="1" x14ac:dyDescent="0.2"/>
    <row r="80" spans="1:18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138" spans="1:11" ht="12.75" customHeight="1" x14ac:dyDescent="0.2"/>
    <row r="139" spans="1:11" ht="12.75" customHeight="1" x14ac:dyDescent="0.2"/>
    <row r="140" spans="1:11" ht="12.75" customHeight="1" x14ac:dyDescent="0.2"/>
    <row r="141" spans="1:11" ht="12.75" customHeight="1" x14ac:dyDescent="0.2"/>
    <row r="142" spans="1:11" ht="12.75" customHeight="1" x14ac:dyDescent="0.25">
      <c r="A142" s="699"/>
      <c r="B142" s="699"/>
      <c r="C142" s="699"/>
      <c r="D142" s="699"/>
      <c r="E142" s="699"/>
      <c r="F142" s="699"/>
      <c r="G142" s="699"/>
      <c r="H142" s="699"/>
      <c r="I142" s="699"/>
      <c r="J142" s="699"/>
      <c r="K142" s="699"/>
    </row>
    <row r="143" spans="1:11" ht="12.75" customHeight="1" x14ac:dyDescent="0.25">
      <c r="A143" s="699"/>
      <c r="B143" s="699"/>
      <c r="C143" s="699"/>
      <c r="D143" s="699"/>
      <c r="E143" s="699"/>
      <c r="F143" s="699"/>
      <c r="G143" s="699"/>
      <c r="H143" s="699"/>
      <c r="I143" s="699"/>
      <c r="J143" s="699"/>
      <c r="K143" s="699"/>
    </row>
    <row r="144" spans="1:11" ht="12.75" customHeight="1" x14ac:dyDescent="0.25">
      <c r="A144" s="699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</row>
    <row r="145" spans="1:11" ht="12.75" customHeight="1" x14ac:dyDescent="0.25">
      <c r="A145" s="699"/>
      <c r="B145" s="699"/>
      <c r="C145" s="699"/>
      <c r="D145" s="699"/>
      <c r="E145" s="699"/>
      <c r="F145" s="699"/>
      <c r="G145" s="699"/>
      <c r="H145" s="699"/>
      <c r="I145" s="699"/>
      <c r="J145" s="699"/>
      <c r="K145" s="699"/>
    </row>
    <row r="146" spans="1:11" ht="12.75" customHeight="1" x14ac:dyDescent="0.25">
      <c r="A146" s="699"/>
      <c r="B146" s="699"/>
      <c r="C146" s="699"/>
      <c r="D146" s="699"/>
      <c r="E146" s="699"/>
      <c r="F146" s="699"/>
      <c r="G146" s="699"/>
      <c r="H146" s="699"/>
      <c r="I146" s="699"/>
      <c r="J146" s="699"/>
      <c r="K146" s="699"/>
    </row>
    <row r="147" spans="1:11" ht="12.75" customHeight="1" x14ac:dyDescent="0.25">
      <c r="A147" s="699"/>
      <c r="B147" s="699"/>
      <c r="C147" s="699"/>
      <c r="D147" s="699"/>
      <c r="E147" s="699"/>
      <c r="F147" s="699"/>
      <c r="G147" s="699"/>
      <c r="H147" s="699"/>
      <c r="I147" s="699"/>
      <c r="J147" s="699"/>
      <c r="K147" s="699"/>
    </row>
    <row r="148" spans="1:11" ht="12.75" customHeight="1" x14ac:dyDescent="0.25">
      <c r="A148" s="699"/>
      <c r="B148" s="699"/>
      <c r="C148" s="699"/>
      <c r="D148" s="699"/>
      <c r="E148" s="699"/>
      <c r="F148" s="699"/>
      <c r="G148" s="699"/>
      <c r="H148" s="699"/>
      <c r="I148" s="699"/>
      <c r="J148" s="699"/>
      <c r="K148" s="699"/>
    </row>
    <row r="149" spans="1:11" ht="12.75" customHeight="1" x14ac:dyDescent="0.25">
      <c r="A149" s="699"/>
      <c r="B149" s="699"/>
      <c r="C149" s="699"/>
      <c r="D149" s="699"/>
      <c r="E149" s="699"/>
      <c r="F149" s="699"/>
      <c r="G149" s="699"/>
      <c r="H149" s="699"/>
      <c r="I149" s="699"/>
      <c r="J149" s="699"/>
      <c r="K149" s="699"/>
    </row>
    <row r="150" spans="1:11" ht="12.75" customHeight="1" x14ac:dyDescent="0.25">
      <c r="A150" s="699"/>
      <c r="B150" s="699"/>
      <c r="C150" s="699"/>
      <c r="D150" s="699"/>
      <c r="E150" s="699"/>
      <c r="F150" s="699"/>
      <c r="G150" s="699"/>
      <c r="H150" s="699"/>
      <c r="I150" s="699"/>
      <c r="J150" s="699"/>
      <c r="K150" s="699"/>
    </row>
    <row r="151" spans="1:11" ht="12.75" customHeight="1" x14ac:dyDescent="0.25">
      <c r="A151" s="699"/>
      <c r="B151" s="699"/>
      <c r="C151" s="699"/>
      <c r="D151" s="699"/>
      <c r="E151" s="699"/>
      <c r="F151" s="699"/>
      <c r="G151" s="699"/>
      <c r="H151" s="699"/>
      <c r="I151" s="699"/>
      <c r="J151" s="699"/>
      <c r="K151" s="699"/>
    </row>
    <row r="152" spans="1:11" ht="12.75" customHeight="1" x14ac:dyDescent="0.25">
      <c r="A152" s="699"/>
      <c r="B152" s="699"/>
      <c r="C152" s="699"/>
      <c r="D152" s="699"/>
      <c r="E152" s="699"/>
      <c r="F152" s="699"/>
      <c r="G152" s="699"/>
      <c r="H152" s="699"/>
      <c r="I152" s="699"/>
      <c r="J152" s="699"/>
      <c r="K152" s="699"/>
    </row>
    <row r="153" spans="1:11" ht="12.75" customHeight="1" x14ac:dyDescent="0.25">
      <c r="A153" s="699"/>
      <c r="B153" s="699"/>
      <c r="C153" s="699"/>
      <c r="D153" s="699"/>
      <c r="E153" s="699"/>
      <c r="F153" s="699"/>
      <c r="G153" s="699"/>
      <c r="H153" s="699"/>
      <c r="I153" s="699"/>
      <c r="J153" s="699"/>
      <c r="K153" s="699"/>
    </row>
    <row r="154" spans="1:11" ht="12.75" customHeight="1" x14ac:dyDescent="0.25">
      <c r="A154" s="699"/>
      <c r="B154" s="699"/>
      <c r="C154" s="699"/>
      <c r="D154" s="699"/>
      <c r="E154" s="699"/>
      <c r="F154" s="699"/>
      <c r="G154" s="699"/>
      <c r="H154" s="699"/>
      <c r="I154" s="699"/>
      <c r="J154" s="699"/>
      <c r="K154" s="699"/>
    </row>
    <row r="155" spans="1:11" ht="12.75" customHeight="1" x14ac:dyDescent="0.25">
      <c r="A155" s="699"/>
      <c r="B155" s="699"/>
      <c r="C155" s="699"/>
      <c r="D155" s="699"/>
      <c r="E155" s="699"/>
      <c r="F155" s="699"/>
      <c r="G155" s="699"/>
      <c r="H155" s="699"/>
      <c r="I155" s="699"/>
      <c r="J155" s="699"/>
      <c r="K155" s="699"/>
    </row>
    <row r="156" spans="1:11" ht="12.75" customHeight="1" x14ac:dyDescent="0.25">
      <c r="A156" s="699"/>
      <c r="B156" s="699"/>
      <c r="C156" s="699"/>
      <c r="D156" s="699"/>
      <c r="E156" s="699"/>
      <c r="F156" s="699"/>
      <c r="G156" s="699"/>
      <c r="H156" s="699"/>
      <c r="I156" s="699"/>
      <c r="J156" s="699"/>
      <c r="K156" s="699"/>
    </row>
    <row r="157" spans="1:11" ht="12.75" customHeight="1" x14ac:dyDescent="0.25">
      <c r="A157" s="699"/>
      <c r="B157" s="699"/>
      <c r="C157" s="699"/>
      <c r="D157" s="699"/>
      <c r="E157" s="699"/>
      <c r="F157" s="699"/>
      <c r="G157" s="699"/>
      <c r="H157" s="699"/>
      <c r="I157" s="699"/>
      <c r="J157" s="699"/>
      <c r="K157" s="699"/>
    </row>
    <row r="158" spans="1:11" ht="18" x14ac:dyDescent="0.25">
      <c r="A158" s="699"/>
      <c r="B158" s="699"/>
      <c r="C158" s="699"/>
      <c r="D158" s="699"/>
      <c r="E158" s="699"/>
      <c r="F158" s="699"/>
      <c r="G158" s="699"/>
      <c r="H158" s="699"/>
      <c r="I158" s="699"/>
      <c r="J158" s="699"/>
      <c r="K158" s="699"/>
    </row>
    <row r="159" spans="1:11" ht="18" x14ac:dyDescent="0.25">
      <c r="A159" s="699"/>
      <c r="B159" s="699"/>
      <c r="C159" s="699"/>
      <c r="D159" s="699"/>
      <c r="E159" s="699"/>
      <c r="F159" s="699"/>
      <c r="G159" s="699"/>
      <c r="H159" s="699"/>
      <c r="I159" s="699"/>
      <c r="J159" s="699"/>
      <c r="K159" s="699"/>
    </row>
    <row r="160" spans="1:11" ht="18" x14ac:dyDescent="0.25">
      <c r="A160" s="699"/>
      <c r="B160" s="699"/>
      <c r="C160" s="699"/>
      <c r="D160" s="699"/>
      <c r="E160" s="699"/>
      <c r="F160" s="699"/>
      <c r="G160" s="699"/>
      <c r="H160" s="699"/>
      <c r="I160" s="699"/>
      <c r="J160" s="699"/>
      <c r="K160" s="699"/>
    </row>
    <row r="161" spans="1:11" ht="18" x14ac:dyDescent="0.25">
      <c r="A161" s="699"/>
      <c r="B161" s="699"/>
      <c r="C161" s="699"/>
      <c r="D161" s="699"/>
      <c r="E161" s="699"/>
      <c r="F161" s="699"/>
      <c r="G161" s="699"/>
      <c r="H161" s="699"/>
      <c r="I161" s="699"/>
      <c r="J161" s="699"/>
      <c r="K161" s="699"/>
    </row>
    <row r="162" spans="1:11" ht="18" x14ac:dyDescent="0.25">
      <c r="A162" s="699"/>
      <c r="B162" s="699"/>
      <c r="C162" s="699"/>
      <c r="D162" s="699"/>
      <c r="E162" s="699"/>
      <c r="F162" s="699"/>
      <c r="G162" s="699"/>
      <c r="H162" s="699"/>
      <c r="I162" s="699"/>
      <c r="J162" s="699"/>
      <c r="K162" s="699"/>
    </row>
    <row r="163" spans="1:11" ht="18" x14ac:dyDescent="0.25">
      <c r="A163" s="699"/>
      <c r="B163" s="699"/>
      <c r="C163" s="699"/>
      <c r="D163" s="699"/>
      <c r="E163" s="699"/>
      <c r="F163" s="699"/>
      <c r="G163" s="699"/>
      <c r="H163" s="699"/>
      <c r="I163" s="699"/>
      <c r="J163" s="699"/>
      <c r="K163" s="699"/>
    </row>
    <row r="164" spans="1:11" ht="18" x14ac:dyDescent="0.25">
      <c r="A164" s="699"/>
      <c r="B164" s="699"/>
      <c r="C164" s="699"/>
      <c r="D164" s="699"/>
      <c r="E164" s="699"/>
      <c r="F164" s="699"/>
      <c r="G164" s="699"/>
      <c r="H164" s="699"/>
      <c r="I164" s="699"/>
      <c r="J164" s="699"/>
      <c r="K164" s="699"/>
    </row>
    <row r="165" spans="1:11" ht="18" x14ac:dyDescent="0.25">
      <c r="A165" s="699"/>
      <c r="B165" s="699"/>
      <c r="C165" s="699"/>
      <c r="D165" s="699"/>
      <c r="E165" s="699"/>
      <c r="F165" s="699"/>
      <c r="G165" s="699"/>
      <c r="H165" s="699"/>
      <c r="I165" s="699"/>
      <c r="J165" s="699"/>
      <c r="K165" s="699"/>
    </row>
    <row r="166" spans="1:11" ht="18" x14ac:dyDescent="0.25">
      <c r="A166" s="699"/>
      <c r="B166" s="699"/>
      <c r="C166" s="699"/>
      <c r="D166" s="699"/>
      <c r="E166" s="699"/>
      <c r="F166" s="699"/>
      <c r="G166" s="699"/>
      <c r="H166" s="699"/>
      <c r="I166" s="699"/>
      <c r="J166" s="699"/>
      <c r="K166" s="699"/>
    </row>
    <row r="167" spans="1:11" ht="18" x14ac:dyDescent="0.25">
      <c r="A167" s="699"/>
      <c r="B167" s="699"/>
      <c r="C167" s="699"/>
      <c r="D167" s="699"/>
      <c r="E167" s="699"/>
      <c r="F167" s="699"/>
      <c r="G167" s="699"/>
      <c r="H167" s="699"/>
      <c r="I167" s="699"/>
      <c r="J167" s="699"/>
      <c r="K167" s="699"/>
    </row>
    <row r="168" spans="1:11" ht="18" x14ac:dyDescent="0.25">
      <c r="A168" s="699"/>
      <c r="B168" s="699"/>
      <c r="C168" s="699"/>
      <c r="D168" s="699"/>
      <c r="E168" s="699"/>
      <c r="F168" s="699"/>
      <c r="G168" s="699"/>
      <c r="H168" s="699"/>
      <c r="I168" s="699"/>
      <c r="J168" s="699"/>
      <c r="K168" s="699"/>
    </row>
    <row r="169" spans="1:11" ht="18" x14ac:dyDescent="0.25">
      <c r="A169" s="699"/>
      <c r="B169" s="699"/>
      <c r="C169" s="699"/>
      <c r="D169" s="699"/>
      <c r="E169" s="699"/>
      <c r="F169" s="699"/>
      <c r="G169" s="699"/>
      <c r="H169" s="699"/>
      <c r="I169" s="699"/>
      <c r="J169" s="699"/>
      <c r="K169" s="699"/>
    </row>
    <row r="170" spans="1:11" ht="18" x14ac:dyDescent="0.25">
      <c r="A170" s="699"/>
      <c r="B170" s="699"/>
      <c r="C170" s="699"/>
      <c r="D170" s="699"/>
      <c r="E170" s="699"/>
      <c r="F170" s="699"/>
      <c r="G170" s="699"/>
      <c r="H170" s="699"/>
      <c r="I170" s="699"/>
      <c r="J170" s="699"/>
      <c r="K170" s="699"/>
    </row>
    <row r="171" spans="1:11" ht="18" x14ac:dyDescent="0.25">
      <c r="A171" s="699"/>
      <c r="B171" s="699"/>
      <c r="C171" s="699"/>
      <c r="D171" s="699"/>
      <c r="E171" s="699"/>
      <c r="F171" s="699"/>
      <c r="G171" s="699"/>
      <c r="H171" s="699"/>
      <c r="I171" s="699"/>
      <c r="J171" s="699"/>
      <c r="K171" s="699"/>
    </row>
    <row r="172" spans="1:11" ht="18" x14ac:dyDescent="0.25">
      <c r="A172" s="699"/>
      <c r="B172" s="699"/>
      <c r="C172" s="699"/>
      <c r="D172" s="699"/>
      <c r="E172" s="699"/>
      <c r="F172" s="699"/>
      <c r="G172" s="699"/>
      <c r="H172" s="699"/>
      <c r="I172" s="699"/>
      <c r="J172" s="699"/>
      <c r="K172" s="699"/>
    </row>
    <row r="173" spans="1:11" ht="18" x14ac:dyDescent="0.25">
      <c r="A173" s="699"/>
      <c r="B173" s="699"/>
      <c r="C173" s="699"/>
      <c r="D173" s="699"/>
      <c r="E173" s="699"/>
      <c r="F173" s="699"/>
      <c r="G173" s="699"/>
      <c r="H173" s="699"/>
      <c r="I173" s="699"/>
      <c r="J173" s="699"/>
      <c r="K173" s="699"/>
    </row>
    <row r="174" spans="1:11" ht="18" x14ac:dyDescent="0.25">
      <c r="A174" s="699"/>
      <c r="B174" s="699"/>
      <c r="C174" s="699"/>
      <c r="D174" s="699"/>
      <c r="E174" s="699"/>
      <c r="F174" s="699"/>
      <c r="G174" s="699"/>
      <c r="H174" s="699"/>
      <c r="I174" s="699"/>
      <c r="J174" s="699"/>
      <c r="K174" s="699"/>
    </row>
    <row r="175" spans="1:11" ht="18" x14ac:dyDescent="0.25">
      <c r="A175" s="699"/>
      <c r="B175" s="699"/>
      <c r="C175" s="699"/>
      <c r="D175" s="699"/>
      <c r="E175" s="699"/>
      <c r="F175" s="699"/>
      <c r="G175" s="699"/>
      <c r="H175" s="699"/>
      <c r="I175" s="699"/>
      <c r="J175" s="699"/>
      <c r="K175" s="699"/>
    </row>
    <row r="176" spans="1:11" ht="18" x14ac:dyDescent="0.25">
      <c r="A176" s="699"/>
      <c r="B176" s="699"/>
      <c r="C176" s="699"/>
      <c r="D176" s="699"/>
      <c r="E176" s="699"/>
      <c r="F176" s="699"/>
      <c r="G176" s="699"/>
      <c r="H176" s="699"/>
      <c r="I176" s="699"/>
      <c r="J176" s="699"/>
      <c r="K176" s="699"/>
    </row>
    <row r="177" spans="1:11" ht="18" x14ac:dyDescent="0.25">
      <c r="A177" s="699"/>
      <c r="B177" s="699"/>
      <c r="C177" s="699"/>
      <c r="D177" s="699"/>
      <c r="E177" s="699"/>
      <c r="F177" s="699"/>
      <c r="G177" s="699"/>
      <c r="H177" s="699"/>
      <c r="I177" s="699"/>
      <c r="J177" s="699"/>
      <c r="K177" s="699"/>
    </row>
    <row r="178" spans="1:11" ht="18" x14ac:dyDescent="0.25">
      <c r="A178" s="699"/>
      <c r="B178" s="699"/>
      <c r="C178" s="699"/>
      <c r="D178" s="699"/>
      <c r="E178" s="699"/>
      <c r="F178" s="699"/>
      <c r="G178" s="699"/>
      <c r="H178" s="699"/>
      <c r="I178" s="699"/>
      <c r="J178" s="699"/>
      <c r="K178" s="699"/>
    </row>
    <row r="179" spans="1:11" ht="18" x14ac:dyDescent="0.25">
      <c r="A179" s="699"/>
      <c r="B179" s="699"/>
      <c r="C179" s="699"/>
      <c r="D179" s="699"/>
      <c r="E179" s="699"/>
      <c r="F179" s="699"/>
      <c r="G179" s="699"/>
      <c r="H179" s="699"/>
      <c r="I179" s="699"/>
      <c r="J179" s="699"/>
      <c r="K179" s="699"/>
    </row>
    <row r="180" spans="1:11" ht="18" x14ac:dyDescent="0.25">
      <c r="A180" s="699"/>
      <c r="B180" s="699"/>
      <c r="C180" s="699"/>
      <c r="D180" s="699"/>
      <c r="E180" s="699"/>
      <c r="F180" s="699"/>
      <c r="G180" s="699"/>
      <c r="H180" s="699"/>
      <c r="I180" s="699"/>
      <c r="J180" s="699"/>
      <c r="K180" s="699"/>
    </row>
    <row r="181" spans="1:11" ht="18" x14ac:dyDescent="0.25">
      <c r="A181" s="699"/>
      <c r="B181" s="699"/>
      <c r="C181" s="699"/>
      <c r="D181" s="699"/>
      <c r="E181" s="699"/>
      <c r="F181" s="699"/>
      <c r="G181" s="699"/>
      <c r="H181" s="699"/>
      <c r="I181" s="699"/>
      <c r="J181" s="699"/>
      <c r="K181" s="699"/>
    </row>
    <row r="182" spans="1:11" ht="18" x14ac:dyDescent="0.25">
      <c r="A182" s="699"/>
      <c r="B182" s="699"/>
      <c r="C182" s="699"/>
      <c r="D182" s="699"/>
      <c r="E182" s="699"/>
      <c r="F182" s="699"/>
      <c r="G182" s="699"/>
      <c r="H182" s="699"/>
      <c r="I182" s="699"/>
      <c r="J182" s="699"/>
      <c r="K182" s="699"/>
    </row>
    <row r="183" spans="1:11" ht="18" x14ac:dyDescent="0.25">
      <c r="A183" s="699"/>
      <c r="B183" s="699"/>
      <c r="C183" s="699"/>
      <c r="D183" s="699"/>
      <c r="E183" s="699"/>
      <c r="F183" s="699"/>
      <c r="G183" s="699"/>
      <c r="H183" s="699"/>
      <c r="I183" s="699"/>
      <c r="J183" s="699"/>
      <c r="K183" s="699"/>
    </row>
    <row r="184" spans="1:11" ht="18" x14ac:dyDescent="0.25">
      <c r="A184" s="699"/>
      <c r="B184" s="699"/>
      <c r="C184" s="699"/>
      <c r="D184" s="699"/>
      <c r="E184" s="699"/>
      <c r="F184" s="699"/>
      <c r="G184" s="699"/>
      <c r="H184" s="699"/>
      <c r="I184" s="699"/>
      <c r="J184" s="699"/>
      <c r="K184" s="699"/>
    </row>
    <row r="185" spans="1:11" ht="18" x14ac:dyDescent="0.25">
      <c r="A185" s="699"/>
      <c r="B185" s="699"/>
      <c r="C185" s="699"/>
      <c r="D185" s="699"/>
      <c r="E185" s="699"/>
      <c r="F185" s="699"/>
      <c r="G185" s="699"/>
      <c r="H185" s="699"/>
      <c r="I185" s="699"/>
      <c r="J185" s="699"/>
      <c r="K185" s="699"/>
    </row>
    <row r="186" spans="1:11" ht="18" x14ac:dyDescent="0.25">
      <c r="A186" s="699"/>
      <c r="B186" s="699"/>
      <c r="C186" s="699"/>
      <c r="D186" s="699"/>
      <c r="E186" s="699"/>
      <c r="F186" s="699"/>
      <c r="G186" s="699"/>
      <c r="H186" s="699"/>
      <c r="I186" s="699"/>
      <c r="J186" s="699"/>
      <c r="K186" s="699"/>
    </row>
    <row r="187" spans="1:11" ht="18" x14ac:dyDescent="0.25">
      <c r="A187" s="699"/>
      <c r="B187" s="699"/>
      <c r="C187" s="699"/>
      <c r="D187" s="699"/>
      <c r="E187" s="699"/>
      <c r="F187" s="699"/>
      <c r="G187" s="699"/>
      <c r="H187" s="699"/>
      <c r="I187" s="699"/>
      <c r="J187" s="699"/>
      <c r="K187" s="699"/>
    </row>
    <row r="188" spans="1:11" ht="18" x14ac:dyDescent="0.25">
      <c r="A188" s="699"/>
      <c r="B188" s="699"/>
      <c r="C188" s="699"/>
      <c r="D188" s="699"/>
      <c r="E188" s="699"/>
      <c r="F188" s="699"/>
      <c r="G188" s="699"/>
      <c r="H188" s="699"/>
      <c r="I188" s="699"/>
      <c r="J188" s="699"/>
      <c r="K188" s="699"/>
    </row>
    <row r="189" spans="1:11" ht="18" x14ac:dyDescent="0.25">
      <c r="A189" s="699"/>
      <c r="B189" s="699"/>
      <c r="C189" s="699"/>
      <c r="D189" s="699"/>
      <c r="E189" s="699"/>
      <c r="F189" s="699"/>
      <c r="G189" s="699"/>
      <c r="H189" s="699"/>
      <c r="I189" s="699"/>
      <c r="J189" s="699"/>
      <c r="K189" s="699"/>
    </row>
    <row r="190" spans="1:11" ht="18" x14ac:dyDescent="0.25">
      <c r="A190" s="699"/>
      <c r="B190" s="699"/>
      <c r="C190" s="699"/>
      <c r="D190" s="699"/>
      <c r="E190" s="699"/>
      <c r="F190" s="699"/>
      <c r="G190" s="699"/>
      <c r="H190" s="699"/>
      <c r="I190" s="699"/>
      <c r="J190" s="699"/>
      <c r="K190" s="699"/>
    </row>
    <row r="191" spans="1:11" ht="18" x14ac:dyDescent="0.25">
      <c r="A191" s="699"/>
      <c r="B191" s="699"/>
      <c r="C191" s="699"/>
      <c r="D191" s="699"/>
      <c r="E191" s="699"/>
      <c r="F191" s="699"/>
      <c r="G191" s="699"/>
      <c r="H191" s="699"/>
      <c r="I191" s="699"/>
      <c r="J191" s="699"/>
      <c r="K191" s="699"/>
    </row>
    <row r="192" spans="1:11" ht="18" x14ac:dyDescent="0.25">
      <c r="A192" s="699"/>
      <c r="B192" s="699"/>
      <c r="C192" s="699"/>
      <c r="D192" s="699"/>
      <c r="E192" s="699"/>
      <c r="F192" s="699"/>
      <c r="G192" s="699"/>
      <c r="H192" s="699"/>
      <c r="I192" s="699"/>
      <c r="J192" s="699"/>
      <c r="K192" s="699"/>
    </row>
    <row r="193" spans="1:11" ht="18" x14ac:dyDescent="0.25">
      <c r="A193" s="699"/>
      <c r="B193" s="699"/>
      <c r="C193" s="699"/>
      <c r="D193" s="699"/>
      <c r="E193" s="699"/>
      <c r="F193" s="699"/>
      <c r="G193" s="699"/>
      <c r="H193" s="699"/>
      <c r="I193" s="699"/>
      <c r="J193" s="699"/>
      <c r="K193" s="699"/>
    </row>
  </sheetData>
  <mergeCells count="95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0:A11"/>
    <mergeCell ref="A30:A33"/>
    <mergeCell ref="B30:B33"/>
    <mergeCell ref="C30:C33"/>
    <mergeCell ref="D30:F30"/>
    <mergeCell ref="A13:C13"/>
    <mergeCell ref="A14:A17"/>
    <mergeCell ref="G31:I31"/>
    <mergeCell ref="A19:A25"/>
    <mergeCell ref="B19:B21"/>
    <mergeCell ref="B22:C22"/>
    <mergeCell ref="A18:C18"/>
    <mergeCell ref="A26:C26"/>
    <mergeCell ref="B25:C25"/>
    <mergeCell ref="G30:I30"/>
    <mergeCell ref="R10:R11"/>
    <mergeCell ref="J30:L30"/>
    <mergeCell ref="M30:O30"/>
    <mergeCell ref="P30:P33"/>
    <mergeCell ref="Q30:Q33"/>
    <mergeCell ref="R30:R33"/>
    <mergeCell ref="J31:L31"/>
    <mergeCell ref="M31:O31"/>
    <mergeCell ref="P13:R13"/>
    <mergeCell ref="P26:R26"/>
    <mergeCell ref="R14:R17"/>
    <mergeCell ref="Q19:Q21"/>
    <mergeCell ref="P22:Q22"/>
    <mergeCell ref="R19:R25"/>
    <mergeCell ref="P18:R18"/>
    <mergeCell ref="P25:Q25"/>
    <mergeCell ref="P29:R29"/>
    <mergeCell ref="A52:A54"/>
    <mergeCell ref="R52:R54"/>
    <mergeCell ref="A51:C51"/>
    <mergeCell ref="P51:Q51"/>
    <mergeCell ref="A45:C45"/>
    <mergeCell ref="P45:R45"/>
    <mergeCell ref="B36:C36"/>
    <mergeCell ref="P36:Q36"/>
    <mergeCell ref="B38:B39"/>
    <mergeCell ref="Q38:Q39"/>
    <mergeCell ref="B40:C40"/>
    <mergeCell ref="P40:Q40"/>
    <mergeCell ref="D31:F31"/>
    <mergeCell ref="A34:A41"/>
    <mergeCell ref="R34:R41"/>
    <mergeCell ref="G64:I64"/>
    <mergeCell ref="J64:L64"/>
    <mergeCell ref="A46:A50"/>
    <mergeCell ref="R46:R50"/>
    <mergeCell ref="A55:C55"/>
    <mergeCell ref="P55:R55"/>
    <mergeCell ref="A56:C56"/>
    <mergeCell ref="P56:R56"/>
    <mergeCell ref="M64:O64"/>
    <mergeCell ref="A43:A44"/>
    <mergeCell ref="R43:R44"/>
    <mergeCell ref="B34:B35"/>
    <mergeCell ref="Q34:Q35"/>
    <mergeCell ref="A42:C42"/>
    <mergeCell ref="P42:R42"/>
    <mergeCell ref="P68:R68"/>
    <mergeCell ref="A68:C68"/>
    <mergeCell ref="A60:R60"/>
    <mergeCell ref="A61:R61"/>
    <mergeCell ref="Q62:R62"/>
    <mergeCell ref="A63:A66"/>
    <mergeCell ref="B63:B66"/>
    <mergeCell ref="C63:C66"/>
    <mergeCell ref="D63:F63"/>
    <mergeCell ref="G63:I63"/>
    <mergeCell ref="J63:L63"/>
    <mergeCell ref="M63:O63"/>
    <mergeCell ref="P63:P66"/>
    <mergeCell ref="Q63:Q66"/>
    <mergeCell ref="R63:R66"/>
    <mergeCell ref="D64:F64"/>
  </mergeCells>
  <printOptions horizontalCentered="1"/>
  <pageMargins left="0.643700787" right="0.643700787" top="0.78740157480314998" bottom="0.643700787" header="0.78740157480314998" footer="0.643700787"/>
  <pageSetup paperSize="9" scale="70" firstPageNumber="130" orientation="landscape" useFirstPageNumber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14" t="s">
        <v>1515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84"/>
  <sheetViews>
    <sheetView rightToLeft="1" view="pageBreakPreview" zoomScale="83" zoomScaleSheetLayoutView="83" workbookViewId="0">
      <selection activeCell="B6" sqref="B6:D6"/>
    </sheetView>
  </sheetViews>
  <sheetFormatPr defaultColWidth="16.42578125" defaultRowHeight="12.75" x14ac:dyDescent="0.2"/>
  <cols>
    <col min="1" max="1" width="28.85546875" style="81" customWidth="1"/>
    <col min="2" max="7" width="15.85546875" style="81" customWidth="1"/>
    <col min="8" max="8" width="32" style="81" customWidth="1"/>
    <col min="9" max="16384" width="16.42578125" style="81"/>
  </cols>
  <sheetData>
    <row r="1" spans="1:10" ht="36" customHeight="1" x14ac:dyDescent="0.2">
      <c r="A1" s="3039" t="s">
        <v>2360</v>
      </c>
      <c r="B1" s="3039"/>
      <c r="C1" s="3039"/>
      <c r="D1" s="3039"/>
      <c r="E1" s="3039"/>
      <c r="F1" s="3039"/>
      <c r="G1" s="3039"/>
      <c r="H1" s="3039"/>
    </row>
    <row r="2" spans="1:10" ht="42" customHeight="1" x14ac:dyDescent="0.2">
      <c r="A2" s="2800" t="s">
        <v>2361</v>
      </c>
      <c r="B2" s="2800"/>
      <c r="C2" s="2800"/>
      <c r="D2" s="2800"/>
      <c r="E2" s="2800"/>
      <c r="F2" s="2800"/>
      <c r="G2" s="2800"/>
      <c r="H2" s="2800"/>
    </row>
    <row r="3" spans="1:10" ht="36" customHeight="1" thickBot="1" x14ac:dyDescent="0.25">
      <c r="A3" s="794" t="s">
        <v>2711</v>
      </c>
      <c r="B3" s="410"/>
      <c r="C3" s="410"/>
      <c r="D3" s="410"/>
      <c r="E3" s="410"/>
      <c r="F3" s="410"/>
      <c r="G3" s="410"/>
      <c r="H3" s="793" t="s">
        <v>2147</v>
      </c>
    </row>
    <row r="4" spans="1:10" ht="30.75" customHeight="1" thickTop="1" x14ac:dyDescent="0.2">
      <c r="A4" s="3280" t="s">
        <v>1681</v>
      </c>
      <c r="B4" s="3283" t="s">
        <v>1513</v>
      </c>
      <c r="C4" s="3283"/>
      <c r="D4" s="3283"/>
      <c r="E4" s="3283" t="s">
        <v>31</v>
      </c>
      <c r="F4" s="3283"/>
      <c r="G4" s="3283"/>
      <c r="H4" s="3284" t="s">
        <v>1518</v>
      </c>
    </row>
    <row r="5" spans="1:10" s="708" customFormat="1" ht="26.25" customHeight="1" x14ac:dyDescent="0.2">
      <c r="A5" s="3281"/>
      <c r="B5" s="3287" t="s">
        <v>1514</v>
      </c>
      <c r="C5" s="3287"/>
      <c r="D5" s="3287"/>
      <c r="E5" s="2971" t="s">
        <v>116</v>
      </c>
      <c r="F5" s="2971"/>
      <c r="G5" s="2971"/>
      <c r="H5" s="3285"/>
      <c r="I5" s="707"/>
      <c r="J5" s="707"/>
    </row>
    <row r="6" spans="1:10" ht="29.25" customHeight="1" x14ac:dyDescent="0.2">
      <c r="A6" s="3281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3285"/>
    </row>
    <row r="7" spans="1:10" ht="26.25" customHeight="1" thickBot="1" x14ac:dyDescent="0.25">
      <c r="A7" s="3282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3286"/>
    </row>
    <row r="8" spans="1:10" ht="39" customHeight="1" thickBot="1" x14ac:dyDescent="0.25">
      <c r="A8" s="709" t="s">
        <v>1515</v>
      </c>
      <c r="B8" s="2643">
        <v>302</v>
      </c>
      <c r="C8" s="2643">
        <v>324</v>
      </c>
      <c r="D8" s="2643">
        <v>626</v>
      </c>
      <c r="E8" s="2643">
        <v>302</v>
      </c>
      <c r="F8" s="2643">
        <v>324</v>
      </c>
      <c r="G8" s="2643">
        <v>626</v>
      </c>
      <c r="H8" s="1147" t="s">
        <v>1516</v>
      </c>
    </row>
    <row r="9" spans="1:10" ht="39" customHeight="1" thickBot="1" x14ac:dyDescent="0.25">
      <c r="A9" s="94" t="s">
        <v>26</v>
      </c>
      <c r="B9" s="2575">
        <f>SUM(B8)</f>
        <v>302</v>
      </c>
      <c r="C9" s="2575">
        <f>SUM(C8)</f>
        <v>324</v>
      </c>
      <c r="D9" s="2575">
        <f t="shared" ref="D9:G9" si="0">SUM(D8)</f>
        <v>626</v>
      </c>
      <c r="E9" s="2575">
        <f t="shared" si="0"/>
        <v>302</v>
      </c>
      <c r="F9" s="2575">
        <f t="shared" si="0"/>
        <v>324</v>
      </c>
      <c r="G9" s="2575">
        <f t="shared" si="0"/>
        <v>626</v>
      </c>
      <c r="H9" s="205" t="s">
        <v>97</v>
      </c>
    </row>
    <row r="10" spans="1:10" ht="28.5" customHeight="1" thickTop="1" x14ac:dyDescent="0.3">
      <c r="A10" s="710"/>
    </row>
    <row r="11" spans="1:10" ht="28.5" customHeight="1" x14ac:dyDescent="0.3">
      <c r="A11" s="710"/>
    </row>
    <row r="12" spans="1:10" ht="28.5" customHeight="1" x14ac:dyDescent="0.3">
      <c r="A12" s="710"/>
    </row>
    <row r="13" spans="1:10" ht="28.5" customHeight="1" x14ac:dyDescent="0.3">
      <c r="A13" s="710"/>
    </row>
    <row r="14" spans="1:10" ht="28.5" customHeight="1" x14ac:dyDescent="0.3">
      <c r="A14" s="710"/>
    </row>
    <row r="15" spans="1:10" ht="28.5" customHeight="1" x14ac:dyDescent="0.3">
      <c r="A15" s="710"/>
    </row>
    <row r="16" spans="1:10" ht="28.5" customHeight="1" x14ac:dyDescent="0.3">
      <c r="A16" s="710"/>
    </row>
    <row r="17" spans="1:1" ht="28.5" customHeight="1" x14ac:dyDescent="0.3">
      <c r="A17" s="710"/>
    </row>
    <row r="18" spans="1:1" ht="28.5" customHeight="1" x14ac:dyDescent="0.3">
      <c r="A18" s="710"/>
    </row>
    <row r="19" spans="1:1" ht="28.5" customHeight="1" x14ac:dyDescent="0.3">
      <c r="A19" s="710"/>
    </row>
    <row r="20" spans="1:1" ht="28.5" customHeight="1" x14ac:dyDescent="0.3">
      <c r="A20" s="710"/>
    </row>
    <row r="21" spans="1:1" ht="28.5" customHeight="1" x14ac:dyDescent="0.3">
      <c r="A21" s="710"/>
    </row>
    <row r="22" spans="1:1" ht="28.5" customHeight="1" x14ac:dyDescent="0.3">
      <c r="A22" s="710"/>
    </row>
    <row r="23" spans="1:1" ht="28.5" customHeight="1" x14ac:dyDescent="0.3">
      <c r="A23" s="710"/>
    </row>
    <row r="24" spans="1:1" ht="28.5" customHeight="1" x14ac:dyDescent="0.3">
      <c r="A24" s="710"/>
    </row>
    <row r="25" spans="1:1" ht="28.5" customHeight="1" x14ac:dyDescent="0.3">
      <c r="A25" s="710"/>
    </row>
    <row r="26" spans="1:1" ht="28.5" customHeight="1" x14ac:dyDescent="0.3">
      <c r="A26" s="710"/>
    </row>
    <row r="27" spans="1:1" ht="28.5" customHeight="1" x14ac:dyDescent="0.3">
      <c r="A27" s="710"/>
    </row>
    <row r="28" spans="1:1" ht="28.5" customHeight="1" x14ac:dyDescent="0.3">
      <c r="A28" s="710"/>
    </row>
    <row r="29" spans="1:1" ht="28.5" customHeight="1" x14ac:dyDescent="0.3">
      <c r="A29" s="710"/>
    </row>
    <row r="30" spans="1:1" ht="28.5" customHeight="1" x14ac:dyDescent="0.3">
      <c r="A30" s="710"/>
    </row>
    <row r="31" spans="1:1" ht="28.5" customHeight="1" x14ac:dyDescent="0.3">
      <c r="A31" s="710"/>
    </row>
    <row r="32" spans="1:1" ht="28.5" customHeight="1" x14ac:dyDescent="0.3">
      <c r="A32" s="710"/>
    </row>
    <row r="33" spans="1:1" ht="28.5" customHeight="1" x14ac:dyDescent="0.3">
      <c r="A33" s="710"/>
    </row>
    <row r="34" spans="1:1" ht="28.5" customHeight="1" x14ac:dyDescent="0.3">
      <c r="A34" s="710"/>
    </row>
    <row r="35" spans="1:1" ht="28.5" customHeight="1" x14ac:dyDescent="0.3">
      <c r="A35" s="710"/>
    </row>
    <row r="36" spans="1:1" ht="28.5" customHeight="1" x14ac:dyDescent="0.3">
      <c r="A36" s="710"/>
    </row>
    <row r="37" spans="1:1" ht="20.25" x14ac:dyDescent="0.3">
      <c r="A37" s="710"/>
    </row>
    <row r="38" spans="1:1" ht="20.25" x14ac:dyDescent="0.3">
      <c r="A38" s="710"/>
    </row>
    <row r="39" spans="1:1" ht="20.25" x14ac:dyDescent="0.3">
      <c r="A39" s="710"/>
    </row>
    <row r="40" spans="1:1" ht="20.25" x14ac:dyDescent="0.3">
      <c r="A40" s="710"/>
    </row>
    <row r="41" spans="1:1" ht="20.25" x14ac:dyDescent="0.3">
      <c r="A41" s="710"/>
    </row>
    <row r="42" spans="1:1" ht="20.25" x14ac:dyDescent="0.3">
      <c r="A42" s="710"/>
    </row>
    <row r="43" spans="1:1" ht="20.25" x14ac:dyDescent="0.3">
      <c r="A43" s="710"/>
    </row>
    <row r="44" spans="1:1" ht="20.25" x14ac:dyDescent="0.3">
      <c r="A44" s="710"/>
    </row>
    <row r="45" spans="1:1" ht="20.25" x14ac:dyDescent="0.3">
      <c r="A45" s="710"/>
    </row>
    <row r="46" spans="1:1" ht="20.25" x14ac:dyDescent="0.3">
      <c r="A46" s="710"/>
    </row>
    <row r="47" spans="1:1" ht="20.25" x14ac:dyDescent="0.3">
      <c r="A47" s="710"/>
    </row>
    <row r="48" spans="1:1" ht="20.25" x14ac:dyDescent="0.3">
      <c r="A48" s="710"/>
    </row>
    <row r="49" spans="1:1" ht="20.25" x14ac:dyDescent="0.3">
      <c r="A49" s="710"/>
    </row>
    <row r="50" spans="1:1" ht="20.25" x14ac:dyDescent="0.3">
      <c r="A50" s="710"/>
    </row>
    <row r="51" spans="1:1" ht="20.25" x14ac:dyDescent="0.3">
      <c r="A51" s="710"/>
    </row>
    <row r="52" spans="1:1" ht="20.25" x14ac:dyDescent="0.3">
      <c r="A52" s="710"/>
    </row>
    <row r="53" spans="1:1" ht="20.25" x14ac:dyDescent="0.3">
      <c r="A53" s="710"/>
    </row>
    <row r="54" spans="1:1" ht="20.25" x14ac:dyDescent="0.3">
      <c r="A54" s="710"/>
    </row>
    <row r="55" spans="1:1" ht="20.25" x14ac:dyDescent="0.3">
      <c r="A55" s="710"/>
    </row>
    <row r="56" spans="1:1" ht="25.5" customHeight="1" x14ac:dyDescent="0.3">
      <c r="A56" s="710"/>
    </row>
    <row r="57" spans="1:1" ht="25.5" customHeight="1" x14ac:dyDescent="0.3">
      <c r="A57" s="710"/>
    </row>
    <row r="58" spans="1:1" ht="25.5" customHeight="1" x14ac:dyDescent="0.3">
      <c r="A58" s="710"/>
    </row>
    <row r="59" spans="1:1" ht="25.5" customHeight="1" x14ac:dyDescent="0.3">
      <c r="A59" s="710"/>
    </row>
    <row r="60" spans="1:1" ht="25.5" customHeight="1" x14ac:dyDescent="0.3">
      <c r="A60" s="710"/>
    </row>
    <row r="61" spans="1:1" ht="25.5" customHeight="1" x14ac:dyDescent="0.3">
      <c r="A61" s="710"/>
    </row>
    <row r="62" spans="1:1" ht="25.5" customHeight="1" x14ac:dyDescent="0.3">
      <c r="A62" s="710"/>
    </row>
    <row r="63" spans="1:1" ht="25.5" customHeight="1" x14ac:dyDescent="0.3">
      <c r="A63" s="710"/>
    </row>
    <row r="64" spans="1:1" ht="20.25" x14ac:dyDescent="0.3">
      <c r="A64" s="710"/>
    </row>
    <row r="65" spans="1:1" ht="20.25" x14ac:dyDescent="0.3">
      <c r="A65" s="710"/>
    </row>
    <row r="66" spans="1:1" ht="20.25" x14ac:dyDescent="0.3">
      <c r="A66" s="710"/>
    </row>
    <row r="67" spans="1:1" ht="20.25" x14ac:dyDescent="0.3">
      <c r="A67" s="710"/>
    </row>
    <row r="68" spans="1:1" ht="20.25" x14ac:dyDescent="0.3">
      <c r="A68" s="710"/>
    </row>
    <row r="69" spans="1:1" ht="20.25" x14ac:dyDescent="0.3">
      <c r="A69" s="710"/>
    </row>
    <row r="70" spans="1:1" ht="20.25" x14ac:dyDescent="0.3">
      <c r="A70" s="710"/>
    </row>
    <row r="71" spans="1:1" ht="20.25" x14ac:dyDescent="0.3">
      <c r="A71" s="710"/>
    </row>
    <row r="72" spans="1:1" ht="20.25" x14ac:dyDescent="0.3">
      <c r="A72" s="710"/>
    </row>
    <row r="73" spans="1:1" ht="20.25" x14ac:dyDescent="0.3">
      <c r="A73" s="710"/>
    </row>
    <row r="74" spans="1:1" ht="20.25" x14ac:dyDescent="0.3">
      <c r="A74" s="710"/>
    </row>
    <row r="75" spans="1:1" ht="20.25" x14ac:dyDescent="0.3">
      <c r="A75" s="710"/>
    </row>
    <row r="76" spans="1:1" ht="20.25" x14ac:dyDescent="0.3">
      <c r="A76" s="710"/>
    </row>
    <row r="77" spans="1:1" ht="20.25" x14ac:dyDescent="0.3">
      <c r="A77" s="710"/>
    </row>
    <row r="78" spans="1:1" ht="20.25" x14ac:dyDescent="0.3">
      <c r="A78" s="710"/>
    </row>
    <row r="79" spans="1:1" ht="20.25" x14ac:dyDescent="0.3">
      <c r="A79" s="710"/>
    </row>
    <row r="80" spans="1:1" ht="20.25" x14ac:dyDescent="0.3">
      <c r="A80" s="710"/>
    </row>
    <row r="81" spans="1:1" ht="20.25" x14ac:dyDescent="0.3">
      <c r="A81" s="710"/>
    </row>
    <row r="82" spans="1:1" ht="20.25" x14ac:dyDescent="0.3">
      <c r="A82" s="710"/>
    </row>
    <row r="83" spans="1:1" ht="20.25" x14ac:dyDescent="0.3">
      <c r="A83" s="710"/>
    </row>
    <row r="84" spans="1:1" ht="20.25" x14ac:dyDescent="0.3">
      <c r="A84" s="710"/>
    </row>
  </sheetData>
  <mergeCells count="8">
    <mergeCell ref="A1:H1"/>
    <mergeCell ref="A2:H2"/>
    <mergeCell ref="A4:A7"/>
    <mergeCell ref="B4:D4"/>
    <mergeCell ref="E4:G4"/>
    <mergeCell ref="H4:H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5" firstPageNumber="135" orientation="landscape" useFirstPageNumber="1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J100"/>
  <sheetViews>
    <sheetView rightToLeft="1" view="pageBreakPreview" topLeftCell="A79" zoomScale="81" zoomScaleSheetLayoutView="81" workbookViewId="0">
      <selection activeCell="D88" sqref="D88:F88"/>
    </sheetView>
  </sheetViews>
  <sheetFormatPr defaultColWidth="10.28515625" defaultRowHeight="12.75" x14ac:dyDescent="0.2"/>
  <cols>
    <col min="1" max="1" width="21.140625" style="81" customWidth="1"/>
    <col min="2" max="2" width="19.5703125" style="81" customWidth="1"/>
    <col min="3" max="3" width="21.5703125" style="81" customWidth="1"/>
    <col min="4" max="9" width="9.42578125" style="81" customWidth="1"/>
    <col min="10" max="10" width="27.28515625" style="81" bestFit="1" customWidth="1"/>
    <col min="11" max="11" width="24.42578125" style="81" customWidth="1"/>
    <col min="12" max="12" width="19.42578125" style="81" customWidth="1"/>
    <col min="13" max="13" width="33.85546875" style="227" customWidth="1"/>
    <col min="14" max="14" width="28.5703125" style="227" customWidth="1"/>
    <col min="15" max="15" width="10.28515625" style="227" customWidth="1"/>
    <col min="16" max="114" width="10.28515625" style="227"/>
    <col min="115" max="16384" width="10.28515625" style="81"/>
  </cols>
  <sheetData>
    <row r="1" spans="1:114" ht="27.75" customHeight="1" x14ac:dyDescent="0.2">
      <c r="A1" s="3309" t="s">
        <v>2362</v>
      </c>
      <c r="B1" s="3309"/>
      <c r="C1" s="3309"/>
      <c r="D1" s="3309"/>
      <c r="E1" s="3309"/>
      <c r="F1" s="3309"/>
      <c r="G1" s="3309"/>
      <c r="H1" s="3309"/>
      <c r="I1" s="3309"/>
      <c r="J1" s="3309"/>
      <c r="K1" s="3309"/>
      <c r="L1" s="3309"/>
    </row>
    <row r="2" spans="1:114" ht="42.75" customHeight="1" x14ac:dyDescent="0.2">
      <c r="A2" s="2800" t="s">
        <v>2363</v>
      </c>
      <c r="B2" s="2800"/>
      <c r="C2" s="2800"/>
      <c r="D2" s="2800"/>
      <c r="E2" s="2800"/>
      <c r="F2" s="2800"/>
      <c r="G2" s="2800"/>
      <c r="H2" s="2800"/>
      <c r="I2" s="2800"/>
      <c r="J2" s="2800"/>
      <c r="K2" s="2800"/>
      <c r="L2" s="2800"/>
    </row>
    <row r="3" spans="1:114" ht="27.75" customHeight="1" thickBot="1" x14ac:dyDescent="0.3">
      <c r="A3" s="794" t="s">
        <v>2199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793" t="s">
        <v>2712</v>
      </c>
    </row>
    <row r="4" spans="1:114" ht="26.25" customHeight="1" thickTop="1" x14ac:dyDescent="0.25">
      <c r="A4" s="3280" t="s">
        <v>1517</v>
      </c>
      <c r="B4" s="3283" t="s">
        <v>1040</v>
      </c>
      <c r="C4" s="3283" t="s">
        <v>45</v>
      </c>
      <c r="D4" s="3301" t="s">
        <v>1513</v>
      </c>
      <c r="E4" s="3301"/>
      <c r="F4" s="3301"/>
      <c r="G4" s="3301" t="s">
        <v>31</v>
      </c>
      <c r="H4" s="3301"/>
      <c r="I4" s="3301"/>
      <c r="J4" s="3295" t="s">
        <v>99</v>
      </c>
      <c r="K4" s="3295" t="s">
        <v>126</v>
      </c>
      <c r="L4" s="3297" t="s">
        <v>1518</v>
      </c>
    </row>
    <row r="5" spans="1:114" s="219" customFormat="1" ht="26.25" customHeight="1" x14ac:dyDescent="0.2">
      <c r="A5" s="3281"/>
      <c r="B5" s="3293"/>
      <c r="C5" s="3293"/>
      <c r="D5" s="3310" t="s">
        <v>1519</v>
      </c>
      <c r="E5" s="3310"/>
      <c r="F5" s="3310"/>
      <c r="G5" s="3311" t="s">
        <v>116</v>
      </c>
      <c r="H5" s="3311"/>
      <c r="I5" s="3311"/>
      <c r="J5" s="3199"/>
      <c r="K5" s="3199"/>
      <c r="L5" s="3298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1"/>
      <c r="AI5" s="711"/>
      <c r="AJ5" s="711"/>
      <c r="AK5" s="711"/>
      <c r="AL5" s="711"/>
      <c r="AM5" s="711"/>
      <c r="AN5" s="711"/>
      <c r="AO5" s="711"/>
      <c r="AP5" s="711"/>
      <c r="AQ5" s="711"/>
      <c r="AR5" s="711"/>
      <c r="AS5" s="711"/>
      <c r="AT5" s="711"/>
      <c r="AU5" s="711"/>
      <c r="AV5" s="711"/>
      <c r="AW5" s="711"/>
      <c r="AX5" s="711"/>
      <c r="AY5" s="711"/>
      <c r="AZ5" s="711"/>
      <c r="BA5" s="711"/>
      <c r="BB5" s="711"/>
      <c r="BC5" s="711"/>
      <c r="BD5" s="711"/>
      <c r="BE5" s="711"/>
      <c r="BF5" s="711"/>
      <c r="BG5" s="711"/>
      <c r="BH5" s="711"/>
      <c r="BI5" s="711"/>
      <c r="BJ5" s="711"/>
      <c r="BK5" s="711"/>
      <c r="BL5" s="711"/>
      <c r="BM5" s="711"/>
      <c r="BN5" s="711"/>
      <c r="BO5" s="711"/>
      <c r="BP5" s="711"/>
      <c r="BQ5" s="711"/>
      <c r="BR5" s="711"/>
      <c r="BS5" s="711"/>
      <c r="BT5" s="711"/>
      <c r="BU5" s="711"/>
      <c r="BV5" s="711"/>
      <c r="BW5" s="711"/>
      <c r="BX5" s="711"/>
      <c r="BY5" s="711"/>
      <c r="BZ5" s="711"/>
      <c r="CA5" s="711"/>
      <c r="CB5" s="711"/>
      <c r="CC5" s="711"/>
      <c r="CD5" s="711"/>
      <c r="CE5" s="711"/>
      <c r="CF5" s="711"/>
      <c r="CG5" s="711"/>
      <c r="CH5" s="711"/>
      <c r="CI5" s="711"/>
      <c r="CJ5" s="711"/>
      <c r="CK5" s="711"/>
      <c r="CL5" s="711"/>
      <c r="CM5" s="711"/>
      <c r="CN5" s="711"/>
      <c r="CO5" s="711"/>
      <c r="CP5" s="711"/>
      <c r="CQ5" s="711"/>
      <c r="CR5" s="711"/>
      <c r="CS5" s="711"/>
      <c r="CT5" s="711"/>
      <c r="CU5" s="711"/>
      <c r="CV5" s="711"/>
      <c r="CW5" s="711"/>
      <c r="CX5" s="711"/>
      <c r="CY5" s="711"/>
      <c r="CZ5" s="711"/>
      <c r="DA5" s="711"/>
      <c r="DB5" s="711"/>
      <c r="DC5" s="711"/>
      <c r="DD5" s="711"/>
      <c r="DE5" s="711"/>
      <c r="DF5" s="711"/>
      <c r="DG5" s="711"/>
      <c r="DH5" s="711"/>
      <c r="DI5" s="711"/>
      <c r="DJ5" s="711"/>
    </row>
    <row r="6" spans="1:114" ht="21.95" customHeight="1" x14ac:dyDescent="0.2">
      <c r="A6" s="3281"/>
      <c r="B6" s="3293"/>
      <c r="C6" s="3293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3199"/>
      <c r="K6" s="3199"/>
      <c r="L6" s="3298"/>
    </row>
    <row r="7" spans="1:114" ht="21.95" customHeight="1" thickBot="1" x14ac:dyDescent="0.25">
      <c r="A7" s="3282"/>
      <c r="B7" s="3294"/>
      <c r="C7" s="3294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3296"/>
      <c r="K7" s="3296"/>
      <c r="L7" s="3299"/>
    </row>
    <row r="8" spans="1:114" s="473" customFormat="1" ht="42" customHeight="1" x14ac:dyDescent="0.2">
      <c r="A8" s="3312" t="s">
        <v>1520</v>
      </c>
      <c r="B8" s="82" t="s">
        <v>2164</v>
      </c>
      <c r="C8" s="82" t="s">
        <v>1521</v>
      </c>
      <c r="D8" s="2576">
        <v>1</v>
      </c>
      <c r="E8" s="2576">
        <v>9</v>
      </c>
      <c r="F8" s="2576">
        <f>SUM(D8:E8)</f>
        <v>10</v>
      </c>
      <c r="G8" s="2572">
        <f>SUM(D8)</f>
        <v>1</v>
      </c>
      <c r="H8" s="2572">
        <f t="shared" ref="H8:I8" si="0">SUM(E8)</f>
        <v>9</v>
      </c>
      <c r="I8" s="2572">
        <f t="shared" si="0"/>
        <v>10</v>
      </c>
      <c r="J8" s="1077" t="s">
        <v>1522</v>
      </c>
      <c r="K8" s="1077" t="s">
        <v>1522</v>
      </c>
      <c r="L8" s="2825" t="s">
        <v>1523</v>
      </c>
      <c r="M8" s="744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</row>
    <row r="9" spans="1:114" s="473" customFormat="1" ht="34.5" customHeight="1" x14ac:dyDescent="0.2">
      <c r="A9" s="3306"/>
      <c r="B9" s="736" t="s">
        <v>1524</v>
      </c>
      <c r="C9" s="736" t="s">
        <v>1524</v>
      </c>
      <c r="D9" s="2565">
        <v>0</v>
      </c>
      <c r="E9" s="2565">
        <v>21</v>
      </c>
      <c r="F9" s="2565">
        <f t="shared" ref="F9:F15" si="1">SUM(D9:E9)</f>
        <v>21</v>
      </c>
      <c r="G9" s="2565">
        <f t="shared" ref="G9:G15" si="2">SUM(D9)</f>
        <v>0</v>
      </c>
      <c r="H9" s="2565">
        <f t="shared" ref="H9:H15" si="3">SUM(E9)</f>
        <v>21</v>
      </c>
      <c r="I9" s="2565">
        <f t="shared" ref="I9:I15" si="4">SUM(F9)</f>
        <v>21</v>
      </c>
      <c r="J9" s="249" t="s">
        <v>1635</v>
      </c>
      <c r="K9" s="249" t="s">
        <v>1635</v>
      </c>
      <c r="L9" s="2822"/>
      <c r="M9" s="744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</row>
    <row r="10" spans="1:114" s="473" customFormat="1" ht="33.75" customHeight="1" x14ac:dyDescent="0.2">
      <c r="A10" s="3306"/>
      <c r="B10" s="736" t="s">
        <v>1989</v>
      </c>
      <c r="C10" s="736" t="s">
        <v>1989</v>
      </c>
      <c r="D10" s="2565">
        <v>1</v>
      </c>
      <c r="E10" s="2565">
        <v>11</v>
      </c>
      <c r="F10" s="2565">
        <f t="shared" si="1"/>
        <v>12</v>
      </c>
      <c r="G10" s="2565">
        <f t="shared" si="2"/>
        <v>1</v>
      </c>
      <c r="H10" s="2565">
        <f t="shared" si="3"/>
        <v>11</v>
      </c>
      <c r="I10" s="2565">
        <f t="shared" si="4"/>
        <v>12</v>
      </c>
      <c r="J10" s="249" t="s">
        <v>1525</v>
      </c>
      <c r="K10" s="249" t="s">
        <v>1525</v>
      </c>
      <c r="L10" s="2822"/>
      <c r="M10" s="744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</row>
    <row r="11" spans="1:114" s="473" customFormat="1" ht="41.25" customHeight="1" x14ac:dyDescent="0.2">
      <c r="A11" s="3306"/>
      <c r="B11" s="736" t="s">
        <v>1526</v>
      </c>
      <c r="C11" s="736" t="s">
        <v>1526</v>
      </c>
      <c r="D11" s="2565">
        <v>0</v>
      </c>
      <c r="E11" s="2565">
        <v>3</v>
      </c>
      <c r="F11" s="2565">
        <f t="shared" si="1"/>
        <v>3</v>
      </c>
      <c r="G11" s="2565">
        <f t="shared" si="2"/>
        <v>0</v>
      </c>
      <c r="H11" s="2565">
        <f t="shared" si="3"/>
        <v>3</v>
      </c>
      <c r="I11" s="2565">
        <f t="shared" si="4"/>
        <v>3</v>
      </c>
      <c r="J11" s="249" t="s">
        <v>1527</v>
      </c>
      <c r="K11" s="249" t="s">
        <v>1527</v>
      </c>
      <c r="L11" s="2824"/>
      <c r="M11" s="744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</row>
    <row r="12" spans="1:114" s="473" customFormat="1" ht="31.5" customHeight="1" x14ac:dyDescent="0.2">
      <c r="A12" s="3288" t="s">
        <v>1532</v>
      </c>
      <c r="B12" s="3201" t="s">
        <v>1533</v>
      </c>
      <c r="C12" s="736" t="s">
        <v>2073</v>
      </c>
      <c r="D12" s="2565">
        <v>3</v>
      </c>
      <c r="E12" s="2565">
        <v>0</v>
      </c>
      <c r="F12" s="2565">
        <f t="shared" si="1"/>
        <v>3</v>
      </c>
      <c r="G12" s="2565">
        <f t="shared" si="2"/>
        <v>3</v>
      </c>
      <c r="H12" s="2565">
        <f t="shared" si="3"/>
        <v>0</v>
      </c>
      <c r="I12" s="2565">
        <f t="shared" si="4"/>
        <v>3</v>
      </c>
      <c r="J12" s="1051" t="s">
        <v>1534</v>
      </c>
      <c r="K12" s="2821" t="s">
        <v>1534</v>
      </c>
      <c r="L12" s="2821" t="s">
        <v>1535</v>
      </c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</row>
    <row r="13" spans="1:114" s="473" customFormat="1" ht="36.75" customHeight="1" x14ac:dyDescent="0.2">
      <c r="A13" s="3289"/>
      <c r="B13" s="3212"/>
      <c r="C13" s="736" t="s">
        <v>2066</v>
      </c>
      <c r="D13" s="2565">
        <v>3</v>
      </c>
      <c r="E13" s="2565">
        <v>0</v>
      </c>
      <c r="F13" s="2565">
        <f t="shared" si="1"/>
        <v>3</v>
      </c>
      <c r="G13" s="2565">
        <f t="shared" ref="G13" si="5">SUM(D13)</f>
        <v>3</v>
      </c>
      <c r="H13" s="2565">
        <f t="shared" ref="H13" si="6">SUM(E13)</f>
        <v>0</v>
      </c>
      <c r="I13" s="2565">
        <f t="shared" ref="I13" si="7">SUM(F13)</f>
        <v>3</v>
      </c>
      <c r="J13" s="1802" t="s">
        <v>2236</v>
      </c>
      <c r="K13" s="2824"/>
      <c r="L13" s="2824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</row>
    <row r="14" spans="1:114" s="473" customFormat="1" ht="37.5" customHeight="1" x14ac:dyDescent="0.2">
      <c r="A14" s="3289" t="s">
        <v>1536</v>
      </c>
      <c r="B14" s="753" t="s">
        <v>1537</v>
      </c>
      <c r="C14" s="753" t="s">
        <v>1537</v>
      </c>
      <c r="D14" s="2570">
        <v>1</v>
      </c>
      <c r="E14" s="2570">
        <v>0</v>
      </c>
      <c r="F14" s="2570">
        <f t="shared" si="1"/>
        <v>1</v>
      </c>
      <c r="G14" s="2570">
        <f t="shared" si="2"/>
        <v>1</v>
      </c>
      <c r="H14" s="2570">
        <f t="shared" si="3"/>
        <v>0</v>
      </c>
      <c r="I14" s="2570">
        <f t="shared" si="4"/>
        <v>1</v>
      </c>
      <c r="J14" s="2474" t="s">
        <v>1538</v>
      </c>
      <c r="K14" s="2474" t="s">
        <v>1538</v>
      </c>
      <c r="L14" s="3289" t="s">
        <v>1539</v>
      </c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</row>
    <row r="15" spans="1:114" s="473" customFormat="1" ht="36.75" customHeight="1" thickBot="1" x14ac:dyDescent="0.25">
      <c r="A15" s="3290"/>
      <c r="B15" s="2530" t="s">
        <v>1540</v>
      </c>
      <c r="C15" s="2530" t="s">
        <v>2165</v>
      </c>
      <c r="D15" s="2568">
        <v>5</v>
      </c>
      <c r="E15" s="2568">
        <v>7</v>
      </c>
      <c r="F15" s="2568">
        <f t="shared" si="1"/>
        <v>12</v>
      </c>
      <c r="G15" s="2568">
        <f t="shared" si="2"/>
        <v>5</v>
      </c>
      <c r="H15" s="2568">
        <f t="shared" si="3"/>
        <v>7</v>
      </c>
      <c r="I15" s="2568">
        <f t="shared" si="4"/>
        <v>12</v>
      </c>
      <c r="J15" s="2457" t="s">
        <v>1541</v>
      </c>
      <c r="K15" s="2457" t="s">
        <v>1541</v>
      </c>
      <c r="L15" s="3290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</row>
    <row r="16" spans="1:114" s="473" customFormat="1" ht="35.25" customHeight="1" x14ac:dyDescent="0.2">
      <c r="A16" s="2476"/>
      <c r="B16" s="713"/>
      <c r="C16" s="713"/>
      <c r="D16" s="223"/>
      <c r="E16" s="223"/>
      <c r="F16" s="223"/>
      <c r="G16" s="223"/>
      <c r="H16" s="223"/>
      <c r="I16" s="223"/>
      <c r="J16" s="223"/>
      <c r="K16" s="223"/>
      <c r="L16" s="223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</row>
    <row r="17" spans="1:114" s="473" customFormat="1" ht="35.25" customHeight="1" x14ac:dyDescent="0.2">
      <c r="A17" s="1325"/>
      <c r="B17" s="713"/>
      <c r="C17" s="713"/>
      <c r="D17" s="223"/>
      <c r="E17" s="223"/>
      <c r="F17" s="223"/>
      <c r="G17" s="223"/>
      <c r="H17" s="223"/>
      <c r="I17" s="223"/>
      <c r="J17" s="223"/>
      <c r="K17" s="223"/>
      <c r="L17" s="223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</row>
    <row r="18" spans="1:114" s="473" customFormat="1" ht="35.25" customHeight="1" x14ac:dyDescent="0.2">
      <c r="A18" s="2476"/>
      <c r="B18" s="713"/>
      <c r="C18" s="713"/>
      <c r="D18" s="223"/>
      <c r="E18" s="223"/>
      <c r="F18" s="223"/>
      <c r="G18" s="223"/>
      <c r="H18" s="223"/>
      <c r="I18" s="223"/>
      <c r="J18" s="223"/>
      <c r="K18" s="223"/>
      <c r="L18" s="223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</row>
    <row r="19" spans="1:114" s="473" customFormat="1" ht="35.25" customHeight="1" x14ac:dyDescent="0.2">
      <c r="A19" s="2476"/>
      <c r="B19" s="713"/>
      <c r="C19" s="713"/>
      <c r="D19" s="223"/>
      <c r="E19" s="223"/>
      <c r="F19" s="223"/>
      <c r="G19" s="223"/>
      <c r="H19" s="223"/>
      <c r="I19" s="223"/>
      <c r="J19" s="223"/>
      <c r="K19" s="223"/>
      <c r="L19" s="223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</row>
    <row r="20" spans="1:114" s="473" customFormat="1" ht="35.25" customHeight="1" x14ac:dyDescent="0.2">
      <c r="A20" s="2476"/>
      <c r="B20" s="713"/>
      <c r="C20" s="713"/>
      <c r="D20" s="223"/>
      <c r="E20" s="223"/>
      <c r="F20" s="223"/>
      <c r="G20" s="223"/>
      <c r="H20" s="223"/>
      <c r="I20" s="223"/>
      <c r="J20" s="223"/>
      <c r="K20" s="223"/>
      <c r="L20" s="223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</row>
    <row r="21" spans="1:114" s="473" customFormat="1" ht="35.25" customHeight="1" x14ac:dyDescent="0.2">
      <c r="A21" s="2476"/>
      <c r="B21" s="713"/>
      <c r="C21" s="713"/>
      <c r="D21" s="223"/>
      <c r="E21" s="223"/>
      <c r="F21" s="223"/>
      <c r="G21" s="223"/>
      <c r="H21" s="223"/>
      <c r="I21" s="223"/>
      <c r="J21" s="223"/>
      <c r="K21" s="223"/>
      <c r="L21" s="223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</row>
    <row r="22" spans="1:114" s="473" customFormat="1" ht="35.25" customHeight="1" thickBot="1" x14ac:dyDescent="0.3">
      <c r="A22" s="1017" t="s">
        <v>2713</v>
      </c>
      <c r="B22" s="679"/>
      <c r="C22" s="684"/>
      <c r="D22" s="7"/>
      <c r="E22" s="7"/>
      <c r="F22" s="7"/>
      <c r="G22" s="7"/>
      <c r="H22" s="7"/>
      <c r="I22" s="7"/>
      <c r="J22" s="7"/>
      <c r="K22" s="7"/>
      <c r="L22" s="7" t="s">
        <v>2714</v>
      </c>
      <c r="M22" s="7"/>
      <c r="N22" s="7"/>
      <c r="O22" s="7"/>
      <c r="P22" s="3210" t="s">
        <v>1644</v>
      </c>
      <c r="Q22" s="3210"/>
      <c r="R22" s="3210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</row>
    <row r="23" spans="1:114" s="473" customFormat="1" ht="25.5" customHeight="1" thickTop="1" x14ac:dyDescent="0.25">
      <c r="A23" s="3280" t="s">
        <v>1517</v>
      </c>
      <c r="B23" s="3283" t="s">
        <v>1040</v>
      </c>
      <c r="C23" s="3283" t="s">
        <v>45</v>
      </c>
      <c r="D23" s="3301" t="s">
        <v>1513</v>
      </c>
      <c r="E23" s="3301"/>
      <c r="F23" s="3301"/>
      <c r="G23" s="3301" t="s">
        <v>31</v>
      </c>
      <c r="H23" s="3301"/>
      <c r="I23" s="3301"/>
      <c r="J23" s="3295" t="s">
        <v>99</v>
      </c>
      <c r="K23" s="3295" t="s">
        <v>126</v>
      </c>
      <c r="L23" s="3295" t="s">
        <v>1518</v>
      </c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</row>
    <row r="24" spans="1:114" s="473" customFormat="1" ht="25.5" customHeight="1" x14ac:dyDescent="0.2">
      <c r="A24" s="3281"/>
      <c r="B24" s="3293"/>
      <c r="C24" s="3293"/>
      <c r="D24" s="3300" t="s">
        <v>1519</v>
      </c>
      <c r="E24" s="3300"/>
      <c r="F24" s="3300"/>
      <c r="G24" s="2901" t="s">
        <v>116</v>
      </c>
      <c r="H24" s="2901"/>
      <c r="I24" s="2901"/>
      <c r="J24" s="3199"/>
      <c r="K24" s="3199"/>
      <c r="L24" s="3199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</row>
    <row r="25" spans="1:114" s="473" customFormat="1" ht="25.5" customHeight="1" x14ac:dyDescent="0.2">
      <c r="A25" s="3281"/>
      <c r="B25" s="3293"/>
      <c r="C25" s="3293"/>
      <c r="D25" s="2559" t="s">
        <v>204</v>
      </c>
      <c r="E25" s="2559" t="s">
        <v>2833</v>
      </c>
      <c r="F25" s="2559" t="s">
        <v>26</v>
      </c>
      <c r="G25" s="2559" t="s">
        <v>204</v>
      </c>
      <c r="H25" s="2559" t="s">
        <v>2833</v>
      </c>
      <c r="I25" s="2559" t="s">
        <v>26</v>
      </c>
      <c r="J25" s="3199"/>
      <c r="K25" s="3199"/>
      <c r="L25" s="3199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</row>
    <row r="26" spans="1:114" s="473" customFormat="1" ht="25.5" customHeight="1" thickBot="1" x14ac:dyDescent="0.25">
      <c r="A26" s="3282"/>
      <c r="B26" s="3294"/>
      <c r="C26" s="3294"/>
      <c r="D26" s="79" t="s">
        <v>181</v>
      </c>
      <c r="E26" s="79" t="s">
        <v>182</v>
      </c>
      <c r="F26" s="79" t="s">
        <v>183</v>
      </c>
      <c r="G26" s="79" t="s">
        <v>181</v>
      </c>
      <c r="H26" s="79" t="s">
        <v>182</v>
      </c>
      <c r="I26" s="79" t="s">
        <v>183</v>
      </c>
      <c r="J26" s="3296"/>
      <c r="K26" s="3296"/>
      <c r="L26" s="3296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</row>
    <row r="27" spans="1:114" s="473" customFormat="1" ht="32.25" customHeight="1" x14ac:dyDescent="0.2">
      <c r="A27" s="3302" t="s">
        <v>1624</v>
      </c>
      <c r="B27" s="1345" t="s">
        <v>1625</v>
      </c>
      <c r="C27" s="1345" t="s">
        <v>1625</v>
      </c>
      <c r="D27" s="2563">
        <v>4</v>
      </c>
      <c r="E27" s="2563">
        <v>0</v>
      </c>
      <c r="F27" s="2563">
        <v>4</v>
      </c>
      <c r="G27" s="2563">
        <f t="shared" ref="G27:I28" si="8">SUM(D27)</f>
        <v>4</v>
      </c>
      <c r="H27" s="2563">
        <f t="shared" si="8"/>
        <v>0</v>
      </c>
      <c r="I27" s="2563">
        <f t="shared" si="8"/>
        <v>4</v>
      </c>
      <c r="J27" s="1151" t="s">
        <v>1675</v>
      </c>
      <c r="K27" s="1317" t="s">
        <v>1675</v>
      </c>
      <c r="L27" s="3198" t="s">
        <v>1570</v>
      </c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</row>
    <row r="28" spans="1:114" s="473" customFormat="1" ht="33" customHeight="1" x14ac:dyDescent="0.2">
      <c r="A28" s="3303"/>
      <c r="B28" s="1346" t="s">
        <v>1626</v>
      </c>
      <c r="C28" s="1346" t="s">
        <v>1626</v>
      </c>
      <c r="D28" s="2563">
        <v>9</v>
      </c>
      <c r="E28" s="2563">
        <v>0</v>
      </c>
      <c r="F28" s="2563">
        <v>9</v>
      </c>
      <c r="G28" s="2563">
        <f t="shared" si="8"/>
        <v>9</v>
      </c>
      <c r="H28" s="2563">
        <f t="shared" si="8"/>
        <v>0</v>
      </c>
      <c r="I28" s="2563">
        <f t="shared" si="8"/>
        <v>9</v>
      </c>
      <c r="J28" s="1328" t="s">
        <v>1676</v>
      </c>
      <c r="K28" s="1317" t="s">
        <v>1676</v>
      </c>
      <c r="L28" s="3200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</row>
    <row r="29" spans="1:114" s="473" customFormat="1" ht="31.5" x14ac:dyDescent="0.2">
      <c r="A29" s="3288" t="s">
        <v>1520</v>
      </c>
      <c r="B29" s="1149" t="s">
        <v>1544</v>
      </c>
      <c r="C29" s="1149" t="s">
        <v>1544</v>
      </c>
      <c r="D29" s="2563">
        <v>1</v>
      </c>
      <c r="E29" s="2563">
        <v>1</v>
      </c>
      <c r="F29" s="2563">
        <v>2</v>
      </c>
      <c r="G29" s="2563">
        <f t="shared" ref="G29:G37" si="9">SUM(D29)</f>
        <v>1</v>
      </c>
      <c r="H29" s="2563">
        <f t="shared" ref="H29:H37" si="10">SUM(E29)</f>
        <v>1</v>
      </c>
      <c r="I29" s="2563">
        <f t="shared" ref="I29:I37" si="11">SUM(F29)</f>
        <v>2</v>
      </c>
      <c r="J29" s="1326" t="s">
        <v>1545</v>
      </c>
      <c r="K29" s="1326" t="s">
        <v>1545</v>
      </c>
      <c r="L29" s="3202" t="s">
        <v>1523</v>
      </c>
      <c r="M29" s="744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</row>
    <row r="30" spans="1:114" s="473" customFormat="1" ht="42" customHeight="1" x14ac:dyDescent="0.2">
      <c r="A30" s="3289"/>
      <c r="B30" s="1144" t="s">
        <v>1546</v>
      </c>
      <c r="C30" s="1144" t="s">
        <v>1546</v>
      </c>
      <c r="D30" s="2565">
        <v>4</v>
      </c>
      <c r="E30" s="2565">
        <v>5</v>
      </c>
      <c r="F30" s="2565">
        <v>9</v>
      </c>
      <c r="G30" s="2563">
        <f t="shared" si="9"/>
        <v>4</v>
      </c>
      <c r="H30" s="2563">
        <f t="shared" si="10"/>
        <v>5</v>
      </c>
      <c r="I30" s="2563">
        <f t="shared" si="11"/>
        <v>9</v>
      </c>
      <c r="J30" s="1080" t="s">
        <v>1547</v>
      </c>
      <c r="K30" s="1080" t="s">
        <v>1547</v>
      </c>
      <c r="L30" s="3307"/>
      <c r="M30" s="744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</row>
    <row r="31" spans="1:114" s="473" customFormat="1" ht="56.25" customHeight="1" x14ac:dyDescent="0.2">
      <c r="A31" s="3289"/>
      <c r="B31" s="1144" t="s">
        <v>1548</v>
      </c>
      <c r="C31" s="1144" t="s">
        <v>1548</v>
      </c>
      <c r="D31" s="2565">
        <v>3</v>
      </c>
      <c r="E31" s="2565">
        <v>0</v>
      </c>
      <c r="F31" s="2565">
        <v>3</v>
      </c>
      <c r="G31" s="2563">
        <f t="shared" si="9"/>
        <v>3</v>
      </c>
      <c r="H31" s="2563">
        <f t="shared" si="10"/>
        <v>0</v>
      </c>
      <c r="I31" s="2563">
        <f t="shared" si="11"/>
        <v>3</v>
      </c>
      <c r="J31" s="1080" t="s">
        <v>1549</v>
      </c>
      <c r="K31" s="1080" t="s">
        <v>1549</v>
      </c>
      <c r="L31" s="3307"/>
      <c r="M31" s="744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</row>
    <row r="32" spans="1:114" s="473" customFormat="1" ht="55.5" customHeight="1" x14ac:dyDescent="0.2">
      <c r="A32" s="3304"/>
      <c r="B32" s="1144" t="s">
        <v>1550</v>
      </c>
      <c r="C32" s="1144" t="s">
        <v>1550</v>
      </c>
      <c r="D32" s="2565">
        <v>3</v>
      </c>
      <c r="E32" s="2565">
        <v>0</v>
      </c>
      <c r="F32" s="2565">
        <v>3</v>
      </c>
      <c r="G32" s="2563">
        <f t="shared" si="9"/>
        <v>3</v>
      </c>
      <c r="H32" s="2563">
        <f t="shared" si="10"/>
        <v>0</v>
      </c>
      <c r="I32" s="2563">
        <f t="shared" si="11"/>
        <v>3</v>
      </c>
      <c r="J32" s="1080" t="s">
        <v>1551</v>
      </c>
      <c r="K32" s="1080" t="s">
        <v>1551</v>
      </c>
      <c r="L32" s="3308"/>
      <c r="M32" s="744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</row>
    <row r="33" spans="1:114" s="473" customFormat="1" ht="51.75" customHeight="1" x14ac:dyDescent="0.2">
      <c r="A33" s="712" t="s">
        <v>1552</v>
      </c>
      <c r="B33" s="1144" t="s">
        <v>1553</v>
      </c>
      <c r="C33" s="1144" t="s">
        <v>1553</v>
      </c>
      <c r="D33" s="2565">
        <v>1</v>
      </c>
      <c r="E33" s="2565">
        <v>14</v>
      </c>
      <c r="F33" s="2565">
        <v>15</v>
      </c>
      <c r="G33" s="2563">
        <f t="shared" si="9"/>
        <v>1</v>
      </c>
      <c r="H33" s="2563">
        <f t="shared" si="10"/>
        <v>14</v>
      </c>
      <c r="I33" s="2563">
        <f t="shared" si="11"/>
        <v>15</v>
      </c>
      <c r="J33" s="1317" t="s">
        <v>1554</v>
      </c>
      <c r="K33" s="1317" t="s">
        <v>1554</v>
      </c>
      <c r="L33" s="2472" t="s">
        <v>1555</v>
      </c>
      <c r="M33" s="744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</row>
    <row r="34" spans="1:114" s="473" customFormat="1" ht="35.25" customHeight="1" x14ac:dyDescent="0.2">
      <c r="A34" s="712" t="s">
        <v>1536</v>
      </c>
      <c r="B34" s="1150" t="s">
        <v>335</v>
      </c>
      <c r="C34" s="1150" t="s">
        <v>335</v>
      </c>
      <c r="D34" s="2565">
        <v>14</v>
      </c>
      <c r="E34" s="2565">
        <v>2</v>
      </c>
      <c r="F34" s="2565">
        <v>16</v>
      </c>
      <c r="G34" s="2563">
        <f t="shared" si="9"/>
        <v>14</v>
      </c>
      <c r="H34" s="2563">
        <f t="shared" si="10"/>
        <v>2</v>
      </c>
      <c r="I34" s="2563">
        <f t="shared" si="11"/>
        <v>16</v>
      </c>
      <c r="J34" s="1080" t="s">
        <v>338</v>
      </c>
      <c r="K34" s="1080" t="s">
        <v>338</v>
      </c>
      <c r="L34" s="2478" t="s">
        <v>1539</v>
      </c>
      <c r="M34" s="744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</row>
    <row r="35" spans="1:114" s="473" customFormat="1" ht="35.25" customHeight="1" thickBot="1" x14ac:dyDescent="0.25">
      <c r="A35" s="712" t="s">
        <v>1556</v>
      </c>
      <c r="B35" s="1144" t="s">
        <v>1173</v>
      </c>
      <c r="C35" s="1144" t="s">
        <v>1173</v>
      </c>
      <c r="D35" s="2565">
        <v>8</v>
      </c>
      <c r="E35" s="2565">
        <v>16</v>
      </c>
      <c r="F35" s="2565">
        <v>24</v>
      </c>
      <c r="G35" s="2563">
        <f t="shared" si="9"/>
        <v>8</v>
      </c>
      <c r="H35" s="2563">
        <f t="shared" si="10"/>
        <v>16</v>
      </c>
      <c r="I35" s="2563">
        <f t="shared" si="11"/>
        <v>24</v>
      </c>
      <c r="J35" s="1317" t="s">
        <v>1174</v>
      </c>
      <c r="K35" s="1317" t="s">
        <v>1174</v>
      </c>
      <c r="L35" s="2472" t="s">
        <v>1557</v>
      </c>
      <c r="M35" s="623"/>
      <c r="N35" s="714" t="s">
        <v>1558</v>
      </c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</row>
    <row r="36" spans="1:114" s="473" customFormat="1" ht="35.25" customHeight="1" thickTop="1" x14ac:dyDescent="0.2">
      <c r="A36" s="3288" t="s">
        <v>1559</v>
      </c>
      <c r="B36" s="1152" t="s">
        <v>309</v>
      </c>
      <c r="C36" s="1152" t="s">
        <v>309</v>
      </c>
      <c r="D36" s="2570">
        <v>4</v>
      </c>
      <c r="E36" s="2570">
        <v>7</v>
      </c>
      <c r="F36" s="2570">
        <v>11</v>
      </c>
      <c r="G36" s="193">
        <f t="shared" si="9"/>
        <v>4</v>
      </c>
      <c r="H36" s="193">
        <f t="shared" si="10"/>
        <v>7</v>
      </c>
      <c r="I36" s="193">
        <f t="shared" si="11"/>
        <v>11</v>
      </c>
      <c r="J36" s="2474" t="s">
        <v>1560</v>
      </c>
      <c r="K36" s="2474" t="s">
        <v>1560</v>
      </c>
      <c r="L36" s="3288" t="s">
        <v>1561</v>
      </c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</row>
    <row r="37" spans="1:114" s="473" customFormat="1" ht="35.25" customHeight="1" thickBot="1" x14ac:dyDescent="0.25">
      <c r="A37" s="3290"/>
      <c r="B37" s="1667" t="s">
        <v>491</v>
      </c>
      <c r="C37" s="1667" t="s">
        <v>491</v>
      </c>
      <c r="D37" s="2568">
        <v>5</v>
      </c>
      <c r="E37" s="2568">
        <v>47</v>
      </c>
      <c r="F37" s="2568">
        <v>52</v>
      </c>
      <c r="G37" s="2568">
        <f t="shared" si="9"/>
        <v>5</v>
      </c>
      <c r="H37" s="2568">
        <f t="shared" si="10"/>
        <v>47</v>
      </c>
      <c r="I37" s="2568">
        <f t="shared" si="11"/>
        <v>52</v>
      </c>
      <c r="J37" s="2457" t="s">
        <v>310</v>
      </c>
      <c r="K37" s="2457" t="s">
        <v>310</v>
      </c>
      <c r="L37" s="3290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</row>
    <row r="38" spans="1:114" s="473" customFormat="1" ht="35.25" customHeight="1" x14ac:dyDescent="0.2">
      <c r="A38" s="2023"/>
      <c r="B38" s="1148"/>
      <c r="C38" s="1148"/>
      <c r="D38" s="2010"/>
      <c r="E38" s="2010"/>
      <c r="F38" s="2010"/>
      <c r="G38" s="2010"/>
      <c r="H38" s="2010"/>
      <c r="I38" s="2010"/>
      <c r="J38" s="2027"/>
      <c r="K38" s="2027"/>
      <c r="L38" s="1474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</row>
    <row r="39" spans="1:114" s="473" customFormat="1" ht="35.25" customHeight="1" x14ac:dyDescent="0.2">
      <c r="A39" s="2023"/>
      <c r="B39" s="1148"/>
      <c r="C39" s="1148"/>
      <c r="D39" s="2010"/>
      <c r="E39" s="2010"/>
      <c r="F39" s="2010"/>
      <c r="G39" s="2010"/>
      <c r="H39" s="2010"/>
      <c r="I39" s="2010"/>
      <c r="J39" s="2027"/>
      <c r="K39" s="2027"/>
      <c r="L39" s="1474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</row>
    <row r="40" spans="1:114" s="473" customFormat="1" ht="35.25" customHeight="1" x14ac:dyDescent="0.2">
      <c r="A40" s="2023"/>
      <c r="B40" s="1148"/>
      <c r="C40" s="1148"/>
      <c r="D40" s="2010"/>
      <c r="E40" s="2010"/>
      <c r="F40" s="2010"/>
      <c r="G40" s="2010"/>
      <c r="H40" s="2010"/>
      <c r="I40" s="2010"/>
      <c r="J40" s="2027"/>
      <c r="K40" s="2027"/>
      <c r="L40" s="1474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</row>
    <row r="41" spans="1:114" s="473" customFormat="1" ht="35.25" customHeight="1" x14ac:dyDescent="0.2">
      <c r="A41" s="2023"/>
      <c r="B41" s="1148"/>
      <c r="C41" s="1148"/>
      <c r="D41" s="2010"/>
      <c r="E41" s="2010"/>
      <c r="F41" s="2010"/>
      <c r="G41" s="2010"/>
      <c r="H41" s="2010"/>
      <c r="I41" s="2010"/>
      <c r="J41" s="2027"/>
      <c r="K41" s="2027"/>
      <c r="L41" s="1474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</row>
    <row r="42" spans="1:114" s="473" customFormat="1" ht="35.25" customHeight="1" thickBot="1" x14ac:dyDescent="0.3">
      <c r="A42" s="1800" t="s">
        <v>2713</v>
      </c>
      <c r="B42" s="679"/>
      <c r="C42" s="684"/>
      <c r="D42" s="7"/>
      <c r="E42" s="7"/>
      <c r="F42" s="7"/>
      <c r="G42" s="7"/>
      <c r="H42" s="7"/>
      <c r="I42" s="7"/>
      <c r="J42" s="7"/>
      <c r="K42" s="7"/>
      <c r="L42" s="7" t="s">
        <v>2714</v>
      </c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</row>
    <row r="43" spans="1:114" s="473" customFormat="1" ht="26.25" customHeight="1" thickTop="1" x14ac:dyDescent="0.25">
      <c r="A43" s="3280" t="s">
        <v>1517</v>
      </c>
      <c r="B43" s="3283" t="s">
        <v>1040</v>
      </c>
      <c r="C43" s="3283" t="s">
        <v>45</v>
      </c>
      <c r="D43" s="3301" t="s">
        <v>1513</v>
      </c>
      <c r="E43" s="3301"/>
      <c r="F43" s="3301"/>
      <c r="G43" s="3301" t="s">
        <v>31</v>
      </c>
      <c r="H43" s="3301"/>
      <c r="I43" s="3301"/>
      <c r="J43" s="3295" t="s">
        <v>99</v>
      </c>
      <c r="K43" s="3295" t="s">
        <v>126</v>
      </c>
      <c r="L43" s="3295" t="s">
        <v>1518</v>
      </c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</row>
    <row r="44" spans="1:114" s="473" customFormat="1" ht="26.25" customHeight="1" x14ac:dyDescent="0.2">
      <c r="A44" s="3281"/>
      <c r="B44" s="3293"/>
      <c r="C44" s="3293"/>
      <c r="D44" s="3300" t="s">
        <v>1519</v>
      </c>
      <c r="E44" s="3300"/>
      <c r="F44" s="3300"/>
      <c r="G44" s="2901" t="s">
        <v>116</v>
      </c>
      <c r="H44" s="2901"/>
      <c r="I44" s="2901"/>
      <c r="J44" s="3199"/>
      <c r="K44" s="3199"/>
      <c r="L44" s="3199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</row>
    <row r="45" spans="1:114" s="473" customFormat="1" ht="26.25" customHeight="1" x14ac:dyDescent="0.2">
      <c r="A45" s="3281"/>
      <c r="B45" s="3293"/>
      <c r="C45" s="3293"/>
      <c r="D45" s="2559" t="s">
        <v>204</v>
      </c>
      <c r="E45" s="2559" t="s">
        <v>2833</v>
      </c>
      <c r="F45" s="2559" t="s">
        <v>26</v>
      </c>
      <c r="G45" s="2559" t="s">
        <v>204</v>
      </c>
      <c r="H45" s="2559" t="s">
        <v>2833</v>
      </c>
      <c r="I45" s="2559" t="s">
        <v>26</v>
      </c>
      <c r="J45" s="3199"/>
      <c r="K45" s="3199"/>
      <c r="L45" s="3199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</row>
    <row r="46" spans="1:114" s="473" customFormat="1" ht="26.25" customHeight="1" thickBot="1" x14ac:dyDescent="0.25">
      <c r="A46" s="3282"/>
      <c r="B46" s="3294"/>
      <c r="C46" s="3294"/>
      <c r="D46" s="79" t="s">
        <v>181</v>
      </c>
      <c r="E46" s="79" t="s">
        <v>182</v>
      </c>
      <c r="F46" s="79" t="s">
        <v>183</v>
      </c>
      <c r="G46" s="79" t="s">
        <v>181</v>
      </c>
      <c r="H46" s="79" t="s">
        <v>182</v>
      </c>
      <c r="I46" s="79" t="s">
        <v>183</v>
      </c>
      <c r="J46" s="3296"/>
      <c r="K46" s="3296"/>
      <c r="L46" s="3296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</row>
    <row r="47" spans="1:114" s="473" customFormat="1" ht="43.5" customHeight="1" x14ac:dyDescent="0.2">
      <c r="A47" s="715" t="s">
        <v>1562</v>
      </c>
      <c r="B47" s="1148" t="s">
        <v>1563</v>
      </c>
      <c r="C47" s="1148" t="s">
        <v>1563</v>
      </c>
      <c r="D47" s="2576">
        <v>7</v>
      </c>
      <c r="E47" s="2576">
        <v>3</v>
      </c>
      <c r="F47" s="2576">
        <v>10</v>
      </c>
      <c r="G47" s="2572">
        <f>SUM(D47)</f>
        <v>7</v>
      </c>
      <c r="H47" s="2572">
        <f t="shared" ref="H47:I47" si="12">SUM(E47)</f>
        <v>3</v>
      </c>
      <c r="I47" s="2572">
        <f t="shared" si="12"/>
        <v>10</v>
      </c>
      <c r="J47" s="1077" t="s">
        <v>1564</v>
      </c>
      <c r="K47" s="1077" t="s">
        <v>1564</v>
      </c>
      <c r="L47" s="1077" t="s">
        <v>1565</v>
      </c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</row>
    <row r="48" spans="1:114" s="473" customFormat="1" ht="34.5" customHeight="1" x14ac:dyDescent="0.2">
      <c r="A48" s="3288" t="s">
        <v>1566</v>
      </c>
      <c r="B48" s="1144" t="s">
        <v>1567</v>
      </c>
      <c r="C48" s="1144" t="s">
        <v>1567</v>
      </c>
      <c r="D48" s="2565">
        <v>15</v>
      </c>
      <c r="E48" s="2565">
        <v>4</v>
      </c>
      <c r="F48" s="2565">
        <v>19</v>
      </c>
      <c r="G48" s="2565">
        <f t="shared" ref="G48:G59" si="13">SUM(D48)</f>
        <v>15</v>
      </c>
      <c r="H48" s="2565">
        <f t="shared" ref="H48:H59" si="14">SUM(E48)</f>
        <v>4</v>
      </c>
      <c r="I48" s="2565">
        <f t="shared" ref="I48:I59" si="15">SUM(F48)</f>
        <v>19</v>
      </c>
      <c r="J48" s="249" t="s">
        <v>1568</v>
      </c>
      <c r="K48" s="249" t="s">
        <v>1568</v>
      </c>
      <c r="L48" s="2821" t="s">
        <v>1569</v>
      </c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</row>
    <row r="49" spans="1:114" s="473" customFormat="1" ht="34.5" customHeight="1" x14ac:dyDescent="0.2">
      <c r="A49" s="3304"/>
      <c r="B49" s="1149" t="s">
        <v>1717</v>
      </c>
      <c r="C49" s="1149" t="s">
        <v>1717</v>
      </c>
      <c r="D49" s="2563">
        <v>0</v>
      </c>
      <c r="E49" s="2563">
        <v>2</v>
      </c>
      <c r="F49" s="2563">
        <v>2</v>
      </c>
      <c r="G49" s="2565">
        <f t="shared" si="13"/>
        <v>0</v>
      </c>
      <c r="H49" s="2565">
        <f t="shared" si="14"/>
        <v>2</v>
      </c>
      <c r="I49" s="2565">
        <f t="shared" si="15"/>
        <v>2</v>
      </c>
      <c r="J49" s="249" t="s">
        <v>1568</v>
      </c>
      <c r="K49" s="249" t="s">
        <v>1568</v>
      </c>
      <c r="L49" s="2824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</row>
    <row r="50" spans="1:114" s="473" customFormat="1" ht="31.5" customHeight="1" x14ac:dyDescent="0.2">
      <c r="A50" s="3288" t="s">
        <v>1520</v>
      </c>
      <c r="B50" s="1149" t="s">
        <v>498</v>
      </c>
      <c r="C50" s="1149" t="s">
        <v>498</v>
      </c>
      <c r="D50" s="2563">
        <v>1</v>
      </c>
      <c r="E50" s="2563">
        <v>1</v>
      </c>
      <c r="F50" s="2563">
        <v>2</v>
      </c>
      <c r="G50" s="2565">
        <f t="shared" si="13"/>
        <v>1</v>
      </c>
      <c r="H50" s="2565">
        <f t="shared" si="14"/>
        <v>1</v>
      </c>
      <c r="I50" s="2565">
        <f t="shared" si="15"/>
        <v>2</v>
      </c>
      <c r="J50" s="249" t="s">
        <v>1641</v>
      </c>
      <c r="K50" s="249" t="s">
        <v>1641</v>
      </c>
      <c r="L50" s="2881" t="s">
        <v>1570</v>
      </c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</row>
    <row r="51" spans="1:114" s="473" customFormat="1" ht="35.25" customHeight="1" x14ac:dyDescent="0.2">
      <c r="A51" s="3304"/>
      <c r="B51" s="1149" t="s">
        <v>1312</v>
      </c>
      <c r="C51" s="1149" t="s">
        <v>1312</v>
      </c>
      <c r="D51" s="2563">
        <v>0</v>
      </c>
      <c r="E51" s="2563">
        <v>3</v>
      </c>
      <c r="F51" s="2563">
        <v>3</v>
      </c>
      <c r="G51" s="2565">
        <f t="shared" si="13"/>
        <v>0</v>
      </c>
      <c r="H51" s="2565">
        <f t="shared" si="14"/>
        <v>3</v>
      </c>
      <c r="I51" s="2565">
        <f t="shared" si="15"/>
        <v>3</v>
      </c>
      <c r="J51" s="249" t="s">
        <v>233</v>
      </c>
      <c r="K51" s="249" t="s">
        <v>233</v>
      </c>
      <c r="L51" s="3305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</row>
    <row r="52" spans="1:114" s="473" customFormat="1" ht="30.75" customHeight="1" x14ac:dyDescent="0.2">
      <c r="A52" s="712" t="s">
        <v>1571</v>
      </c>
      <c r="B52" s="1144" t="s">
        <v>1572</v>
      </c>
      <c r="C52" s="1144" t="s">
        <v>1572</v>
      </c>
      <c r="D52" s="2565">
        <v>4</v>
      </c>
      <c r="E52" s="2565">
        <v>4</v>
      </c>
      <c r="F52" s="2565">
        <v>8</v>
      </c>
      <c r="G52" s="2565">
        <f t="shared" si="13"/>
        <v>4</v>
      </c>
      <c r="H52" s="2565">
        <f t="shared" si="14"/>
        <v>4</v>
      </c>
      <c r="I52" s="2565">
        <f t="shared" si="15"/>
        <v>8</v>
      </c>
      <c r="J52" s="249" t="s">
        <v>1573</v>
      </c>
      <c r="K52" s="249" t="s">
        <v>1573</v>
      </c>
      <c r="L52" s="249" t="s">
        <v>1574</v>
      </c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</row>
    <row r="53" spans="1:114" s="473" customFormat="1" ht="30" customHeight="1" x14ac:dyDescent="0.2">
      <c r="A53" s="3306" t="s">
        <v>1575</v>
      </c>
      <c r="B53" s="1144" t="s">
        <v>1576</v>
      </c>
      <c r="C53" s="1144" t="s">
        <v>1576</v>
      </c>
      <c r="D53" s="2565">
        <v>3</v>
      </c>
      <c r="E53" s="2565">
        <v>13</v>
      </c>
      <c r="F53" s="2565">
        <v>16</v>
      </c>
      <c r="G53" s="2565">
        <f t="shared" si="13"/>
        <v>3</v>
      </c>
      <c r="H53" s="2565">
        <f t="shared" si="14"/>
        <v>13</v>
      </c>
      <c r="I53" s="2565">
        <f t="shared" si="15"/>
        <v>16</v>
      </c>
      <c r="J53" s="249" t="s">
        <v>1577</v>
      </c>
      <c r="K53" s="249" t="s">
        <v>1577</v>
      </c>
      <c r="L53" s="2880" t="s">
        <v>1578</v>
      </c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</row>
    <row r="54" spans="1:114" s="473" customFormat="1" ht="33" customHeight="1" x14ac:dyDescent="0.2">
      <c r="A54" s="3306"/>
      <c r="B54" s="1150" t="s">
        <v>88</v>
      </c>
      <c r="C54" s="1150" t="s">
        <v>88</v>
      </c>
      <c r="D54" s="2565">
        <v>35</v>
      </c>
      <c r="E54" s="2565">
        <v>5</v>
      </c>
      <c r="F54" s="2565">
        <v>40</v>
      </c>
      <c r="G54" s="2565">
        <f t="shared" si="13"/>
        <v>35</v>
      </c>
      <c r="H54" s="2565">
        <f t="shared" si="14"/>
        <v>5</v>
      </c>
      <c r="I54" s="2565">
        <f t="shared" si="15"/>
        <v>40</v>
      </c>
      <c r="J54" s="249" t="s">
        <v>1579</v>
      </c>
      <c r="K54" s="249" t="s">
        <v>1579</v>
      </c>
      <c r="L54" s="2880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</row>
    <row r="55" spans="1:114" s="473" customFormat="1" ht="48" customHeight="1" x14ac:dyDescent="0.2">
      <c r="A55" s="712" t="s">
        <v>1580</v>
      </c>
      <c r="B55" s="1144" t="s">
        <v>1581</v>
      </c>
      <c r="C55" s="1144" t="s">
        <v>1581</v>
      </c>
      <c r="D55" s="2565">
        <v>10</v>
      </c>
      <c r="E55" s="2565">
        <v>4</v>
      </c>
      <c r="F55" s="2565">
        <v>14</v>
      </c>
      <c r="G55" s="2565">
        <f t="shared" si="13"/>
        <v>10</v>
      </c>
      <c r="H55" s="2565">
        <f t="shared" si="14"/>
        <v>4</v>
      </c>
      <c r="I55" s="2565">
        <f t="shared" si="15"/>
        <v>14</v>
      </c>
      <c r="J55" s="249" t="s">
        <v>1582</v>
      </c>
      <c r="K55" s="249" t="s">
        <v>1582</v>
      </c>
      <c r="L55" s="249" t="s">
        <v>1583</v>
      </c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</row>
    <row r="56" spans="1:114" s="473" customFormat="1" ht="48" customHeight="1" x14ac:dyDescent="0.2">
      <c r="A56" s="712" t="s">
        <v>1584</v>
      </c>
      <c r="B56" s="1144" t="s">
        <v>530</v>
      </c>
      <c r="C56" s="1144" t="s">
        <v>530</v>
      </c>
      <c r="D56" s="2565">
        <v>1</v>
      </c>
      <c r="E56" s="2565">
        <v>9</v>
      </c>
      <c r="F56" s="2565">
        <v>10</v>
      </c>
      <c r="G56" s="2565">
        <f t="shared" si="13"/>
        <v>1</v>
      </c>
      <c r="H56" s="2565">
        <f t="shared" si="14"/>
        <v>9</v>
      </c>
      <c r="I56" s="2565">
        <f t="shared" si="15"/>
        <v>10</v>
      </c>
      <c r="J56" s="249" t="s">
        <v>531</v>
      </c>
      <c r="K56" s="249" t="s">
        <v>531</v>
      </c>
      <c r="L56" s="249" t="s">
        <v>1585</v>
      </c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27"/>
      <c r="AW56" s="227"/>
      <c r="AX56" s="227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  <c r="CL56" s="227"/>
      <c r="CM56" s="227"/>
      <c r="CN56" s="227"/>
      <c r="CO56" s="227"/>
      <c r="CP56" s="227"/>
      <c r="CQ56" s="227"/>
      <c r="CR56" s="227"/>
      <c r="CS56" s="227"/>
      <c r="CT56" s="227"/>
      <c r="CU56" s="227"/>
      <c r="CV56" s="227"/>
      <c r="CW56" s="227"/>
      <c r="CX56" s="227"/>
      <c r="CY56" s="227"/>
      <c r="CZ56" s="227"/>
      <c r="DA56" s="227"/>
      <c r="DB56" s="227"/>
      <c r="DC56" s="227"/>
      <c r="DD56" s="227"/>
      <c r="DE56" s="227"/>
      <c r="DF56" s="227"/>
      <c r="DG56" s="227"/>
      <c r="DH56" s="227"/>
      <c r="DI56" s="227"/>
      <c r="DJ56" s="227"/>
    </row>
    <row r="57" spans="1:114" s="473" customFormat="1" ht="39" customHeight="1" x14ac:dyDescent="0.2">
      <c r="A57" s="712" t="s">
        <v>1586</v>
      </c>
      <c r="B57" s="1144" t="s">
        <v>293</v>
      </c>
      <c r="C57" s="1144" t="s">
        <v>293</v>
      </c>
      <c r="D57" s="2565">
        <v>23</v>
      </c>
      <c r="E57" s="2565">
        <v>1</v>
      </c>
      <c r="F57" s="2565">
        <v>24</v>
      </c>
      <c r="G57" s="2565">
        <f t="shared" si="13"/>
        <v>23</v>
      </c>
      <c r="H57" s="2565">
        <f t="shared" si="14"/>
        <v>1</v>
      </c>
      <c r="I57" s="2565">
        <f t="shared" si="15"/>
        <v>24</v>
      </c>
      <c r="J57" s="249" t="s">
        <v>1587</v>
      </c>
      <c r="K57" s="249" t="s">
        <v>1587</v>
      </c>
      <c r="L57" s="249" t="s">
        <v>1588</v>
      </c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7"/>
      <c r="AV57" s="227"/>
      <c r="AW57" s="227"/>
      <c r="AX57" s="227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  <c r="CL57" s="227"/>
      <c r="CM57" s="227"/>
      <c r="CN57" s="227"/>
      <c r="CO57" s="227"/>
      <c r="CP57" s="227"/>
      <c r="CQ57" s="227"/>
      <c r="CR57" s="227"/>
      <c r="CS57" s="227"/>
      <c r="CT57" s="227"/>
      <c r="CU57" s="227"/>
      <c r="CV57" s="227"/>
      <c r="CW57" s="227"/>
      <c r="CX57" s="227"/>
      <c r="CY57" s="227"/>
      <c r="CZ57" s="227"/>
      <c r="DA57" s="227"/>
      <c r="DB57" s="227"/>
      <c r="DC57" s="227"/>
      <c r="DD57" s="227"/>
      <c r="DE57" s="227"/>
      <c r="DF57" s="227"/>
      <c r="DG57" s="227"/>
      <c r="DH57" s="227"/>
      <c r="DI57" s="227"/>
      <c r="DJ57" s="227"/>
    </row>
    <row r="58" spans="1:114" s="473" customFormat="1" ht="39" customHeight="1" x14ac:dyDescent="0.2">
      <c r="A58" s="752" t="s">
        <v>1589</v>
      </c>
      <c r="B58" s="1152" t="s">
        <v>1590</v>
      </c>
      <c r="C58" s="1152" t="s">
        <v>1590</v>
      </c>
      <c r="D58" s="2570">
        <v>2</v>
      </c>
      <c r="E58" s="2570">
        <v>4</v>
      </c>
      <c r="F58" s="2570">
        <v>6</v>
      </c>
      <c r="G58" s="2565">
        <f t="shared" si="13"/>
        <v>2</v>
      </c>
      <c r="H58" s="2565">
        <f t="shared" si="14"/>
        <v>4</v>
      </c>
      <c r="I58" s="2565">
        <f t="shared" si="15"/>
        <v>6</v>
      </c>
      <c r="J58" s="1022" t="s">
        <v>1591</v>
      </c>
      <c r="K58" s="1022" t="s">
        <v>1591</v>
      </c>
      <c r="L58" s="1022" t="s">
        <v>1592</v>
      </c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  <c r="AW58" s="227"/>
      <c r="AX58" s="227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  <c r="CL58" s="227"/>
      <c r="CM58" s="227"/>
      <c r="CN58" s="227"/>
      <c r="CO58" s="227"/>
      <c r="CP58" s="227"/>
      <c r="CQ58" s="227"/>
      <c r="CR58" s="227"/>
      <c r="CS58" s="227"/>
      <c r="CT58" s="227"/>
      <c r="CU58" s="227"/>
      <c r="CV58" s="227"/>
      <c r="CW58" s="227"/>
      <c r="CX58" s="227"/>
      <c r="CY58" s="227"/>
      <c r="CZ58" s="227"/>
      <c r="DA58" s="227"/>
      <c r="DB58" s="227"/>
      <c r="DC58" s="227"/>
      <c r="DD58" s="227"/>
      <c r="DE58" s="227"/>
      <c r="DF58" s="227"/>
      <c r="DG58" s="227"/>
      <c r="DH58" s="227"/>
      <c r="DI58" s="227"/>
      <c r="DJ58" s="227"/>
    </row>
    <row r="59" spans="1:114" s="473" customFormat="1" ht="39" customHeight="1" thickBot="1" x14ac:dyDescent="0.25">
      <c r="A59" s="2644" t="s">
        <v>1528</v>
      </c>
      <c r="B59" s="1667" t="s">
        <v>1593</v>
      </c>
      <c r="C59" s="1667" t="s">
        <v>1593</v>
      </c>
      <c r="D59" s="2568">
        <v>14</v>
      </c>
      <c r="E59" s="2568">
        <v>0</v>
      </c>
      <c r="F59" s="2568">
        <v>14</v>
      </c>
      <c r="G59" s="2568">
        <f t="shared" si="13"/>
        <v>14</v>
      </c>
      <c r="H59" s="2568">
        <f t="shared" si="14"/>
        <v>0</v>
      </c>
      <c r="I59" s="2568">
        <f t="shared" si="15"/>
        <v>14</v>
      </c>
      <c r="J59" s="2457" t="s">
        <v>1594</v>
      </c>
      <c r="K59" s="2457" t="s">
        <v>1594</v>
      </c>
      <c r="L59" s="2457" t="s">
        <v>1595</v>
      </c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  <c r="CE59" s="227"/>
      <c r="CF59" s="227"/>
      <c r="CG59" s="227"/>
      <c r="CH59" s="227"/>
      <c r="CI59" s="227"/>
      <c r="CJ59" s="227"/>
      <c r="CK59" s="227"/>
      <c r="CL59" s="227"/>
      <c r="CM59" s="227"/>
      <c r="CN59" s="227"/>
      <c r="CO59" s="227"/>
      <c r="CP59" s="227"/>
      <c r="CQ59" s="227"/>
      <c r="CR59" s="227"/>
      <c r="CS59" s="227"/>
      <c r="CT59" s="227"/>
      <c r="CU59" s="227"/>
      <c r="CV59" s="227"/>
      <c r="CW59" s="227"/>
      <c r="CX59" s="227"/>
      <c r="CY59" s="227"/>
      <c r="CZ59" s="227"/>
      <c r="DA59" s="227"/>
      <c r="DB59" s="227"/>
      <c r="DC59" s="227"/>
      <c r="DD59" s="227"/>
      <c r="DE59" s="227"/>
      <c r="DF59" s="227"/>
      <c r="DG59" s="227"/>
      <c r="DH59" s="227"/>
      <c r="DI59" s="227"/>
      <c r="DJ59" s="227"/>
    </row>
    <row r="60" spans="1:114" s="473" customFormat="1" ht="39" customHeight="1" x14ac:dyDescent="0.2">
      <c r="A60" s="716"/>
      <c r="B60" s="715"/>
      <c r="C60" s="715"/>
      <c r="D60" s="223"/>
      <c r="E60" s="223"/>
      <c r="F60" s="223"/>
      <c r="G60" s="223"/>
      <c r="H60" s="223"/>
      <c r="I60" s="223"/>
      <c r="J60" s="717"/>
      <c r="K60" s="717"/>
      <c r="L60" s="71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7"/>
      <c r="AV60" s="227"/>
      <c r="AW60" s="227"/>
      <c r="AX60" s="227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  <c r="CL60" s="227"/>
      <c r="CM60" s="227"/>
      <c r="CN60" s="227"/>
      <c r="CO60" s="227"/>
      <c r="CP60" s="227"/>
      <c r="CQ60" s="227"/>
      <c r="CR60" s="227"/>
      <c r="CS60" s="227"/>
      <c r="CT60" s="227"/>
      <c r="CU60" s="227"/>
      <c r="CV60" s="227"/>
      <c r="CW60" s="227"/>
      <c r="CX60" s="227"/>
      <c r="CY60" s="227"/>
      <c r="CZ60" s="227"/>
      <c r="DA60" s="227"/>
      <c r="DB60" s="227"/>
      <c r="DC60" s="227"/>
      <c r="DD60" s="227"/>
      <c r="DE60" s="227"/>
      <c r="DF60" s="227"/>
      <c r="DG60" s="227"/>
      <c r="DH60" s="227"/>
      <c r="DI60" s="227"/>
      <c r="DJ60" s="227"/>
    </row>
    <row r="61" spans="1:114" s="473" customFormat="1" ht="39" customHeight="1" x14ac:dyDescent="0.2">
      <c r="A61" s="2476"/>
      <c r="B61" s="715"/>
      <c r="C61" s="715"/>
      <c r="D61" s="223"/>
      <c r="E61" s="223"/>
      <c r="F61" s="223"/>
      <c r="G61" s="223"/>
      <c r="H61" s="223"/>
      <c r="I61" s="223"/>
      <c r="J61" s="717"/>
      <c r="K61" s="717"/>
      <c r="L61" s="71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7"/>
      <c r="AV61" s="227"/>
      <c r="AW61" s="227"/>
      <c r="AX61" s="227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  <c r="CL61" s="227"/>
      <c r="CM61" s="227"/>
      <c r="CN61" s="227"/>
      <c r="CO61" s="227"/>
      <c r="CP61" s="227"/>
      <c r="CQ61" s="227"/>
      <c r="CR61" s="227"/>
      <c r="CS61" s="227"/>
      <c r="CT61" s="227"/>
      <c r="CU61" s="227"/>
      <c r="CV61" s="227"/>
      <c r="CW61" s="227"/>
      <c r="CX61" s="227"/>
      <c r="CY61" s="227"/>
      <c r="CZ61" s="227"/>
      <c r="DA61" s="227"/>
      <c r="DB61" s="227"/>
      <c r="DC61" s="227"/>
      <c r="DD61" s="227"/>
      <c r="DE61" s="227"/>
      <c r="DF61" s="227"/>
      <c r="DG61" s="227"/>
      <c r="DH61" s="227"/>
      <c r="DI61" s="227"/>
      <c r="DJ61" s="227"/>
    </row>
    <row r="62" spans="1:114" s="473" customFormat="1" ht="27.75" customHeight="1" thickBot="1" x14ac:dyDescent="0.3">
      <c r="A62" s="1800" t="s">
        <v>2713</v>
      </c>
      <c r="B62" s="679"/>
      <c r="C62" s="684"/>
      <c r="D62" s="7"/>
      <c r="E62" s="7"/>
      <c r="F62" s="7"/>
      <c r="G62" s="7"/>
      <c r="H62" s="7"/>
      <c r="I62" s="7"/>
      <c r="J62" s="7"/>
      <c r="K62" s="7"/>
      <c r="L62" s="7" t="s">
        <v>2714</v>
      </c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227"/>
      <c r="AV62" s="227"/>
      <c r="AW62" s="227"/>
      <c r="AX62" s="227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  <c r="CL62" s="227"/>
      <c r="CM62" s="227"/>
      <c r="CN62" s="227"/>
      <c r="CO62" s="227"/>
      <c r="CP62" s="227"/>
      <c r="CQ62" s="227"/>
      <c r="CR62" s="227"/>
      <c r="CS62" s="227"/>
      <c r="CT62" s="227"/>
      <c r="CU62" s="227"/>
      <c r="CV62" s="227"/>
      <c r="CW62" s="227"/>
      <c r="CX62" s="227"/>
      <c r="CY62" s="227"/>
      <c r="CZ62" s="227"/>
      <c r="DA62" s="227"/>
      <c r="DB62" s="227"/>
      <c r="DC62" s="227"/>
      <c r="DD62" s="227"/>
      <c r="DE62" s="227"/>
      <c r="DF62" s="227"/>
      <c r="DG62" s="227"/>
      <c r="DH62" s="227"/>
      <c r="DI62" s="227"/>
      <c r="DJ62" s="227"/>
    </row>
    <row r="63" spans="1:114" s="473" customFormat="1" ht="30" customHeight="1" thickTop="1" x14ac:dyDescent="0.25">
      <c r="A63" s="3280" t="s">
        <v>1517</v>
      </c>
      <c r="B63" s="3283" t="s">
        <v>1040</v>
      </c>
      <c r="C63" s="3283" t="s">
        <v>45</v>
      </c>
      <c r="D63" s="3301" t="s">
        <v>1513</v>
      </c>
      <c r="E63" s="3301"/>
      <c r="F63" s="3301"/>
      <c r="G63" s="3301" t="s">
        <v>31</v>
      </c>
      <c r="H63" s="3301"/>
      <c r="I63" s="3301"/>
      <c r="J63" s="3295" t="s">
        <v>99</v>
      </c>
      <c r="K63" s="3295" t="s">
        <v>126</v>
      </c>
      <c r="L63" s="3297" t="s">
        <v>1518</v>
      </c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227"/>
      <c r="AV63" s="227"/>
      <c r="AW63" s="227"/>
      <c r="AX63" s="227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  <c r="CL63" s="227"/>
      <c r="CM63" s="227"/>
      <c r="CN63" s="227"/>
      <c r="CO63" s="227"/>
      <c r="CP63" s="227"/>
      <c r="CQ63" s="227"/>
      <c r="CR63" s="227"/>
      <c r="CS63" s="227"/>
      <c r="CT63" s="227"/>
      <c r="CU63" s="227"/>
      <c r="CV63" s="227"/>
      <c r="CW63" s="227"/>
      <c r="CX63" s="227"/>
      <c r="CY63" s="227"/>
      <c r="CZ63" s="227"/>
      <c r="DA63" s="227"/>
      <c r="DB63" s="227"/>
      <c r="DC63" s="227"/>
      <c r="DD63" s="227"/>
      <c r="DE63" s="227"/>
      <c r="DF63" s="227"/>
      <c r="DG63" s="227"/>
      <c r="DH63" s="227"/>
      <c r="DI63" s="227"/>
      <c r="DJ63" s="227"/>
    </row>
    <row r="64" spans="1:114" s="473" customFormat="1" ht="26.25" customHeight="1" x14ac:dyDescent="0.2">
      <c r="A64" s="3281"/>
      <c r="B64" s="3293"/>
      <c r="C64" s="3293"/>
      <c r="D64" s="3300" t="s">
        <v>1519</v>
      </c>
      <c r="E64" s="3300"/>
      <c r="F64" s="3300"/>
      <c r="G64" s="2901" t="s">
        <v>116</v>
      </c>
      <c r="H64" s="2901"/>
      <c r="I64" s="2901"/>
      <c r="J64" s="3199"/>
      <c r="K64" s="3199"/>
      <c r="L64" s="3298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  <c r="AW64" s="227"/>
      <c r="AX64" s="227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  <c r="CL64" s="227"/>
      <c r="CM64" s="227"/>
      <c r="CN64" s="227"/>
      <c r="CO64" s="227"/>
      <c r="CP64" s="227"/>
      <c r="CQ64" s="227"/>
      <c r="CR64" s="227"/>
      <c r="CS64" s="227"/>
      <c r="CT64" s="227"/>
      <c r="CU64" s="227"/>
      <c r="CV64" s="227"/>
      <c r="CW64" s="227"/>
      <c r="CX64" s="227"/>
      <c r="CY64" s="227"/>
      <c r="CZ64" s="227"/>
      <c r="DA64" s="227"/>
      <c r="DB64" s="227"/>
      <c r="DC64" s="227"/>
      <c r="DD64" s="227"/>
      <c r="DE64" s="227"/>
      <c r="DF64" s="227"/>
      <c r="DG64" s="227"/>
      <c r="DH64" s="227"/>
      <c r="DI64" s="227"/>
      <c r="DJ64" s="227"/>
    </row>
    <row r="65" spans="1:114" s="473" customFormat="1" ht="30" customHeight="1" x14ac:dyDescent="0.2">
      <c r="A65" s="3281"/>
      <c r="B65" s="3293"/>
      <c r="C65" s="3293"/>
      <c r="D65" s="2559" t="s">
        <v>204</v>
      </c>
      <c r="E65" s="2559" t="s">
        <v>2833</v>
      </c>
      <c r="F65" s="2559" t="s">
        <v>26</v>
      </c>
      <c r="G65" s="2559" t="s">
        <v>204</v>
      </c>
      <c r="H65" s="2559" t="s">
        <v>2833</v>
      </c>
      <c r="I65" s="2559" t="s">
        <v>26</v>
      </c>
      <c r="J65" s="3199"/>
      <c r="K65" s="3199"/>
      <c r="L65" s="3298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  <c r="CO65" s="227"/>
      <c r="CP65" s="227"/>
      <c r="CQ65" s="227"/>
      <c r="CR65" s="227"/>
      <c r="CS65" s="227"/>
      <c r="CT65" s="227"/>
      <c r="CU65" s="227"/>
      <c r="CV65" s="227"/>
      <c r="CW65" s="227"/>
      <c r="CX65" s="227"/>
      <c r="CY65" s="227"/>
      <c r="CZ65" s="227"/>
      <c r="DA65" s="227"/>
      <c r="DB65" s="227"/>
      <c r="DC65" s="227"/>
      <c r="DD65" s="227"/>
      <c r="DE65" s="227"/>
      <c r="DF65" s="227"/>
      <c r="DG65" s="227"/>
      <c r="DH65" s="227"/>
      <c r="DI65" s="227"/>
      <c r="DJ65" s="227"/>
    </row>
    <row r="66" spans="1:114" s="473" customFormat="1" ht="30" customHeight="1" thickBot="1" x14ac:dyDescent="0.25">
      <c r="A66" s="3282"/>
      <c r="B66" s="3294"/>
      <c r="C66" s="3294"/>
      <c r="D66" s="79" t="s">
        <v>181</v>
      </c>
      <c r="E66" s="79" t="s">
        <v>182</v>
      </c>
      <c r="F66" s="79" t="s">
        <v>183</v>
      </c>
      <c r="G66" s="79" t="s">
        <v>181</v>
      </c>
      <c r="H66" s="79" t="s">
        <v>182</v>
      </c>
      <c r="I66" s="79" t="s">
        <v>183</v>
      </c>
      <c r="J66" s="3296"/>
      <c r="K66" s="3296"/>
      <c r="L66" s="3299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  <c r="AW66" s="227"/>
      <c r="AX66" s="227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  <c r="CL66" s="227"/>
      <c r="CM66" s="227"/>
      <c r="CN66" s="227"/>
      <c r="CO66" s="227"/>
      <c r="CP66" s="227"/>
      <c r="CQ66" s="227"/>
      <c r="CR66" s="227"/>
      <c r="CS66" s="227"/>
      <c r="CT66" s="227"/>
      <c r="CU66" s="227"/>
      <c r="CV66" s="227"/>
      <c r="CW66" s="227"/>
      <c r="CX66" s="227"/>
      <c r="CY66" s="227"/>
      <c r="CZ66" s="227"/>
      <c r="DA66" s="227"/>
      <c r="DB66" s="227"/>
      <c r="DC66" s="227"/>
      <c r="DD66" s="227"/>
      <c r="DE66" s="227"/>
      <c r="DF66" s="227"/>
      <c r="DG66" s="227"/>
      <c r="DH66" s="227"/>
      <c r="DI66" s="227"/>
      <c r="DJ66" s="227"/>
    </row>
    <row r="67" spans="1:114" s="473" customFormat="1" ht="30" customHeight="1" x14ac:dyDescent="0.2">
      <c r="A67" s="1347" t="s">
        <v>1566</v>
      </c>
      <c r="B67" s="1143" t="s">
        <v>1596</v>
      </c>
      <c r="C67" s="1143" t="s">
        <v>1596</v>
      </c>
      <c r="D67" s="2565">
        <v>14</v>
      </c>
      <c r="E67" s="2565">
        <v>0</v>
      </c>
      <c r="F67" s="2565">
        <v>14</v>
      </c>
      <c r="G67" s="2565">
        <f>SUM(D67)</f>
        <v>14</v>
      </c>
      <c r="H67" s="2565">
        <f t="shared" ref="H67:I67" si="16">SUM(E67)</f>
        <v>0</v>
      </c>
      <c r="I67" s="2565">
        <f t="shared" si="16"/>
        <v>14</v>
      </c>
      <c r="J67" s="1077" t="s">
        <v>1597</v>
      </c>
      <c r="K67" s="1077" t="s">
        <v>1597</v>
      </c>
      <c r="L67" s="1077" t="s">
        <v>1598</v>
      </c>
      <c r="M67" s="1016"/>
      <c r="N67" s="623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/>
      <c r="BB67" s="227"/>
      <c r="BC67" s="227"/>
      <c r="BD67" s="227"/>
      <c r="BE67" s="227"/>
      <c r="BF67" s="227"/>
      <c r="BG67" s="227"/>
      <c r="BH67" s="227"/>
      <c r="BI67" s="227"/>
      <c r="BJ67" s="227"/>
      <c r="BK67" s="227"/>
      <c r="BL67" s="227"/>
      <c r="BM67" s="227"/>
      <c r="BN67" s="227"/>
      <c r="BO67" s="227"/>
      <c r="BP67" s="227"/>
      <c r="BQ67" s="227"/>
      <c r="BR67" s="227"/>
      <c r="BS67" s="227"/>
      <c r="BT67" s="227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  <c r="CL67" s="227"/>
      <c r="CM67" s="227"/>
      <c r="CN67" s="227"/>
      <c r="CO67" s="227"/>
      <c r="CP67" s="227"/>
      <c r="CQ67" s="227"/>
      <c r="CR67" s="227"/>
      <c r="CS67" s="227"/>
      <c r="CT67" s="227"/>
      <c r="CU67" s="227"/>
      <c r="CV67" s="227"/>
      <c r="CW67" s="227"/>
      <c r="CX67" s="227"/>
      <c r="CY67" s="227"/>
      <c r="CZ67" s="227"/>
      <c r="DA67" s="227"/>
      <c r="DB67" s="227"/>
      <c r="DC67" s="227"/>
      <c r="DD67" s="227"/>
      <c r="DE67" s="227"/>
      <c r="DF67" s="227"/>
      <c r="DG67" s="227"/>
      <c r="DH67" s="227"/>
      <c r="DI67" s="227"/>
      <c r="DJ67" s="227"/>
    </row>
    <row r="68" spans="1:114" s="473" customFormat="1" ht="39" customHeight="1" x14ac:dyDescent="0.2">
      <c r="A68" s="1150" t="s">
        <v>1532</v>
      </c>
      <c r="B68" s="1144" t="s">
        <v>1599</v>
      </c>
      <c r="C68" s="1144" t="s">
        <v>1599</v>
      </c>
      <c r="D68" s="2565">
        <v>5</v>
      </c>
      <c r="E68" s="2565">
        <v>1</v>
      </c>
      <c r="F68" s="2565">
        <v>6</v>
      </c>
      <c r="G68" s="2565">
        <f>SUM(D68)</f>
        <v>5</v>
      </c>
      <c r="H68" s="2565">
        <f t="shared" ref="H68" si="17">SUM(E68)</f>
        <v>1</v>
      </c>
      <c r="I68" s="2565">
        <f t="shared" ref="I68" si="18">SUM(F68)</f>
        <v>6</v>
      </c>
      <c r="J68" s="1317" t="s">
        <v>1600</v>
      </c>
      <c r="K68" s="1317" t="s">
        <v>1600</v>
      </c>
      <c r="L68" s="1317" t="s">
        <v>1601</v>
      </c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  <c r="CL68" s="227"/>
      <c r="CM68" s="227"/>
      <c r="CN68" s="227"/>
      <c r="CO68" s="227"/>
      <c r="CP68" s="227"/>
      <c r="CQ68" s="227"/>
      <c r="CR68" s="227"/>
      <c r="CS68" s="227"/>
      <c r="CT68" s="227"/>
      <c r="CU68" s="227"/>
      <c r="CV68" s="227"/>
      <c r="CW68" s="227"/>
      <c r="CX68" s="227"/>
      <c r="CY68" s="227"/>
      <c r="CZ68" s="227"/>
      <c r="DA68" s="227"/>
      <c r="DB68" s="227"/>
      <c r="DC68" s="227"/>
      <c r="DD68" s="227"/>
      <c r="DE68" s="227"/>
      <c r="DF68" s="227"/>
      <c r="DG68" s="227"/>
      <c r="DH68" s="227"/>
      <c r="DI68" s="227"/>
      <c r="DJ68" s="227"/>
    </row>
    <row r="69" spans="1:114" s="473" customFormat="1" ht="33" customHeight="1" x14ac:dyDescent="0.2">
      <c r="A69" s="1150" t="s">
        <v>1602</v>
      </c>
      <c r="B69" s="1144" t="s">
        <v>1603</v>
      </c>
      <c r="C69" s="1144" t="s">
        <v>1603</v>
      </c>
      <c r="D69" s="2565">
        <v>7</v>
      </c>
      <c r="E69" s="2565">
        <v>5</v>
      </c>
      <c r="F69" s="2565">
        <v>12</v>
      </c>
      <c r="G69" s="2565">
        <f t="shared" ref="G69:G76" si="19">SUM(D69)</f>
        <v>7</v>
      </c>
      <c r="H69" s="2565">
        <f t="shared" ref="H69:H76" si="20">SUM(E69)</f>
        <v>5</v>
      </c>
      <c r="I69" s="2565">
        <f t="shared" ref="I69:I76" si="21">SUM(F69)</f>
        <v>12</v>
      </c>
      <c r="J69" s="1317" t="s">
        <v>1604</v>
      </c>
      <c r="K69" s="1317" t="s">
        <v>1604</v>
      </c>
      <c r="L69" s="1317" t="s">
        <v>1605</v>
      </c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  <c r="CL69" s="227"/>
      <c r="CM69" s="227"/>
      <c r="CN69" s="227"/>
      <c r="CO69" s="227"/>
      <c r="CP69" s="227"/>
      <c r="CQ69" s="227"/>
      <c r="CR69" s="227"/>
      <c r="CS69" s="227"/>
      <c r="CT69" s="227"/>
      <c r="CU69" s="227"/>
      <c r="CV69" s="227"/>
      <c r="CW69" s="227"/>
      <c r="CX69" s="227"/>
      <c r="CY69" s="227"/>
      <c r="CZ69" s="227"/>
      <c r="DA69" s="227"/>
      <c r="DB69" s="227"/>
      <c r="DC69" s="227"/>
      <c r="DD69" s="227"/>
      <c r="DE69" s="227"/>
      <c r="DF69" s="227"/>
      <c r="DG69" s="227"/>
      <c r="DH69" s="227"/>
      <c r="DI69" s="227"/>
      <c r="DJ69" s="227"/>
    </row>
    <row r="70" spans="1:114" s="473" customFormat="1" ht="55.5" customHeight="1" x14ac:dyDescent="0.2">
      <c r="A70" s="1150" t="s">
        <v>1606</v>
      </c>
      <c r="B70" s="1144" t="s">
        <v>1607</v>
      </c>
      <c r="C70" s="1144" t="s">
        <v>1607</v>
      </c>
      <c r="D70" s="2565">
        <v>7</v>
      </c>
      <c r="E70" s="2565">
        <v>0</v>
      </c>
      <c r="F70" s="2565">
        <v>7</v>
      </c>
      <c r="G70" s="2565">
        <f t="shared" si="19"/>
        <v>7</v>
      </c>
      <c r="H70" s="2565">
        <f t="shared" si="20"/>
        <v>0</v>
      </c>
      <c r="I70" s="2565">
        <f t="shared" si="21"/>
        <v>7</v>
      </c>
      <c r="J70" s="1317" t="s">
        <v>1608</v>
      </c>
      <c r="K70" s="1317" t="s">
        <v>1608</v>
      </c>
      <c r="L70" s="1317" t="s">
        <v>1609</v>
      </c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  <c r="CL70" s="227"/>
      <c r="CM70" s="227"/>
      <c r="CN70" s="227"/>
      <c r="CO70" s="227"/>
      <c r="CP70" s="227"/>
      <c r="CQ70" s="227"/>
      <c r="CR70" s="227"/>
      <c r="CS70" s="227"/>
      <c r="CT70" s="227"/>
      <c r="CU70" s="227"/>
      <c r="CV70" s="227"/>
      <c r="CW70" s="227"/>
      <c r="CX70" s="227"/>
      <c r="CY70" s="227"/>
      <c r="CZ70" s="227"/>
      <c r="DA70" s="227"/>
      <c r="DB70" s="227"/>
      <c r="DC70" s="227"/>
      <c r="DD70" s="227"/>
      <c r="DE70" s="227"/>
      <c r="DF70" s="227"/>
      <c r="DG70" s="227"/>
      <c r="DH70" s="227"/>
      <c r="DI70" s="227"/>
      <c r="DJ70" s="227"/>
    </row>
    <row r="71" spans="1:114" s="473" customFormat="1" ht="38.25" customHeight="1" x14ac:dyDescent="0.2">
      <c r="A71" s="1150" t="s">
        <v>1610</v>
      </c>
      <c r="B71" s="1144" t="s">
        <v>387</v>
      </c>
      <c r="C71" s="1144" t="s">
        <v>387</v>
      </c>
      <c r="D71" s="2565">
        <v>0</v>
      </c>
      <c r="E71" s="2565">
        <v>56</v>
      </c>
      <c r="F71" s="2565">
        <v>56</v>
      </c>
      <c r="G71" s="2565">
        <f t="shared" si="19"/>
        <v>0</v>
      </c>
      <c r="H71" s="2565">
        <f t="shared" si="20"/>
        <v>56</v>
      </c>
      <c r="I71" s="2565">
        <f t="shared" si="21"/>
        <v>56</v>
      </c>
      <c r="J71" s="1317" t="s">
        <v>300</v>
      </c>
      <c r="K71" s="1317" t="s">
        <v>300</v>
      </c>
      <c r="L71" s="1317" t="s">
        <v>1611</v>
      </c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/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  <c r="CL71" s="227"/>
      <c r="CM71" s="227"/>
      <c r="CN71" s="227"/>
      <c r="CO71" s="227"/>
      <c r="CP71" s="227"/>
      <c r="CQ71" s="227"/>
      <c r="CR71" s="227"/>
      <c r="CS71" s="227"/>
      <c r="CT71" s="227"/>
      <c r="CU71" s="227"/>
      <c r="CV71" s="227"/>
      <c r="CW71" s="227"/>
      <c r="CX71" s="227"/>
      <c r="CY71" s="227"/>
      <c r="CZ71" s="227"/>
      <c r="DA71" s="227"/>
      <c r="DB71" s="227"/>
      <c r="DC71" s="227"/>
      <c r="DD71" s="227"/>
      <c r="DE71" s="227"/>
      <c r="DF71" s="227"/>
      <c r="DG71" s="227"/>
      <c r="DH71" s="227"/>
      <c r="DI71" s="227"/>
      <c r="DJ71" s="227"/>
    </row>
    <row r="72" spans="1:114" s="473" customFormat="1" ht="36" customHeight="1" x14ac:dyDescent="0.2">
      <c r="A72" s="1150" t="s">
        <v>1612</v>
      </c>
      <c r="B72" s="1144" t="s">
        <v>479</v>
      </c>
      <c r="C72" s="1144" t="s">
        <v>479</v>
      </c>
      <c r="D72" s="2565">
        <v>13</v>
      </c>
      <c r="E72" s="2565">
        <v>25</v>
      </c>
      <c r="F72" s="2565">
        <v>38</v>
      </c>
      <c r="G72" s="2565">
        <f t="shared" si="19"/>
        <v>13</v>
      </c>
      <c r="H72" s="2565">
        <f t="shared" si="20"/>
        <v>25</v>
      </c>
      <c r="I72" s="2565">
        <f t="shared" si="21"/>
        <v>38</v>
      </c>
      <c r="J72" s="1317" t="s">
        <v>1613</v>
      </c>
      <c r="K72" s="1317" t="s">
        <v>1613</v>
      </c>
      <c r="L72" s="1317" t="s">
        <v>1614</v>
      </c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  <c r="CL72" s="227"/>
      <c r="CM72" s="227"/>
      <c r="CN72" s="227"/>
      <c r="CO72" s="227"/>
      <c r="CP72" s="227"/>
      <c r="CQ72" s="227"/>
      <c r="CR72" s="227"/>
      <c r="CS72" s="227"/>
      <c r="CT72" s="227"/>
      <c r="CU72" s="227"/>
      <c r="CV72" s="227"/>
      <c r="CW72" s="227"/>
      <c r="CX72" s="227"/>
      <c r="CY72" s="227"/>
      <c r="CZ72" s="227"/>
      <c r="DA72" s="227"/>
      <c r="DB72" s="227"/>
      <c r="DC72" s="227"/>
      <c r="DD72" s="227"/>
      <c r="DE72" s="227"/>
      <c r="DF72" s="227"/>
      <c r="DG72" s="227"/>
      <c r="DH72" s="227"/>
      <c r="DI72" s="227"/>
      <c r="DJ72" s="227"/>
    </row>
    <row r="73" spans="1:114" s="473" customFormat="1" ht="39.75" customHeight="1" x14ac:dyDescent="0.2">
      <c r="A73" s="2025" t="s">
        <v>1615</v>
      </c>
      <c r="B73" s="1144" t="s">
        <v>295</v>
      </c>
      <c r="C73" s="1144" t="s">
        <v>1718</v>
      </c>
      <c r="D73" s="2565">
        <v>41</v>
      </c>
      <c r="E73" s="2565">
        <v>23</v>
      </c>
      <c r="F73" s="2565">
        <v>64</v>
      </c>
      <c r="G73" s="2565">
        <f t="shared" si="19"/>
        <v>41</v>
      </c>
      <c r="H73" s="2565">
        <f t="shared" si="20"/>
        <v>23</v>
      </c>
      <c r="I73" s="2565">
        <f t="shared" si="21"/>
        <v>64</v>
      </c>
      <c r="J73" s="1461" t="s">
        <v>1836</v>
      </c>
      <c r="K73" s="1319" t="s">
        <v>296</v>
      </c>
      <c r="L73" s="2009" t="s">
        <v>1616</v>
      </c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227"/>
      <c r="AQ73" s="227"/>
      <c r="AR73" s="227"/>
      <c r="AS73" s="227"/>
      <c r="AT73" s="227"/>
      <c r="AU73" s="227"/>
      <c r="AV73" s="227"/>
      <c r="AW73" s="227"/>
      <c r="AX73" s="227"/>
      <c r="AY73" s="227"/>
      <c r="AZ73" s="227"/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227"/>
      <c r="BM73" s="227"/>
      <c r="BN73" s="227"/>
      <c r="BO73" s="227"/>
      <c r="BP73" s="227"/>
      <c r="BQ73" s="227"/>
      <c r="BR73" s="227"/>
      <c r="BS73" s="227"/>
      <c r="BT73" s="227"/>
      <c r="BU73" s="227"/>
      <c r="BV73" s="227"/>
      <c r="BW73" s="227"/>
      <c r="BX73" s="227"/>
      <c r="BY73" s="227"/>
      <c r="BZ73" s="227"/>
      <c r="CA73" s="227"/>
      <c r="CB73" s="227"/>
      <c r="CC73" s="227"/>
      <c r="CD73" s="227"/>
      <c r="CE73" s="227"/>
      <c r="CF73" s="227"/>
      <c r="CG73" s="227"/>
      <c r="CH73" s="227"/>
      <c r="CI73" s="227"/>
      <c r="CJ73" s="227"/>
      <c r="CK73" s="227"/>
      <c r="CL73" s="227"/>
      <c r="CM73" s="227"/>
      <c r="CN73" s="227"/>
      <c r="CO73" s="227"/>
      <c r="CP73" s="227"/>
      <c r="CQ73" s="227"/>
      <c r="CR73" s="227"/>
      <c r="CS73" s="227"/>
      <c r="CT73" s="227"/>
      <c r="CU73" s="227"/>
      <c r="CV73" s="227"/>
      <c r="CW73" s="227"/>
      <c r="CX73" s="227"/>
      <c r="CY73" s="227"/>
      <c r="CZ73" s="227"/>
      <c r="DA73" s="227"/>
      <c r="DB73" s="227"/>
      <c r="DC73" s="227"/>
      <c r="DD73" s="227"/>
      <c r="DE73" s="227"/>
      <c r="DF73" s="227"/>
      <c r="DG73" s="227"/>
      <c r="DH73" s="227"/>
      <c r="DI73" s="227"/>
      <c r="DJ73" s="227"/>
    </row>
    <row r="74" spans="1:114" s="473" customFormat="1" ht="32.25" customHeight="1" x14ac:dyDescent="0.2">
      <c r="A74" s="1150" t="s">
        <v>1575</v>
      </c>
      <c r="B74" s="1144" t="s">
        <v>1617</v>
      </c>
      <c r="C74" s="1144" t="s">
        <v>1617</v>
      </c>
      <c r="D74" s="2565">
        <v>6</v>
      </c>
      <c r="E74" s="2565">
        <v>5</v>
      </c>
      <c r="F74" s="2565">
        <v>11</v>
      </c>
      <c r="G74" s="2565">
        <f t="shared" si="19"/>
        <v>6</v>
      </c>
      <c r="H74" s="2565">
        <f t="shared" si="20"/>
        <v>5</v>
      </c>
      <c r="I74" s="2565">
        <f t="shared" si="21"/>
        <v>11</v>
      </c>
      <c r="J74" s="1317" t="s">
        <v>1457</v>
      </c>
      <c r="K74" s="1317" t="s">
        <v>1457</v>
      </c>
      <c r="L74" s="1317" t="s">
        <v>1618</v>
      </c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  <c r="CP74" s="227"/>
      <c r="CQ74" s="227"/>
      <c r="CR74" s="227"/>
      <c r="CS74" s="227"/>
      <c r="CT74" s="227"/>
      <c r="CU74" s="227"/>
      <c r="CV74" s="227"/>
      <c r="CW74" s="227"/>
      <c r="CX74" s="227"/>
      <c r="CY74" s="227"/>
      <c r="CZ74" s="227"/>
      <c r="DA74" s="227"/>
      <c r="DB74" s="227"/>
      <c r="DC74" s="227"/>
      <c r="DD74" s="227"/>
      <c r="DE74" s="227"/>
      <c r="DF74" s="227"/>
      <c r="DG74" s="227"/>
      <c r="DH74" s="227"/>
      <c r="DI74" s="227"/>
      <c r="DJ74" s="227"/>
    </row>
    <row r="75" spans="1:114" s="473" customFormat="1" ht="30.75" customHeight="1" x14ac:dyDescent="0.2">
      <c r="A75" s="1150" t="s">
        <v>1575</v>
      </c>
      <c r="B75" s="1144" t="s">
        <v>1619</v>
      </c>
      <c r="C75" s="1144" t="s">
        <v>1619</v>
      </c>
      <c r="D75" s="2565">
        <v>1</v>
      </c>
      <c r="E75" s="2565">
        <v>1</v>
      </c>
      <c r="F75" s="2565">
        <v>2</v>
      </c>
      <c r="G75" s="2565">
        <f t="shared" si="19"/>
        <v>1</v>
      </c>
      <c r="H75" s="2565">
        <f t="shared" si="20"/>
        <v>1</v>
      </c>
      <c r="I75" s="2565">
        <f t="shared" si="21"/>
        <v>2</v>
      </c>
      <c r="J75" s="1328" t="s">
        <v>1620</v>
      </c>
      <c r="K75" s="1328" t="s">
        <v>1621</v>
      </c>
      <c r="L75" s="1275" t="s">
        <v>1618</v>
      </c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7"/>
      <c r="AN75" s="227"/>
      <c r="AO75" s="227"/>
      <c r="AP75" s="227"/>
      <c r="AQ75" s="227"/>
      <c r="AR75" s="227"/>
      <c r="AS75" s="227"/>
      <c r="AT75" s="227"/>
      <c r="AU75" s="227"/>
      <c r="AV75" s="227"/>
      <c r="AW75" s="227"/>
      <c r="AX75" s="227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27"/>
      <c r="BS75" s="227"/>
      <c r="BT75" s="227"/>
      <c r="BU75" s="227"/>
      <c r="BV75" s="227"/>
      <c r="BW75" s="227"/>
      <c r="BX75" s="227"/>
      <c r="BY75" s="227"/>
      <c r="BZ75" s="227"/>
      <c r="CA75" s="227"/>
      <c r="CB75" s="227"/>
      <c r="CC75" s="227"/>
      <c r="CD75" s="227"/>
      <c r="CE75" s="227"/>
      <c r="CF75" s="227"/>
      <c r="CG75" s="227"/>
      <c r="CH75" s="227"/>
      <c r="CI75" s="227"/>
      <c r="CJ75" s="227"/>
      <c r="CK75" s="227"/>
      <c r="CL75" s="227"/>
      <c r="CM75" s="227"/>
      <c r="CN75" s="227"/>
      <c r="CO75" s="227"/>
      <c r="CP75" s="227"/>
      <c r="CQ75" s="227"/>
      <c r="CR75" s="227"/>
      <c r="CS75" s="227"/>
      <c r="CT75" s="227"/>
      <c r="CU75" s="227"/>
      <c r="CV75" s="227"/>
      <c r="CW75" s="227"/>
      <c r="CX75" s="227"/>
      <c r="CY75" s="227"/>
      <c r="CZ75" s="227"/>
      <c r="DA75" s="227"/>
      <c r="DB75" s="227"/>
      <c r="DC75" s="227"/>
      <c r="DD75" s="227"/>
      <c r="DE75" s="227"/>
      <c r="DF75" s="227"/>
      <c r="DG75" s="227"/>
      <c r="DH75" s="227"/>
      <c r="DI75" s="227"/>
      <c r="DJ75" s="227"/>
    </row>
    <row r="76" spans="1:114" s="473" customFormat="1" ht="36" customHeight="1" x14ac:dyDescent="0.2">
      <c r="A76" s="3288" t="s">
        <v>1515</v>
      </c>
      <c r="B76" s="1144" t="s">
        <v>2069</v>
      </c>
      <c r="C76" s="1144" t="s">
        <v>2069</v>
      </c>
      <c r="D76" s="2570">
        <v>2</v>
      </c>
      <c r="E76" s="2570">
        <v>3</v>
      </c>
      <c r="F76" s="2570">
        <v>5</v>
      </c>
      <c r="G76" s="2570">
        <f t="shared" si="19"/>
        <v>2</v>
      </c>
      <c r="H76" s="2570">
        <f t="shared" si="20"/>
        <v>3</v>
      </c>
      <c r="I76" s="2570">
        <f t="shared" si="21"/>
        <v>5</v>
      </c>
      <c r="J76" s="1559" t="s">
        <v>1837</v>
      </c>
      <c r="K76" s="1559" t="s">
        <v>1837</v>
      </c>
      <c r="L76" s="3288" t="s">
        <v>2715</v>
      </c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227"/>
      <c r="AS76" s="227"/>
      <c r="AT76" s="227"/>
      <c r="AU76" s="227"/>
      <c r="AV76" s="227"/>
      <c r="AW76" s="227"/>
      <c r="AX76" s="227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  <c r="CL76" s="227"/>
      <c r="CM76" s="227"/>
      <c r="CN76" s="227"/>
      <c r="CO76" s="227"/>
      <c r="CP76" s="227"/>
      <c r="CQ76" s="227"/>
      <c r="CR76" s="227"/>
      <c r="CS76" s="227"/>
      <c r="CT76" s="227"/>
      <c r="CU76" s="227"/>
      <c r="CV76" s="227"/>
      <c r="CW76" s="227"/>
      <c r="CX76" s="227"/>
      <c r="CY76" s="227"/>
      <c r="CZ76" s="227"/>
      <c r="DA76" s="227"/>
      <c r="DB76" s="227"/>
      <c r="DC76" s="227"/>
      <c r="DD76" s="227"/>
      <c r="DE76" s="227"/>
      <c r="DF76" s="227"/>
      <c r="DG76" s="227"/>
      <c r="DH76" s="227"/>
      <c r="DI76" s="227"/>
      <c r="DJ76" s="227"/>
    </row>
    <row r="77" spans="1:114" s="473" customFormat="1" ht="36" customHeight="1" x14ac:dyDescent="0.2">
      <c r="A77" s="3289"/>
      <c r="B77" s="1144" t="s">
        <v>2067</v>
      </c>
      <c r="C77" s="1144" t="s">
        <v>2067</v>
      </c>
      <c r="D77" s="2565">
        <v>2</v>
      </c>
      <c r="E77" s="2565">
        <v>1</v>
      </c>
      <c r="F77" s="2565">
        <v>3</v>
      </c>
      <c r="G77" s="2570">
        <f t="shared" ref="G77:G80" si="22">SUM(D77)</f>
        <v>2</v>
      </c>
      <c r="H77" s="2570">
        <f t="shared" ref="H77:H80" si="23">SUM(E77)</f>
        <v>1</v>
      </c>
      <c r="I77" s="2570">
        <f t="shared" ref="I77:I80" si="24">SUM(F77)</f>
        <v>3</v>
      </c>
      <c r="J77" s="337" t="s">
        <v>2250</v>
      </c>
      <c r="K77" s="337" t="s">
        <v>2250</v>
      </c>
      <c r="L77" s="3289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  <c r="CL77" s="227"/>
      <c r="CM77" s="227"/>
      <c r="CN77" s="227"/>
      <c r="CO77" s="227"/>
      <c r="CP77" s="227"/>
      <c r="CQ77" s="227"/>
      <c r="CR77" s="227"/>
      <c r="CS77" s="227"/>
      <c r="CT77" s="227"/>
      <c r="CU77" s="227"/>
      <c r="CV77" s="227"/>
      <c r="CW77" s="227"/>
      <c r="CX77" s="227"/>
      <c r="CY77" s="227"/>
      <c r="CZ77" s="227"/>
      <c r="DA77" s="227"/>
      <c r="DB77" s="227"/>
      <c r="DC77" s="227"/>
      <c r="DD77" s="227"/>
      <c r="DE77" s="227"/>
      <c r="DF77" s="227"/>
      <c r="DG77" s="227"/>
      <c r="DH77" s="227"/>
      <c r="DI77" s="227"/>
      <c r="DJ77" s="227"/>
    </row>
    <row r="78" spans="1:114" s="473" customFormat="1" ht="36" customHeight="1" x14ac:dyDescent="0.2">
      <c r="A78" s="3289"/>
      <c r="B78" s="1144" t="s">
        <v>2068</v>
      </c>
      <c r="C78" s="1144" t="s">
        <v>2068</v>
      </c>
      <c r="D78" s="2565">
        <v>3</v>
      </c>
      <c r="E78" s="2565">
        <v>0</v>
      </c>
      <c r="F78" s="2565">
        <v>3</v>
      </c>
      <c r="G78" s="2570">
        <f t="shared" si="22"/>
        <v>3</v>
      </c>
      <c r="H78" s="2570">
        <f t="shared" si="23"/>
        <v>0</v>
      </c>
      <c r="I78" s="2570">
        <f t="shared" si="24"/>
        <v>3</v>
      </c>
      <c r="J78" s="337" t="s">
        <v>2251</v>
      </c>
      <c r="K78" s="337" t="s">
        <v>2251</v>
      </c>
      <c r="L78" s="3289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  <c r="AW78" s="227"/>
      <c r="AX78" s="227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  <c r="CL78" s="227"/>
      <c r="CM78" s="227"/>
      <c r="CN78" s="227"/>
      <c r="CO78" s="227"/>
      <c r="CP78" s="227"/>
      <c r="CQ78" s="227"/>
      <c r="CR78" s="227"/>
      <c r="CS78" s="227"/>
      <c r="CT78" s="227"/>
      <c r="CU78" s="227"/>
      <c r="CV78" s="227"/>
      <c r="CW78" s="227"/>
      <c r="CX78" s="227"/>
      <c r="CY78" s="227"/>
      <c r="CZ78" s="227"/>
      <c r="DA78" s="227"/>
      <c r="DB78" s="227"/>
      <c r="DC78" s="227"/>
      <c r="DD78" s="227"/>
      <c r="DE78" s="227"/>
      <c r="DF78" s="227"/>
      <c r="DG78" s="227"/>
      <c r="DH78" s="227"/>
      <c r="DI78" s="227"/>
      <c r="DJ78" s="227"/>
    </row>
    <row r="79" spans="1:114" s="473" customFormat="1" ht="36" customHeight="1" x14ac:dyDescent="0.2">
      <c r="A79" s="3289"/>
      <c r="B79" s="1152" t="s">
        <v>2070</v>
      </c>
      <c r="C79" s="1152" t="s">
        <v>2070</v>
      </c>
      <c r="D79" s="2570">
        <v>5</v>
      </c>
      <c r="E79" s="2570">
        <v>0</v>
      </c>
      <c r="F79" s="2570">
        <v>5</v>
      </c>
      <c r="G79" s="2570">
        <f t="shared" si="22"/>
        <v>5</v>
      </c>
      <c r="H79" s="2570">
        <f t="shared" si="23"/>
        <v>0</v>
      </c>
      <c r="I79" s="2570">
        <f t="shared" si="24"/>
        <v>5</v>
      </c>
      <c r="J79" s="1275" t="s">
        <v>2252</v>
      </c>
      <c r="K79" s="1275" t="s">
        <v>2252</v>
      </c>
      <c r="L79" s="3289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  <c r="CL79" s="227"/>
      <c r="CM79" s="227"/>
      <c r="CN79" s="227"/>
      <c r="CO79" s="227"/>
      <c r="CP79" s="227"/>
      <c r="CQ79" s="227"/>
      <c r="CR79" s="227"/>
      <c r="CS79" s="227"/>
      <c r="CT79" s="227"/>
      <c r="CU79" s="227"/>
      <c r="CV79" s="227"/>
      <c r="CW79" s="227"/>
      <c r="CX79" s="227"/>
      <c r="CY79" s="227"/>
      <c r="CZ79" s="227"/>
      <c r="DA79" s="227"/>
      <c r="DB79" s="227"/>
      <c r="DC79" s="227"/>
      <c r="DD79" s="227"/>
      <c r="DE79" s="227"/>
      <c r="DF79" s="227"/>
      <c r="DG79" s="227"/>
      <c r="DH79" s="227"/>
      <c r="DI79" s="227"/>
      <c r="DJ79" s="227"/>
    </row>
    <row r="80" spans="1:114" s="473" customFormat="1" ht="47.25" customHeight="1" thickBot="1" x14ac:dyDescent="0.25">
      <c r="A80" s="3290"/>
      <c r="B80" s="1667" t="s">
        <v>2071</v>
      </c>
      <c r="C80" s="1667" t="s">
        <v>2071</v>
      </c>
      <c r="D80" s="2568">
        <v>0</v>
      </c>
      <c r="E80" s="2568">
        <v>1</v>
      </c>
      <c r="F80" s="2568">
        <v>1</v>
      </c>
      <c r="G80" s="2568">
        <f t="shared" si="22"/>
        <v>0</v>
      </c>
      <c r="H80" s="2568">
        <f t="shared" si="23"/>
        <v>1</v>
      </c>
      <c r="I80" s="2568">
        <f t="shared" si="24"/>
        <v>1</v>
      </c>
      <c r="J80" s="2645" t="s">
        <v>2253</v>
      </c>
      <c r="K80" s="2645" t="s">
        <v>2253</v>
      </c>
      <c r="L80" s="3290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  <c r="CL80" s="227"/>
      <c r="CM80" s="227"/>
      <c r="CN80" s="227"/>
      <c r="CO80" s="227"/>
      <c r="CP80" s="227"/>
      <c r="CQ80" s="227"/>
      <c r="CR80" s="227"/>
      <c r="CS80" s="227"/>
      <c r="CT80" s="227"/>
      <c r="CU80" s="227"/>
      <c r="CV80" s="227"/>
      <c r="CW80" s="227"/>
      <c r="CX80" s="227"/>
      <c r="CY80" s="227"/>
      <c r="CZ80" s="227"/>
      <c r="DA80" s="227"/>
      <c r="DB80" s="227"/>
      <c r="DC80" s="227"/>
      <c r="DD80" s="227"/>
      <c r="DE80" s="227"/>
      <c r="DF80" s="227"/>
      <c r="DG80" s="227"/>
      <c r="DH80" s="227"/>
      <c r="DI80" s="227"/>
      <c r="DJ80" s="227"/>
    </row>
    <row r="81" spans="1:114" s="473" customFormat="1" ht="20.100000000000001" customHeight="1" x14ac:dyDescent="0.2">
      <c r="A81" s="719"/>
      <c r="B81" s="720"/>
      <c r="C81" s="720"/>
      <c r="D81" s="719"/>
      <c r="E81" s="719"/>
      <c r="F81" s="719"/>
      <c r="G81" s="719"/>
      <c r="H81" s="719"/>
      <c r="I81" s="719"/>
      <c r="J81" s="719"/>
      <c r="K81" s="719"/>
      <c r="L81" s="719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</row>
    <row r="82" spans="1:114" s="473" customFormat="1" ht="20.100000000000001" customHeight="1" x14ac:dyDescent="0.2">
      <c r="A82" s="719"/>
      <c r="B82" s="720"/>
      <c r="C82" s="720"/>
      <c r="D82" s="719"/>
      <c r="E82" s="719"/>
      <c r="F82" s="719"/>
      <c r="G82" s="719"/>
      <c r="H82" s="719"/>
      <c r="I82" s="719"/>
      <c r="J82" s="719"/>
      <c r="K82" s="719"/>
      <c r="L82" s="719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  <c r="CL82" s="227"/>
      <c r="CM82" s="227"/>
      <c r="CN82" s="227"/>
      <c r="CO82" s="227"/>
      <c r="CP82" s="227"/>
      <c r="CQ82" s="227"/>
      <c r="CR82" s="227"/>
      <c r="CS82" s="227"/>
      <c r="CT82" s="227"/>
      <c r="CU82" s="227"/>
      <c r="CV82" s="227"/>
      <c r="CW82" s="227"/>
      <c r="CX82" s="227"/>
      <c r="CY82" s="227"/>
      <c r="CZ82" s="227"/>
      <c r="DA82" s="227"/>
      <c r="DB82" s="227"/>
      <c r="DC82" s="227"/>
      <c r="DD82" s="227"/>
      <c r="DE82" s="227"/>
      <c r="DF82" s="227"/>
      <c r="DG82" s="227"/>
      <c r="DH82" s="227"/>
      <c r="DI82" s="227"/>
      <c r="DJ82" s="227"/>
    </row>
    <row r="83" spans="1:114" s="473" customFormat="1" ht="20.100000000000001" customHeight="1" x14ac:dyDescent="0.2">
      <c r="A83" s="719"/>
      <c r="B83" s="720"/>
      <c r="C83" s="720"/>
      <c r="D83" s="719"/>
      <c r="E83" s="719"/>
      <c r="F83" s="719"/>
      <c r="G83" s="719"/>
      <c r="H83" s="719"/>
      <c r="I83" s="719"/>
      <c r="J83" s="719"/>
      <c r="K83" s="719"/>
      <c r="L83" s="719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  <c r="CL83" s="227"/>
      <c r="CM83" s="227"/>
      <c r="CN83" s="227"/>
      <c r="CO83" s="227"/>
      <c r="CP83" s="227"/>
      <c r="CQ83" s="227"/>
      <c r="CR83" s="227"/>
      <c r="CS83" s="227"/>
      <c r="CT83" s="227"/>
      <c r="CU83" s="227"/>
      <c r="CV83" s="227"/>
      <c r="CW83" s="227"/>
      <c r="CX83" s="227"/>
      <c r="CY83" s="227"/>
      <c r="CZ83" s="227"/>
      <c r="DA83" s="227"/>
      <c r="DB83" s="227"/>
      <c r="DC83" s="227"/>
      <c r="DD83" s="227"/>
      <c r="DE83" s="227"/>
      <c r="DF83" s="227"/>
      <c r="DG83" s="227"/>
      <c r="DH83" s="227"/>
      <c r="DI83" s="227"/>
      <c r="DJ83" s="227"/>
    </row>
    <row r="84" spans="1:114" s="473" customFormat="1" ht="19.5" customHeight="1" x14ac:dyDescent="0.2">
      <c r="A84" s="721"/>
      <c r="B84" s="721"/>
      <c r="C84" s="721"/>
      <c r="D84" s="721"/>
      <c r="E84" s="721"/>
      <c r="F84" s="721"/>
      <c r="G84" s="721"/>
      <c r="H84" s="721"/>
      <c r="I84" s="721"/>
      <c r="J84" s="721"/>
      <c r="K84" s="721"/>
      <c r="L84" s="721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  <c r="CL84" s="227"/>
      <c r="CM84" s="227"/>
      <c r="CN84" s="227"/>
      <c r="CO84" s="227"/>
      <c r="CP84" s="227"/>
      <c r="CQ84" s="227"/>
      <c r="CR84" s="227"/>
      <c r="CS84" s="227"/>
      <c r="CT84" s="227"/>
      <c r="CU84" s="227"/>
      <c r="CV84" s="227"/>
      <c r="CW84" s="227"/>
      <c r="CX84" s="227"/>
      <c r="CY84" s="227"/>
      <c r="CZ84" s="227"/>
      <c r="DA84" s="227"/>
      <c r="DB84" s="227"/>
      <c r="DC84" s="227"/>
      <c r="DD84" s="227"/>
      <c r="DE84" s="227"/>
      <c r="DF84" s="227"/>
      <c r="DG84" s="227"/>
      <c r="DH84" s="227"/>
      <c r="DI84" s="227"/>
      <c r="DJ84" s="227"/>
    </row>
    <row r="85" spans="1:114" s="473" customFormat="1" ht="19.5" customHeight="1" thickBot="1" x14ac:dyDescent="0.3">
      <c r="A85" s="2012" t="s">
        <v>2713</v>
      </c>
      <c r="B85" s="679"/>
      <c r="C85" s="684"/>
      <c r="D85" s="7"/>
      <c r="E85" s="7"/>
      <c r="F85" s="7"/>
      <c r="G85" s="7"/>
      <c r="H85" s="7"/>
      <c r="I85" s="7"/>
      <c r="J85" s="7"/>
      <c r="K85" s="7"/>
      <c r="L85" s="7" t="s">
        <v>2714</v>
      </c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  <c r="CL85" s="227"/>
      <c r="CM85" s="227"/>
      <c r="CN85" s="227"/>
      <c r="CO85" s="227"/>
      <c r="CP85" s="227"/>
      <c r="CQ85" s="227"/>
      <c r="CR85" s="227"/>
      <c r="CS85" s="227"/>
      <c r="CT85" s="227"/>
      <c r="CU85" s="227"/>
      <c r="CV85" s="227"/>
      <c r="CW85" s="227"/>
      <c r="CX85" s="227"/>
      <c r="CY85" s="227"/>
      <c r="CZ85" s="227"/>
      <c r="DA85" s="227"/>
      <c r="DB85" s="227"/>
      <c r="DC85" s="227"/>
      <c r="DD85" s="227"/>
      <c r="DE85" s="227"/>
      <c r="DF85" s="227"/>
      <c r="DG85" s="227"/>
      <c r="DH85" s="227"/>
      <c r="DI85" s="227"/>
      <c r="DJ85" s="227"/>
    </row>
    <row r="86" spans="1:114" s="473" customFormat="1" ht="19.5" customHeight="1" thickTop="1" x14ac:dyDescent="0.25">
      <c r="A86" s="3280" t="s">
        <v>1517</v>
      </c>
      <c r="B86" s="3283" t="s">
        <v>1040</v>
      </c>
      <c r="C86" s="3283" t="s">
        <v>45</v>
      </c>
      <c r="D86" s="3301" t="s">
        <v>1513</v>
      </c>
      <c r="E86" s="3301"/>
      <c r="F86" s="3301"/>
      <c r="G86" s="3301" t="s">
        <v>31</v>
      </c>
      <c r="H86" s="3301"/>
      <c r="I86" s="3301"/>
      <c r="J86" s="3295" t="s">
        <v>99</v>
      </c>
      <c r="K86" s="3295" t="s">
        <v>126</v>
      </c>
      <c r="L86" s="3297" t="s">
        <v>1518</v>
      </c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  <c r="CP86" s="227"/>
      <c r="CQ86" s="227"/>
      <c r="CR86" s="227"/>
      <c r="CS86" s="227"/>
      <c r="CT86" s="227"/>
      <c r="CU86" s="227"/>
      <c r="CV86" s="227"/>
      <c r="CW86" s="227"/>
      <c r="CX86" s="227"/>
      <c r="CY86" s="227"/>
      <c r="CZ86" s="227"/>
      <c r="DA86" s="227"/>
      <c r="DB86" s="227"/>
      <c r="DC86" s="227"/>
      <c r="DD86" s="227"/>
      <c r="DE86" s="227"/>
      <c r="DF86" s="227"/>
      <c r="DG86" s="227"/>
      <c r="DH86" s="227"/>
      <c r="DI86" s="227"/>
      <c r="DJ86" s="227"/>
    </row>
    <row r="87" spans="1:114" s="473" customFormat="1" ht="19.5" customHeight="1" x14ac:dyDescent="0.2">
      <c r="A87" s="3281"/>
      <c r="B87" s="3293"/>
      <c r="C87" s="3293"/>
      <c r="D87" s="3300" t="s">
        <v>1519</v>
      </c>
      <c r="E87" s="3300"/>
      <c r="F87" s="3300"/>
      <c r="G87" s="2901" t="s">
        <v>116</v>
      </c>
      <c r="H87" s="2901"/>
      <c r="I87" s="2901"/>
      <c r="J87" s="3199"/>
      <c r="K87" s="3199"/>
      <c r="L87" s="3298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  <c r="CP87" s="227"/>
      <c r="CQ87" s="227"/>
      <c r="CR87" s="227"/>
      <c r="CS87" s="227"/>
      <c r="CT87" s="227"/>
      <c r="CU87" s="227"/>
      <c r="CV87" s="227"/>
      <c r="CW87" s="227"/>
      <c r="CX87" s="227"/>
      <c r="CY87" s="227"/>
      <c r="CZ87" s="227"/>
      <c r="DA87" s="227"/>
      <c r="DB87" s="227"/>
      <c r="DC87" s="227"/>
      <c r="DD87" s="227"/>
      <c r="DE87" s="227"/>
      <c r="DF87" s="227"/>
      <c r="DG87" s="227"/>
      <c r="DH87" s="227"/>
      <c r="DI87" s="227"/>
      <c r="DJ87" s="227"/>
    </row>
    <row r="88" spans="1:114" s="473" customFormat="1" ht="19.5" customHeight="1" x14ac:dyDescent="0.2">
      <c r="A88" s="3281"/>
      <c r="B88" s="3293"/>
      <c r="C88" s="3293"/>
      <c r="D88" s="2559" t="s">
        <v>204</v>
      </c>
      <c r="E88" s="2559" t="s">
        <v>2833</v>
      </c>
      <c r="F88" s="2559" t="s">
        <v>26</v>
      </c>
      <c r="G88" s="2559" t="s">
        <v>204</v>
      </c>
      <c r="H88" s="2559" t="s">
        <v>2833</v>
      </c>
      <c r="I88" s="2559" t="s">
        <v>26</v>
      </c>
      <c r="J88" s="3199"/>
      <c r="K88" s="3199"/>
      <c r="L88" s="3298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  <c r="CQ88" s="227"/>
      <c r="CR88" s="227"/>
      <c r="CS88" s="227"/>
      <c r="CT88" s="227"/>
      <c r="CU88" s="227"/>
      <c r="CV88" s="227"/>
      <c r="CW88" s="227"/>
      <c r="CX88" s="227"/>
      <c r="CY88" s="227"/>
      <c r="CZ88" s="227"/>
      <c r="DA88" s="227"/>
      <c r="DB88" s="227"/>
      <c r="DC88" s="227"/>
      <c r="DD88" s="227"/>
      <c r="DE88" s="227"/>
      <c r="DF88" s="227"/>
      <c r="DG88" s="227"/>
      <c r="DH88" s="227"/>
      <c r="DI88" s="227"/>
      <c r="DJ88" s="227"/>
    </row>
    <row r="89" spans="1:114" s="473" customFormat="1" ht="19.5" customHeight="1" thickBot="1" x14ac:dyDescent="0.25">
      <c r="A89" s="3282"/>
      <c r="B89" s="3294"/>
      <c r="C89" s="3294"/>
      <c r="D89" s="79" t="s">
        <v>181</v>
      </c>
      <c r="E89" s="79" t="s">
        <v>182</v>
      </c>
      <c r="F89" s="79" t="s">
        <v>183</v>
      </c>
      <c r="G89" s="79" t="s">
        <v>181</v>
      </c>
      <c r="H89" s="79" t="s">
        <v>182</v>
      </c>
      <c r="I89" s="79" t="s">
        <v>183</v>
      </c>
      <c r="J89" s="3296"/>
      <c r="K89" s="3296"/>
      <c r="L89" s="3299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  <c r="CP89" s="227"/>
      <c r="CQ89" s="227"/>
      <c r="CR89" s="227"/>
      <c r="CS89" s="227"/>
      <c r="CT89" s="227"/>
      <c r="CU89" s="227"/>
      <c r="CV89" s="227"/>
      <c r="CW89" s="227"/>
      <c r="CX89" s="227"/>
      <c r="CY89" s="227"/>
    </row>
    <row r="90" spans="1:114" ht="48.75" customHeight="1" x14ac:dyDescent="0.2">
      <c r="A90" s="3288" t="s">
        <v>1515</v>
      </c>
      <c r="B90" s="1144" t="s">
        <v>2074</v>
      </c>
      <c r="C90" s="1144" t="s">
        <v>2074</v>
      </c>
      <c r="D90" s="2570">
        <v>0</v>
      </c>
      <c r="E90" s="2570">
        <v>1</v>
      </c>
      <c r="F90" s="2570">
        <v>1</v>
      </c>
      <c r="G90" s="2570">
        <f t="shared" ref="G90:G98" si="25">SUM(D90)</f>
        <v>0</v>
      </c>
      <c r="H90" s="2570">
        <f t="shared" ref="H90:H98" si="26">SUM(E90)</f>
        <v>1</v>
      </c>
      <c r="I90" s="2570">
        <f t="shared" ref="I90:I98" si="27">SUM(F90)</f>
        <v>1</v>
      </c>
      <c r="J90" s="2029" t="s">
        <v>2572</v>
      </c>
      <c r="K90" s="2300" t="s">
        <v>2572</v>
      </c>
      <c r="L90" s="2822" t="s">
        <v>2715</v>
      </c>
    </row>
    <row r="91" spans="1:114" ht="48.75" customHeight="1" x14ac:dyDescent="0.2">
      <c r="A91" s="3289"/>
      <c r="B91" s="1144" t="s">
        <v>2364</v>
      </c>
      <c r="C91" s="1144" t="s">
        <v>2364</v>
      </c>
      <c r="D91" s="2565">
        <v>2</v>
      </c>
      <c r="E91" s="2565">
        <v>0</v>
      </c>
      <c r="F91" s="2565">
        <v>2</v>
      </c>
      <c r="G91" s="2570">
        <f t="shared" ref="G91:G97" si="28">SUM(D91)</f>
        <v>2</v>
      </c>
      <c r="H91" s="2570">
        <f t="shared" ref="H91:H97" si="29">SUM(E91)</f>
        <v>0</v>
      </c>
      <c r="I91" s="2570">
        <f t="shared" ref="I91:I97" si="30">SUM(F91)</f>
        <v>2</v>
      </c>
      <c r="J91" s="2300" t="s">
        <v>2573</v>
      </c>
      <c r="K91" s="2300" t="s">
        <v>2573</v>
      </c>
      <c r="L91" s="2822"/>
    </row>
    <row r="92" spans="1:114" ht="48.75" customHeight="1" x14ac:dyDescent="0.2">
      <c r="A92" s="3289"/>
      <c r="B92" s="1144" t="s">
        <v>2365</v>
      </c>
      <c r="C92" s="1144" t="s">
        <v>2365</v>
      </c>
      <c r="D92" s="2565">
        <v>0</v>
      </c>
      <c r="E92" s="2565">
        <v>1</v>
      </c>
      <c r="F92" s="2565">
        <v>1</v>
      </c>
      <c r="G92" s="2570">
        <f t="shared" si="28"/>
        <v>0</v>
      </c>
      <c r="H92" s="2570">
        <f t="shared" si="29"/>
        <v>1</v>
      </c>
      <c r="I92" s="2570">
        <f t="shared" si="30"/>
        <v>1</v>
      </c>
      <c r="J92" s="2300" t="s">
        <v>2574</v>
      </c>
      <c r="K92" s="2300" t="s">
        <v>2574</v>
      </c>
      <c r="L92" s="2822"/>
    </row>
    <row r="93" spans="1:114" ht="48.75" customHeight="1" x14ac:dyDescent="0.2">
      <c r="A93" s="3289"/>
      <c r="B93" s="1144" t="s">
        <v>2366</v>
      </c>
      <c r="C93" s="1144" t="s">
        <v>2366</v>
      </c>
      <c r="D93" s="2570">
        <v>0</v>
      </c>
      <c r="E93" s="2570">
        <v>1</v>
      </c>
      <c r="F93" s="2570">
        <v>1</v>
      </c>
      <c r="G93" s="2570">
        <f t="shared" si="28"/>
        <v>0</v>
      </c>
      <c r="H93" s="2570">
        <f t="shared" si="29"/>
        <v>1</v>
      </c>
      <c r="I93" s="2570">
        <f t="shared" si="30"/>
        <v>1</v>
      </c>
      <c r="J93" s="2300" t="s">
        <v>2575</v>
      </c>
      <c r="K93" s="2300" t="s">
        <v>2575</v>
      </c>
      <c r="L93" s="2822"/>
    </row>
    <row r="94" spans="1:114" ht="48.75" customHeight="1" x14ac:dyDescent="0.2">
      <c r="A94" s="3289"/>
      <c r="B94" s="1152" t="s">
        <v>2367</v>
      </c>
      <c r="C94" s="1152" t="s">
        <v>2367</v>
      </c>
      <c r="D94" s="2570">
        <v>1</v>
      </c>
      <c r="E94" s="2570">
        <v>0</v>
      </c>
      <c r="F94" s="2570">
        <v>1</v>
      </c>
      <c r="G94" s="2570">
        <f t="shared" si="28"/>
        <v>1</v>
      </c>
      <c r="H94" s="2570">
        <f t="shared" si="29"/>
        <v>0</v>
      </c>
      <c r="I94" s="2570">
        <f t="shared" si="30"/>
        <v>1</v>
      </c>
      <c r="J94" s="2300" t="s">
        <v>2576</v>
      </c>
      <c r="K94" s="2300" t="s">
        <v>2576</v>
      </c>
      <c r="L94" s="2822"/>
    </row>
    <row r="95" spans="1:114" ht="48.75" customHeight="1" x14ac:dyDescent="0.2">
      <c r="A95" s="3289"/>
      <c r="B95" s="1152" t="s">
        <v>2368</v>
      </c>
      <c r="C95" s="1152" t="s">
        <v>2368</v>
      </c>
      <c r="D95" s="2570">
        <v>0</v>
      </c>
      <c r="E95" s="2570">
        <v>4</v>
      </c>
      <c r="F95" s="2570">
        <v>4</v>
      </c>
      <c r="G95" s="2570">
        <f t="shared" si="28"/>
        <v>0</v>
      </c>
      <c r="H95" s="2570">
        <f t="shared" si="29"/>
        <v>4</v>
      </c>
      <c r="I95" s="2570">
        <f t="shared" si="30"/>
        <v>4</v>
      </c>
      <c r="J95" s="2300" t="s">
        <v>2577</v>
      </c>
      <c r="K95" s="2300" t="s">
        <v>2577</v>
      </c>
      <c r="L95" s="2822"/>
    </row>
    <row r="96" spans="1:114" ht="48.75" customHeight="1" x14ac:dyDescent="0.2">
      <c r="A96" s="3289"/>
      <c r="B96" s="1152" t="s">
        <v>2369</v>
      </c>
      <c r="C96" s="1152" t="s">
        <v>2369</v>
      </c>
      <c r="D96" s="2570">
        <v>3</v>
      </c>
      <c r="E96" s="2570">
        <v>0</v>
      </c>
      <c r="F96" s="2570">
        <v>3</v>
      </c>
      <c r="G96" s="2570">
        <f t="shared" si="28"/>
        <v>3</v>
      </c>
      <c r="H96" s="2570">
        <f t="shared" si="29"/>
        <v>0</v>
      </c>
      <c r="I96" s="2570">
        <f t="shared" si="30"/>
        <v>3</v>
      </c>
      <c r="J96" s="2300" t="s">
        <v>2578</v>
      </c>
      <c r="K96" s="2300" t="s">
        <v>2578</v>
      </c>
      <c r="L96" s="2822"/>
    </row>
    <row r="97" spans="1:13" ht="48.75" customHeight="1" x14ac:dyDescent="0.2">
      <c r="A97" s="3289"/>
      <c r="B97" s="1152" t="s">
        <v>2370</v>
      </c>
      <c r="C97" s="1152" t="s">
        <v>2370</v>
      </c>
      <c r="D97" s="2570">
        <v>2</v>
      </c>
      <c r="E97" s="2570">
        <v>0</v>
      </c>
      <c r="F97" s="2570">
        <v>2</v>
      </c>
      <c r="G97" s="2570">
        <f t="shared" si="28"/>
        <v>2</v>
      </c>
      <c r="H97" s="2570">
        <f t="shared" si="29"/>
        <v>0</v>
      </c>
      <c r="I97" s="2570">
        <f t="shared" si="30"/>
        <v>2</v>
      </c>
      <c r="J97" s="1275" t="s">
        <v>2579</v>
      </c>
      <c r="K97" s="1275" t="s">
        <v>2579</v>
      </c>
      <c r="L97" s="2822"/>
      <c r="M97" s="2039"/>
    </row>
    <row r="98" spans="1:13" ht="48.75" customHeight="1" thickBot="1" x14ac:dyDescent="0.25">
      <c r="A98" s="3289"/>
      <c r="B98" s="1152" t="s">
        <v>2371</v>
      </c>
      <c r="C98" s="1152" t="s">
        <v>2371</v>
      </c>
      <c r="D98" s="2570">
        <v>3</v>
      </c>
      <c r="E98" s="2570">
        <v>0</v>
      </c>
      <c r="F98" s="2570">
        <v>3</v>
      </c>
      <c r="G98" s="2570">
        <f t="shared" si="25"/>
        <v>3</v>
      </c>
      <c r="H98" s="2570">
        <f t="shared" si="26"/>
        <v>0</v>
      </c>
      <c r="I98" s="2570">
        <f t="shared" si="27"/>
        <v>3</v>
      </c>
      <c r="J98" s="1275" t="s">
        <v>2580</v>
      </c>
      <c r="K98" s="1275" t="s">
        <v>2580</v>
      </c>
      <c r="L98" s="2822"/>
    </row>
    <row r="99" spans="1:13" ht="33.75" customHeight="1" thickBot="1" x14ac:dyDescent="0.25">
      <c r="A99" s="3291" t="s">
        <v>26</v>
      </c>
      <c r="B99" s="3291"/>
      <c r="C99" s="3291"/>
      <c r="D99" s="2575">
        <f t="shared" ref="D99:I99" si="31">SUM(D90:D98,D67:D80,D47:D59,D27:D37,D12:D15,D8:D11)</f>
        <v>302</v>
      </c>
      <c r="E99" s="2575">
        <f t="shared" si="31"/>
        <v>324</v>
      </c>
      <c r="F99" s="2575">
        <f t="shared" si="31"/>
        <v>626</v>
      </c>
      <c r="G99" s="2575">
        <f t="shared" si="31"/>
        <v>302</v>
      </c>
      <c r="H99" s="2575">
        <f t="shared" si="31"/>
        <v>324</v>
      </c>
      <c r="I99" s="2575">
        <f t="shared" si="31"/>
        <v>626</v>
      </c>
      <c r="J99" s="3292" t="s">
        <v>97</v>
      </c>
      <c r="K99" s="3292"/>
      <c r="L99" s="3292"/>
    </row>
    <row r="100" spans="1:13" ht="13.5" thickTop="1" x14ac:dyDescent="0.2"/>
  </sheetData>
  <mergeCells count="79">
    <mergeCell ref="A14:A15"/>
    <mergeCell ref="G24:I24"/>
    <mergeCell ref="G23:I23"/>
    <mergeCell ref="L14:L15"/>
    <mergeCell ref="A23:A26"/>
    <mergeCell ref="B23:B26"/>
    <mergeCell ref="C23:C26"/>
    <mergeCell ref="D23:F23"/>
    <mergeCell ref="K23:K26"/>
    <mergeCell ref="L23:L26"/>
    <mergeCell ref="J23:J26"/>
    <mergeCell ref="D24:F24"/>
    <mergeCell ref="L12:L13"/>
    <mergeCell ref="K12:K13"/>
    <mergeCell ref="A8:A11"/>
    <mergeCell ref="L8:L11"/>
    <mergeCell ref="B12:B13"/>
    <mergeCell ref="A63:A66"/>
    <mergeCell ref="B63:B66"/>
    <mergeCell ref="P22:R22"/>
    <mergeCell ref="A1:L1"/>
    <mergeCell ref="A2:L2"/>
    <mergeCell ref="A4:A7"/>
    <mergeCell ref="B4:B7"/>
    <mergeCell ref="C4:C7"/>
    <mergeCell ref="D4:F4"/>
    <mergeCell ref="G4:I4"/>
    <mergeCell ref="J4:J7"/>
    <mergeCell ref="K4:K7"/>
    <mergeCell ref="L4:L7"/>
    <mergeCell ref="D5:F5"/>
    <mergeCell ref="G5:I5"/>
    <mergeCell ref="A12:A13"/>
    <mergeCell ref="C63:C66"/>
    <mergeCell ref="D63:F63"/>
    <mergeCell ref="D64:F64"/>
    <mergeCell ref="D44:F44"/>
    <mergeCell ref="G44:I44"/>
    <mergeCell ref="C43:C46"/>
    <mergeCell ref="D43:F43"/>
    <mergeCell ref="G43:I43"/>
    <mergeCell ref="K63:K66"/>
    <mergeCell ref="L63:L66"/>
    <mergeCell ref="G64:I64"/>
    <mergeCell ref="G63:I63"/>
    <mergeCell ref="L43:L46"/>
    <mergeCell ref="K43:K46"/>
    <mergeCell ref="J63:J66"/>
    <mergeCell ref="A53:A54"/>
    <mergeCell ref="L53:L54"/>
    <mergeCell ref="A43:A46"/>
    <mergeCell ref="A29:A32"/>
    <mergeCell ref="L29:L32"/>
    <mergeCell ref="B43:B46"/>
    <mergeCell ref="J43:J46"/>
    <mergeCell ref="A27:A28"/>
    <mergeCell ref="L27:L28"/>
    <mergeCell ref="A50:A51"/>
    <mergeCell ref="L50:L51"/>
    <mergeCell ref="A36:A37"/>
    <mergeCell ref="L36:L37"/>
    <mergeCell ref="A48:A49"/>
    <mergeCell ref="L48:L49"/>
    <mergeCell ref="L76:L80"/>
    <mergeCell ref="A99:C99"/>
    <mergeCell ref="J99:L99"/>
    <mergeCell ref="A86:A89"/>
    <mergeCell ref="B86:B89"/>
    <mergeCell ref="C86:C89"/>
    <mergeCell ref="J86:J89"/>
    <mergeCell ref="K86:K89"/>
    <mergeCell ref="L86:L89"/>
    <mergeCell ref="D87:F87"/>
    <mergeCell ref="G87:I87"/>
    <mergeCell ref="L90:L98"/>
    <mergeCell ref="A90:A98"/>
    <mergeCell ref="D86:F86"/>
    <mergeCell ref="G86:I86"/>
    <mergeCell ref="A76:A80"/>
  </mergeCells>
  <printOptions horizontalCentered="1"/>
  <pageMargins left="0.643700787" right="0.643700787" top="0.78740157480314998" bottom="0.643700787" header="0.78740157480314998" footer="0.643700787"/>
  <pageSetup paperSize="9" scale="70" firstPageNumber="136" orientation="landscape" useFirstPageNumber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84"/>
  <sheetViews>
    <sheetView rightToLeft="1" view="pageBreakPreview" zoomScale="79" zoomScaleSheetLayoutView="79" workbookViewId="0">
      <selection activeCell="B6" sqref="B6:D6"/>
    </sheetView>
  </sheetViews>
  <sheetFormatPr defaultColWidth="16.42578125" defaultRowHeight="15" customHeight="1" x14ac:dyDescent="0.2"/>
  <cols>
    <col min="1" max="1" width="30" style="208" customWidth="1"/>
    <col min="2" max="7" width="15" style="208" customWidth="1"/>
    <col min="8" max="8" width="33.140625" style="208" customWidth="1"/>
    <col min="9" max="16384" width="16.42578125" style="208"/>
  </cols>
  <sheetData>
    <row r="1" spans="1:9" ht="34.5" customHeight="1" x14ac:dyDescent="0.2">
      <c r="A1" s="2844" t="s">
        <v>2372</v>
      </c>
      <c r="B1" s="2844"/>
      <c r="C1" s="2844"/>
      <c r="D1" s="2844"/>
      <c r="E1" s="2844"/>
      <c r="F1" s="2844"/>
      <c r="G1" s="2844"/>
      <c r="H1" s="2844"/>
    </row>
    <row r="2" spans="1:9" ht="51" customHeight="1" x14ac:dyDescent="0.2">
      <c r="A2" s="2800" t="s">
        <v>2373</v>
      </c>
      <c r="B2" s="2800"/>
      <c r="C2" s="2800"/>
      <c r="D2" s="2800"/>
      <c r="E2" s="2800"/>
      <c r="F2" s="2800"/>
      <c r="G2" s="2800"/>
      <c r="H2" s="2800"/>
    </row>
    <row r="3" spans="1:9" ht="27" customHeight="1" thickBot="1" x14ac:dyDescent="0.25">
      <c r="A3" s="794" t="s">
        <v>2716</v>
      </c>
      <c r="B3" s="410"/>
      <c r="C3" s="410"/>
      <c r="D3" s="410"/>
      <c r="E3" s="410"/>
      <c r="F3" s="410"/>
      <c r="G3" s="410"/>
      <c r="H3" s="793" t="s">
        <v>2148</v>
      </c>
      <c r="I3" s="220"/>
    </row>
    <row r="4" spans="1:9" ht="27" customHeight="1" thickTop="1" x14ac:dyDescent="0.2">
      <c r="A4" s="3313" t="s">
        <v>1681</v>
      </c>
      <c r="B4" s="3316" t="s">
        <v>1513</v>
      </c>
      <c r="C4" s="3316"/>
      <c r="D4" s="3316"/>
      <c r="E4" s="3316" t="s">
        <v>31</v>
      </c>
      <c r="F4" s="3316"/>
      <c r="G4" s="3316"/>
      <c r="H4" s="3297" t="s">
        <v>1518</v>
      </c>
    </row>
    <row r="5" spans="1:9" ht="30.75" customHeight="1" x14ac:dyDescent="0.2">
      <c r="A5" s="3314"/>
      <c r="B5" s="3317" t="s">
        <v>1514</v>
      </c>
      <c r="C5" s="3317"/>
      <c r="D5" s="3317"/>
      <c r="E5" s="3317" t="s">
        <v>116</v>
      </c>
      <c r="F5" s="3317"/>
      <c r="G5" s="3317"/>
      <c r="H5" s="3298"/>
    </row>
    <row r="6" spans="1:9" s="722" customFormat="1" ht="25.5" customHeight="1" x14ac:dyDescent="0.2">
      <c r="A6" s="3314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3298"/>
    </row>
    <row r="7" spans="1:9" s="722" customFormat="1" ht="25.5" customHeight="1" thickBot="1" x14ac:dyDescent="0.25">
      <c r="A7" s="3315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3299"/>
    </row>
    <row r="8" spans="1:9" s="724" customFormat="1" ht="40.5" customHeight="1" thickBot="1" x14ac:dyDescent="0.25">
      <c r="A8" s="723" t="s">
        <v>1515</v>
      </c>
      <c r="B8" s="2646">
        <v>1277</v>
      </c>
      <c r="C8" s="2646">
        <v>1317</v>
      </c>
      <c r="D8" s="2646">
        <v>2594</v>
      </c>
      <c r="E8" s="2646">
        <f>SUM(B8)</f>
        <v>1277</v>
      </c>
      <c r="F8" s="2646">
        <f t="shared" ref="F8:G8" si="0">SUM(C8)</f>
        <v>1317</v>
      </c>
      <c r="G8" s="2646">
        <f t="shared" si="0"/>
        <v>2594</v>
      </c>
      <c r="H8" s="409" t="s">
        <v>1516</v>
      </c>
    </row>
    <row r="9" spans="1:9" s="724" customFormat="1" ht="39" customHeight="1" thickBot="1" x14ac:dyDescent="0.25">
      <c r="A9" s="725" t="s">
        <v>26</v>
      </c>
      <c r="B9" s="2575">
        <f>SUM(B8)</f>
        <v>1277</v>
      </c>
      <c r="C9" s="2575">
        <f t="shared" ref="C9:G9" si="1">SUM(C8)</f>
        <v>1317</v>
      </c>
      <c r="D9" s="2575">
        <f t="shared" si="1"/>
        <v>2594</v>
      </c>
      <c r="E9" s="2575">
        <f t="shared" si="1"/>
        <v>1277</v>
      </c>
      <c r="F9" s="2575">
        <f t="shared" si="1"/>
        <v>1317</v>
      </c>
      <c r="G9" s="2575">
        <f t="shared" si="1"/>
        <v>2594</v>
      </c>
      <c r="H9" s="726" t="s">
        <v>97</v>
      </c>
    </row>
    <row r="10" spans="1:9" ht="15" customHeight="1" thickTop="1" x14ac:dyDescent="0.25">
      <c r="A10" s="727"/>
    </row>
    <row r="11" spans="1:9" ht="15" customHeight="1" x14ac:dyDescent="0.25">
      <c r="A11" s="727"/>
    </row>
    <row r="12" spans="1:9" ht="15" customHeight="1" x14ac:dyDescent="0.25">
      <c r="A12" s="727"/>
    </row>
    <row r="13" spans="1:9" ht="15" customHeight="1" x14ac:dyDescent="0.25">
      <c r="A13" s="727"/>
    </row>
    <row r="14" spans="1:9" ht="15" customHeight="1" x14ac:dyDescent="0.25">
      <c r="A14" s="727"/>
    </row>
    <row r="15" spans="1:9" ht="15" customHeight="1" x14ac:dyDescent="0.25">
      <c r="A15" s="727"/>
    </row>
    <row r="16" spans="1:9" ht="15" customHeight="1" x14ac:dyDescent="0.25">
      <c r="A16" s="727"/>
    </row>
    <row r="17" spans="1:1" ht="15" customHeight="1" x14ac:dyDescent="0.25">
      <c r="A17" s="727"/>
    </row>
    <row r="18" spans="1:1" ht="15" customHeight="1" x14ac:dyDescent="0.25">
      <c r="A18" s="727"/>
    </row>
    <row r="19" spans="1:1" ht="15" customHeight="1" x14ac:dyDescent="0.25">
      <c r="A19" s="727"/>
    </row>
    <row r="20" spans="1:1" ht="15" customHeight="1" x14ac:dyDescent="0.25">
      <c r="A20" s="727"/>
    </row>
    <row r="21" spans="1:1" ht="15" customHeight="1" x14ac:dyDescent="0.25">
      <c r="A21" s="727"/>
    </row>
    <row r="22" spans="1:1" ht="15" customHeight="1" x14ac:dyDescent="0.25">
      <c r="A22" s="727"/>
    </row>
    <row r="23" spans="1:1" ht="15" customHeight="1" x14ac:dyDescent="0.25">
      <c r="A23" s="727"/>
    </row>
    <row r="24" spans="1:1" ht="15" customHeight="1" x14ac:dyDescent="0.25">
      <c r="A24" s="727"/>
    </row>
    <row r="25" spans="1:1" ht="15" customHeight="1" x14ac:dyDescent="0.25">
      <c r="A25" s="727"/>
    </row>
    <row r="26" spans="1:1" ht="15" customHeight="1" x14ac:dyDescent="0.25">
      <c r="A26" s="727"/>
    </row>
    <row r="27" spans="1:1" ht="15" customHeight="1" x14ac:dyDescent="0.25">
      <c r="A27" s="727"/>
    </row>
    <row r="28" spans="1:1" ht="15" customHeight="1" x14ac:dyDescent="0.25">
      <c r="A28" s="727"/>
    </row>
    <row r="29" spans="1:1" ht="15" customHeight="1" x14ac:dyDescent="0.25">
      <c r="A29" s="727"/>
    </row>
    <row r="30" spans="1:1" ht="15" customHeight="1" x14ac:dyDescent="0.25">
      <c r="A30" s="727"/>
    </row>
    <row r="31" spans="1:1" ht="15" customHeight="1" x14ac:dyDescent="0.25">
      <c r="A31" s="727"/>
    </row>
    <row r="32" spans="1:1" ht="15" customHeight="1" x14ac:dyDescent="0.25">
      <c r="A32" s="727"/>
    </row>
    <row r="33" spans="1:1" ht="15" customHeight="1" x14ac:dyDescent="0.25">
      <c r="A33" s="727"/>
    </row>
    <row r="34" spans="1:1" ht="15" customHeight="1" x14ac:dyDescent="0.25">
      <c r="A34" s="727"/>
    </row>
    <row r="35" spans="1:1" ht="15" customHeight="1" x14ac:dyDescent="0.25">
      <c r="A35" s="727"/>
    </row>
    <row r="36" spans="1:1" ht="15" customHeight="1" x14ac:dyDescent="0.25">
      <c r="A36" s="727"/>
    </row>
    <row r="37" spans="1:1" ht="15" customHeight="1" x14ac:dyDescent="0.25">
      <c r="A37" s="727"/>
    </row>
    <row r="38" spans="1:1" ht="15" customHeight="1" x14ac:dyDescent="0.25">
      <c r="A38" s="727"/>
    </row>
    <row r="39" spans="1:1" ht="15" customHeight="1" x14ac:dyDescent="0.25">
      <c r="A39" s="727"/>
    </row>
    <row r="40" spans="1:1" ht="15" customHeight="1" x14ac:dyDescent="0.25">
      <c r="A40" s="727"/>
    </row>
    <row r="41" spans="1:1" ht="15" customHeight="1" x14ac:dyDescent="0.25">
      <c r="A41" s="727"/>
    </row>
    <row r="42" spans="1:1" ht="15" customHeight="1" x14ac:dyDescent="0.25">
      <c r="A42" s="727"/>
    </row>
    <row r="43" spans="1:1" ht="15" customHeight="1" x14ac:dyDescent="0.25">
      <c r="A43" s="727"/>
    </row>
    <row r="44" spans="1:1" ht="15" customHeight="1" x14ac:dyDescent="0.25">
      <c r="A44" s="727"/>
    </row>
    <row r="45" spans="1:1" ht="15" customHeight="1" x14ac:dyDescent="0.25">
      <c r="A45" s="727"/>
    </row>
    <row r="46" spans="1:1" ht="15" customHeight="1" x14ac:dyDescent="0.25">
      <c r="A46" s="727"/>
    </row>
    <row r="47" spans="1:1" ht="15" customHeight="1" x14ac:dyDescent="0.25">
      <c r="A47" s="727"/>
    </row>
    <row r="48" spans="1:1" ht="15" customHeight="1" x14ac:dyDescent="0.25">
      <c r="A48" s="727"/>
    </row>
    <row r="49" spans="1:1" ht="15" customHeight="1" x14ac:dyDescent="0.25">
      <c r="A49" s="727"/>
    </row>
    <row r="50" spans="1:1" ht="15" customHeight="1" x14ac:dyDescent="0.25">
      <c r="A50" s="727"/>
    </row>
    <row r="51" spans="1:1" ht="15" customHeight="1" x14ac:dyDescent="0.25">
      <c r="A51" s="727"/>
    </row>
    <row r="52" spans="1:1" ht="15" customHeight="1" x14ac:dyDescent="0.25">
      <c r="A52" s="727"/>
    </row>
    <row r="53" spans="1:1" ht="15" customHeight="1" x14ac:dyDescent="0.25">
      <c r="A53" s="727"/>
    </row>
    <row r="54" spans="1:1" ht="15" customHeight="1" x14ac:dyDescent="0.25">
      <c r="A54" s="727"/>
    </row>
    <row r="55" spans="1:1" ht="15" customHeight="1" x14ac:dyDescent="0.25">
      <c r="A55" s="727"/>
    </row>
    <row r="56" spans="1:1" ht="15" customHeight="1" x14ac:dyDescent="0.25">
      <c r="A56" s="727"/>
    </row>
    <row r="57" spans="1:1" ht="15" customHeight="1" x14ac:dyDescent="0.25">
      <c r="A57" s="727"/>
    </row>
    <row r="58" spans="1:1" ht="15" customHeight="1" x14ac:dyDescent="0.25">
      <c r="A58" s="727"/>
    </row>
    <row r="59" spans="1:1" ht="15" customHeight="1" x14ac:dyDescent="0.25">
      <c r="A59" s="727"/>
    </row>
    <row r="60" spans="1:1" ht="15" customHeight="1" x14ac:dyDescent="0.25">
      <c r="A60" s="727"/>
    </row>
    <row r="61" spans="1:1" ht="15" customHeight="1" x14ac:dyDescent="0.25">
      <c r="A61" s="727"/>
    </row>
    <row r="62" spans="1:1" ht="15" customHeight="1" x14ac:dyDescent="0.25">
      <c r="A62" s="727"/>
    </row>
    <row r="63" spans="1:1" ht="15" customHeight="1" x14ac:dyDescent="0.25">
      <c r="A63" s="727"/>
    </row>
    <row r="64" spans="1:1" ht="15" customHeight="1" x14ac:dyDescent="0.25">
      <c r="A64" s="727"/>
    </row>
    <row r="65" spans="1:1" ht="15" customHeight="1" x14ac:dyDescent="0.25">
      <c r="A65" s="727"/>
    </row>
    <row r="66" spans="1:1" ht="15" customHeight="1" x14ac:dyDescent="0.25">
      <c r="A66" s="727"/>
    </row>
    <row r="67" spans="1:1" ht="15" customHeight="1" x14ac:dyDescent="0.25">
      <c r="A67" s="727"/>
    </row>
    <row r="68" spans="1:1" ht="15" customHeight="1" x14ac:dyDescent="0.25">
      <c r="A68" s="727"/>
    </row>
    <row r="69" spans="1:1" ht="15" customHeight="1" x14ac:dyDescent="0.25">
      <c r="A69" s="727"/>
    </row>
    <row r="70" spans="1:1" ht="15" customHeight="1" x14ac:dyDescent="0.25">
      <c r="A70" s="727"/>
    </row>
    <row r="71" spans="1:1" ht="15" customHeight="1" x14ac:dyDescent="0.25">
      <c r="A71" s="727"/>
    </row>
    <row r="72" spans="1:1" ht="15" customHeight="1" x14ac:dyDescent="0.25">
      <c r="A72" s="727"/>
    </row>
    <row r="73" spans="1:1" ht="15" customHeight="1" x14ac:dyDescent="0.25">
      <c r="A73" s="727"/>
    </row>
    <row r="74" spans="1:1" ht="15" customHeight="1" x14ac:dyDescent="0.25">
      <c r="A74" s="727"/>
    </row>
    <row r="75" spans="1:1" ht="15" customHeight="1" x14ac:dyDescent="0.25">
      <c r="A75" s="727"/>
    </row>
    <row r="76" spans="1:1" ht="15" customHeight="1" x14ac:dyDescent="0.25">
      <c r="A76" s="727"/>
    </row>
    <row r="77" spans="1:1" ht="15" customHeight="1" x14ac:dyDescent="0.25">
      <c r="A77" s="727"/>
    </row>
    <row r="78" spans="1:1" ht="15" customHeight="1" x14ac:dyDescent="0.25">
      <c r="A78" s="727"/>
    </row>
    <row r="79" spans="1:1" ht="15" customHeight="1" x14ac:dyDescent="0.25">
      <c r="A79" s="727"/>
    </row>
    <row r="80" spans="1:1" ht="15" customHeight="1" x14ac:dyDescent="0.25">
      <c r="A80" s="727"/>
    </row>
    <row r="81" spans="1:1" ht="15" customHeight="1" x14ac:dyDescent="0.25">
      <c r="A81" s="727"/>
    </row>
    <row r="82" spans="1:1" ht="15" customHeight="1" x14ac:dyDescent="0.25">
      <c r="A82" s="727"/>
    </row>
    <row r="83" spans="1:1" ht="15" customHeight="1" x14ac:dyDescent="0.25">
      <c r="A83" s="727"/>
    </row>
    <row r="84" spans="1:1" ht="15" customHeight="1" x14ac:dyDescent="0.25">
      <c r="A84" s="727"/>
    </row>
  </sheetData>
  <mergeCells count="8">
    <mergeCell ref="A1:H1"/>
    <mergeCell ref="A2:H2"/>
    <mergeCell ref="A4:A7"/>
    <mergeCell ref="B4:D4"/>
    <mergeCell ref="E4:G4"/>
    <mergeCell ref="H4:H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5" firstPageNumber="140" orientation="landscape" useFirstPageNumber="1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97"/>
  <sheetViews>
    <sheetView rightToLeft="1" view="pageBreakPreview" topLeftCell="A90" zoomScale="80" zoomScaleNormal="80" zoomScaleSheetLayoutView="80" workbookViewId="0">
      <selection activeCell="A82" sqref="A82:L96"/>
    </sheetView>
  </sheetViews>
  <sheetFormatPr defaultRowHeight="12.75" x14ac:dyDescent="0.2"/>
  <cols>
    <col min="1" max="1" width="17.28515625" customWidth="1"/>
    <col min="2" max="3" width="18.7109375" customWidth="1"/>
    <col min="4" max="9" width="10.85546875" customWidth="1"/>
    <col min="10" max="11" width="25.85546875" customWidth="1"/>
    <col min="12" max="12" width="17.7109375" customWidth="1"/>
  </cols>
  <sheetData>
    <row r="1" spans="1:14" ht="25.5" customHeight="1" x14ac:dyDescent="0.2">
      <c r="A1" s="3039" t="s">
        <v>2374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</row>
    <row r="2" spans="1:14" ht="39" customHeight="1" x14ac:dyDescent="0.2">
      <c r="A2" s="3325" t="s">
        <v>2375</v>
      </c>
      <c r="B2" s="3325"/>
      <c r="C2" s="3325"/>
      <c r="D2" s="3325"/>
      <c r="E2" s="3325"/>
      <c r="F2" s="3325"/>
      <c r="G2" s="3325"/>
      <c r="H2" s="3325"/>
      <c r="I2" s="3325"/>
      <c r="J2" s="3325"/>
      <c r="K2" s="3325"/>
      <c r="L2" s="3325"/>
    </row>
    <row r="3" spans="1:14" ht="25.5" customHeight="1" thickBot="1" x14ac:dyDescent="0.3">
      <c r="A3" s="794" t="s">
        <v>2717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793" t="s">
        <v>2149</v>
      </c>
    </row>
    <row r="4" spans="1:14" ht="18" customHeight="1" thickTop="1" x14ac:dyDescent="0.25">
      <c r="A4" s="3280" t="s">
        <v>1517</v>
      </c>
      <c r="B4" s="3283" t="s">
        <v>1040</v>
      </c>
      <c r="C4" s="3283" t="s">
        <v>45</v>
      </c>
      <c r="D4" s="3301" t="s">
        <v>1513</v>
      </c>
      <c r="E4" s="3301"/>
      <c r="F4" s="3301"/>
      <c r="G4" s="3301" t="s">
        <v>31</v>
      </c>
      <c r="H4" s="3301"/>
      <c r="I4" s="3301"/>
      <c r="J4" s="3295" t="s">
        <v>99</v>
      </c>
      <c r="K4" s="3295" t="s">
        <v>126</v>
      </c>
      <c r="L4" s="3297" t="s">
        <v>1518</v>
      </c>
    </row>
    <row r="5" spans="1:14" ht="18" customHeight="1" x14ac:dyDescent="0.2">
      <c r="A5" s="3281"/>
      <c r="B5" s="3293"/>
      <c r="C5" s="3293"/>
      <c r="D5" s="3310" t="s">
        <v>1519</v>
      </c>
      <c r="E5" s="3310"/>
      <c r="F5" s="3310"/>
      <c r="G5" s="3311" t="s">
        <v>116</v>
      </c>
      <c r="H5" s="3311"/>
      <c r="I5" s="3311"/>
      <c r="J5" s="3199"/>
      <c r="K5" s="3199"/>
      <c r="L5" s="3298"/>
    </row>
    <row r="6" spans="1:14" ht="21" customHeight="1" x14ac:dyDescent="0.2">
      <c r="A6" s="3281"/>
      <c r="B6" s="3293"/>
      <c r="C6" s="3293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3199"/>
      <c r="K6" s="3199"/>
      <c r="L6" s="3298"/>
    </row>
    <row r="7" spans="1:14" ht="25.5" customHeight="1" thickBot="1" x14ac:dyDescent="0.25">
      <c r="A7" s="3282"/>
      <c r="B7" s="3294"/>
      <c r="C7" s="3294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3296"/>
      <c r="K7" s="3296"/>
      <c r="L7" s="3299"/>
    </row>
    <row r="8" spans="1:14" ht="41.25" customHeight="1" x14ac:dyDescent="0.2">
      <c r="A8" s="3312" t="s">
        <v>1520</v>
      </c>
      <c r="B8" s="1143" t="s">
        <v>1521</v>
      </c>
      <c r="C8" s="1143" t="s">
        <v>1521</v>
      </c>
      <c r="D8" s="2576">
        <v>10</v>
      </c>
      <c r="E8" s="2576">
        <v>62</v>
      </c>
      <c r="F8" s="2576">
        <v>72</v>
      </c>
      <c r="G8" s="2576">
        <f>SUM(D8)</f>
        <v>10</v>
      </c>
      <c r="H8" s="2576">
        <f t="shared" ref="H8:I8" si="0">SUM(E8)</f>
        <v>62</v>
      </c>
      <c r="I8" s="2576">
        <f t="shared" si="0"/>
        <v>72</v>
      </c>
      <c r="J8" s="1077" t="s">
        <v>1522</v>
      </c>
      <c r="K8" s="1077" t="s">
        <v>1522</v>
      </c>
      <c r="L8" s="2825" t="s">
        <v>1523</v>
      </c>
      <c r="M8" s="744"/>
      <c r="N8" s="6"/>
    </row>
    <row r="9" spans="1:14" ht="31.5" x14ac:dyDescent="0.2">
      <c r="A9" s="3306"/>
      <c r="B9" s="1144" t="s">
        <v>1524</v>
      </c>
      <c r="C9" s="1144" t="s">
        <v>1524</v>
      </c>
      <c r="D9" s="2565">
        <v>17</v>
      </c>
      <c r="E9" s="2565">
        <v>98</v>
      </c>
      <c r="F9" s="2565">
        <v>115</v>
      </c>
      <c r="G9" s="2565">
        <f>SUM(D9)</f>
        <v>17</v>
      </c>
      <c r="H9" s="2565">
        <f t="shared" ref="H9" si="1">SUM(E9)</f>
        <v>98</v>
      </c>
      <c r="I9" s="2565">
        <f t="shared" ref="I9" si="2">SUM(F9)</f>
        <v>115</v>
      </c>
      <c r="J9" s="249" t="s">
        <v>1635</v>
      </c>
      <c r="K9" s="249" t="s">
        <v>1635</v>
      </c>
      <c r="L9" s="2822"/>
      <c r="M9" s="744"/>
      <c r="N9" s="6"/>
    </row>
    <row r="10" spans="1:14" ht="31.5" x14ac:dyDescent="0.2">
      <c r="A10" s="3306"/>
      <c r="B10" s="1144" t="s">
        <v>1990</v>
      </c>
      <c r="C10" s="1144" t="s">
        <v>1990</v>
      </c>
      <c r="D10" s="2565">
        <v>6</v>
      </c>
      <c r="E10" s="2565">
        <v>45</v>
      </c>
      <c r="F10" s="2565">
        <v>51</v>
      </c>
      <c r="G10" s="2565">
        <f t="shared" ref="G10:G18" si="3">SUM(D10)</f>
        <v>6</v>
      </c>
      <c r="H10" s="2565">
        <f t="shared" ref="H10:H18" si="4">SUM(E10)</f>
        <v>45</v>
      </c>
      <c r="I10" s="2565">
        <f t="shared" ref="I10:I18" si="5">SUM(F10)</f>
        <v>51</v>
      </c>
      <c r="J10" s="249" t="s">
        <v>1525</v>
      </c>
      <c r="K10" s="249" t="s">
        <v>1525</v>
      </c>
      <c r="L10" s="2822"/>
      <c r="M10" s="744"/>
      <c r="N10" s="6"/>
    </row>
    <row r="11" spans="1:14" ht="30" customHeight="1" x14ac:dyDescent="0.2">
      <c r="A11" s="3306"/>
      <c r="B11" s="1144" t="s">
        <v>1526</v>
      </c>
      <c r="C11" s="1144" t="s">
        <v>1526</v>
      </c>
      <c r="D11" s="2565">
        <v>0</v>
      </c>
      <c r="E11" s="2565">
        <v>12</v>
      </c>
      <c r="F11" s="2565">
        <v>12</v>
      </c>
      <c r="G11" s="2565">
        <f t="shared" si="3"/>
        <v>0</v>
      </c>
      <c r="H11" s="2565">
        <f t="shared" si="4"/>
        <v>12</v>
      </c>
      <c r="I11" s="2565">
        <f t="shared" si="5"/>
        <v>12</v>
      </c>
      <c r="J11" s="249" t="s">
        <v>1527</v>
      </c>
      <c r="K11" s="249" t="s">
        <v>1527</v>
      </c>
      <c r="L11" s="2822"/>
      <c r="M11" s="744"/>
      <c r="N11" s="6"/>
    </row>
    <row r="12" spans="1:14" ht="32.25" customHeight="1" x14ac:dyDescent="0.2">
      <c r="A12" s="3306"/>
      <c r="B12" s="1144" t="s">
        <v>1623</v>
      </c>
      <c r="C12" s="1144" t="s">
        <v>1623</v>
      </c>
      <c r="D12" s="2565">
        <v>2</v>
      </c>
      <c r="E12" s="2565">
        <v>3</v>
      </c>
      <c r="F12" s="2565">
        <v>5</v>
      </c>
      <c r="G12" s="2565">
        <f t="shared" si="3"/>
        <v>2</v>
      </c>
      <c r="H12" s="2565">
        <f t="shared" si="4"/>
        <v>3</v>
      </c>
      <c r="I12" s="2565">
        <f t="shared" si="5"/>
        <v>5</v>
      </c>
      <c r="J12" s="249" t="s">
        <v>1678</v>
      </c>
      <c r="K12" s="249" t="s">
        <v>1678</v>
      </c>
      <c r="L12" s="2822"/>
      <c r="M12" s="744"/>
      <c r="N12" s="6"/>
    </row>
    <row r="13" spans="1:14" ht="32.25" customHeight="1" x14ac:dyDescent="0.2">
      <c r="A13" s="1150" t="s">
        <v>1528</v>
      </c>
      <c r="B13" s="1144" t="s">
        <v>1529</v>
      </c>
      <c r="C13" s="1144" t="s">
        <v>1529</v>
      </c>
      <c r="D13" s="2565">
        <v>1</v>
      </c>
      <c r="E13" s="2565">
        <v>0</v>
      </c>
      <c r="F13" s="2565">
        <v>1</v>
      </c>
      <c r="G13" s="2565">
        <f t="shared" si="3"/>
        <v>1</v>
      </c>
      <c r="H13" s="2565">
        <f t="shared" si="4"/>
        <v>0</v>
      </c>
      <c r="I13" s="2565">
        <f t="shared" si="5"/>
        <v>1</v>
      </c>
      <c r="J13" s="249" t="s">
        <v>1530</v>
      </c>
      <c r="K13" s="249" t="s">
        <v>1530</v>
      </c>
      <c r="L13" s="728" t="s">
        <v>1531</v>
      </c>
      <c r="M13" s="756"/>
      <c r="N13" s="6"/>
    </row>
    <row r="14" spans="1:14" ht="51.75" customHeight="1" x14ac:dyDescent="0.2">
      <c r="A14" s="3288" t="s">
        <v>1532</v>
      </c>
      <c r="B14" s="1144" t="s">
        <v>2073</v>
      </c>
      <c r="C14" s="1144" t="s">
        <v>2073</v>
      </c>
      <c r="D14" s="2565">
        <v>8</v>
      </c>
      <c r="E14" s="2565">
        <v>2</v>
      </c>
      <c r="F14" s="2565">
        <v>10</v>
      </c>
      <c r="G14" s="2565">
        <f t="shared" si="3"/>
        <v>8</v>
      </c>
      <c r="H14" s="2565">
        <f t="shared" si="4"/>
        <v>2</v>
      </c>
      <c r="I14" s="2565">
        <f t="shared" si="5"/>
        <v>10</v>
      </c>
      <c r="J14" s="1051" t="s">
        <v>1534</v>
      </c>
      <c r="K14" s="1051" t="s">
        <v>1534</v>
      </c>
      <c r="L14" s="2821" t="s">
        <v>1535</v>
      </c>
    </row>
    <row r="15" spans="1:14" s="1558" customFormat="1" ht="51.75" customHeight="1" x14ac:dyDescent="0.2">
      <c r="A15" s="3289"/>
      <c r="B15" s="1144" t="s">
        <v>2072</v>
      </c>
      <c r="C15" s="1144" t="s">
        <v>2072</v>
      </c>
      <c r="D15" s="2565">
        <v>4</v>
      </c>
      <c r="E15" s="2565">
        <v>2</v>
      </c>
      <c r="F15" s="2565">
        <v>6</v>
      </c>
      <c r="G15" s="2565">
        <f t="shared" ref="G15" si="6">SUM(D15)</f>
        <v>4</v>
      </c>
      <c r="H15" s="2565">
        <f t="shared" ref="H15" si="7">SUM(E15)</f>
        <v>2</v>
      </c>
      <c r="I15" s="2565">
        <f t="shared" ref="I15" si="8">SUM(F15)</f>
        <v>6</v>
      </c>
      <c r="J15" s="2477" t="s">
        <v>2236</v>
      </c>
      <c r="K15" s="2477" t="s">
        <v>2236</v>
      </c>
      <c r="L15" s="2824"/>
    </row>
    <row r="16" spans="1:14" ht="41.25" customHeight="1" x14ac:dyDescent="0.2">
      <c r="A16" s="3289" t="s">
        <v>1536</v>
      </c>
      <c r="B16" s="1144" t="s">
        <v>1537</v>
      </c>
      <c r="C16" s="1144" t="s">
        <v>1537</v>
      </c>
      <c r="D16" s="2565">
        <v>6</v>
      </c>
      <c r="E16" s="2565">
        <v>0</v>
      </c>
      <c r="F16" s="2565">
        <v>6</v>
      </c>
      <c r="G16" s="2565">
        <f t="shared" si="3"/>
        <v>6</v>
      </c>
      <c r="H16" s="2565">
        <f t="shared" si="4"/>
        <v>0</v>
      </c>
      <c r="I16" s="2565">
        <f t="shared" si="5"/>
        <v>6</v>
      </c>
      <c r="J16" s="249" t="s">
        <v>1538</v>
      </c>
      <c r="K16" s="249" t="s">
        <v>1538</v>
      </c>
      <c r="L16" s="3289" t="s">
        <v>1539</v>
      </c>
    </row>
    <row r="17" spans="1:12" ht="33.75" customHeight="1" x14ac:dyDescent="0.2">
      <c r="A17" s="3289"/>
      <c r="B17" s="1148" t="s">
        <v>1540</v>
      </c>
      <c r="C17" s="1148" t="s">
        <v>1540</v>
      </c>
      <c r="D17" s="2570">
        <v>22</v>
      </c>
      <c r="E17" s="2570">
        <v>29</v>
      </c>
      <c r="F17" s="2570">
        <v>51</v>
      </c>
      <c r="G17" s="2570">
        <f t="shared" si="3"/>
        <v>22</v>
      </c>
      <c r="H17" s="2570">
        <f t="shared" si="4"/>
        <v>29</v>
      </c>
      <c r="I17" s="2570">
        <f t="shared" si="5"/>
        <v>51</v>
      </c>
      <c r="J17" s="2474" t="s">
        <v>1541</v>
      </c>
      <c r="K17" s="2474" t="s">
        <v>1541</v>
      </c>
      <c r="L17" s="3289"/>
    </row>
    <row r="18" spans="1:12" ht="53.25" customHeight="1" thickBot="1" x14ac:dyDescent="0.25">
      <c r="A18" s="3290"/>
      <c r="B18" s="1667" t="s">
        <v>1542</v>
      </c>
      <c r="C18" s="1667" t="s">
        <v>1542</v>
      </c>
      <c r="D18" s="2568">
        <v>2</v>
      </c>
      <c r="E18" s="2568">
        <v>0</v>
      </c>
      <c r="F18" s="2568">
        <v>2</v>
      </c>
      <c r="G18" s="2568">
        <f t="shared" si="3"/>
        <v>2</v>
      </c>
      <c r="H18" s="2568">
        <f t="shared" si="4"/>
        <v>0</v>
      </c>
      <c r="I18" s="2568">
        <f t="shared" si="5"/>
        <v>2</v>
      </c>
      <c r="J18" s="2457" t="s">
        <v>1543</v>
      </c>
      <c r="K18" s="2457" t="s">
        <v>1543</v>
      </c>
      <c r="L18" s="3290"/>
    </row>
    <row r="19" spans="1:12" ht="30" customHeight="1" x14ac:dyDescent="0.2">
      <c r="A19" s="2476"/>
      <c r="B19" s="713"/>
      <c r="C19" s="713"/>
      <c r="D19" s="223"/>
      <c r="E19" s="223"/>
      <c r="F19" s="223"/>
      <c r="G19" s="223"/>
      <c r="H19" s="223"/>
      <c r="I19" s="223"/>
      <c r="J19" s="223"/>
      <c r="K19" s="223"/>
      <c r="L19" s="223"/>
    </row>
    <row r="20" spans="1:12" s="2529" customFormat="1" ht="30" customHeight="1" x14ac:dyDescent="0.2">
      <c r="A20" s="2528"/>
      <c r="B20" s="713"/>
      <c r="C20" s="713"/>
      <c r="D20" s="223"/>
      <c r="E20" s="223"/>
      <c r="F20" s="223"/>
      <c r="G20" s="223"/>
      <c r="H20" s="223"/>
      <c r="I20" s="223"/>
      <c r="J20" s="223"/>
      <c r="K20" s="223"/>
      <c r="L20" s="223"/>
    </row>
    <row r="21" spans="1:12" s="2028" customFormat="1" ht="30" customHeight="1" x14ac:dyDescent="0.2">
      <c r="A21" s="2023"/>
      <c r="B21" s="713"/>
      <c r="C21" s="713"/>
      <c r="D21" s="223"/>
      <c r="E21" s="223"/>
      <c r="F21" s="223"/>
      <c r="G21" s="223"/>
      <c r="H21" s="223"/>
      <c r="I21" s="223"/>
      <c r="J21" s="223"/>
      <c r="K21" s="223"/>
      <c r="L21" s="223"/>
    </row>
    <row r="22" spans="1:12" ht="29.25" customHeight="1" x14ac:dyDescent="0.2">
      <c r="A22" s="740"/>
      <c r="B22" s="713"/>
      <c r="C22" s="713"/>
      <c r="D22" s="223"/>
      <c r="E22" s="223"/>
      <c r="F22" s="223"/>
      <c r="G22" s="223"/>
      <c r="H22" s="223"/>
      <c r="I22" s="223"/>
      <c r="J22" s="223"/>
      <c r="K22" s="223"/>
      <c r="L22" s="223"/>
    </row>
    <row r="23" spans="1:12" ht="29.25" customHeight="1" thickBot="1" x14ac:dyDescent="0.25">
      <c r="A23" s="1017" t="s">
        <v>2718</v>
      </c>
      <c r="B23" s="1018"/>
      <c r="C23" s="681"/>
      <c r="D23" s="7"/>
      <c r="E23" s="7"/>
      <c r="F23" s="7"/>
      <c r="G23" s="7"/>
      <c r="H23" s="7"/>
      <c r="I23" s="7"/>
      <c r="J23" s="7"/>
      <c r="K23" s="7"/>
      <c r="L23" s="1546" t="s">
        <v>2719</v>
      </c>
    </row>
    <row r="24" spans="1:12" ht="23.25" customHeight="1" thickTop="1" x14ac:dyDescent="0.25">
      <c r="A24" s="3280" t="s">
        <v>1517</v>
      </c>
      <c r="B24" s="3283" t="s">
        <v>1040</v>
      </c>
      <c r="C24" s="3283" t="s">
        <v>45</v>
      </c>
      <c r="D24" s="3301" t="s">
        <v>1513</v>
      </c>
      <c r="E24" s="3301"/>
      <c r="F24" s="3301"/>
      <c r="G24" s="3301" t="s">
        <v>31</v>
      </c>
      <c r="H24" s="3301"/>
      <c r="I24" s="3301"/>
      <c r="J24" s="3295" t="s">
        <v>99</v>
      </c>
      <c r="K24" s="3295" t="s">
        <v>126</v>
      </c>
      <c r="L24" s="3297" t="s">
        <v>1518</v>
      </c>
    </row>
    <row r="25" spans="1:12" ht="23.25" customHeight="1" x14ac:dyDescent="0.2">
      <c r="A25" s="3281"/>
      <c r="B25" s="3293"/>
      <c r="C25" s="3293"/>
      <c r="D25" s="3300" t="s">
        <v>1519</v>
      </c>
      <c r="E25" s="3300"/>
      <c r="F25" s="3300"/>
      <c r="G25" s="2901" t="s">
        <v>116</v>
      </c>
      <c r="H25" s="2901"/>
      <c r="I25" s="2901"/>
      <c r="J25" s="3199"/>
      <c r="K25" s="3199"/>
      <c r="L25" s="3298"/>
    </row>
    <row r="26" spans="1:12" ht="23.25" customHeight="1" x14ac:dyDescent="0.2">
      <c r="A26" s="3281"/>
      <c r="B26" s="3293"/>
      <c r="C26" s="3293"/>
      <c r="D26" s="2559" t="s">
        <v>204</v>
      </c>
      <c r="E26" s="2559" t="s">
        <v>2833</v>
      </c>
      <c r="F26" s="2559" t="s">
        <v>26</v>
      </c>
      <c r="G26" s="2559" t="s">
        <v>204</v>
      </c>
      <c r="H26" s="2559" t="s">
        <v>2833</v>
      </c>
      <c r="I26" s="2559" t="s">
        <v>26</v>
      </c>
      <c r="J26" s="3199"/>
      <c r="K26" s="3199"/>
      <c r="L26" s="3298"/>
    </row>
    <row r="27" spans="1:12" ht="23.25" customHeight="1" thickBot="1" x14ac:dyDescent="0.25">
      <c r="A27" s="3282"/>
      <c r="B27" s="3294"/>
      <c r="C27" s="3294"/>
      <c r="D27" s="79" t="s">
        <v>181</v>
      </c>
      <c r="E27" s="79" t="s">
        <v>182</v>
      </c>
      <c r="F27" s="79" t="s">
        <v>183</v>
      </c>
      <c r="G27" s="79" t="s">
        <v>181</v>
      </c>
      <c r="H27" s="79" t="s">
        <v>182</v>
      </c>
      <c r="I27" s="79" t="s">
        <v>183</v>
      </c>
      <c r="J27" s="3296"/>
      <c r="K27" s="3296"/>
      <c r="L27" s="3299"/>
    </row>
    <row r="28" spans="1:12" ht="35.25" customHeight="1" x14ac:dyDescent="0.2">
      <c r="A28" s="3322" t="s">
        <v>1624</v>
      </c>
      <c r="B28" s="754" t="s">
        <v>1625</v>
      </c>
      <c r="C28" s="754" t="s">
        <v>1625</v>
      </c>
      <c r="D28" s="2563">
        <v>10</v>
      </c>
      <c r="E28" s="2563">
        <v>0</v>
      </c>
      <c r="F28" s="2563">
        <v>10</v>
      </c>
      <c r="G28" s="2563">
        <f>SUM(D28)</f>
        <v>10</v>
      </c>
      <c r="H28" s="2563">
        <f t="shared" ref="H28:I28" si="9">SUM(E28)</f>
        <v>0</v>
      </c>
      <c r="I28" s="2563">
        <f t="shared" si="9"/>
        <v>10</v>
      </c>
      <c r="J28" s="249" t="s">
        <v>1675</v>
      </c>
      <c r="K28" s="2008" t="s">
        <v>1675</v>
      </c>
      <c r="L28" s="3324" t="s">
        <v>1570</v>
      </c>
    </row>
    <row r="29" spans="1:12" ht="30.75" customHeight="1" x14ac:dyDescent="0.2">
      <c r="A29" s="3323"/>
      <c r="B29" s="755" t="s">
        <v>1626</v>
      </c>
      <c r="C29" s="755" t="s">
        <v>1626</v>
      </c>
      <c r="D29" s="2563">
        <v>26</v>
      </c>
      <c r="E29" s="2563">
        <v>0</v>
      </c>
      <c r="F29" s="2563">
        <v>26</v>
      </c>
      <c r="G29" s="2563">
        <f>SUM(D29)</f>
        <v>26</v>
      </c>
      <c r="H29" s="2563">
        <f t="shared" ref="H29" si="10">SUM(E29)</f>
        <v>0</v>
      </c>
      <c r="I29" s="2563">
        <f t="shared" ref="I29" si="11">SUM(F29)</f>
        <v>26</v>
      </c>
      <c r="J29" s="249" t="s">
        <v>1676</v>
      </c>
      <c r="K29" s="249" t="s">
        <v>1676</v>
      </c>
      <c r="L29" s="3305"/>
    </row>
    <row r="30" spans="1:12" ht="35.25" customHeight="1" x14ac:dyDescent="0.2">
      <c r="A30" s="3288" t="s">
        <v>1520</v>
      </c>
      <c r="B30" s="751" t="s">
        <v>1544</v>
      </c>
      <c r="C30" s="736" t="s">
        <v>1992</v>
      </c>
      <c r="D30" s="2563">
        <v>1</v>
      </c>
      <c r="E30" s="2563">
        <v>2</v>
      </c>
      <c r="F30" s="2563">
        <v>3</v>
      </c>
      <c r="G30" s="2563">
        <f t="shared" ref="G30:G40" si="12">SUM(D30)</f>
        <v>1</v>
      </c>
      <c r="H30" s="2563">
        <f t="shared" ref="H30:H40" si="13">SUM(E30)</f>
        <v>2</v>
      </c>
      <c r="I30" s="2563">
        <f t="shared" ref="I30:I40" si="14">SUM(F30)</f>
        <v>3</v>
      </c>
      <c r="J30" s="1051" t="s">
        <v>1545</v>
      </c>
      <c r="K30" s="1051" t="s">
        <v>1545</v>
      </c>
      <c r="L30" s="2822" t="s">
        <v>1523</v>
      </c>
    </row>
    <row r="31" spans="1:12" ht="41.25" customHeight="1" x14ac:dyDescent="0.2">
      <c r="A31" s="3289"/>
      <c r="B31" s="751" t="s">
        <v>1544</v>
      </c>
      <c r="C31" s="736" t="s">
        <v>1991</v>
      </c>
      <c r="D31" s="2565">
        <v>3</v>
      </c>
      <c r="E31" s="2565">
        <v>3</v>
      </c>
      <c r="F31" s="2565">
        <v>6</v>
      </c>
      <c r="G31" s="2563">
        <f t="shared" si="12"/>
        <v>3</v>
      </c>
      <c r="H31" s="2563">
        <f t="shared" si="13"/>
        <v>3</v>
      </c>
      <c r="I31" s="2563">
        <f t="shared" si="14"/>
        <v>6</v>
      </c>
      <c r="J31" s="1051" t="s">
        <v>1545</v>
      </c>
      <c r="K31" s="1051" t="s">
        <v>1545</v>
      </c>
      <c r="L31" s="2822"/>
    </row>
    <row r="32" spans="1:12" ht="51.75" customHeight="1" x14ac:dyDescent="0.2">
      <c r="A32" s="3289"/>
      <c r="B32" s="736" t="s">
        <v>1546</v>
      </c>
      <c r="C32" s="736" t="s">
        <v>1546</v>
      </c>
      <c r="D32" s="2565">
        <v>14</v>
      </c>
      <c r="E32" s="2565">
        <v>27</v>
      </c>
      <c r="F32" s="2565">
        <v>41</v>
      </c>
      <c r="G32" s="2563">
        <f t="shared" si="12"/>
        <v>14</v>
      </c>
      <c r="H32" s="2563">
        <f t="shared" si="13"/>
        <v>27</v>
      </c>
      <c r="I32" s="2563">
        <f t="shared" si="14"/>
        <v>41</v>
      </c>
      <c r="J32" s="1080" t="s">
        <v>1547</v>
      </c>
      <c r="K32" s="1080" t="s">
        <v>1547</v>
      </c>
      <c r="L32" s="2822"/>
    </row>
    <row r="33" spans="1:12" ht="48" customHeight="1" x14ac:dyDescent="0.2">
      <c r="A33" s="3289"/>
      <c r="B33" s="736" t="s">
        <v>1627</v>
      </c>
      <c r="C33" s="736" t="s">
        <v>1627</v>
      </c>
      <c r="D33" s="2565">
        <v>4</v>
      </c>
      <c r="E33" s="2565">
        <v>0</v>
      </c>
      <c r="F33" s="2565">
        <v>4</v>
      </c>
      <c r="G33" s="2563">
        <f t="shared" si="12"/>
        <v>4</v>
      </c>
      <c r="H33" s="2563">
        <f t="shared" si="13"/>
        <v>0</v>
      </c>
      <c r="I33" s="2563">
        <f t="shared" si="14"/>
        <v>4</v>
      </c>
      <c r="J33" s="1080" t="s">
        <v>1677</v>
      </c>
      <c r="K33" s="1080" t="s">
        <v>1677</v>
      </c>
      <c r="L33" s="2822"/>
    </row>
    <row r="34" spans="1:12" ht="51" customHeight="1" x14ac:dyDescent="0.2">
      <c r="A34" s="3289"/>
      <c r="B34" s="736" t="s">
        <v>1548</v>
      </c>
      <c r="C34" s="736" t="s">
        <v>1548</v>
      </c>
      <c r="D34" s="2565">
        <v>9</v>
      </c>
      <c r="E34" s="2565">
        <v>1</v>
      </c>
      <c r="F34" s="2565">
        <v>10</v>
      </c>
      <c r="G34" s="2563">
        <f t="shared" si="12"/>
        <v>9</v>
      </c>
      <c r="H34" s="2563">
        <f t="shared" si="13"/>
        <v>1</v>
      </c>
      <c r="I34" s="2563">
        <f t="shared" si="14"/>
        <v>10</v>
      </c>
      <c r="J34" s="1080" t="s">
        <v>1549</v>
      </c>
      <c r="K34" s="1080" t="s">
        <v>1549</v>
      </c>
      <c r="L34" s="2822"/>
    </row>
    <row r="35" spans="1:12" ht="41.25" customHeight="1" x14ac:dyDescent="0.2">
      <c r="A35" s="3289"/>
      <c r="B35" s="736" t="s">
        <v>1550</v>
      </c>
      <c r="C35" s="736" t="s">
        <v>1550</v>
      </c>
      <c r="D35" s="2565">
        <v>9</v>
      </c>
      <c r="E35" s="2565">
        <v>0</v>
      </c>
      <c r="F35" s="2565">
        <v>9</v>
      </c>
      <c r="G35" s="2563">
        <f t="shared" si="12"/>
        <v>9</v>
      </c>
      <c r="H35" s="2563">
        <f t="shared" si="13"/>
        <v>0</v>
      </c>
      <c r="I35" s="2563">
        <f t="shared" si="14"/>
        <v>9</v>
      </c>
      <c r="J35" s="1080" t="s">
        <v>1551</v>
      </c>
      <c r="K35" s="1080" t="s">
        <v>1551</v>
      </c>
      <c r="L35" s="2822"/>
    </row>
    <row r="36" spans="1:12" ht="51.75" customHeight="1" x14ac:dyDescent="0.2">
      <c r="A36" s="712" t="s">
        <v>1552</v>
      </c>
      <c r="B36" s="736" t="s">
        <v>1553</v>
      </c>
      <c r="C36" s="736" t="s">
        <v>1553</v>
      </c>
      <c r="D36" s="2565">
        <v>11</v>
      </c>
      <c r="E36" s="2565">
        <v>47</v>
      </c>
      <c r="F36" s="2565">
        <v>58</v>
      </c>
      <c r="G36" s="2563">
        <f t="shared" si="12"/>
        <v>11</v>
      </c>
      <c r="H36" s="2563">
        <f t="shared" si="13"/>
        <v>47</v>
      </c>
      <c r="I36" s="2563">
        <f t="shared" si="14"/>
        <v>58</v>
      </c>
      <c r="J36" s="249" t="s">
        <v>1554</v>
      </c>
      <c r="K36" s="249" t="s">
        <v>1554</v>
      </c>
      <c r="L36" s="1317" t="s">
        <v>1555</v>
      </c>
    </row>
    <row r="37" spans="1:12" ht="37.5" customHeight="1" x14ac:dyDescent="0.2">
      <c r="A37" s="712" t="s">
        <v>1536</v>
      </c>
      <c r="B37" s="712" t="s">
        <v>335</v>
      </c>
      <c r="C37" s="712" t="s">
        <v>335</v>
      </c>
      <c r="D37" s="2565">
        <v>111</v>
      </c>
      <c r="E37" s="2565">
        <v>29</v>
      </c>
      <c r="F37" s="2565">
        <v>140</v>
      </c>
      <c r="G37" s="2563">
        <f t="shared" si="12"/>
        <v>111</v>
      </c>
      <c r="H37" s="2563">
        <f t="shared" si="13"/>
        <v>29</v>
      </c>
      <c r="I37" s="2563">
        <f t="shared" si="14"/>
        <v>140</v>
      </c>
      <c r="J37" s="1080" t="s">
        <v>338</v>
      </c>
      <c r="K37" s="1080" t="s">
        <v>338</v>
      </c>
      <c r="L37" s="1080" t="s">
        <v>1539</v>
      </c>
    </row>
    <row r="38" spans="1:12" ht="37.5" customHeight="1" x14ac:dyDescent="0.2">
      <c r="A38" s="712" t="s">
        <v>1556</v>
      </c>
      <c r="B38" s="736" t="s">
        <v>1173</v>
      </c>
      <c r="C38" s="736" t="s">
        <v>1173</v>
      </c>
      <c r="D38" s="2565">
        <v>53</v>
      </c>
      <c r="E38" s="2565">
        <v>75</v>
      </c>
      <c r="F38" s="2565">
        <v>128</v>
      </c>
      <c r="G38" s="2563">
        <f t="shared" si="12"/>
        <v>53</v>
      </c>
      <c r="H38" s="2563">
        <f t="shared" si="13"/>
        <v>75</v>
      </c>
      <c r="I38" s="2563">
        <f t="shared" si="14"/>
        <v>128</v>
      </c>
      <c r="J38" s="249" t="s">
        <v>1174</v>
      </c>
      <c r="K38" s="249" t="s">
        <v>1174</v>
      </c>
      <c r="L38" s="1317" t="s">
        <v>1557</v>
      </c>
    </row>
    <row r="39" spans="1:12" ht="25.5" customHeight="1" x14ac:dyDescent="0.2">
      <c r="A39" s="3288" t="s">
        <v>1559</v>
      </c>
      <c r="B39" s="736" t="s">
        <v>309</v>
      </c>
      <c r="C39" s="736" t="s">
        <v>309</v>
      </c>
      <c r="D39" s="2565">
        <v>13</v>
      </c>
      <c r="E39" s="2565">
        <v>19</v>
      </c>
      <c r="F39" s="2565">
        <v>32</v>
      </c>
      <c r="G39" s="2565">
        <f t="shared" si="12"/>
        <v>13</v>
      </c>
      <c r="H39" s="2565">
        <f t="shared" si="13"/>
        <v>19</v>
      </c>
      <c r="I39" s="2565">
        <f t="shared" si="14"/>
        <v>32</v>
      </c>
      <c r="J39" s="2473" t="s">
        <v>1560</v>
      </c>
      <c r="K39" s="2473" t="s">
        <v>1560</v>
      </c>
      <c r="L39" s="3320" t="s">
        <v>1561</v>
      </c>
    </row>
    <row r="40" spans="1:12" ht="63" customHeight="1" thickBot="1" x14ac:dyDescent="0.25">
      <c r="A40" s="3290"/>
      <c r="B40" s="2530" t="s">
        <v>491</v>
      </c>
      <c r="C40" s="2530" t="s">
        <v>491</v>
      </c>
      <c r="D40" s="2568">
        <v>16</v>
      </c>
      <c r="E40" s="2568">
        <v>158</v>
      </c>
      <c r="F40" s="2568">
        <v>174</v>
      </c>
      <c r="G40" s="2568">
        <f t="shared" si="12"/>
        <v>16</v>
      </c>
      <c r="H40" s="2568">
        <f t="shared" si="13"/>
        <v>158</v>
      </c>
      <c r="I40" s="2568">
        <f t="shared" si="14"/>
        <v>174</v>
      </c>
      <c r="J40" s="2457" t="s">
        <v>310</v>
      </c>
      <c r="K40" s="2457" t="s">
        <v>310</v>
      </c>
      <c r="L40" s="3321"/>
    </row>
    <row r="41" spans="1:12" s="2028" customFormat="1" ht="33.75" customHeight="1" x14ac:dyDescent="0.2">
      <c r="A41" s="2023"/>
      <c r="B41" s="713"/>
      <c r="C41" s="713"/>
      <c r="D41" s="2010"/>
      <c r="E41" s="2010"/>
      <c r="F41" s="2010"/>
      <c r="G41" s="2010"/>
      <c r="H41" s="2010"/>
      <c r="I41" s="2010"/>
      <c r="J41" s="2027"/>
      <c r="K41" s="2027"/>
      <c r="L41" s="2040"/>
    </row>
    <row r="42" spans="1:12" ht="37.5" customHeight="1" thickBot="1" x14ac:dyDescent="0.25">
      <c r="A42" s="1800" t="s">
        <v>2718</v>
      </c>
      <c r="B42" s="1018"/>
      <c r="C42" s="681"/>
      <c r="D42" s="7"/>
      <c r="E42" s="7"/>
      <c r="F42" s="7"/>
      <c r="G42" s="7"/>
      <c r="H42" s="7"/>
      <c r="I42" s="7"/>
      <c r="J42" s="7"/>
      <c r="K42" s="7"/>
      <c r="L42" s="1546" t="s">
        <v>2719</v>
      </c>
    </row>
    <row r="43" spans="1:12" ht="26.25" customHeight="1" thickTop="1" x14ac:dyDescent="0.25">
      <c r="A43" s="3280" t="s">
        <v>1517</v>
      </c>
      <c r="B43" s="3283" t="s">
        <v>1040</v>
      </c>
      <c r="C43" s="3283" t="s">
        <v>45</v>
      </c>
      <c r="D43" s="3301" t="s">
        <v>1513</v>
      </c>
      <c r="E43" s="3301"/>
      <c r="F43" s="3301"/>
      <c r="G43" s="3301" t="s">
        <v>31</v>
      </c>
      <c r="H43" s="3301"/>
      <c r="I43" s="3301"/>
      <c r="J43" s="3295" t="s">
        <v>99</v>
      </c>
      <c r="K43" s="3295" t="s">
        <v>126</v>
      </c>
      <c r="L43" s="3297" t="s">
        <v>1518</v>
      </c>
    </row>
    <row r="44" spans="1:12" ht="26.25" customHeight="1" x14ac:dyDescent="0.2">
      <c r="A44" s="3281"/>
      <c r="B44" s="3293"/>
      <c r="C44" s="3293"/>
      <c r="D44" s="3300" t="s">
        <v>1519</v>
      </c>
      <c r="E44" s="3300"/>
      <c r="F44" s="3300"/>
      <c r="G44" s="2901" t="s">
        <v>116</v>
      </c>
      <c r="H44" s="2901"/>
      <c r="I44" s="2901"/>
      <c r="J44" s="3199"/>
      <c r="K44" s="3199"/>
      <c r="L44" s="3298"/>
    </row>
    <row r="45" spans="1:12" ht="26.25" customHeight="1" x14ac:dyDescent="0.2">
      <c r="A45" s="3281"/>
      <c r="B45" s="3293"/>
      <c r="C45" s="3293"/>
      <c r="D45" s="2559" t="s">
        <v>204</v>
      </c>
      <c r="E45" s="2559" t="s">
        <v>2833</v>
      </c>
      <c r="F45" s="2559" t="s">
        <v>26</v>
      </c>
      <c r="G45" s="2559" t="s">
        <v>204</v>
      </c>
      <c r="H45" s="2559" t="s">
        <v>2833</v>
      </c>
      <c r="I45" s="2559" t="s">
        <v>26</v>
      </c>
      <c r="J45" s="3199"/>
      <c r="K45" s="3199"/>
      <c r="L45" s="3298"/>
    </row>
    <row r="46" spans="1:12" ht="26.25" customHeight="1" thickBot="1" x14ac:dyDescent="0.25">
      <c r="A46" s="3282"/>
      <c r="B46" s="3294"/>
      <c r="C46" s="3294"/>
      <c r="D46" s="79" t="s">
        <v>181</v>
      </c>
      <c r="E46" s="79" t="s">
        <v>182</v>
      </c>
      <c r="F46" s="79" t="s">
        <v>183</v>
      </c>
      <c r="G46" s="79" t="s">
        <v>181</v>
      </c>
      <c r="H46" s="79" t="s">
        <v>182</v>
      </c>
      <c r="I46" s="79" t="s">
        <v>183</v>
      </c>
      <c r="J46" s="3296"/>
      <c r="K46" s="3296"/>
      <c r="L46" s="3299"/>
    </row>
    <row r="47" spans="1:12" ht="37.5" customHeight="1" x14ac:dyDescent="0.2">
      <c r="A47" s="718" t="s">
        <v>1571</v>
      </c>
      <c r="B47" s="82" t="s">
        <v>1572</v>
      </c>
      <c r="C47" s="82" t="s">
        <v>1572</v>
      </c>
      <c r="D47" s="2572">
        <v>9</v>
      </c>
      <c r="E47" s="2572">
        <v>27</v>
      </c>
      <c r="F47" s="2572">
        <v>36</v>
      </c>
      <c r="G47" s="2576">
        <f>SUM(D47)</f>
        <v>9</v>
      </c>
      <c r="H47" s="2576">
        <f t="shared" ref="H47:I47" si="15">SUM(E47)</f>
        <v>27</v>
      </c>
      <c r="I47" s="2576">
        <f t="shared" si="15"/>
        <v>36</v>
      </c>
      <c r="J47" s="1077" t="s">
        <v>1573</v>
      </c>
      <c r="K47" s="1077" t="s">
        <v>1573</v>
      </c>
      <c r="L47" s="1077" t="s">
        <v>1574</v>
      </c>
    </row>
    <row r="48" spans="1:12" ht="37.5" customHeight="1" x14ac:dyDescent="0.2">
      <c r="A48" s="715" t="s">
        <v>1562</v>
      </c>
      <c r="B48" s="713" t="s">
        <v>1563</v>
      </c>
      <c r="C48" s="713" t="s">
        <v>1563</v>
      </c>
      <c r="D48" s="193">
        <v>34</v>
      </c>
      <c r="E48" s="193">
        <v>11</v>
      </c>
      <c r="F48" s="193">
        <v>45</v>
      </c>
      <c r="G48" s="2565">
        <f>SUM(D48)</f>
        <v>34</v>
      </c>
      <c r="H48" s="2565">
        <f t="shared" ref="H48" si="16">SUM(E48)</f>
        <v>11</v>
      </c>
      <c r="I48" s="2565">
        <f t="shared" ref="I48" si="17">SUM(F48)</f>
        <v>45</v>
      </c>
      <c r="J48" s="1051" t="s">
        <v>1564</v>
      </c>
      <c r="K48" s="1051" t="s">
        <v>1564</v>
      </c>
      <c r="L48" s="1326" t="s">
        <v>1565</v>
      </c>
    </row>
    <row r="49" spans="1:12" ht="37.5" customHeight="1" x14ac:dyDescent="0.2">
      <c r="A49" s="712" t="s">
        <v>1566</v>
      </c>
      <c r="B49" s="736" t="s">
        <v>1567</v>
      </c>
      <c r="C49" s="736" t="s">
        <v>1567</v>
      </c>
      <c r="D49" s="2565">
        <v>57</v>
      </c>
      <c r="E49" s="2565">
        <v>23</v>
      </c>
      <c r="F49" s="2565">
        <v>80</v>
      </c>
      <c r="G49" s="2565">
        <f t="shared" ref="G49:G58" si="18">SUM(D49)</f>
        <v>57</v>
      </c>
      <c r="H49" s="2565">
        <f t="shared" ref="H49:H58" si="19">SUM(E49)</f>
        <v>23</v>
      </c>
      <c r="I49" s="2565">
        <f t="shared" ref="I49:I58" si="20">SUM(F49)</f>
        <v>80</v>
      </c>
      <c r="J49" s="249" t="s">
        <v>1568</v>
      </c>
      <c r="K49" s="249" t="s">
        <v>1568</v>
      </c>
      <c r="L49" s="1317" t="s">
        <v>1569</v>
      </c>
    </row>
    <row r="50" spans="1:12" s="904" customFormat="1" ht="24.75" customHeight="1" x14ac:dyDescent="0.2">
      <c r="A50" s="3318" t="s">
        <v>1520</v>
      </c>
      <c r="B50" s="713" t="s">
        <v>1622</v>
      </c>
      <c r="C50" s="713" t="s">
        <v>1622</v>
      </c>
      <c r="D50" s="2563">
        <v>1</v>
      </c>
      <c r="E50" s="2563">
        <v>15</v>
      </c>
      <c r="F50" s="2563">
        <v>16</v>
      </c>
      <c r="G50" s="2565">
        <f t="shared" si="18"/>
        <v>1</v>
      </c>
      <c r="H50" s="2565">
        <f t="shared" si="19"/>
        <v>15</v>
      </c>
      <c r="I50" s="2565">
        <f t="shared" si="20"/>
        <v>16</v>
      </c>
      <c r="J50" s="1037" t="s">
        <v>1568</v>
      </c>
      <c r="K50" s="1037" t="s">
        <v>1568</v>
      </c>
      <c r="L50" s="3288" t="s">
        <v>1570</v>
      </c>
    </row>
    <row r="51" spans="1:12" ht="30.75" customHeight="1" x14ac:dyDescent="0.2">
      <c r="A51" s="3319"/>
      <c r="B51" s="712" t="s">
        <v>1312</v>
      </c>
      <c r="C51" s="712" t="s">
        <v>1312</v>
      </c>
      <c r="D51" s="2565">
        <v>6</v>
      </c>
      <c r="E51" s="2565">
        <v>3</v>
      </c>
      <c r="F51" s="2565">
        <v>9</v>
      </c>
      <c r="G51" s="2565">
        <f t="shared" si="18"/>
        <v>6</v>
      </c>
      <c r="H51" s="2565">
        <f t="shared" si="19"/>
        <v>3</v>
      </c>
      <c r="I51" s="2565">
        <f t="shared" si="20"/>
        <v>9</v>
      </c>
      <c r="J51" s="249" t="s">
        <v>233</v>
      </c>
      <c r="K51" s="249" t="s">
        <v>233</v>
      </c>
      <c r="L51" s="3304"/>
    </row>
    <row r="52" spans="1:12" ht="30" customHeight="1" x14ac:dyDescent="0.2">
      <c r="A52" s="3318" t="s">
        <v>1575</v>
      </c>
      <c r="B52" s="736" t="s">
        <v>1576</v>
      </c>
      <c r="C52" s="736" t="s">
        <v>1576</v>
      </c>
      <c r="D52" s="2565">
        <v>25</v>
      </c>
      <c r="E52" s="2565">
        <v>52</v>
      </c>
      <c r="F52" s="2565">
        <v>77</v>
      </c>
      <c r="G52" s="2565">
        <f t="shared" si="18"/>
        <v>25</v>
      </c>
      <c r="H52" s="2565">
        <f t="shared" si="19"/>
        <v>52</v>
      </c>
      <c r="I52" s="2565">
        <f t="shared" si="20"/>
        <v>77</v>
      </c>
      <c r="J52" s="249" t="s">
        <v>1577</v>
      </c>
      <c r="K52" s="249" t="s">
        <v>1577</v>
      </c>
      <c r="L52" s="2880" t="s">
        <v>1578</v>
      </c>
    </row>
    <row r="53" spans="1:12" ht="26.25" customHeight="1" x14ac:dyDescent="0.2">
      <c r="A53" s="3319"/>
      <c r="B53" s="712" t="s">
        <v>88</v>
      </c>
      <c r="C53" s="712" t="s">
        <v>88</v>
      </c>
      <c r="D53" s="2565">
        <v>145</v>
      </c>
      <c r="E53" s="2565">
        <v>27</v>
      </c>
      <c r="F53" s="2565">
        <v>172</v>
      </c>
      <c r="G53" s="2565">
        <f t="shared" si="18"/>
        <v>145</v>
      </c>
      <c r="H53" s="2565">
        <f t="shared" si="19"/>
        <v>27</v>
      </c>
      <c r="I53" s="2565">
        <f t="shared" si="20"/>
        <v>172</v>
      </c>
      <c r="J53" s="249" t="s">
        <v>1579</v>
      </c>
      <c r="K53" s="249" t="s">
        <v>1579</v>
      </c>
      <c r="L53" s="2880"/>
    </row>
    <row r="54" spans="1:12" ht="47.25" x14ac:dyDescent="0.2">
      <c r="A54" s="712" t="s">
        <v>1580</v>
      </c>
      <c r="B54" s="736" t="s">
        <v>1581</v>
      </c>
      <c r="C54" s="736" t="s">
        <v>1581</v>
      </c>
      <c r="D54" s="2565">
        <v>62</v>
      </c>
      <c r="E54" s="2565">
        <v>38</v>
      </c>
      <c r="F54" s="2565">
        <v>100</v>
      </c>
      <c r="G54" s="2565">
        <f t="shared" si="18"/>
        <v>62</v>
      </c>
      <c r="H54" s="2565">
        <f t="shared" si="19"/>
        <v>38</v>
      </c>
      <c r="I54" s="2565">
        <f t="shared" si="20"/>
        <v>100</v>
      </c>
      <c r="J54" s="249" t="s">
        <v>1582</v>
      </c>
      <c r="K54" s="249" t="s">
        <v>1582</v>
      </c>
      <c r="L54" s="1317" t="s">
        <v>1583</v>
      </c>
    </row>
    <row r="55" spans="1:12" ht="48.75" customHeight="1" x14ac:dyDescent="0.2">
      <c r="A55" s="712" t="s">
        <v>1584</v>
      </c>
      <c r="B55" s="736" t="s">
        <v>530</v>
      </c>
      <c r="C55" s="736" t="s">
        <v>530</v>
      </c>
      <c r="D55" s="2565">
        <v>29</v>
      </c>
      <c r="E55" s="2565">
        <v>18</v>
      </c>
      <c r="F55" s="2565">
        <v>47</v>
      </c>
      <c r="G55" s="2565">
        <f t="shared" si="18"/>
        <v>29</v>
      </c>
      <c r="H55" s="2565">
        <f t="shared" si="19"/>
        <v>18</v>
      </c>
      <c r="I55" s="2565">
        <f t="shared" si="20"/>
        <v>47</v>
      </c>
      <c r="J55" s="249" t="s">
        <v>531</v>
      </c>
      <c r="K55" s="249" t="s">
        <v>531</v>
      </c>
      <c r="L55" s="1317" t="s">
        <v>1585</v>
      </c>
    </row>
    <row r="56" spans="1:12" ht="46.5" customHeight="1" x14ac:dyDescent="0.2">
      <c r="A56" s="712" t="s">
        <v>1586</v>
      </c>
      <c r="B56" s="736" t="s">
        <v>293</v>
      </c>
      <c r="C56" s="736" t="s">
        <v>293</v>
      </c>
      <c r="D56" s="2565">
        <v>111</v>
      </c>
      <c r="E56" s="2565">
        <v>1</v>
      </c>
      <c r="F56" s="2565">
        <v>112</v>
      </c>
      <c r="G56" s="2565">
        <f t="shared" si="18"/>
        <v>111</v>
      </c>
      <c r="H56" s="2565">
        <f t="shared" si="19"/>
        <v>1</v>
      </c>
      <c r="I56" s="2565">
        <f t="shared" si="20"/>
        <v>112</v>
      </c>
      <c r="J56" s="249" t="s">
        <v>1587</v>
      </c>
      <c r="K56" s="249" t="s">
        <v>1587</v>
      </c>
      <c r="L56" s="1317" t="s">
        <v>1588</v>
      </c>
    </row>
    <row r="57" spans="1:12" ht="33.75" customHeight="1" x14ac:dyDescent="0.2">
      <c r="A57" s="752" t="s">
        <v>1589</v>
      </c>
      <c r="B57" s="753" t="s">
        <v>1590</v>
      </c>
      <c r="C57" s="753" t="s">
        <v>1590</v>
      </c>
      <c r="D57" s="2570">
        <v>14</v>
      </c>
      <c r="E57" s="2570">
        <v>16</v>
      </c>
      <c r="F57" s="2570">
        <v>30</v>
      </c>
      <c r="G57" s="2565">
        <f t="shared" si="18"/>
        <v>14</v>
      </c>
      <c r="H57" s="2565">
        <f t="shared" si="19"/>
        <v>16</v>
      </c>
      <c r="I57" s="2565">
        <f t="shared" si="20"/>
        <v>30</v>
      </c>
      <c r="J57" s="1022" t="s">
        <v>1591</v>
      </c>
      <c r="K57" s="1022" t="s">
        <v>1591</v>
      </c>
      <c r="L57" s="1318" t="s">
        <v>1592</v>
      </c>
    </row>
    <row r="58" spans="1:12" ht="33.75" customHeight="1" x14ac:dyDescent="0.2">
      <c r="A58" s="752" t="s">
        <v>1528</v>
      </c>
      <c r="B58" s="753" t="s">
        <v>1593</v>
      </c>
      <c r="C58" s="753" t="s">
        <v>1593</v>
      </c>
      <c r="D58" s="2570">
        <v>78</v>
      </c>
      <c r="E58" s="2570">
        <v>3</v>
      </c>
      <c r="F58" s="2570">
        <v>81</v>
      </c>
      <c r="G58" s="2570">
        <f t="shared" si="18"/>
        <v>78</v>
      </c>
      <c r="H58" s="2570">
        <f t="shared" si="19"/>
        <v>3</v>
      </c>
      <c r="I58" s="2570">
        <f t="shared" si="20"/>
        <v>81</v>
      </c>
      <c r="J58" s="1533" t="s">
        <v>1594</v>
      </c>
      <c r="K58" s="1533" t="s">
        <v>1594</v>
      </c>
      <c r="L58" s="1533" t="s">
        <v>1595</v>
      </c>
    </row>
    <row r="59" spans="1:12" ht="34.5" customHeight="1" x14ac:dyDescent="0.2">
      <c r="A59" s="712" t="s">
        <v>1566</v>
      </c>
      <c r="B59" s="736" t="s">
        <v>1596</v>
      </c>
      <c r="C59" s="736" t="s">
        <v>1596</v>
      </c>
      <c r="D59" s="2565">
        <v>43</v>
      </c>
      <c r="E59" s="2565">
        <v>4</v>
      </c>
      <c r="F59" s="2565">
        <v>47</v>
      </c>
      <c r="G59" s="2565">
        <f t="shared" ref="G59:I60" si="21">SUM(D59)</f>
        <v>43</v>
      </c>
      <c r="H59" s="2565">
        <f t="shared" si="21"/>
        <v>4</v>
      </c>
      <c r="I59" s="2565">
        <f t="shared" si="21"/>
        <v>47</v>
      </c>
      <c r="J59" s="1532" t="s">
        <v>1597</v>
      </c>
      <c r="K59" s="1532" t="s">
        <v>1597</v>
      </c>
      <c r="L59" s="1532" t="s">
        <v>1598</v>
      </c>
    </row>
    <row r="60" spans="1:12" s="1558" customFormat="1" ht="51.75" customHeight="1" thickBot="1" x14ac:dyDescent="0.25">
      <c r="A60" s="2644" t="s">
        <v>1532</v>
      </c>
      <c r="B60" s="2530" t="s">
        <v>1599</v>
      </c>
      <c r="C60" s="2530" t="s">
        <v>1599</v>
      </c>
      <c r="D60" s="2568">
        <v>13</v>
      </c>
      <c r="E60" s="2568">
        <v>1</v>
      </c>
      <c r="F60" s="2568">
        <v>14</v>
      </c>
      <c r="G60" s="2568">
        <f t="shared" si="21"/>
        <v>13</v>
      </c>
      <c r="H60" s="2568">
        <f t="shared" si="21"/>
        <v>1</v>
      </c>
      <c r="I60" s="2568">
        <f t="shared" si="21"/>
        <v>14</v>
      </c>
      <c r="J60" s="2457" t="s">
        <v>1600</v>
      </c>
      <c r="K60" s="2457" t="s">
        <v>1600</v>
      </c>
      <c r="L60" s="2457" t="s">
        <v>1601</v>
      </c>
    </row>
    <row r="61" spans="1:12" s="2028" customFormat="1" ht="51.75" customHeight="1" x14ac:dyDescent="0.2">
      <c r="A61" s="715"/>
      <c r="B61" s="713"/>
      <c r="C61" s="713"/>
      <c r="D61" s="2010"/>
      <c r="E61" s="2010"/>
      <c r="F61" s="2010"/>
      <c r="G61" s="2010"/>
      <c r="H61" s="2010"/>
      <c r="I61" s="2010"/>
      <c r="J61" s="2027"/>
      <c r="K61" s="2027"/>
      <c r="L61" s="2027"/>
    </row>
    <row r="62" spans="1:12" ht="25.5" customHeight="1" thickBot="1" x14ac:dyDescent="0.25">
      <c r="A62" s="1800" t="s">
        <v>2718</v>
      </c>
      <c r="B62" s="1018"/>
      <c r="C62" s="681"/>
      <c r="D62" s="7"/>
      <c r="E62" s="7"/>
      <c r="F62" s="7"/>
      <c r="G62" s="7"/>
      <c r="H62" s="7"/>
      <c r="I62" s="7"/>
      <c r="J62" s="7"/>
      <c r="K62" s="7"/>
      <c r="L62" s="1546" t="s">
        <v>2719</v>
      </c>
    </row>
    <row r="63" spans="1:12" ht="17.25" customHeight="1" thickTop="1" x14ac:dyDescent="0.25">
      <c r="A63" s="3280" t="s">
        <v>1517</v>
      </c>
      <c r="B63" s="3283" t="s">
        <v>1040</v>
      </c>
      <c r="C63" s="3283" t="s">
        <v>45</v>
      </c>
      <c r="D63" s="3301" t="s">
        <v>1513</v>
      </c>
      <c r="E63" s="3301"/>
      <c r="F63" s="3301"/>
      <c r="G63" s="3301" t="s">
        <v>31</v>
      </c>
      <c r="H63" s="3301"/>
      <c r="I63" s="3301"/>
      <c r="J63" s="3295" t="s">
        <v>99</v>
      </c>
      <c r="K63" s="3295" t="s">
        <v>126</v>
      </c>
      <c r="L63" s="3297" t="s">
        <v>1518</v>
      </c>
    </row>
    <row r="64" spans="1:12" ht="17.25" customHeight="1" x14ac:dyDescent="0.2">
      <c r="A64" s="3281"/>
      <c r="B64" s="3293"/>
      <c r="C64" s="3293"/>
      <c r="D64" s="3300" t="s">
        <v>1519</v>
      </c>
      <c r="E64" s="3300"/>
      <c r="F64" s="3300"/>
      <c r="G64" s="2901" t="s">
        <v>116</v>
      </c>
      <c r="H64" s="2901"/>
      <c r="I64" s="2901"/>
      <c r="J64" s="3199"/>
      <c r="K64" s="3199"/>
      <c r="L64" s="3298"/>
    </row>
    <row r="65" spans="1:12" ht="17.25" customHeight="1" x14ac:dyDescent="0.2">
      <c r="A65" s="3281"/>
      <c r="B65" s="3293"/>
      <c r="C65" s="3293"/>
      <c r="D65" s="2559" t="s">
        <v>204</v>
      </c>
      <c r="E65" s="2559" t="s">
        <v>2833</v>
      </c>
      <c r="F65" s="2559" t="s">
        <v>26</v>
      </c>
      <c r="G65" s="2559" t="s">
        <v>204</v>
      </c>
      <c r="H65" s="2559" t="s">
        <v>2833</v>
      </c>
      <c r="I65" s="2559" t="s">
        <v>26</v>
      </c>
      <c r="J65" s="3199"/>
      <c r="K65" s="3199"/>
      <c r="L65" s="3298"/>
    </row>
    <row r="66" spans="1:12" ht="17.25" customHeight="1" thickBot="1" x14ac:dyDescent="0.25">
      <c r="A66" s="3282"/>
      <c r="B66" s="3294"/>
      <c r="C66" s="3294"/>
      <c r="D66" s="79" t="s">
        <v>181</v>
      </c>
      <c r="E66" s="79" t="s">
        <v>182</v>
      </c>
      <c r="F66" s="79" t="s">
        <v>183</v>
      </c>
      <c r="G66" s="79" t="s">
        <v>181</v>
      </c>
      <c r="H66" s="79" t="s">
        <v>182</v>
      </c>
      <c r="I66" s="79" t="s">
        <v>183</v>
      </c>
      <c r="J66" s="3296"/>
      <c r="K66" s="3296"/>
      <c r="L66" s="3299"/>
    </row>
    <row r="67" spans="1:12" ht="43.5" customHeight="1" x14ac:dyDescent="0.2">
      <c r="A67" s="712" t="s">
        <v>1602</v>
      </c>
      <c r="B67" s="736" t="s">
        <v>1603</v>
      </c>
      <c r="C67" s="736" t="s">
        <v>1603</v>
      </c>
      <c r="D67" s="2565">
        <v>36</v>
      </c>
      <c r="E67" s="2565">
        <v>16</v>
      </c>
      <c r="F67" s="2565">
        <v>52</v>
      </c>
      <c r="G67" s="2565">
        <f t="shared" ref="G67:G73" si="22">SUM(D67)</f>
        <v>36</v>
      </c>
      <c r="H67" s="2565">
        <f t="shared" ref="H67:H73" si="23">SUM(E67)</f>
        <v>16</v>
      </c>
      <c r="I67" s="2565">
        <f t="shared" ref="I67:I73" si="24">SUM(F67)</f>
        <v>52</v>
      </c>
      <c r="J67" s="249" t="s">
        <v>1604</v>
      </c>
      <c r="K67" s="249" t="s">
        <v>1604</v>
      </c>
      <c r="L67" s="1317" t="s">
        <v>1605</v>
      </c>
    </row>
    <row r="68" spans="1:12" ht="59.25" customHeight="1" x14ac:dyDescent="0.2">
      <c r="A68" s="712" t="s">
        <v>1606</v>
      </c>
      <c r="B68" s="736" t="s">
        <v>1607</v>
      </c>
      <c r="C68" s="736" t="s">
        <v>1607</v>
      </c>
      <c r="D68" s="2565">
        <v>26</v>
      </c>
      <c r="E68" s="2565">
        <v>2</v>
      </c>
      <c r="F68" s="2565">
        <v>28</v>
      </c>
      <c r="G68" s="2565">
        <f t="shared" si="22"/>
        <v>26</v>
      </c>
      <c r="H68" s="2565">
        <f t="shared" si="23"/>
        <v>2</v>
      </c>
      <c r="I68" s="2565">
        <f t="shared" si="24"/>
        <v>28</v>
      </c>
      <c r="J68" s="249" t="s">
        <v>1608</v>
      </c>
      <c r="K68" s="249" t="s">
        <v>1608</v>
      </c>
      <c r="L68" s="1317" t="s">
        <v>1609</v>
      </c>
    </row>
    <row r="69" spans="1:12" ht="42" customHeight="1" x14ac:dyDescent="0.2">
      <c r="A69" s="712" t="s">
        <v>1610</v>
      </c>
      <c r="B69" s="736" t="s">
        <v>387</v>
      </c>
      <c r="C69" s="736" t="s">
        <v>387</v>
      </c>
      <c r="D69" s="2565">
        <v>2</v>
      </c>
      <c r="E69" s="2565">
        <v>234</v>
      </c>
      <c r="F69" s="2565">
        <v>236</v>
      </c>
      <c r="G69" s="2565">
        <f t="shared" si="22"/>
        <v>2</v>
      </c>
      <c r="H69" s="2565">
        <f t="shared" si="23"/>
        <v>234</v>
      </c>
      <c r="I69" s="2565">
        <f t="shared" si="24"/>
        <v>236</v>
      </c>
      <c r="J69" s="249" t="s">
        <v>300</v>
      </c>
      <c r="K69" s="249" t="s">
        <v>300</v>
      </c>
      <c r="L69" s="1317" t="s">
        <v>1611</v>
      </c>
    </row>
    <row r="70" spans="1:12" ht="32.25" customHeight="1" x14ac:dyDescent="0.2">
      <c r="A70" s="712" t="s">
        <v>1612</v>
      </c>
      <c r="B70" s="736" t="s">
        <v>479</v>
      </c>
      <c r="C70" s="736" t="s">
        <v>479</v>
      </c>
      <c r="D70" s="2565">
        <v>41</v>
      </c>
      <c r="E70" s="2565">
        <v>77</v>
      </c>
      <c r="F70" s="2565">
        <v>118</v>
      </c>
      <c r="G70" s="2565">
        <f t="shared" si="22"/>
        <v>41</v>
      </c>
      <c r="H70" s="2565">
        <f t="shared" si="23"/>
        <v>77</v>
      </c>
      <c r="I70" s="2565">
        <f t="shared" si="24"/>
        <v>118</v>
      </c>
      <c r="J70" s="249" t="s">
        <v>1613</v>
      </c>
      <c r="K70" s="249" t="s">
        <v>1613</v>
      </c>
      <c r="L70" s="1317" t="s">
        <v>1614</v>
      </c>
    </row>
    <row r="71" spans="1:12" ht="30.75" customHeight="1" x14ac:dyDescent="0.2">
      <c r="A71" s="2024" t="s">
        <v>1615</v>
      </c>
      <c r="B71" s="2014" t="s">
        <v>295</v>
      </c>
      <c r="C71" s="736" t="s">
        <v>1718</v>
      </c>
      <c r="D71" s="2565">
        <v>123</v>
      </c>
      <c r="E71" s="2565">
        <v>102</v>
      </c>
      <c r="F71" s="2565">
        <v>225</v>
      </c>
      <c r="G71" s="2565">
        <f t="shared" si="22"/>
        <v>123</v>
      </c>
      <c r="H71" s="2565">
        <f t="shared" si="23"/>
        <v>102</v>
      </c>
      <c r="I71" s="2565">
        <f t="shared" si="24"/>
        <v>225</v>
      </c>
      <c r="J71" s="1373" t="s">
        <v>1836</v>
      </c>
      <c r="K71" s="2007" t="s">
        <v>296</v>
      </c>
      <c r="L71" s="2009" t="s">
        <v>1616</v>
      </c>
    </row>
    <row r="72" spans="1:12" ht="33" customHeight="1" x14ac:dyDescent="0.2">
      <c r="A72" s="3288" t="s">
        <v>1575</v>
      </c>
      <c r="B72" s="736" t="s">
        <v>1617</v>
      </c>
      <c r="C72" s="736" t="s">
        <v>1617</v>
      </c>
      <c r="D72" s="2565">
        <v>22</v>
      </c>
      <c r="E72" s="2565">
        <v>14</v>
      </c>
      <c r="F72" s="2565">
        <v>36</v>
      </c>
      <c r="G72" s="2565">
        <f t="shared" si="22"/>
        <v>22</v>
      </c>
      <c r="H72" s="2565">
        <f t="shared" si="23"/>
        <v>14</v>
      </c>
      <c r="I72" s="2565">
        <f t="shared" si="24"/>
        <v>36</v>
      </c>
      <c r="J72" s="249" t="s">
        <v>1457</v>
      </c>
      <c r="K72" s="249" t="s">
        <v>1457</v>
      </c>
      <c r="L72" s="728" t="s">
        <v>1618</v>
      </c>
    </row>
    <row r="73" spans="1:12" ht="30.75" customHeight="1" x14ac:dyDescent="0.2">
      <c r="A73" s="3304"/>
      <c r="B73" s="736" t="s">
        <v>1619</v>
      </c>
      <c r="C73" s="736" t="s">
        <v>1619</v>
      </c>
      <c r="D73" s="2565">
        <v>7</v>
      </c>
      <c r="E73" s="2565">
        <v>3</v>
      </c>
      <c r="F73" s="2565">
        <v>10</v>
      </c>
      <c r="G73" s="2565">
        <f t="shared" si="22"/>
        <v>7</v>
      </c>
      <c r="H73" s="2565">
        <f t="shared" si="23"/>
        <v>3</v>
      </c>
      <c r="I73" s="2565">
        <f t="shared" si="24"/>
        <v>10</v>
      </c>
      <c r="J73" s="148" t="s">
        <v>1620</v>
      </c>
      <c r="K73" s="148" t="s">
        <v>1621</v>
      </c>
      <c r="L73" s="728" t="s">
        <v>1618</v>
      </c>
    </row>
    <row r="74" spans="1:12" ht="31.5" customHeight="1" x14ac:dyDescent="0.2">
      <c r="A74" s="3288" t="s">
        <v>1520</v>
      </c>
      <c r="B74" s="736" t="s">
        <v>2067</v>
      </c>
      <c r="C74" s="736" t="s">
        <v>2067</v>
      </c>
      <c r="D74" s="2570">
        <v>3</v>
      </c>
      <c r="E74" s="2570">
        <v>1</v>
      </c>
      <c r="F74" s="2570">
        <v>4</v>
      </c>
      <c r="G74" s="2565">
        <f t="shared" ref="G74:G75" si="25">SUM(D74)</f>
        <v>3</v>
      </c>
      <c r="H74" s="2565">
        <f t="shared" ref="H74:H75" si="26">SUM(E74)</f>
        <v>1</v>
      </c>
      <c r="I74" s="2565">
        <f t="shared" ref="I74:I75" si="27">SUM(F74)</f>
        <v>4</v>
      </c>
      <c r="J74" s="337" t="s">
        <v>2250</v>
      </c>
      <c r="K74" s="337" t="s">
        <v>2250</v>
      </c>
      <c r="L74" s="2821" t="s">
        <v>1523</v>
      </c>
    </row>
    <row r="75" spans="1:12" ht="35.25" customHeight="1" x14ac:dyDescent="0.2">
      <c r="A75" s="3289"/>
      <c r="B75" s="736" t="s">
        <v>2068</v>
      </c>
      <c r="C75" s="736" t="s">
        <v>2068</v>
      </c>
      <c r="D75" s="2570">
        <v>7</v>
      </c>
      <c r="E75" s="2570">
        <v>1</v>
      </c>
      <c r="F75" s="2570">
        <v>8</v>
      </c>
      <c r="G75" s="2565">
        <f t="shared" si="25"/>
        <v>7</v>
      </c>
      <c r="H75" s="2565">
        <f t="shared" si="26"/>
        <v>1</v>
      </c>
      <c r="I75" s="2565">
        <f t="shared" si="27"/>
        <v>8</v>
      </c>
      <c r="J75" s="337" t="s">
        <v>2251</v>
      </c>
      <c r="K75" s="337" t="s">
        <v>2251</v>
      </c>
      <c r="L75" s="2824"/>
    </row>
    <row r="76" spans="1:12" s="1558" customFormat="1" ht="36" customHeight="1" x14ac:dyDescent="0.2">
      <c r="A76" s="2821" t="s">
        <v>1515</v>
      </c>
      <c r="B76" s="736" t="s">
        <v>2074</v>
      </c>
      <c r="C76" s="736" t="s">
        <v>2074</v>
      </c>
      <c r="D76" s="2565">
        <v>0</v>
      </c>
      <c r="E76" s="2565">
        <v>1</v>
      </c>
      <c r="F76" s="2565">
        <v>1</v>
      </c>
      <c r="G76" s="2565">
        <f t="shared" ref="G76:G80" si="28">SUM(D76)</f>
        <v>0</v>
      </c>
      <c r="H76" s="2565">
        <f t="shared" ref="H76:H80" si="29">SUM(E76)</f>
        <v>1</v>
      </c>
      <c r="I76" s="2565">
        <f t="shared" ref="I76:I80" si="30">SUM(F76)</f>
        <v>1</v>
      </c>
      <c r="J76" s="1801" t="s">
        <v>2254</v>
      </c>
      <c r="K76" s="1801" t="s">
        <v>2254</v>
      </c>
      <c r="L76" s="2821" t="s">
        <v>2715</v>
      </c>
    </row>
    <row r="77" spans="1:12" s="1558" customFormat="1" ht="47.25" customHeight="1" x14ac:dyDescent="0.2">
      <c r="A77" s="2822"/>
      <c r="B77" s="753" t="s">
        <v>2075</v>
      </c>
      <c r="C77" s="753" t="s">
        <v>2075</v>
      </c>
      <c r="D77" s="193">
        <v>2</v>
      </c>
      <c r="E77" s="193">
        <v>0</v>
      </c>
      <c r="F77" s="193">
        <v>2</v>
      </c>
      <c r="G77" s="2570">
        <f t="shared" si="28"/>
        <v>2</v>
      </c>
      <c r="H77" s="2570">
        <f t="shared" si="29"/>
        <v>0</v>
      </c>
      <c r="I77" s="2570">
        <f t="shared" si="30"/>
        <v>2</v>
      </c>
      <c r="J77" s="1151" t="s">
        <v>2255</v>
      </c>
      <c r="K77" s="1151" t="s">
        <v>2255</v>
      </c>
      <c r="L77" s="2822"/>
    </row>
    <row r="78" spans="1:12" s="1558" customFormat="1" ht="47.25" customHeight="1" x14ac:dyDescent="0.2">
      <c r="A78" s="2822"/>
      <c r="B78" s="736" t="s">
        <v>2069</v>
      </c>
      <c r="C78" s="736" t="s">
        <v>2069</v>
      </c>
      <c r="D78" s="2565">
        <v>5</v>
      </c>
      <c r="E78" s="2565">
        <v>5</v>
      </c>
      <c r="F78" s="2565">
        <v>10</v>
      </c>
      <c r="G78" s="2565">
        <f t="shared" si="28"/>
        <v>5</v>
      </c>
      <c r="H78" s="2565">
        <f t="shared" si="29"/>
        <v>5</v>
      </c>
      <c r="I78" s="2565">
        <f t="shared" si="30"/>
        <v>10</v>
      </c>
      <c r="J78" s="1808" t="s">
        <v>1837</v>
      </c>
      <c r="K78" s="1808" t="s">
        <v>1837</v>
      </c>
      <c r="L78" s="2822"/>
    </row>
    <row r="79" spans="1:12" s="1558" customFormat="1" ht="47.25" customHeight="1" x14ac:dyDescent="0.2">
      <c r="A79" s="2822"/>
      <c r="B79" s="753" t="s">
        <v>2070</v>
      </c>
      <c r="C79" s="753" t="s">
        <v>2070</v>
      </c>
      <c r="D79" s="2570">
        <v>8</v>
      </c>
      <c r="E79" s="2570">
        <v>0</v>
      </c>
      <c r="F79" s="2570">
        <v>8</v>
      </c>
      <c r="G79" s="2570">
        <f t="shared" si="28"/>
        <v>8</v>
      </c>
      <c r="H79" s="2570">
        <f t="shared" si="29"/>
        <v>0</v>
      </c>
      <c r="I79" s="2570">
        <f t="shared" si="30"/>
        <v>8</v>
      </c>
      <c r="J79" s="1275" t="s">
        <v>2252</v>
      </c>
      <c r="K79" s="1275" t="s">
        <v>2252</v>
      </c>
      <c r="L79" s="2822"/>
    </row>
    <row r="80" spans="1:12" s="1558" customFormat="1" ht="47.25" customHeight="1" thickBot="1" x14ac:dyDescent="0.25">
      <c r="A80" s="2993"/>
      <c r="B80" s="2645" t="s">
        <v>2071</v>
      </c>
      <c r="C80" s="2645" t="s">
        <v>2071</v>
      </c>
      <c r="D80" s="2647">
        <v>1</v>
      </c>
      <c r="E80" s="2647">
        <v>2</v>
      </c>
      <c r="F80" s="2647">
        <v>3</v>
      </c>
      <c r="G80" s="2647">
        <f t="shared" si="28"/>
        <v>1</v>
      </c>
      <c r="H80" s="2647">
        <f t="shared" si="29"/>
        <v>2</v>
      </c>
      <c r="I80" s="2647">
        <f t="shared" si="30"/>
        <v>3</v>
      </c>
      <c r="J80" s="2645" t="s">
        <v>2253</v>
      </c>
      <c r="K80" s="2645" t="s">
        <v>2253</v>
      </c>
      <c r="L80" s="2993"/>
    </row>
    <row r="81" spans="1:12" s="2028" customFormat="1" ht="47.25" customHeight="1" x14ac:dyDescent="0.2">
      <c r="A81" s="2006"/>
      <c r="B81" s="840"/>
      <c r="C81" s="840"/>
      <c r="D81" s="840"/>
      <c r="E81" s="840"/>
      <c r="F81" s="840"/>
      <c r="G81" s="840"/>
      <c r="H81" s="840"/>
      <c r="I81" s="840"/>
      <c r="J81" s="840"/>
      <c r="K81" s="840"/>
      <c r="L81" s="2006"/>
    </row>
    <row r="82" spans="1:12" ht="41.25" customHeight="1" x14ac:dyDescent="0.2">
      <c r="A82" s="719"/>
      <c r="B82" s="720"/>
      <c r="C82" s="720"/>
      <c r="D82" s="719"/>
      <c r="E82" s="719"/>
      <c r="F82" s="719"/>
      <c r="G82" s="719"/>
      <c r="H82" s="719"/>
      <c r="I82" s="719"/>
      <c r="J82" s="719"/>
      <c r="K82" s="719"/>
      <c r="L82" s="719"/>
    </row>
    <row r="84" spans="1:12" ht="18.75" thickBot="1" x14ac:dyDescent="0.25">
      <c r="A84" s="2012" t="s">
        <v>2718</v>
      </c>
      <c r="B84" s="1018"/>
      <c r="C84" s="681"/>
      <c r="D84" s="7"/>
      <c r="E84" s="7"/>
      <c r="F84" s="7"/>
      <c r="G84" s="7"/>
      <c r="H84" s="7"/>
      <c r="I84" s="7"/>
      <c r="J84" s="7"/>
      <c r="K84" s="7"/>
      <c r="L84" s="1546" t="s">
        <v>2719</v>
      </c>
    </row>
    <row r="85" spans="1:12" ht="16.5" thickTop="1" x14ac:dyDescent="0.25">
      <c r="A85" s="3280" t="s">
        <v>1517</v>
      </c>
      <c r="B85" s="3283" t="s">
        <v>1040</v>
      </c>
      <c r="C85" s="3283" t="s">
        <v>45</v>
      </c>
      <c r="D85" s="3301" t="s">
        <v>1513</v>
      </c>
      <c r="E85" s="3301"/>
      <c r="F85" s="3301"/>
      <c r="G85" s="3301" t="s">
        <v>31</v>
      </c>
      <c r="H85" s="3301"/>
      <c r="I85" s="3301"/>
      <c r="J85" s="3295" t="s">
        <v>99</v>
      </c>
      <c r="K85" s="3295" t="s">
        <v>126</v>
      </c>
      <c r="L85" s="3297" t="s">
        <v>1518</v>
      </c>
    </row>
    <row r="86" spans="1:12" ht="12.75" customHeight="1" x14ac:dyDescent="0.2">
      <c r="A86" s="3281"/>
      <c r="B86" s="3293"/>
      <c r="C86" s="3293"/>
      <c r="D86" s="3300" t="s">
        <v>1519</v>
      </c>
      <c r="E86" s="3300"/>
      <c r="F86" s="3300"/>
      <c r="G86" s="2901" t="s">
        <v>116</v>
      </c>
      <c r="H86" s="2901"/>
      <c r="I86" s="2901"/>
      <c r="J86" s="3199"/>
      <c r="K86" s="3199"/>
      <c r="L86" s="3298"/>
    </row>
    <row r="87" spans="1:12" ht="15" x14ac:dyDescent="0.2">
      <c r="A87" s="3281"/>
      <c r="B87" s="3293"/>
      <c r="C87" s="3293"/>
      <c r="D87" s="2559" t="s">
        <v>204</v>
      </c>
      <c r="E87" s="2559" t="s">
        <v>2833</v>
      </c>
      <c r="F87" s="2559" t="s">
        <v>26</v>
      </c>
      <c r="G87" s="2559" t="s">
        <v>204</v>
      </c>
      <c r="H87" s="2559" t="s">
        <v>2833</v>
      </c>
      <c r="I87" s="2559" t="s">
        <v>26</v>
      </c>
      <c r="J87" s="3199"/>
      <c r="K87" s="3199"/>
      <c r="L87" s="3298"/>
    </row>
    <row r="88" spans="1:12" ht="13.5" thickBot="1" x14ac:dyDescent="0.25">
      <c r="A88" s="3282"/>
      <c r="B88" s="3294"/>
      <c r="C88" s="3294"/>
      <c r="D88" s="79" t="s">
        <v>181</v>
      </c>
      <c r="E88" s="79" t="s">
        <v>182</v>
      </c>
      <c r="F88" s="79" t="s">
        <v>183</v>
      </c>
      <c r="G88" s="79" t="s">
        <v>181</v>
      </c>
      <c r="H88" s="79" t="s">
        <v>182</v>
      </c>
      <c r="I88" s="79" t="s">
        <v>183</v>
      </c>
      <c r="J88" s="3296"/>
      <c r="K88" s="3296"/>
      <c r="L88" s="3299"/>
    </row>
    <row r="89" spans="1:12" ht="69" customHeight="1" x14ac:dyDescent="0.2">
      <c r="A89" s="3288" t="s">
        <v>1515</v>
      </c>
      <c r="B89" s="1144" t="s">
        <v>2365</v>
      </c>
      <c r="C89" s="1144" t="s">
        <v>2365</v>
      </c>
      <c r="D89" s="2565">
        <v>0</v>
      </c>
      <c r="E89" s="2565">
        <v>1</v>
      </c>
      <c r="F89" s="2565">
        <v>1</v>
      </c>
      <c r="G89" s="2565">
        <f t="shared" ref="G89" si="31">SUM(D89)</f>
        <v>0</v>
      </c>
      <c r="H89" s="2565">
        <f t="shared" ref="H89" si="32">SUM(E89)</f>
        <v>1</v>
      </c>
      <c r="I89" s="2565">
        <f t="shared" ref="I89" si="33">SUM(F89)</f>
        <v>1</v>
      </c>
      <c r="J89" s="2300" t="s">
        <v>2574</v>
      </c>
      <c r="K89" s="2300" t="s">
        <v>2574</v>
      </c>
      <c r="L89" s="2822" t="s">
        <v>2715</v>
      </c>
    </row>
    <row r="90" spans="1:12" ht="58.5" customHeight="1" x14ac:dyDescent="0.2">
      <c r="A90" s="3289"/>
      <c r="B90" s="1144" t="s">
        <v>2366</v>
      </c>
      <c r="C90" s="1144" t="s">
        <v>2366</v>
      </c>
      <c r="D90" s="2698">
        <v>0</v>
      </c>
      <c r="E90" s="2698">
        <v>1</v>
      </c>
      <c r="F90" s="2698">
        <v>1</v>
      </c>
      <c r="G90" s="2565">
        <f t="shared" ref="G90:G95" si="34">SUM(D90)</f>
        <v>0</v>
      </c>
      <c r="H90" s="2565">
        <f t="shared" ref="H90:H95" si="35">SUM(E90)</f>
        <v>1</v>
      </c>
      <c r="I90" s="2565">
        <f t="shared" ref="I90:I95" si="36">SUM(F90)</f>
        <v>1</v>
      </c>
      <c r="J90" s="2300" t="s">
        <v>2575</v>
      </c>
      <c r="K90" s="2300" t="s">
        <v>2575</v>
      </c>
      <c r="L90" s="2822"/>
    </row>
    <row r="91" spans="1:12" ht="54" customHeight="1" x14ac:dyDescent="0.2">
      <c r="A91" s="3289"/>
      <c r="B91" s="1152" t="s">
        <v>2367</v>
      </c>
      <c r="C91" s="1152" t="s">
        <v>2367</v>
      </c>
      <c r="D91" s="2565">
        <v>1</v>
      </c>
      <c r="E91" s="2565">
        <v>0</v>
      </c>
      <c r="F91" s="2565">
        <v>1</v>
      </c>
      <c r="G91" s="2565">
        <f t="shared" si="34"/>
        <v>1</v>
      </c>
      <c r="H91" s="2565">
        <f t="shared" si="35"/>
        <v>0</v>
      </c>
      <c r="I91" s="2565">
        <f t="shared" si="36"/>
        <v>1</v>
      </c>
      <c r="J91" s="2300" t="s">
        <v>2576</v>
      </c>
      <c r="K91" s="2300" t="s">
        <v>2576</v>
      </c>
      <c r="L91" s="2822"/>
    </row>
    <row r="92" spans="1:12" ht="45.75" customHeight="1" x14ac:dyDescent="0.2">
      <c r="A92" s="3289"/>
      <c r="B92" s="1152" t="s">
        <v>2368</v>
      </c>
      <c r="C92" s="1152" t="s">
        <v>2368</v>
      </c>
      <c r="D92" s="2565">
        <v>0</v>
      </c>
      <c r="E92" s="2565">
        <v>4</v>
      </c>
      <c r="F92" s="2565">
        <v>4</v>
      </c>
      <c r="G92" s="2565">
        <f t="shared" si="34"/>
        <v>0</v>
      </c>
      <c r="H92" s="2565">
        <f t="shared" si="35"/>
        <v>4</v>
      </c>
      <c r="I92" s="2565">
        <f t="shared" si="36"/>
        <v>4</v>
      </c>
      <c r="J92" s="2300" t="s">
        <v>2577</v>
      </c>
      <c r="K92" s="2300" t="s">
        <v>2577</v>
      </c>
      <c r="L92" s="2822"/>
    </row>
    <row r="93" spans="1:12" s="2028" customFormat="1" ht="75.75" customHeight="1" x14ac:dyDescent="0.2">
      <c r="A93" s="3289"/>
      <c r="B93" s="1152" t="s">
        <v>2369</v>
      </c>
      <c r="C93" s="1152" t="s">
        <v>2369</v>
      </c>
      <c r="D93" s="2698">
        <v>3</v>
      </c>
      <c r="E93" s="2698">
        <v>0</v>
      </c>
      <c r="F93" s="2698">
        <v>3</v>
      </c>
      <c r="G93" s="2565">
        <f t="shared" si="34"/>
        <v>3</v>
      </c>
      <c r="H93" s="2565">
        <f t="shared" si="35"/>
        <v>0</v>
      </c>
      <c r="I93" s="2565">
        <f t="shared" si="36"/>
        <v>3</v>
      </c>
      <c r="J93" s="2300" t="s">
        <v>2578</v>
      </c>
      <c r="K93" s="2300" t="s">
        <v>2578</v>
      </c>
      <c r="L93" s="2822"/>
    </row>
    <row r="94" spans="1:12" s="2028" customFormat="1" ht="49.5" customHeight="1" x14ac:dyDescent="0.2">
      <c r="A94" s="3289"/>
      <c r="B94" s="1152" t="s">
        <v>2370</v>
      </c>
      <c r="C94" s="1152" t="s">
        <v>2370</v>
      </c>
      <c r="D94" s="2565">
        <v>2</v>
      </c>
      <c r="E94" s="2565">
        <v>0</v>
      </c>
      <c r="F94" s="2565">
        <v>2</v>
      </c>
      <c r="G94" s="2565">
        <f t="shared" si="34"/>
        <v>2</v>
      </c>
      <c r="H94" s="2565">
        <f t="shared" si="35"/>
        <v>0</v>
      </c>
      <c r="I94" s="2565">
        <f t="shared" si="36"/>
        <v>2</v>
      </c>
      <c r="J94" s="1275" t="s">
        <v>2579</v>
      </c>
      <c r="K94" s="1275" t="s">
        <v>2579</v>
      </c>
      <c r="L94" s="2822"/>
    </row>
    <row r="95" spans="1:12" ht="49.5" customHeight="1" thickBot="1" x14ac:dyDescent="0.25">
      <c r="A95" s="3289"/>
      <c r="B95" s="1152" t="s">
        <v>2371</v>
      </c>
      <c r="C95" s="1152" t="s">
        <v>2371</v>
      </c>
      <c r="D95" s="2698">
        <v>3</v>
      </c>
      <c r="E95" s="2698">
        <v>0</v>
      </c>
      <c r="F95" s="2698">
        <v>3</v>
      </c>
      <c r="G95" s="2570">
        <f t="shared" si="34"/>
        <v>3</v>
      </c>
      <c r="H95" s="2570">
        <f t="shared" si="35"/>
        <v>0</v>
      </c>
      <c r="I95" s="2570">
        <f t="shared" si="36"/>
        <v>3</v>
      </c>
      <c r="J95" s="1275" t="s">
        <v>2580</v>
      </c>
      <c r="K95" s="1275" t="s">
        <v>2580</v>
      </c>
      <c r="L95" s="2822"/>
    </row>
    <row r="96" spans="1:12" ht="37.5" customHeight="1" thickBot="1" x14ac:dyDescent="0.25">
      <c r="A96" s="3291" t="s">
        <v>26</v>
      </c>
      <c r="B96" s="3291"/>
      <c r="C96" s="3291"/>
      <c r="D96" s="2575">
        <f t="shared" ref="D96:I96" si="37">SUM(D89:D95,D68:D80,D67,D47:D60,D28:D40,D8:D18)</f>
        <v>1277</v>
      </c>
      <c r="E96" s="2575">
        <f t="shared" si="37"/>
        <v>1317</v>
      </c>
      <c r="F96" s="2575">
        <f t="shared" si="37"/>
        <v>2594</v>
      </c>
      <c r="G96" s="2575">
        <f t="shared" si="37"/>
        <v>1277</v>
      </c>
      <c r="H96" s="2575">
        <f t="shared" si="37"/>
        <v>1317</v>
      </c>
      <c r="I96" s="2575">
        <f t="shared" si="37"/>
        <v>2594</v>
      </c>
      <c r="J96" s="729"/>
      <c r="K96" s="729" t="s">
        <v>97</v>
      </c>
      <c r="L96" s="729"/>
    </row>
    <row r="97" ht="13.5" thickTop="1" x14ac:dyDescent="0.2"/>
  </sheetData>
  <mergeCells count="76">
    <mergeCell ref="L8:L12"/>
    <mergeCell ref="A72:A73"/>
    <mergeCell ref="A76:A80"/>
    <mergeCell ref="A1:L1"/>
    <mergeCell ref="A2:L2"/>
    <mergeCell ref="A4:A7"/>
    <mergeCell ref="B4:B7"/>
    <mergeCell ref="C4:C7"/>
    <mergeCell ref="D4:F4"/>
    <mergeCell ref="G4:I4"/>
    <mergeCell ref="J4:J7"/>
    <mergeCell ref="K4:K7"/>
    <mergeCell ref="L4:L7"/>
    <mergeCell ref="D5:F5"/>
    <mergeCell ref="G5:I5"/>
    <mergeCell ref="A74:A75"/>
    <mergeCell ref="A8:A12"/>
    <mergeCell ref="A14:A15"/>
    <mergeCell ref="L14:L15"/>
    <mergeCell ref="A28:A29"/>
    <mergeCell ref="L28:L29"/>
    <mergeCell ref="A24:A27"/>
    <mergeCell ref="B24:B27"/>
    <mergeCell ref="C24:C27"/>
    <mergeCell ref="J24:J27"/>
    <mergeCell ref="K24:K27"/>
    <mergeCell ref="D24:F24"/>
    <mergeCell ref="G24:I24"/>
    <mergeCell ref="A16:A18"/>
    <mergeCell ref="L16:L18"/>
    <mergeCell ref="L24:L27"/>
    <mergeCell ref="D25:F25"/>
    <mergeCell ref="G25:I25"/>
    <mergeCell ref="L30:L35"/>
    <mergeCell ref="A39:A40"/>
    <mergeCell ref="L39:L40"/>
    <mergeCell ref="D43:F43"/>
    <mergeCell ref="G43:I43"/>
    <mergeCell ref="J43:J46"/>
    <mergeCell ref="K43:K46"/>
    <mergeCell ref="L43:L46"/>
    <mergeCell ref="D44:F44"/>
    <mergeCell ref="G44:I44"/>
    <mergeCell ref="A43:A46"/>
    <mergeCell ref="B43:B46"/>
    <mergeCell ref="C43:C46"/>
    <mergeCell ref="A30:A35"/>
    <mergeCell ref="K63:K66"/>
    <mergeCell ref="L63:L66"/>
    <mergeCell ref="D64:F64"/>
    <mergeCell ref="G64:I64"/>
    <mergeCell ref="A50:A51"/>
    <mergeCell ref="A63:A66"/>
    <mergeCell ref="B63:B66"/>
    <mergeCell ref="C63:C66"/>
    <mergeCell ref="L50:L51"/>
    <mergeCell ref="A52:A53"/>
    <mergeCell ref="L52:L53"/>
    <mergeCell ref="D63:F63"/>
    <mergeCell ref="G63:I63"/>
    <mergeCell ref="J63:J66"/>
    <mergeCell ref="L74:L75"/>
    <mergeCell ref="L76:L80"/>
    <mergeCell ref="L89:L95"/>
    <mergeCell ref="A89:A95"/>
    <mergeCell ref="A96:C96"/>
    <mergeCell ref="J85:J88"/>
    <mergeCell ref="K85:K88"/>
    <mergeCell ref="L85:L88"/>
    <mergeCell ref="D86:F86"/>
    <mergeCell ref="G86:I86"/>
    <mergeCell ref="A85:A88"/>
    <mergeCell ref="B85:B88"/>
    <mergeCell ref="C85:C88"/>
    <mergeCell ref="D85:F85"/>
    <mergeCell ref="G85:I85"/>
  </mergeCells>
  <printOptions horizontalCentered="1"/>
  <pageMargins left="0.643700787" right="0.643700787" top="0.78740157480314998" bottom="0.643700787" header="0.78740157480314998" footer="0.643700787"/>
  <pageSetup paperSize="9" scale="70" firstPageNumber="141" orientation="landscape" useFirstPageNumber="1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8"/>
  <sheetViews>
    <sheetView rightToLeft="1" view="pageBreakPreview" zoomScaleSheetLayoutView="100" workbookViewId="0">
      <selection activeCell="N24" sqref="N24"/>
    </sheetView>
  </sheetViews>
  <sheetFormatPr defaultRowHeight="12.75" x14ac:dyDescent="0.2"/>
  <sheetData>
    <row r="17" spans="1:13" ht="60" x14ac:dyDescent="0.8">
      <c r="A17" s="3131" t="s">
        <v>1692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  <row r="18" spans="1:13" ht="60" x14ac:dyDescent="0.8">
      <c r="A18" s="81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48"/>
  <sheetViews>
    <sheetView rightToLeft="1" view="pageBreakPreview" zoomScale="75" zoomScaleSheetLayoutView="75" workbookViewId="0">
      <selection activeCell="B30" sqref="B30:D30"/>
    </sheetView>
  </sheetViews>
  <sheetFormatPr defaultColWidth="6.7109375" defaultRowHeight="15" customHeight="1" x14ac:dyDescent="0.2"/>
  <cols>
    <col min="1" max="1" width="28.7109375" style="208" customWidth="1"/>
    <col min="2" max="6" width="8.7109375" style="208" customWidth="1"/>
    <col min="7" max="7" width="10.28515625" style="208" customWidth="1"/>
    <col min="8" max="10" width="8.7109375" style="208" customWidth="1"/>
    <col min="11" max="11" width="10.5703125" style="208" customWidth="1"/>
    <col min="12" max="12" width="10.140625" style="208" customWidth="1"/>
    <col min="13" max="13" width="11.42578125" style="208" customWidth="1"/>
    <col min="14" max="14" width="35" style="208" customWidth="1"/>
    <col min="15" max="16384" width="6.7109375" style="208"/>
  </cols>
  <sheetData>
    <row r="1" spans="1:14" ht="23.25" customHeight="1" x14ac:dyDescent="0.25">
      <c r="A1" s="2811" t="s">
        <v>2265</v>
      </c>
      <c r="B1" s="2811"/>
      <c r="C1" s="2811"/>
      <c r="D1" s="2811"/>
      <c r="E1" s="2811"/>
      <c r="F1" s="2811"/>
      <c r="G1" s="2811"/>
      <c r="H1" s="2811"/>
      <c r="I1" s="2811"/>
      <c r="J1" s="2811"/>
      <c r="K1" s="2811"/>
      <c r="L1" s="2811"/>
      <c r="M1" s="2811"/>
      <c r="N1" s="2811"/>
    </row>
    <row r="2" spans="1:14" ht="35.25" customHeight="1" x14ac:dyDescent="0.2">
      <c r="A2" s="2812" t="s">
        <v>2266</v>
      </c>
      <c r="B2" s="2812"/>
      <c r="C2" s="2812"/>
      <c r="D2" s="2812"/>
      <c r="E2" s="2812"/>
      <c r="F2" s="2812"/>
      <c r="G2" s="2812"/>
      <c r="H2" s="2812"/>
      <c r="I2" s="2812"/>
      <c r="J2" s="2812"/>
      <c r="K2" s="2812"/>
      <c r="L2" s="2812"/>
      <c r="M2" s="2812"/>
      <c r="N2" s="2812"/>
    </row>
    <row r="3" spans="1:14" ht="21" customHeight="1" thickBot="1" x14ac:dyDescent="0.3">
      <c r="A3" s="209" t="s">
        <v>178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10" t="s">
        <v>121</v>
      </c>
    </row>
    <row r="4" spans="1:14" ht="20.25" customHeight="1" thickTop="1" x14ac:dyDescent="0.2">
      <c r="A4" s="2794" t="s">
        <v>0</v>
      </c>
      <c r="B4" s="2797" t="s">
        <v>33</v>
      </c>
      <c r="C4" s="2797"/>
      <c r="D4" s="2797"/>
      <c r="E4" s="2797" t="s">
        <v>1</v>
      </c>
      <c r="F4" s="2797"/>
      <c r="G4" s="2797"/>
      <c r="H4" s="2797" t="s">
        <v>2</v>
      </c>
      <c r="I4" s="2797"/>
      <c r="J4" s="2797"/>
      <c r="K4" s="2797" t="s">
        <v>31</v>
      </c>
      <c r="L4" s="2797"/>
      <c r="M4" s="2797"/>
      <c r="N4" s="2808" t="s">
        <v>101</v>
      </c>
    </row>
    <row r="5" spans="1:14" ht="20.25" customHeight="1" x14ac:dyDescent="0.2">
      <c r="A5" s="2795"/>
      <c r="B5" s="2798" t="s">
        <v>94</v>
      </c>
      <c r="C5" s="2798"/>
      <c r="D5" s="2798"/>
      <c r="E5" s="2798" t="s">
        <v>95</v>
      </c>
      <c r="F5" s="2798"/>
      <c r="G5" s="2798"/>
      <c r="H5" s="2798" t="s">
        <v>96</v>
      </c>
      <c r="I5" s="2798"/>
      <c r="J5" s="2798"/>
      <c r="K5" s="2798" t="s">
        <v>116</v>
      </c>
      <c r="L5" s="2798"/>
      <c r="M5" s="2798"/>
      <c r="N5" s="2809"/>
    </row>
    <row r="6" spans="1:14" ht="18.75" customHeight="1" x14ac:dyDescent="0.2">
      <c r="A6" s="2795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2809"/>
    </row>
    <row r="7" spans="1:14" ht="26.45" customHeight="1" thickBot="1" x14ac:dyDescent="0.25">
      <c r="A7" s="2802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2810"/>
    </row>
    <row r="8" spans="1:14" ht="21.95" customHeight="1" x14ac:dyDescent="0.2">
      <c r="A8" s="192" t="s">
        <v>3</v>
      </c>
      <c r="B8" s="2563">
        <v>363</v>
      </c>
      <c r="C8" s="2563">
        <v>355</v>
      </c>
      <c r="D8" s="2563">
        <v>718</v>
      </c>
      <c r="E8" s="2563">
        <v>2579</v>
      </c>
      <c r="F8" s="2563">
        <v>3299</v>
      </c>
      <c r="G8" s="2563">
        <v>5878</v>
      </c>
      <c r="H8" s="2563">
        <v>1771</v>
      </c>
      <c r="I8" s="2563">
        <v>1466</v>
      </c>
      <c r="J8" s="2563">
        <v>3237</v>
      </c>
      <c r="K8" s="2563">
        <f>SUM(B8,E8,H8)</f>
        <v>4713</v>
      </c>
      <c r="L8" s="2563">
        <f>SUM(C8,F8,I8)</f>
        <v>5120</v>
      </c>
      <c r="M8" s="2563">
        <f>SUM(D8,G8,J8)</f>
        <v>9833</v>
      </c>
      <c r="N8" s="194" t="s">
        <v>102</v>
      </c>
    </row>
    <row r="9" spans="1:14" ht="21.95" customHeight="1" x14ac:dyDescent="0.2">
      <c r="A9" s="195" t="s">
        <v>4</v>
      </c>
      <c r="B9" s="2565">
        <v>63</v>
      </c>
      <c r="C9" s="2565">
        <v>50</v>
      </c>
      <c r="D9" s="2565">
        <v>113</v>
      </c>
      <c r="E9" s="2565">
        <v>1010</v>
      </c>
      <c r="F9" s="2565">
        <v>1216</v>
      </c>
      <c r="G9" s="2565">
        <v>2226</v>
      </c>
      <c r="H9" s="2565">
        <v>556</v>
      </c>
      <c r="I9" s="2565">
        <v>392</v>
      </c>
      <c r="J9" s="2563">
        <v>948</v>
      </c>
      <c r="K9" s="2563">
        <f t="shared" ref="K9:K10" si="0">SUM(B9,E9,H9)</f>
        <v>1629</v>
      </c>
      <c r="L9" s="2563">
        <f t="shared" ref="L9:L10" si="1">SUM(C9,F9,I9)</f>
        <v>1658</v>
      </c>
      <c r="M9" s="2563">
        <f t="shared" ref="M9:M10" si="2">SUM(D9,G9,J9)</f>
        <v>3287</v>
      </c>
      <c r="N9" s="196" t="s">
        <v>103</v>
      </c>
    </row>
    <row r="10" spans="1:14" ht="21.95" customHeight="1" x14ac:dyDescent="0.2">
      <c r="A10" s="195" t="s">
        <v>5</v>
      </c>
      <c r="B10" s="2565">
        <v>7</v>
      </c>
      <c r="C10" s="2565">
        <v>3</v>
      </c>
      <c r="D10" s="2565">
        <v>10</v>
      </c>
      <c r="E10" s="2565">
        <v>422</v>
      </c>
      <c r="F10" s="2565">
        <v>571</v>
      </c>
      <c r="G10" s="2565">
        <v>993</v>
      </c>
      <c r="H10" s="2565">
        <v>222</v>
      </c>
      <c r="I10" s="2565">
        <v>198</v>
      </c>
      <c r="J10" s="2563">
        <v>420</v>
      </c>
      <c r="K10" s="2563">
        <f t="shared" si="0"/>
        <v>651</v>
      </c>
      <c r="L10" s="2563">
        <f t="shared" si="1"/>
        <v>772</v>
      </c>
      <c r="M10" s="2563">
        <f t="shared" si="2"/>
        <v>1423</v>
      </c>
      <c r="N10" s="196" t="s">
        <v>190</v>
      </c>
    </row>
    <row r="11" spans="1:14" ht="21.95" customHeight="1" x14ac:dyDescent="0.2">
      <c r="A11" s="195" t="s">
        <v>6</v>
      </c>
      <c r="B11" s="2565">
        <v>27</v>
      </c>
      <c r="C11" s="2565">
        <v>36</v>
      </c>
      <c r="D11" s="2565">
        <v>63</v>
      </c>
      <c r="E11" s="2565">
        <v>375</v>
      </c>
      <c r="F11" s="2565">
        <v>614</v>
      </c>
      <c r="G11" s="2565">
        <v>989</v>
      </c>
      <c r="H11" s="2565">
        <v>243</v>
      </c>
      <c r="I11" s="2565">
        <v>241</v>
      </c>
      <c r="J11" s="2563">
        <v>484</v>
      </c>
      <c r="K11" s="2563">
        <f t="shared" ref="K11:K24" si="3">SUM(B11,E11,H11)</f>
        <v>645</v>
      </c>
      <c r="L11" s="2563">
        <f t="shared" ref="L11:L24" si="4">SUM(C11,F11,I11)</f>
        <v>891</v>
      </c>
      <c r="M11" s="2563">
        <f t="shared" ref="M11:M24" si="5">SUM(D11,G11,J11)</f>
        <v>1536</v>
      </c>
      <c r="N11" s="196" t="s">
        <v>104</v>
      </c>
    </row>
    <row r="12" spans="1:14" ht="21.95" customHeight="1" x14ac:dyDescent="0.2">
      <c r="A12" s="195" t="s">
        <v>7</v>
      </c>
      <c r="B12" s="2565">
        <v>10</v>
      </c>
      <c r="C12" s="2565">
        <v>4</v>
      </c>
      <c r="D12" s="2565">
        <v>14</v>
      </c>
      <c r="E12" s="2565">
        <v>590</v>
      </c>
      <c r="F12" s="2565">
        <v>593</v>
      </c>
      <c r="G12" s="2565">
        <v>1183</v>
      </c>
      <c r="H12" s="2565">
        <v>151</v>
      </c>
      <c r="I12" s="2565">
        <v>77</v>
      </c>
      <c r="J12" s="2563">
        <v>228</v>
      </c>
      <c r="K12" s="2563">
        <f t="shared" si="3"/>
        <v>751</v>
      </c>
      <c r="L12" s="2563">
        <f t="shared" si="4"/>
        <v>674</v>
      </c>
      <c r="M12" s="2563">
        <f t="shared" si="5"/>
        <v>1425</v>
      </c>
      <c r="N12" s="196" t="s">
        <v>105</v>
      </c>
    </row>
    <row r="13" spans="1:14" ht="39" customHeight="1" x14ac:dyDescent="0.2">
      <c r="A13" s="195" t="s">
        <v>8</v>
      </c>
      <c r="B13" s="2565">
        <v>0</v>
      </c>
      <c r="C13" s="2565">
        <v>0</v>
      </c>
      <c r="D13" s="2565">
        <v>0</v>
      </c>
      <c r="E13" s="2565">
        <v>0</v>
      </c>
      <c r="F13" s="2565">
        <v>0</v>
      </c>
      <c r="G13" s="2565">
        <v>0</v>
      </c>
      <c r="H13" s="2565">
        <v>1277</v>
      </c>
      <c r="I13" s="2565">
        <v>1317</v>
      </c>
      <c r="J13" s="2563">
        <v>2594</v>
      </c>
      <c r="K13" s="2563">
        <f t="shared" si="3"/>
        <v>1277</v>
      </c>
      <c r="L13" s="2563">
        <f t="shared" si="4"/>
        <v>1317</v>
      </c>
      <c r="M13" s="2563">
        <f t="shared" si="5"/>
        <v>2594</v>
      </c>
      <c r="N13" s="211" t="s">
        <v>189</v>
      </c>
    </row>
    <row r="14" spans="1:14" ht="34.5" customHeight="1" x14ac:dyDescent="0.2">
      <c r="A14" s="797" t="s">
        <v>1679</v>
      </c>
      <c r="B14" s="2565">
        <v>14</v>
      </c>
      <c r="C14" s="2565">
        <v>16</v>
      </c>
      <c r="D14" s="2565">
        <v>30</v>
      </c>
      <c r="E14" s="2565">
        <v>31</v>
      </c>
      <c r="F14" s="2565">
        <v>42</v>
      </c>
      <c r="G14" s="2565">
        <v>73</v>
      </c>
      <c r="H14" s="2565">
        <v>9</v>
      </c>
      <c r="I14" s="2565">
        <v>10</v>
      </c>
      <c r="J14" s="2563">
        <v>19</v>
      </c>
      <c r="K14" s="2563">
        <f t="shared" si="3"/>
        <v>54</v>
      </c>
      <c r="L14" s="2563">
        <f t="shared" si="4"/>
        <v>68</v>
      </c>
      <c r="M14" s="2563">
        <f t="shared" si="5"/>
        <v>122</v>
      </c>
      <c r="N14" s="186" t="s">
        <v>1680</v>
      </c>
    </row>
    <row r="15" spans="1:14" ht="21.95" customHeight="1" x14ac:dyDescent="0.2">
      <c r="A15" s="835" t="s">
        <v>1703</v>
      </c>
      <c r="B15" s="2565">
        <v>222</v>
      </c>
      <c r="C15" s="2565">
        <v>158</v>
      </c>
      <c r="D15" s="2565">
        <v>380</v>
      </c>
      <c r="E15" s="2565">
        <v>1369</v>
      </c>
      <c r="F15" s="2565">
        <v>1032</v>
      </c>
      <c r="G15" s="2565">
        <v>2401</v>
      </c>
      <c r="H15" s="2565">
        <v>456</v>
      </c>
      <c r="I15" s="2565">
        <v>316</v>
      </c>
      <c r="J15" s="2563">
        <v>772</v>
      </c>
      <c r="K15" s="2563">
        <f t="shared" si="3"/>
        <v>2047</v>
      </c>
      <c r="L15" s="2563">
        <f t="shared" si="4"/>
        <v>1506</v>
      </c>
      <c r="M15" s="2563">
        <f t="shared" si="5"/>
        <v>3553</v>
      </c>
      <c r="N15" s="186" t="s">
        <v>1807</v>
      </c>
    </row>
    <row r="16" spans="1:14" ht="21.95" customHeight="1" x14ac:dyDescent="0.2">
      <c r="A16" s="835" t="s">
        <v>1684</v>
      </c>
      <c r="B16" s="2565">
        <v>0</v>
      </c>
      <c r="C16" s="2565">
        <v>0</v>
      </c>
      <c r="D16" s="2565">
        <v>0</v>
      </c>
      <c r="E16" s="2565">
        <v>14</v>
      </c>
      <c r="F16" s="2565">
        <v>20</v>
      </c>
      <c r="G16" s="2565">
        <v>34</v>
      </c>
      <c r="H16" s="2565">
        <v>0</v>
      </c>
      <c r="I16" s="2565">
        <v>0</v>
      </c>
      <c r="J16" s="2563">
        <v>0</v>
      </c>
      <c r="K16" s="2563">
        <f t="shared" si="3"/>
        <v>14</v>
      </c>
      <c r="L16" s="2563">
        <f t="shared" si="4"/>
        <v>20</v>
      </c>
      <c r="M16" s="2563">
        <f t="shared" si="5"/>
        <v>34</v>
      </c>
      <c r="N16" s="186" t="s">
        <v>1806</v>
      </c>
    </row>
    <row r="17" spans="1:14" ht="21.95" customHeight="1" x14ac:dyDescent="0.2">
      <c r="A17" s="195" t="s">
        <v>9</v>
      </c>
      <c r="B17" s="2565">
        <v>37</v>
      </c>
      <c r="C17" s="2565">
        <v>60</v>
      </c>
      <c r="D17" s="2565">
        <v>97</v>
      </c>
      <c r="E17" s="2565">
        <v>712</v>
      </c>
      <c r="F17" s="2565">
        <v>932</v>
      </c>
      <c r="G17" s="2565">
        <v>1644</v>
      </c>
      <c r="H17" s="2565">
        <v>617</v>
      </c>
      <c r="I17" s="2565">
        <v>374</v>
      </c>
      <c r="J17" s="2563">
        <v>991</v>
      </c>
      <c r="K17" s="2563">
        <f t="shared" si="3"/>
        <v>1366</v>
      </c>
      <c r="L17" s="2563">
        <f t="shared" si="4"/>
        <v>1366</v>
      </c>
      <c r="M17" s="2563">
        <f t="shared" si="5"/>
        <v>2732</v>
      </c>
      <c r="N17" s="196" t="s">
        <v>184</v>
      </c>
    </row>
    <row r="18" spans="1:14" ht="21.95" customHeight="1" x14ac:dyDescent="0.2">
      <c r="A18" s="195" t="s">
        <v>10</v>
      </c>
      <c r="B18" s="2565">
        <v>157</v>
      </c>
      <c r="C18" s="2565">
        <v>108</v>
      </c>
      <c r="D18" s="2565">
        <v>265</v>
      </c>
      <c r="E18" s="2565">
        <v>923</v>
      </c>
      <c r="F18" s="2565">
        <v>919</v>
      </c>
      <c r="G18" s="2565">
        <v>1842</v>
      </c>
      <c r="H18" s="2565">
        <v>349</v>
      </c>
      <c r="I18" s="2565">
        <v>317</v>
      </c>
      <c r="J18" s="2563">
        <v>666</v>
      </c>
      <c r="K18" s="2563">
        <f t="shared" si="3"/>
        <v>1429</v>
      </c>
      <c r="L18" s="2563">
        <f t="shared" si="4"/>
        <v>1344</v>
      </c>
      <c r="M18" s="2563">
        <f t="shared" si="5"/>
        <v>2773</v>
      </c>
      <c r="N18" s="196" t="s">
        <v>185</v>
      </c>
    </row>
    <row r="19" spans="1:14" ht="21.95" customHeight="1" x14ac:dyDescent="0.2">
      <c r="A19" s="195" t="s">
        <v>11</v>
      </c>
      <c r="B19" s="2565">
        <v>94</v>
      </c>
      <c r="C19" s="2565">
        <v>74</v>
      </c>
      <c r="D19" s="2565">
        <v>168</v>
      </c>
      <c r="E19" s="2565">
        <v>1101</v>
      </c>
      <c r="F19" s="2565">
        <v>710</v>
      </c>
      <c r="G19" s="2565">
        <v>1811</v>
      </c>
      <c r="H19" s="2565">
        <v>445</v>
      </c>
      <c r="I19" s="2565">
        <v>260</v>
      </c>
      <c r="J19" s="2563">
        <v>705</v>
      </c>
      <c r="K19" s="2563">
        <f t="shared" si="3"/>
        <v>1640</v>
      </c>
      <c r="L19" s="2563">
        <f t="shared" si="4"/>
        <v>1044</v>
      </c>
      <c r="M19" s="2563">
        <f t="shared" si="5"/>
        <v>2684</v>
      </c>
      <c r="N19" s="196" t="s">
        <v>106</v>
      </c>
    </row>
    <row r="20" spans="1:14" ht="21.95" customHeight="1" x14ac:dyDescent="0.2">
      <c r="A20" s="195" t="s">
        <v>12</v>
      </c>
      <c r="B20" s="2565">
        <v>0</v>
      </c>
      <c r="C20" s="2565">
        <v>0</v>
      </c>
      <c r="D20" s="2565">
        <v>0</v>
      </c>
      <c r="E20" s="2565">
        <v>201</v>
      </c>
      <c r="F20" s="2565">
        <v>114</v>
      </c>
      <c r="G20" s="2565">
        <v>315</v>
      </c>
      <c r="H20" s="2565">
        <v>86</v>
      </c>
      <c r="I20" s="2565">
        <v>41</v>
      </c>
      <c r="J20" s="2563">
        <v>127</v>
      </c>
      <c r="K20" s="2563">
        <f t="shared" si="3"/>
        <v>287</v>
      </c>
      <c r="L20" s="2563">
        <f t="shared" si="4"/>
        <v>155</v>
      </c>
      <c r="M20" s="2563">
        <f t="shared" si="5"/>
        <v>442</v>
      </c>
      <c r="N20" s="196" t="s">
        <v>107</v>
      </c>
    </row>
    <row r="21" spans="1:14" ht="21.95" customHeight="1" x14ac:dyDescent="0.2">
      <c r="A21" s="195" t="s">
        <v>13</v>
      </c>
      <c r="B21" s="2565">
        <v>34</v>
      </c>
      <c r="C21" s="2565">
        <v>31</v>
      </c>
      <c r="D21" s="2565">
        <v>65</v>
      </c>
      <c r="E21" s="2565">
        <v>605</v>
      </c>
      <c r="F21" s="2565">
        <v>609</v>
      </c>
      <c r="G21" s="2565">
        <v>1214</v>
      </c>
      <c r="H21" s="2565">
        <v>201</v>
      </c>
      <c r="I21" s="2565">
        <v>121</v>
      </c>
      <c r="J21" s="2563">
        <v>322</v>
      </c>
      <c r="K21" s="2563">
        <f t="shared" si="3"/>
        <v>840</v>
      </c>
      <c r="L21" s="2563">
        <f t="shared" si="4"/>
        <v>761</v>
      </c>
      <c r="M21" s="2563">
        <f t="shared" si="5"/>
        <v>1601</v>
      </c>
      <c r="N21" s="196" t="s">
        <v>186</v>
      </c>
    </row>
    <row r="22" spans="1:14" ht="21.95" customHeight="1" x14ac:dyDescent="0.2">
      <c r="A22" s="195" t="s">
        <v>14</v>
      </c>
      <c r="B22" s="2565">
        <v>3</v>
      </c>
      <c r="C22" s="2565">
        <v>0</v>
      </c>
      <c r="D22" s="2565">
        <v>3</v>
      </c>
      <c r="E22" s="2565">
        <v>707</v>
      </c>
      <c r="F22" s="2565">
        <v>592</v>
      </c>
      <c r="G22" s="2565">
        <v>1299</v>
      </c>
      <c r="H22" s="2565">
        <v>279</v>
      </c>
      <c r="I22" s="2565">
        <v>134</v>
      </c>
      <c r="J22" s="2563">
        <v>413</v>
      </c>
      <c r="K22" s="2563">
        <f t="shared" si="3"/>
        <v>989</v>
      </c>
      <c r="L22" s="2563">
        <f t="shared" si="4"/>
        <v>726</v>
      </c>
      <c r="M22" s="2563">
        <f t="shared" si="5"/>
        <v>1715</v>
      </c>
      <c r="N22" s="196" t="s">
        <v>108</v>
      </c>
    </row>
    <row r="23" spans="1:14" ht="21.95" customHeight="1" x14ac:dyDescent="0.2">
      <c r="A23" s="212" t="s">
        <v>174</v>
      </c>
      <c r="B23" s="2570">
        <v>6</v>
      </c>
      <c r="C23" s="2570">
        <v>0</v>
      </c>
      <c r="D23" s="2570">
        <v>6</v>
      </c>
      <c r="E23" s="2570">
        <v>78</v>
      </c>
      <c r="F23" s="2570">
        <v>30</v>
      </c>
      <c r="G23" s="2570">
        <v>108</v>
      </c>
      <c r="H23" s="2570">
        <v>9</v>
      </c>
      <c r="I23" s="2570">
        <v>3</v>
      </c>
      <c r="J23" s="2563">
        <v>12</v>
      </c>
      <c r="K23" s="2563">
        <f t="shared" si="3"/>
        <v>93</v>
      </c>
      <c r="L23" s="2563">
        <f t="shared" si="4"/>
        <v>33</v>
      </c>
      <c r="M23" s="2563">
        <f t="shared" si="5"/>
        <v>126</v>
      </c>
      <c r="N23" s="200" t="s">
        <v>200</v>
      </c>
    </row>
    <row r="24" spans="1:14" ht="21.95" customHeight="1" thickBot="1" x14ac:dyDescent="0.25">
      <c r="A24" s="1992" t="s">
        <v>15</v>
      </c>
      <c r="B24" s="2568">
        <v>171</v>
      </c>
      <c r="C24" s="2568">
        <v>131</v>
      </c>
      <c r="D24" s="2568">
        <v>302</v>
      </c>
      <c r="E24" s="2568">
        <v>965</v>
      </c>
      <c r="F24" s="2568">
        <v>1124</v>
      </c>
      <c r="G24" s="2568">
        <v>2089</v>
      </c>
      <c r="H24" s="2568">
        <v>554</v>
      </c>
      <c r="I24" s="2568">
        <v>453</v>
      </c>
      <c r="J24" s="2568">
        <v>1007</v>
      </c>
      <c r="K24" s="2568">
        <f t="shared" si="3"/>
        <v>1690</v>
      </c>
      <c r="L24" s="2568">
        <f t="shared" si="4"/>
        <v>1708</v>
      </c>
      <c r="M24" s="2568">
        <f t="shared" si="5"/>
        <v>3398</v>
      </c>
      <c r="N24" s="2460" t="s">
        <v>109</v>
      </c>
    </row>
    <row r="25" spans="1:14" ht="21.95" customHeight="1" x14ac:dyDescent="0.2">
      <c r="A25" s="192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</row>
    <row r="26" spans="1:14" ht="21.95" customHeight="1" x14ac:dyDescent="0.2">
      <c r="A26" s="192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</row>
    <row r="27" spans="1:14" ht="21.95" customHeight="1" thickBot="1" x14ac:dyDescent="0.25">
      <c r="A27" s="14" t="s">
        <v>268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2790" t="s">
        <v>420</v>
      </c>
      <c r="M27" s="2790"/>
      <c r="N27" s="2790"/>
    </row>
    <row r="28" spans="1:14" ht="21.95" customHeight="1" thickTop="1" x14ac:dyDescent="0.2">
      <c r="A28" s="2794" t="s">
        <v>0</v>
      </c>
      <c r="B28" s="2797" t="s">
        <v>33</v>
      </c>
      <c r="C28" s="2797"/>
      <c r="D28" s="2797"/>
      <c r="E28" s="2797" t="s">
        <v>1</v>
      </c>
      <c r="F28" s="2797"/>
      <c r="G28" s="2797"/>
      <c r="H28" s="2797" t="s">
        <v>2</v>
      </c>
      <c r="I28" s="2797"/>
      <c r="J28" s="2797"/>
      <c r="K28" s="2797" t="s">
        <v>31</v>
      </c>
      <c r="L28" s="2797"/>
      <c r="M28" s="2797"/>
      <c r="N28" s="2808" t="s">
        <v>101</v>
      </c>
    </row>
    <row r="29" spans="1:14" ht="21.95" customHeight="1" x14ac:dyDescent="0.2">
      <c r="A29" s="2795"/>
      <c r="B29" s="2798" t="s">
        <v>94</v>
      </c>
      <c r="C29" s="2798"/>
      <c r="D29" s="2798"/>
      <c r="E29" s="2798" t="s">
        <v>95</v>
      </c>
      <c r="F29" s="2798"/>
      <c r="G29" s="2798"/>
      <c r="H29" s="2798" t="s">
        <v>96</v>
      </c>
      <c r="I29" s="2798"/>
      <c r="J29" s="2798"/>
      <c r="K29" s="2798" t="s">
        <v>116</v>
      </c>
      <c r="L29" s="2798"/>
      <c r="M29" s="2798"/>
      <c r="N29" s="2809"/>
    </row>
    <row r="30" spans="1:14" ht="21.95" customHeight="1" x14ac:dyDescent="0.2">
      <c r="A30" s="2795"/>
      <c r="B30" s="2559" t="s">
        <v>204</v>
      </c>
      <c r="C30" s="2559" t="s">
        <v>2833</v>
      </c>
      <c r="D30" s="2559" t="s">
        <v>26</v>
      </c>
      <c r="E30" s="2559" t="s">
        <v>204</v>
      </c>
      <c r="F30" s="2559" t="s">
        <v>2833</v>
      </c>
      <c r="G30" s="2559" t="s">
        <v>26</v>
      </c>
      <c r="H30" s="2559" t="s">
        <v>204</v>
      </c>
      <c r="I30" s="2559" t="s">
        <v>2833</v>
      </c>
      <c r="J30" s="2559" t="s">
        <v>26</v>
      </c>
      <c r="K30" s="2559" t="s">
        <v>204</v>
      </c>
      <c r="L30" s="2559" t="s">
        <v>2833</v>
      </c>
      <c r="M30" s="2559" t="s">
        <v>26</v>
      </c>
      <c r="N30" s="2809"/>
    </row>
    <row r="31" spans="1:14" ht="21.95" customHeight="1" thickBot="1" x14ac:dyDescent="0.25">
      <c r="A31" s="2802"/>
      <c r="B31" s="191" t="s">
        <v>181</v>
      </c>
      <c r="C31" s="191" t="s">
        <v>182</v>
      </c>
      <c r="D31" s="191" t="s">
        <v>183</v>
      </c>
      <c r="E31" s="191" t="s">
        <v>181</v>
      </c>
      <c r="F31" s="191" t="s">
        <v>182</v>
      </c>
      <c r="G31" s="191" t="s">
        <v>183</v>
      </c>
      <c r="H31" s="191" t="s">
        <v>181</v>
      </c>
      <c r="I31" s="191" t="s">
        <v>182</v>
      </c>
      <c r="J31" s="191" t="s">
        <v>183</v>
      </c>
      <c r="K31" s="191" t="s">
        <v>181</v>
      </c>
      <c r="L31" s="191" t="s">
        <v>182</v>
      </c>
      <c r="M31" s="191" t="s">
        <v>183</v>
      </c>
      <c r="N31" s="2810"/>
    </row>
    <row r="32" spans="1:14" ht="24" customHeight="1" x14ac:dyDescent="0.2">
      <c r="A32" s="214" t="s">
        <v>173</v>
      </c>
      <c r="B32" s="2563">
        <v>0</v>
      </c>
      <c r="C32" s="2563">
        <v>0</v>
      </c>
      <c r="D32" s="2563">
        <v>0</v>
      </c>
      <c r="E32" s="2563">
        <v>119</v>
      </c>
      <c r="F32" s="2563">
        <v>125</v>
      </c>
      <c r="G32" s="2563">
        <v>244</v>
      </c>
      <c r="H32" s="2563">
        <v>1</v>
      </c>
      <c r="I32" s="2563">
        <v>2</v>
      </c>
      <c r="J32" s="2563">
        <v>3</v>
      </c>
      <c r="K32" s="2563">
        <f>SUM(B32,E32,H32)</f>
        <v>120</v>
      </c>
      <c r="L32" s="2563">
        <f>SUM(C32,F32,I32)</f>
        <v>127</v>
      </c>
      <c r="M32" s="2563">
        <f>SUM(D32,G32,J32)</f>
        <v>247</v>
      </c>
      <c r="N32" s="202" t="s">
        <v>187</v>
      </c>
    </row>
    <row r="33" spans="1:14" ht="24" customHeight="1" x14ac:dyDescent="0.2">
      <c r="A33" s="195" t="s">
        <v>16</v>
      </c>
      <c r="B33" s="2565">
        <v>22</v>
      </c>
      <c r="C33" s="2565">
        <v>23</v>
      </c>
      <c r="D33" s="2565">
        <v>45</v>
      </c>
      <c r="E33" s="2565">
        <v>429</v>
      </c>
      <c r="F33" s="2565">
        <v>609</v>
      </c>
      <c r="G33" s="2565">
        <v>1038</v>
      </c>
      <c r="H33" s="2565">
        <v>200</v>
      </c>
      <c r="I33" s="2565">
        <v>137</v>
      </c>
      <c r="J33" s="2565">
        <v>337</v>
      </c>
      <c r="K33" s="2563">
        <f t="shared" ref="K33:K35" si="6">SUM(B33,E33,H33)</f>
        <v>651</v>
      </c>
      <c r="L33" s="2563">
        <f t="shared" ref="L33:L35" si="7">SUM(C33,F33,I33)</f>
        <v>769</v>
      </c>
      <c r="M33" s="2563">
        <f t="shared" ref="M33:M35" si="8">SUM(D33,G33,J33)</f>
        <v>1420</v>
      </c>
      <c r="N33" s="196" t="s">
        <v>110</v>
      </c>
    </row>
    <row r="34" spans="1:14" ht="24" customHeight="1" x14ac:dyDescent="0.2">
      <c r="A34" s="212" t="s">
        <v>17</v>
      </c>
      <c r="B34" s="2570">
        <v>64</v>
      </c>
      <c r="C34" s="2570">
        <v>36</v>
      </c>
      <c r="D34" s="2570">
        <v>100</v>
      </c>
      <c r="E34" s="2570">
        <v>564</v>
      </c>
      <c r="F34" s="2570">
        <v>536</v>
      </c>
      <c r="G34" s="2565">
        <v>1100</v>
      </c>
      <c r="H34" s="2570">
        <v>150</v>
      </c>
      <c r="I34" s="2570">
        <v>107</v>
      </c>
      <c r="J34" s="2565">
        <v>257</v>
      </c>
      <c r="K34" s="2563">
        <f t="shared" si="6"/>
        <v>778</v>
      </c>
      <c r="L34" s="2563">
        <f t="shared" si="7"/>
        <v>679</v>
      </c>
      <c r="M34" s="2563">
        <f t="shared" si="8"/>
        <v>1457</v>
      </c>
      <c r="N34" s="213" t="s">
        <v>111</v>
      </c>
    </row>
    <row r="35" spans="1:14" ht="24" customHeight="1" x14ac:dyDescent="0.2">
      <c r="A35" s="195" t="s">
        <v>18</v>
      </c>
      <c r="B35" s="2565">
        <v>13</v>
      </c>
      <c r="C35" s="2565">
        <v>5</v>
      </c>
      <c r="D35" s="2565">
        <v>18</v>
      </c>
      <c r="E35" s="2565">
        <v>349</v>
      </c>
      <c r="F35" s="2565">
        <v>390</v>
      </c>
      <c r="G35" s="2565">
        <v>739</v>
      </c>
      <c r="H35" s="2565">
        <v>89</v>
      </c>
      <c r="I35" s="2565">
        <v>129</v>
      </c>
      <c r="J35" s="2565">
        <v>218</v>
      </c>
      <c r="K35" s="2563">
        <f t="shared" si="6"/>
        <v>451</v>
      </c>
      <c r="L35" s="2563">
        <f t="shared" si="7"/>
        <v>524</v>
      </c>
      <c r="M35" s="2563">
        <f t="shared" si="8"/>
        <v>975</v>
      </c>
      <c r="N35" s="196" t="s">
        <v>188</v>
      </c>
    </row>
    <row r="36" spans="1:14" ht="24" customHeight="1" x14ac:dyDescent="0.2">
      <c r="A36" s="195" t="s">
        <v>416</v>
      </c>
      <c r="B36" s="2565">
        <v>0</v>
      </c>
      <c r="C36" s="2565">
        <v>0</v>
      </c>
      <c r="D36" s="2565">
        <v>0</v>
      </c>
      <c r="E36" s="2565">
        <v>8</v>
      </c>
      <c r="F36" s="2565">
        <v>20</v>
      </c>
      <c r="G36" s="2565">
        <v>28</v>
      </c>
      <c r="H36" s="2565">
        <v>0</v>
      </c>
      <c r="I36" s="2565">
        <v>0</v>
      </c>
      <c r="J36" s="2565">
        <v>0</v>
      </c>
      <c r="K36" s="2563">
        <f t="shared" ref="K36:K44" si="9">SUM(B36,E36,H36)</f>
        <v>8</v>
      </c>
      <c r="L36" s="2563">
        <f t="shared" ref="L36:L44" si="10">SUM(C36,F36,I36)</f>
        <v>20</v>
      </c>
      <c r="M36" s="2563">
        <f t="shared" ref="M36:M44" si="11">SUM(D36,G36,J36)</f>
        <v>28</v>
      </c>
      <c r="N36" s="196" t="s">
        <v>417</v>
      </c>
    </row>
    <row r="37" spans="1:14" ht="24" customHeight="1" x14ac:dyDescent="0.2">
      <c r="A37" s="195" t="s">
        <v>20</v>
      </c>
      <c r="B37" s="2565">
        <v>15</v>
      </c>
      <c r="C37" s="2565">
        <v>11</v>
      </c>
      <c r="D37" s="2565">
        <v>26</v>
      </c>
      <c r="E37" s="2565">
        <v>298</v>
      </c>
      <c r="F37" s="2565">
        <v>300</v>
      </c>
      <c r="G37" s="2565">
        <v>598</v>
      </c>
      <c r="H37" s="2565">
        <v>53</v>
      </c>
      <c r="I37" s="2565">
        <v>65</v>
      </c>
      <c r="J37" s="2565">
        <v>118</v>
      </c>
      <c r="K37" s="2563">
        <f t="shared" si="9"/>
        <v>366</v>
      </c>
      <c r="L37" s="2563">
        <f t="shared" si="10"/>
        <v>376</v>
      </c>
      <c r="M37" s="2563">
        <f t="shared" si="11"/>
        <v>742</v>
      </c>
      <c r="N37" s="196" t="s">
        <v>113</v>
      </c>
    </row>
    <row r="38" spans="1:14" ht="24" customHeight="1" x14ac:dyDescent="0.2">
      <c r="A38" s="195" t="s">
        <v>19</v>
      </c>
      <c r="B38" s="2565">
        <v>9</v>
      </c>
      <c r="C38" s="2565">
        <v>0</v>
      </c>
      <c r="D38" s="2565">
        <v>9</v>
      </c>
      <c r="E38" s="2565">
        <v>225</v>
      </c>
      <c r="F38" s="2565">
        <v>227</v>
      </c>
      <c r="G38" s="2565">
        <v>452</v>
      </c>
      <c r="H38" s="2565">
        <v>48</v>
      </c>
      <c r="I38" s="2565">
        <v>41</v>
      </c>
      <c r="J38" s="2565">
        <v>89</v>
      </c>
      <c r="K38" s="2563">
        <f t="shared" si="9"/>
        <v>282</v>
      </c>
      <c r="L38" s="2563">
        <f t="shared" si="10"/>
        <v>268</v>
      </c>
      <c r="M38" s="2563">
        <f t="shared" si="11"/>
        <v>550</v>
      </c>
      <c r="N38" s="196" t="s">
        <v>112</v>
      </c>
    </row>
    <row r="39" spans="1:14" ht="24" customHeight="1" x14ac:dyDescent="0.2">
      <c r="A39" s="195" t="s">
        <v>22</v>
      </c>
      <c r="B39" s="2565">
        <v>0</v>
      </c>
      <c r="C39" s="2565">
        <v>0</v>
      </c>
      <c r="D39" s="2565">
        <v>0</v>
      </c>
      <c r="E39" s="2565">
        <v>142</v>
      </c>
      <c r="F39" s="2565">
        <v>201</v>
      </c>
      <c r="G39" s="2565">
        <v>343</v>
      </c>
      <c r="H39" s="2565">
        <v>0</v>
      </c>
      <c r="I39" s="2565">
        <v>0</v>
      </c>
      <c r="J39" s="2565">
        <v>0</v>
      </c>
      <c r="K39" s="2563">
        <f t="shared" si="9"/>
        <v>142</v>
      </c>
      <c r="L39" s="2563">
        <f t="shared" si="10"/>
        <v>201</v>
      </c>
      <c r="M39" s="2563">
        <f t="shared" si="11"/>
        <v>343</v>
      </c>
      <c r="N39" s="196" t="s">
        <v>115</v>
      </c>
    </row>
    <row r="40" spans="1:14" ht="24" customHeight="1" x14ac:dyDescent="0.2">
      <c r="A40" s="195" t="s">
        <v>21</v>
      </c>
      <c r="B40" s="2565">
        <v>0</v>
      </c>
      <c r="C40" s="2565">
        <v>0</v>
      </c>
      <c r="D40" s="2565">
        <v>0</v>
      </c>
      <c r="E40" s="2565">
        <v>91</v>
      </c>
      <c r="F40" s="2565">
        <v>135</v>
      </c>
      <c r="G40" s="2565">
        <v>226</v>
      </c>
      <c r="H40" s="2565">
        <v>10</v>
      </c>
      <c r="I40" s="2565">
        <v>11</v>
      </c>
      <c r="J40" s="2565">
        <v>21</v>
      </c>
      <c r="K40" s="2563">
        <f t="shared" si="9"/>
        <v>101</v>
      </c>
      <c r="L40" s="2563">
        <f t="shared" si="10"/>
        <v>146</v>
      </c>
      <c r="M40" s="2563">
        <f t="shared" si="11"/>
        <v>247</v>
      </c>
      <c r="N40" s="196" t="s">
        <v>114</v>
      </c>
    </row>
    <row r="41" spans="1:14" ht="41.25" customHeight="1" x14ac:dyDescent="0.2">
      <c r="A41" s="195" t="s">
        <v>169</v>
      </c>
      <c r="B41" s="2565">
        <v>0</v>
      </c>
      <c r="C41" s="2565">
        <v>0</v>
      </c>
      <c r="D41" s="2565">
        <v>0</v>
      </c>
      <c r="E41" s="2565">
        <v>69</v>
      </c>
      <c r="F41" s="2565">
        <v>52</v>
      </c>
      <c r="G41" s="2565">
        <v>121</v>
      </c>
      <c r="H41" s="2565">
        <v>0</v>
      </c>
      <c r="I41" s="2565">
        <v>0</v>
      </c>
      <c r="J41" s="2565">
        <v>0</v>
      </c>
      <c r="K41" s="2563">
        <f t="shared" si="9"/>
        <v>69</v>
      </c>
      <c r="L41" s="2563">
        <f t="shared" si="10"/>
        <v>52</v>
      </c>
      <c r="M41" s="2563">
        <f t="shared" si="11"/>
        <v>121</v>
      </c>
      <c r="N41" s="186" t="s">
        <v>196</v>
      </c>
    </row>
    <row r="42" spans="1:14" ht="35.25" customHeight="1" x14ac:dyDescent="0.2">
      <c r="A42" s="195" t="s">
        <v>170</v>
      </c>
      <c r="B42" s="2565">
        <v>0</v>
      </c>
      <c r="C42" s="2565">
        <v>0</v>
      </c>
      <c r="D42" s="2565">
        <v>0</v>
      </c>
      <c r="E42" s="2565">
        <v>208</v>
      </c>
      <c r="F42" s="2565">
        <v>247</v>
      </c>
      <c r="G42" s="2565">
        <v>455</v>
      </c>
      <c r="H42" s="2565">
        <v>15</v>
      </c>
      <c r="I42" s="2565">
        <v>14</v>
      </c>
      <c r="J42" s="2565">
        <v>29</v>
      </c>
      <c r="K42" s="2563">
        <f t="shared" si="9"/>
        <v>223</v>
      </c>
      <c r="L42" s="2563">
        <f t="shared" si="10"/>
        <v>261</v>
      </c>
      <c r="M42" s="2563">
        <f t="shared" si="11"/>
        <v>484</v>
      </c>
      <c r="N42" s="186" t="s">
        <v>197</v>
      </c>
    </row>
    <row r="43" spans="1:14" ht="38.25" customHeight="1" x14ac:dyDescent="0.2">
      <c r="A43" s="195" t="s">
        <v>172</v>
      </c>
      <c r="B43" s="2565">
        <v>1</v>
      </c>
      <c r="C43" s="2565">
        <v>1</v>
      </c>
      <c r="D43" s="2565">
        <v>2</v>
      </c>
      <c r="E43" s="2565">
        <v>100</v>
      </c>
      <c r="F43" s="2565">
        <v>80</v>
      </c>
      <c r="G43" s="2565">
        <v>180</v>
      </c>
      <c r="H43" s="2565">
        <v>5</v>
      </c>
      <c r="I43" s="2565">
        <v>7</v>
      </c>
      <c r="J43" s="2565">
        <v>12</v>
      </c>
      <c r="K43" s="2563">
        <f t="shared" si="9"/>
        <v>106</v>
      </c>
      <c r="L43" s="2563">
        <f t="shared" si="10"/>
        <v>88</v>
      </c>
      <c r="M43" s="2563">
        <f t="shared" si="11"/>
        <v>194</v>
      </c>
      <c r="N43" s="186" t="s">
        <v>199</v>
      </c>
    </row>
    <row r="44" spans="1:14" ht="45" customHeight="1" thickBot="1" x14ac:dyDescent="0.25">
      <c r="A44" s="192" t="s">
        <v>171</v>
      </c>
      <c r="B44" s="2570">
        <v>6</v>
      </c>
      <c r="C44" s="2570">
        <v>5</v>
      </c>
      <c r="D44" s="2570">
        <v>11</v>
      </c>
      <c r="E44" s="2570">
        <v>54</v>
      </c>
      <c r="F44" s="2570">
        <v>81</v>
      </c>
      <c r="G44" s="2570">
        <v>135</v>
      </c>
      <c r="H44" s="2570">
        <v>0</v>
      </c>
      <c r="I44" s="2570">
        <v>0</v>
      </c>
      <c r="J44" s="2570">
        <v>0</v>
      </c>
      <c r="K44" s="2563">
        <f t="shared" si="9"/>
        <v>60</v>
      </c>
      <c r="L44" s="2563">
        <f t="shared" si="10"/>
        <v>86</v>
      </c>
      <c r="M44" s="2563">
        <f t="shared" si="11"/>
        <v>146</v>
      </c>
      <c r="N44" s="215" t="s">
        <v>198</v>
      </c>
    </row>
    <row r="45" spans="1:14" ht="21.95" customHeight="1" thickBot="1" x14ac:dyDescent="0.25">
      <c r="A45" s="204" t="s">
        <v>23</v>
      </c>
      <c r="B45" s="523">
        <f t="shared" ref="B45:M45" si="12">SUM(B8:B24,B32:B44)</f>
        <v>1338</v>
      </c>
      <c r="C45" s="523">
        <f t="shared" si="12"/>
        <v>1107</v>
      </c>
      <c r="D45" s="523">
        <f t="shared" si="12"/>
        <v>2445</v>
      </c>
      <c r="E45" s="523">
        <f t="shared" si="12"/>
        <v>14338</v>
      </c>
      <c r="F45" s="523">
        <f t="shared" si="12"/>
        <v>15420</v>
      </c>
      <c r="G45" s="523">
        <f t="shared" si="12"/>
        <v>29758</v>
      </c>
      <c r="H45" s="523">
        <f t="shared" si="12"/>
        <v>7796</v>
      </c>
      <c r="I45" s="523">
        <f t="shared" si="12"/>
        <v>6233</v>
      </c>
      <c r="J45" s="523">
        <f t="shared" si="12"/>
        <v>14029</v>
      </c>
      <c r="K45" s="523">
        <f t="shared" si="12"/>
        <v>23472</v>
      </c>
      <c r="L45" s="523">
        <f t="shared" si="12"/>
        <v>22760</v>
      </c>
      <c r="M45" s="523">
        <f t="shared" si="12"/>
        <v>46232</v>
      </c>
      <c r="N45" s="204" t="s">
        <v>116</v>
      </c>
    </row>
    <row r="46" spans="1:14" ht="15" customHeight="1" thickTop="1" x14ac:dyDescent="0.2"/>
    <row r="48" spans="1:14" ht="24.75" customHeight="1" x14ac:dyDescent="0.3"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</row>
  </sheetData>
  <mergeCells count="23">
    <mergeCell ref="N28:N31"/>
    <mergeCell ref="L27:N27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B29:D29"/>
    <mergeCell ref="E29:G29"/>
    <mergeCell ref="H29:J29"/>
    <mergeCell ref="K29:M29"/>
    <mergeCell ref="A28:A31"/>
    <mergeCell ref="B28:D28"/>
    <mergeCell ref="E28:G28"/>
    <mergeCell ref="H28:J28"/>
    <mergeCell ref="K28:M28"/>
  </mergeCells>
  <printOptions horizontalCentered="1"/>
  <pageMargins left="0.62992125984251968" right="0.70866141732283472" top="1.1417322834645669" bottom="0.9055118110236221" header="1.1417322834645669" footer="0.9055118110236221"/>
  <pageSetup paperSize="9" scale="75" firstPageNumber="13" orientation="landscape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1"/>
  <sheetViews>
    <sheetView rightToLeft="1" view="pageBreakPreview" topLeftCell="A7" zoomScale="85" zoomScaleNormal="75" zoomScaleSheetLayoutView="85" workbookViewId="0">
      <selection activeCell="B17" sqref="B17:D17"/>
    </sheetView>
  </sheetViews>
  <sheetFormatPr defaultColWidth="6.7109375" defaultRowHeight="15" customHeight="1" x14ac:dyDescent="0.25"/>
  <cols>
    <col min="1" max="1" width="26.5703125" style="278" customWidth="1"/>
    <col min="2" max="10" width="8" style="278" customWidth="1"/>
    <col min="11" max="12" width="8" style="288" customWidth="1"/>
    <col min="13" max="13" width="9" style="288" customWidth="1"/>
    <col min="14" max="14" width="31.28515625" style="701" customWidth="1"/>
    <col min="15" max="16384" width="6.7109375" style="701"/>
  </cols>
  <sheetData>
    <row r="1" spans="1:14" ht="26.25" customHeight="1" x14ac:dyDescent="0.25">
      <c r="A1" s="3039" t="s">
        <v>2376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36" customHeight="1" x14ac:dyDescent="0.25">
      <c r="A2" s="2798" t="s">
        <v>2377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26.25" customHeight="1" thickBot="1" x14ac:dyDescent="0.3">
      <c r="A3" s="794" t="s">
        <v>2150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800" t="s">
        <v>2151</v>
      </c>
    </row>
    <row r="4" spans="1:14" ht="26.25" customHeight="1" thickTop="1" x14ac:dyDescent="0.25">
      <c r="A4" s="3326" t="s">
        <v>1993</v>
      </c>
      <c r="B4" s="3329" t="s">
        <v>33</v>
      </c>
      <c r="C4" s="3329"/>
      <c r="D4" s="3329"/>
      <c r="E4" s="3329" t="s">
        <v>1</v>
      </c>
      <c r="F4" s="3329"/>
      <c r="G4" s="3329"/>
      <c r="H4" s="3329" t="s">
        <v>2</v>
      </c>
      <c r="I4" s="3329"/>
      <c r="J4" s="3329"/>
      <c r="K4" s="3301" t="s">
        <v>31</v>
      </c>
      <c r="L4" s="3301"/>
      <c r="M4" s="3301"/>
      <c r="N4" s="3330" t="s">
        <v>1994</v>
      </c>
    </row>
    <row r="5" spans="1:14" ht="28.5" customHeight="1" x14ac:dyDescent="0.25">
      <c r="A5" s="3327"/>
      <c r="B5" s="3240" t="s">
        <v>94</v>
      </c>
      <c r="C5" s="3240"/>
      <c r="D5" s="3240"/>
      <c r="E5" s="3240" t="s">
        <v>95</v>
      </c>
      <c r="F5" s="3240"/>
      <c r="G5" s="3240"/>
      <c r="H5" s="3240" t="s">
        <v>96</v>
      </c>
      <c r="I5" s="3240"/>
      <c r="J5" s="3240"/>
      <c r="K5" s="2827" t="s">
        <v>116</v>
      </c>
      <c r="L5" s="2827"/>
      <c r="M5" s="2827"/>
      <c r="N5" s="3331"/>
    </row>
    <row r="6" spans="1:14" ht="24.95" customHeight="1" x14ac:dyDescent="0.25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31"/>
    </row>
    <row r="7" spans="1:14" ht="27" customHeight="1" thickBot="1" x14ac:dyDescent="0.3">
      <c r="A7" s="3328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332"/>
    </row>
    <row r="8" spans="1:14" s="704" customFormat="1" ht="49.5" customHeight="1" thickBot="1" x14ac:dyDescent="0.3">
      <c r="A8" s="702" t="s">
        <v>1509</v>
      </c>
      <c r="B8" s="2648">
        <v>13</v>
      </c>
      <c r="C8" s="2648">
        <v>12</v>
      </c>
      <c r="D8" s="2648">
        <f>SUM(B8:C8)</f>
        <v>25</v>
      </c>
      <c r="E8" s="2648">
        <f t="shared" ref="E8:M8" si="0">SUM(C8:D8)</f>
        <v>37</v>
      </c>
      <c r="F8" s="2648">
        <f t="shared" si="0"/>
        <v>62</v>
      </c>
      <c r="G8" s="2648">
        <f t="shared" si="0"/>
        <v>99</v>
      </c>
      <c r="H8" s="2648">
        <f t="shared" si="0"/>
        <v>161</v>
      </c>
      <c r="I8" s="2648">
        <f t="shared" si="0"/>
        <v>260</v>
      </c>
      <c r="J8" s="2648">
        <f t="shared" si="0"/>
        <v>421</v>
      </c>
      <c r="K8" s="2648">
        <f t="shared" si="0"/>
        <v>681</v>
      </c>
      <c r="L8" s="2648">
        <f t="shared" si="0"/>
        <v>1102</v>
      </c>
      <c r="M8" s="2648">
        <f t="shared" si="0"/>
        <v>1783</v>
      </c>
      <c r="N8" s="2527" t="s">
        <v>1510</v>
      </c>
    </row>
    <row r="9" spans="1:14" s="704" customFormat="1" ht="45" customHeight="1" thickBot="1" x14ac:dyDescent="0.3">
      <c r="A9" s="488" t="s">
        <v>1996</v>
      </c>
      <c r="B9" s="2649">
        <f>SUM(B8)</f>
        <v>13</v>
      </c>
      <c r="C9" s="2649">
        <f t="shared" ref="C9:M9" si="1">SUM(C8)</f>
        <v>12</v>
      </c>
      <c r="D9" s="2649">
        <f t="shared" si="1"/>
        <v>25</v>
      </c>
      <c r="E9" s="2649">
        <f t="shared" si="1"/>
        <v>37</v>
      </c>
      <c r="F9" s="2649">
        <f t="shared" si="1"/>
        <v>62</v>
      </c>
      <c r="G9" s="2649">
        <f t="shared" si="1"/>
        <v>99</v>
      </c>
      <c r="H9" s="2649">
        <f t="shared" si="1"/>
        <v>161</v>
      </c>
      <c r="I9" s="2649">
        <f t="shared" si="1"/>
        <v>260</v>
      </c>
      <c r="J9" s="2649">
        <f t="shared" si="1"/>
        <v>421</v>
      </c>
      <c r="K9" s="2649">
        <f t="shared" si="1"/>
        <v>681</v>
      </c>
      <c r="L9" s="2649">
        <f t="shared" si="1"/>
        <v>1102</v>
      </c>
      <c r="M9" s="2649">
        <f t="shared" si="1"/>
        <v>1783</v>
      </c>
      <c r="N9" s="705" t="s">
        <v>1997</v>
      </c>
    </row>
    <row r="10" spans="1:14" ht="15" customHeight="1" thickTop="1" x14ac:dyDescent="0.25"/>
    <row r="11" spans="1:14" ht="15" customHeight="1" x14ac:dyDescent="0.25">
      <c r="A11" s="3333"/>
      <c r="B11" s="3333"/>
      <c r="C11" s="3333"/>
      <c r="D11" s="3333"/>
      <c r="E11" s="3333"/>
      <c r="F11" s="3333"/>
      <c r="G11" s="3333"/>
      <c r="H11" s="3333"/>
      <c r="I11" s="3333"/>
      <c r="J11" s="3333"/>
      <c r="K11" s="3333"/>
      <c r="L11" s="3333"/>
      <c r="M11" s="3333"/>
    </row>
    <row r="12" spans="1:14" ht="30.75" customHeight="1" x14ac:dyDescent="0.25">
      <c r="A12" s="3039" t="s">
        <v>2378</v>
      </c>
      <c r="B12" s="3039"/>
      <c r="C12" s="3039"/>
      <c r="D12" s="3039"/>
      <c r="E12" s="3039"/>
      <c r="F12" s="3039"/>
      <c r="G12" s="3039"/>
      <c r="H12" s="3039"/>
      <c r="I12" s="3039"/>
      <c r="J12" s="3039"/>
      <c r="K12" s="3039"/>
      <c r="L12" s="3039"/>
      <c r="M12" s="3039"/>
      <c r="N12" s="3039"/>
    </row>
    <row r="13" spans="1:14" ht="38.25" customHeight="1" x14ac:dyDescent="0.25">
      <c r="A13" s="2798" t="s">
        <v>2379</v>
      </c>
      <c r="B13" s="2798"/>
      <c r="C13" s="2798"/>
      <c r="D13" s="2798"/>
      <c r="E13" s="2798"/>
      <c r="F13" s="2798"/>
      <c r="G13" s="2798"/>
      <c r="H13" s="2798"/>
      <c r="I13" s="2798"/>
      <c r="J13" s="2798"/>
      <c r="K13" s="2798"/>
      <c r="L13" s="2798"/>
      <c r="M13" s="2798"/>
      <c r="N13" s="2798"/>
    </row>
    <row r="14" spans="1:14" ht="21" customHeight="1" thickBot="1" x14ac:dyDescent="0.3">
      <c r="A14" s="2011" t="s">
        <v>2152</v>
      </c>
      <c r="B14" s="2011"/>
      <c r="C14" s="2011"/>
      <c r="D14" s="2011"/>
      <c r="E14" s="2011"/>
      <c r="F14" s="2011"/>
      <c r="G14" s="2011"/>
      <c r="H14" s="2011"/>
      <c r="I14" s="2011"/>
      <c r="J14" s="2011"/>
      <c r="K14" s="2011"/>
      <c r="L14" s="2011"/>
      <c r="M14" s="2011"/>
      <c r="N14" s="2030" t="s">
        <v>2153</v>
      </c>
    </row>
    <row r="15" spans="1:14" ht="15" customHeight="1" thickTop="1" x14ac:dyDescent="0.25">
      <c r="A15" s="3326" t="s">
        <v>1993</v>
      </c>
      <c r="B15" s="3329" t="s">
        <v>33</v>
      </c>
      <c r="C15" s="3329"/>
      <c r="D15" s="3329"/>
      <c r="E15" s="3329" t="s">
        <v>1</v>
      </c>
      <c r="F15" s="3329"/>
      <c r="G15" s="3329"/>
      <c r="H15" s="3329" t="s">
        <v>2</v>
      </c>
      <c r="I15" s="3329"/>
      <c r="J15" s="3329"/>
      <c r="K15" s="3301" t="s">
        <v>31</v>
      </c>
      <c r="L15" s="3301"/>
      <c r="M15" s="3301"/>
      <c r="N15" s="3330" t="s">
        <v>1994</v>
      </c>
    </row>
    <row r="16" spans="1:14" ht="15" customHeight="1" x14ac:dyDescent="0.25">
      <c r="A16" s="3327"/>
      <c r="B16" s="3240" t="s">
        <v>94</v>
      </c>
      <c r="C16" s="3240"/>
      <c r="D16" s="3240"/>
      <c r="E16" s="3240" t="s">
        <v>95</v>
      </c>
      <c r="F16" s="3240"/>
      <c r="G16" s="3240"/>
      <c r="H16" s="3240" t="s">
        <v>96</v>
      </c>
      <c r="I16" s="3240"/>
      <c r="J16" s="3240"/>
      <c r="K16" s="2827" t="s">
        <v>116</v>
      </c>
      <c r="L16" s="2827"/>
      <c r="M16" s="2827"/>
      <c r="N16" s="3331"/>
    </row>
    <row r="17" spans="1:14" ht="15" customHeight="1" x14ac:dyDescent="0.25">
      <c r="A17" s="3327"/>
      <c r="B17" s="2559" t="s">
        <v>204</v>
      </c>
      <c r="C17" s="2559" t="s">
        <v>2833</v>
      </c>
      <c r="D17" s="2559" t="s">
        <v>26</v>
      </c>
      <c r="E17" s="2559" t="s">
        <v>204</v>
      </c>
      <c r="F17" s="2559" t="s">
        <v>2833</v>
      </c>
      <c r="G17" s="2559" t="s">
        <v>26</v>
      </c>
      <c r="H17" s="2559" t="s">
        <v>204</v>
      </c>
      <c r="I17" s="2559" t="s">
        <v>2833</v>
      </c>
      <c r="J17" s="2559" t="s">
        <v>26</v>
      </c>
      <c r="K17" s="2559" t="s">
        <v>204</v>
      </c>
      <c r="L17" s="2559" t="s">
        <v>2833</v>
      </c>
      <c r="M17" s="2559" t="s">
        <v>26</v>
      </c>
      <c r="N17" s="3331"/>
    </row>
    <row r="18" spans="1:14" ht="15" customHeight="1" thickBot="1" x14ac:dyDescent="0.3">
      <c r="A18" s="3328"/>
      <c r="B18" s="79" t="s">
        <v>181</v>
      </c>
      <c r="C18" s="79" t="s">
        <v>182</v>
      </c>
      <c r="D18" s="79" t="s">
        <v>183</v>
      </c>
      <c r="E18" s="79" t="s">
        <v>181</v>
      </c>
      <c r="F18" s="79" t="s">
        <v>182</v>
      </c>
      <c r="G18" s="79" t="s">
        <v>183</v>
      </c>
      <c r="H18" s="79" t="s">
        <v>181</v>
      </c>
      <c r="I18" s="79" t="s">
        <v>182</v>
      </c>
      <c r="J18" s="79" t="s">
        <v>183</v>
      </c>
      <c r="K18" s="79" t="s">
        <v>181</v>
      </c>
      <c r="L18" s="79" t="s">
        <v>182</v>
      </c>
      <c r="M18" s="79" t="s">
        <v>183</v>
      </c>
      <c r="N18" s="3332"/>
    </row>
    <row r="19" spans="1:14" ht="38.25" customHeight="1" thickBot="1" x14ac:dyDescent="0.3">
      <c r="A19" s="702" t="s">
        <v>1509</v>
      </c>
      <c r="B19" s="2648">
        <v>0</v>
      </c>
      <c r="C19" s="2648">
        <v>1</v>
      </c>
      <c r="D19" s="2648">
        <v>1</v>
      </c>
      <c r="E19" s="2648">
        <v>0</v>
      </c>
      <c r="F19" s="2648">
        <v>0</v>
      </c>
      <c r="G19" s="2648">
        <v>0</v>
      </c>
      <c r="H19" s="2648">
        <v>0</v>
      </c>
      <c r="I19" s="2648">
        <v>0</v>
      </c>
      <c r="J19" s="2648">
        <v>0</v>
      </c>
      <c r="K19" s="2648">
        <f>SUM(B19,E19,H19)</f>
        <v>0</v>
      </c>
      <c r="L19" s="2648">
        <f>SUM(C19,F19,I19)</f>
        <v>1</v>
      </c>
      <c r="M19" s="2648">
        <f>SUM(K19:L19)</f>
        <v>1</v>
      </c>
      <c r="N19" s="2527" t="s">
        <v>1510</v>
      </c>
    </row>
    <row r="20" spans="1:14" ht="36" customHeight="1" thickBot="1" x14ac:dyDescent="0.3">
      <c r="A20" s="488" t="s">
        <v>1996</v>
      </c>
      <c r="B20" s="2649">
        <f>SUM(B19)</f>
        <v>0</v>
      </c>
      <c r="C20" s="2649">
        <f t="shared" ref="C20:M20" si="2">SUM(C19)</f>
        <v>1</v>
      </c>
      <c r="D20" s="2649">
        <f t="shared" si="2"/>
        <v>1</v>
      </c>
      <c r="E20" s="2649">
        <f t="shared" si="2"/>
        <v>0</v>
      </c>
      <c r="F20" s="2649">
        <f t="shared" si="2"/>
        <v>0</v>
      </c>
      <c r="G20" s="2649">
        <f t="shared" si="2"/>
        <v>0</v>
      </c>
      <c r="H20" s="2649">
        <f t="shared" si="2"/>
        <v>0</v>
      </c>
      <c r="I20" s="2649">
        <f t="shared" si="2"/>
        <v>0</v>
      </c>
      <c r="J20" s="2649">
        <f t="shared" si="2"/>
        <v>0</v>
      </c>
      <c r="K20" s="2649">
        <f t="shared" si="2"/>
        <v>0</v>
      </c>
      <c r="L20" s="2649">
        <f t="shared" si="2"/>
        <v>1</v>
      </c>
      <c r="M20" s="2649">
        <f t="shared" si="2"/>
        <v>1</v>
      </c>
      <c r="N20" s="705" t="s">
        <v>1997</v>
      </c>
    </row>
    <row r="21" spans="1:14" ht="15" customHeight="1" thickTop="1" x14ac:dyDescent="0.25"/>
  </sheetData>
  <mergeCells count="25">
    <mergeCell ref="H5:J5"/>
    <mergeCell ref="K5:M5"/>
    <mergeCell ref="A11:M11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A12:N12"/>
    <mergeCell ref="A13:N13"/>
    <mergeCell ref="A15:A18"/>
    <mergeCell ref="B15:D15"/>
    <mergeCell ref="E15:G15"/>
    <mergeCell ref="H15:J15"/>
    <mergeCell ref="K15:M15"/>
    <mergeCell ref="N15:N18"/>
    <mergeCell ref="B16:D16"/>
    <mergeCell ref="E16:G16"/>
    <mergeCell ref="H16:J16"/>
    <mergeCell ref="K16:M16"/>
  </mergeCells>
  <printOptions horizontalCentered="1"/>
  <pageMargins left="0.643700787" right="0.643700787" top="0.78740157480314998" bottom="0.643700787" header="0.78740157480314998" footer="0.643700787"/>
  <pageSetup paperSize="9" scale="85" firstPageNumber="147" orientation="landscape" useFirstPageNumber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23"/>
  <sheetViews>
    <sheetView rightToLeft="1" view="pageBreakPreview" zoomScale="80" zoomScaleNormal="80" zoomScaleSheetLayoutView="80" workbookViewId="0">
      <selection activeCell="D6" sqref="D6:F6"/>
    </sheetView>
  </sheetViews>
  <sheetFormatPr defaultRowHeight="12.75" x14ac:dyDescent="0.2"/>
  <cols>
    <col min="1" max="1" width="11.7109375" customWidth="1"/>
    <col min="2" max="2" width="11" bestFit="1" customWidth="1"/>
    <col min="3" max="3" width="13.85546875" bestFit="1" customWidth="1"/>
    <col min="4" max="4" width="6.7109375" customWidth="1"/>
    <col min="5" max="14" width="7.42578125" customWidth="1"/>
    <col min="15" max="15" width="6.85546875" customWidth="1"/>
    <col min="16" max="16" width="15.85546875" customWidth="1"/>
    <col min="17" max="17" width="21.140625" customWidth="1"/>
    <col min="18" max="19" width="15" customWidth="1"/>
  </cols>
  <sheetData>
    <row r="1" spans="1:18" ht="33" customHeight="1" x14ac:dyDescent="0.2">
      <c r="A1" s="3188" t="s">
        <v>2380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42" customHeight="1" x14ac:dyDescent="0.2">
      <c r="A2" s="3189" t="s">
        <v>2381</v>
      </c>
      <c r="B2" s="3189"/>
      <c r="C2" s="3189"/>
      <c r="D2" s="3189"/>
      <c r="E2" s="3189"/>
      <c r="F2" s="3189"/>
      <c r="G2" s="3189"/>
      <c r="H2" s="3189"/>
      <c r="I2" s="3189"/>
      <c r="J2" s="3189"/>
      <c r="K2" s="3189"/>
      <c r="L2" s="3189"/>
      <c r="M2" s="3189"/>
      <c r="N2" s="3189"/>
      <c r="O2" s="3189"/>
      <c r="P2" s="3189"/>
      <c r="Q2" s="3189"/>
      <c r="R2" s="3189"/>
    </row>
    <row r="3" spans="1:18" ht="42" customHeight="1" thickBot="1" x14ac:dyDescent="0.25">
      <c r="A3" s="120" t="s">
        <v>2720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3266" t="s">
        <v>2154</v>
      </c>
      <c r="R3" s="3266"/>
    </row>
    <row r="4" spans="1:18" ht="18.75" thickTop="1" x14ac:dyDescent="0.25">
      <c r="A4" s="3336" t="s">
        <v>1993</v>
      </c>
      <c r="B4" s="3194" t="s">
        <v>86</v>
      </c>
      <c r="C4" s="3338" t="s">
        <v>45</v>
      </c>
      <c r="D4" s="3338" t="s">
        <v>33</v>
      </c>
      <c r="E4" s="3338"/>
      <c r="F4" s="3338"/>
      <c r="G4" s="3338" t="s">
        <v>1</v>
      </c>
      <c r="H4" s="3338"/>
      <c r="I4" s="3338"/>
      <c r="J4" s="3338" t="s">
        <v>2</v>
      </c>
      <c r="K4" s="3338"/>
      <c r="L4" s="3338"/>
      <c r="M4" s="3301" t="s">
        <v>31</v>
      </c>
      <c r="N4" s="3301"/>
      <c r="O4" s="3301"/>
      <c r="P4" s="3340" t="s">
        <v>99</v>
      </c>
      <c r="Q4" s="3221" t="s">
        <v>126</v>
      </c>
      <c r="R4" s="3218" t="s">
        <v>1994</v>
      </c>
    </row>
    <row r="5" spans="1:18" ht="23.25" customHeight="1" x14ac:dyDescent="0.2">
      <c r="A5" s="3190"/>
      <c r="B5" s="3224"/>
      <c r="C5" s="3235"/>
      <c r="D5" s="3240" t="s">
        <v>94</v>
      </c>
      <c r="E5" s="3240"/>
      <c r="F5" s="3240"/>
      <c r="G5" s="3240" t="s">
        <v>95</v>
      </c>
      <c r="H5" s="3240"/>
      <c r="I5" s="3240"/>
      <c r="J5" s="3240" t="s">
        <v>96</v>
      </c>
      <c r="K5" s="3240"/>
      <c r="L5" s="3240"/>
      <c r="M5" s="2827" t="s">
        <v>116</v>
      </c>
      <c r="N5" s="2827"/>
      <c r="O5" s="2827"/>
      <c r="P5" s="3276"/>
      <c r="Q5" s="3222"/>
      <c r="R5" s="3219"/>
    </row>
    <row r="6" spans="1:18" ht="23.25" customHeight="1" x14ac:dyDescent="0.2">
      <c r="A6" s="3190"/>
      <c r="B6" s="3224"/>
      <c r="C6" s="3235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76"/>
      <c r="Q6" s="3222"/>
      <c r="R6" s="3219"/>
    </row>
    <row r="7" spans="1:18" ht="23.25" customHeight="1" thickBot="1" x14ac:dyDescent="0.25">
      <c r="A7" s="3337"/>
      <c r="B7" s="3225"/>
      <c r="C7" s="333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341"/>
      <c r="Q7" s="3223"/>
      <c r="R7" s="3220"/>
    </row>
    <row r="8" spans="1:18" ht="62.25" customHeight="1" thickBot="1" x14ac:dyDescent="0.25">
      <c r="A8" s="1990" t="s">
        <v>1511</v>
      </c>
      <c r="B8" s="1349" t="s">
        <v>1998</v>
      </c>
      <c r="C8" s="1349" t="s">
        <v>1998</v>
      </c>
      <c r="D8" s="2650">
        <v>13</v>
      </c>
      <c r="E8" s="2650">
        <v>12</v>
      </c>
      <c r="F8" s="2650">
        <f>SUM(D8:E8)</f>
        <v>25</v>
      </c>
      <c r="G8" s="2650">
        <f t="shared" ref="G8:O8" si="0">SUM(E8:F8)</f>
        <v>37</v>
      </c>
      <c r="H8" s="2650">
        <f t="shared" si="0"/>
        <v>62</v>
      </c>
      <c r="I8" s="2650">
        <f t="shared" si="0"/>
        <v>99</v>
      </c>
      <c r="J8" s="2650">
        <f t="shared" si="0"/>
        <v>161</v>
      </c>
      <c r="K8" s="2650">
        <f t="shared" si="0"/>
        <v>260</v>
      </c>
      <c r="L8" s="2650">
        <f t="shared" si="0"/>
        <v>421</v>
      </c>
      <c r="M8" s="2650">
        <f t="shared" si="0"/>
        <v>681</v>
      </c>
      <c r="N8" s="2650">
        <f t="shared" si="0"/>
        <v>1102</v>
      </c>
      <c r="O8" s="2650">
        <f t="shared" si="0"/>
        <v>1783</v>
      </c>
      <c r="P8" s="1350" t="s">
        <v>1999</v>
      </c>
      <c r="Q8" s="1350" t="s">
        <v>1999</v>
      </c>
      <c r="R8" s="1055" t="s">
        <v>1510</v>
      </c>
    </row>
    <row r="9" spans="1:18" ht="33" customHeight="1" thickBot="1" x14ac:dyDescent="0.25">
      <c r="A9" s="3335" t="s">
        <v>1996</v>
      </c>
      <c r="B9" s="3335"/>
      <c r="C9" s="3335"/>
      <c r="D9" s="2651">
        <f t="shared" ref="D9:O9" si="1">SUM(D8:D8)</f>
        <v>13</v>
      </c>
      <c r="E9" s="2651">
        <f t="shared" si="1"/>
        <v>12</v>
      </c>
      <c r="F9" s="2651">
        <f t="shared" si="1"/>
        <v>25</v>
      </c>
      <c r="G9" s="2651">
        <f t="shared" si="1"/>
        <v>37</v>
      </c>
      <c r="H9" s="2651">
        <f t="shared" si="1"/>
        <v>62</v>
      </c>
      <c r="I9" s="2651">
        <f t="shared" si="1"/>
        <v>99</v>
      </c>
      <c r="J9" s="2651">
        <f t="shared" si="1"/>
        <v>161</v>
      </c>
      <c r="K9" s="2651">
        <f t="shared" si="1"/>
        <v>260</v>
      </c>
      <c r="L9" s="2651">
        <f t="shared" si="1"/>
        <v>421</v>
      </c>
      <c r="M9" s="2651">
        <f t="shared" si="1"/>
        <v>681</v>
      </c>
      <c r="N9" s="2651">
        <f t="shared" si="1"/>
        <v>1102</v>
      </c>
      <c r="O9" s="2651">
        <f t="shared" si="1"/>
        <v>1783</v>
      </c>
      <c r="P9" s="3334" t="s">
        <v>1997</v>
      </c>
      <c r="Q9" s="3334"/>
      <c r="R9" s="3334"/>
    </row>
    <row r="10" spans="1:18" ht="13.5" thickTop="1" x14ac:dyDescent="0.2"/>
    <row r="14" spans="1:18" ht="26.25" customHeight="1" x14ac:dyDescent="0.2">
      <c r="A14" s="3188" t="s">
        <v>2382</v>
      </c>
      <c r="B14" s="3188"/>
      <c r="C14" s="3188"/>
      <c r="D14" s="3188"/>
      <c r="E14" s="3188"/>
      <c r="F14" s="3188"/>
      <c r="G14" s="3188"/>
      <c r="H14" s="3188"/>
      <c r="I14" s="3188"/>
      <c r="J14" s="3188"/>
      <c r="K14" s="3188"/>
      <c r="L14" s="3188"/>
      <c r="M14" s="3188"/>
      <c r="N14" s="3188"/>
      <c r="O14" s="3188"/>
      <c r="P14" s="3188"/>
      <c r="Q14" s="3188"/>
      <c r="R14" s="3188"/>
    </row>
    <row r="15" spans="1:18" ht="39.75" customHeight="1" x14ac:dyDescent="0.2">
      <c r="A15" s="3189" t="s">
        <v>2383</v>
      </c>
      <c r="B15" s="3189"/>
      <c r="C15" s="3189"/>
      <c r="D15" s="3189"/>
      <c r="E15" s="3189"/>
      <c r="F15" s="3189"/>
      <c r="G15" s="3189"/>
      <c r="H15" s="3189"/>
      <c r="I15" s="3189"/>
      <c r="J15" s="3189"/>
      <c r="K15" s="3189"/>
      <c r="L15" s="3189"/>
      <c r="M15" s="3189"/>
      <c r="N15" s="3189"/>
      <c r="O15" s="3189"/>
      <c r="P15" s="3189"/>
      <c r="Q15" s="3189"/>
      <c r="R15" s="3189"/>
    </row>
    <row r="16" spans="1:18" ht="24.75" customHeight="1" thickBot="1" x14ac:dyDescent="0.25">
      <c r="A16" s="120" t="s">
        <v>2721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3266" t="s">
        <v>2155</v>
      </c>
      <c r="R16" s="3266"/>
    </row>
    <row r="17" spans="1:18" ht="18.75" thickTop="1" x14ac:dyDescent="0.25">
      <c r="A17" s="3336" t="s">
        <v>1993</v>
      </c>
      <c r="B17" s="3194" t="s">
        <v>86</v>
      </c>
      <c r="C17" s="3338" t="s">
        <v>45</v>
      </c>
      <c r="D17" s="3338" t="s">
        <v>33</v>
      </c>
      <c r="E17" s="3338"/>
      <c r="F17" s="3338"/>
      <c r="G17" s="3338" t="s">
        <v>1</v>
      </c>
      <c r="H17" s="3338"/>
      <c r="I17" s="3338"/>
      <c r="J17" s="3338" t="s">
        <v>2</v>
      </c>
      <c r="K17" s="3338"/>
      <c r="L17" s="3338"/>
      <c r="M17" s="3301" t="s">
        <v>31</v>
      </c>
      <c r="N17" s="3301"/>
      <c r="O17" s="3301"/>
      <c r="P17" s="3340" t="s">
        <v>99</v>
      </c>
      <c r="Q17" s="3221" t="s">
        <v>126</v>
      </c>
      <c r="R17" s="3218" t="s">
        <v>1994</v>
      </c>
    </row>
    <row r="18" spans="1:18" ht="15.75" x14ac:dyDescent="0.2">
      <c r="A18" s="3190"/>
      <c r="B18" s="3224"/>
      <c r="C18" s="3235"/>
      <c r="D18" s="3240" t="s">
        <v>94</v>
      </c>
      <c r="E18" s="3240"/>
      <c r="F18" s="3240"/>
      <c r="G18" s="3240" t="s">
        <v>95</v>
      </c>
      <c r="H18" s="3240"/>
      <c r="I18" s="3240"/>
      <c r="J18" s="3240" t="s">
        <v>96</v>
      </c>
      <c r="K18" s="3240"/>
      <c r="L18" s="3240"/>
      <c r="M18" s="2827" t="s">
        <v>116</v>
      </c>
      <c r="N18" s="2827"/>
      <c r="O18" s="2827"/>
      <c r="P18" s="3276"/>
      <c r="Q18" s="3222"/>
      <c r="R18" s="3219"/>
    </row>
    <row r="19" spans="1:18" ht="21" customHeight="1" x14ac:dyDescent="0.2">
      <c r="A19" s="3190"/>
      <c r="B19" s="3224"/>
      <c r="C19" s="3235"/>
      <c r="D19" s="2559" t="s">
        <v>204</v>
      </c>
      <c r="E19" s="2559" t="s">
        <v>2833</v>
      </c>
      <c r="F19" s="2559" t="s">
        <v>26</v>
      </c>
      <c r="G19" s="2559" t="s">
        <v>204</v>
      </c>
      <c r="H19" s="2559" t="s">
        <v>2833</v>
      </c>
      <c r="I19" s="2559" t="s">
        <v>26</v>
      </c>
      <c r="J19" s="2559" t="s">
        <v>204</v>
      </c>
      <c r="K19" s="2559" t="s">
        <v>2833</v>
      </c>
      <c r="L19" s="2559" t="s">
        <v>26</v>
      </c>
      <c r="M19" s="2559" t="s">
        <v>204</v>
      </c>
      <c r="N19" s="2559" t="s">
        <v>2833</v>
      </c>
      <c r="O19" s="2559" t="s">
        <v>26</v>
      </c>
      <c r="P19" s="3276"/>
      <c r="Q19" s="3222"/>
      <c r="R19" s="3219"/>
    </row>
    <row r="20" spans="1:18" ht="13.5" thickBot="1" x14ac:dyDescent="0.25">
      <c r="A20" s="3337"/>
      <c r="B20" s="3225"/>
      <c r="C20" s="3339"/>
      <c r="D20" s="79" t="s">
        <v>181</v>
      </c>
      <c r="E20" s="79" t="s">
        <v>182</v>
      </c>
      <c r="F20" s="79" t="s">
        <v>183</v>
      </c>
      <c r="G20" s="79" t="s">
        <v>181</v>
      </c>
      <c r="H20" s="79" t="s">
        <v>182</v>
      </c>
      <c r="I20" s="79" t="s">
        <v>183</v>
      </c>
      <c r="J20" s="79" t="s">
        <v>181</v>
      </c>
      <c r="K20" s="79" t="s">
        <v>182</v>
      </c>
      <c r="L20" s="79" t="s">
        <v>183</v>
      </c>
      <c r="M20" s="79" t="s">
        <v>181</v>
      </c>
      <c r="N20" s="79" t="s">
        <v>182</v>
      </c>
      <c r="O20" s="79" t="s">
        <v>183</v>
      </c>
      <c r="P20" s="3341"/>
      <c r="Q20" s="3223"/>
      <c r="R20" s="3220"/>
    </row>
    <row r="21" spans="1:18" ht="69" customHeight="1" thickBot="1" x14ac:dyDescent="0.25">
      <c r="A21" s="1990" t="s">
        <v>1511</v>
      </c>
      <c r="B21" s="1349" t="s">
        <v>1998</v>
      </c>
      <c r="C21" s="1349" t="s">
        <v>1998</v>
      </c>
      <c r="D21" s="2650">
        <v>0</v>
      </c>
      <c r="E21" s="2650">
        <v>1</v>
      </c>
      <c r="F21" s="2650">
        <v>1</v>
      </c>
      <c r="G21" s="2650">
        <v>0</v>
      </c>
      <c r="H21" s="2650">
        <v>0</v>
      </c>
      <c r="I21" s="2650">
        <v>0</v>
      </c>
      <c r="J21" s="2650">
        <v>0</v>
      </c>
      <c r="K21" s="2650">
        <v>0</v>
      </c>
      <c r="L21" s="2650">
        <v>0</v>
      </c>
      <c r="M21" s="2650">
        <f>SUM(D21,G21,J21)</f>
        <v>0</v>
      </c>
      <c r="N21" s="2650">
        <f>SUM(E21,H21,K21)</f>
        <v>1</v>
      </c>
      <c r="O21" s="2650">
        <f>SUM(M21:N21)</f>
        <v>1</v>
      </c>
      <c r="P21" s="1350" t="s">
        <v>1999</v>
      </c>
      <c r="Q21" s="1350" t="s">
        <v>1999</v>
      </c>
      <c r="R21" s="2026" t="s">
        <v>1510</v>
      </c>
    </row>
    <row r="22" spans="1:18" ht="35.25" customHeight="1" thickBot="1" x14ac:dyDescent="0.25">
      <c r="A22" s="3335" t="s">
        <v>1996</v>
      </c>
      <c r="B22" s="3335"/>
      <c r="C22" s="3335"/>
      <c r="D22" s="2651">
        <f t="shared" ref="D22:O22" si="2">SUM(D21:D21)</f>
        <v>0</v>
      </c>
      <c r="E22" s="2651">
        <f t="shared" si="2"/>
        <v>1</v>
      </c>
      <c r="F22" s="2651">
        <f t="shared" si="2"/>
        <v>1</v>
      </c>
      <c r="G22" s="2651">
        <f t="shared" si="2"/>
        <v>0</v>
      </c>
      <c r="H22" s="2651">
        <f t="shared" si="2"/>
        <v>0</v>
      </c>
      <c r="I22" s="2651">
        <f t="shared" si="2"/>
        <v>0</v>
      </c>
      <c r="J22" s="2651">
        <f t="shared" si="2"/>
        <v>0</v>
      </c>
      <c r="K22" s="2651">
        <f t="shared" si="2"/>
        <v>0</v>
      </c>
      <c r="L22" s="2651">
        <f t="shared" si="2"/>
        <v>0</v>
      </c>
      <c r="M22" s="2651">
        <f t="shared" si="2"/>
        <v>0</v>
      </c>
      <c r="N22" s="2651">
        <f t="shared" si="2"/>
        <v>1</v>
      </c>
      <c r="O22" s="2651">
        <f t="shared" si="2"/>
        <v>1</v>
      </c>
      <c r="P22" s="3334" t="s">
        <v>1997</v>
      </c>
      <c r="Q22" s="3334"/>
      <c r="R22" s="3334"/>
    </row>
    <row r="23" spans="1:18" ht="13.5" thickTop="1" x14ac:dyDescent="0.2"/>
  </sheetData>
  <mergeCells count="38">
    <mergeCell ref="A9:C9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Q17:Q20"/>
    <mergeCell ref="M5:O5"/>
    <mergeCell ref="D18:F18"/>
    <mergeCell ref="G18:I18"/>
    <mergeCell ref="J18:L18"/>
    <mergeCell ref="J5:L5"/>
    <mergeCell ref="R17:R20"/>
    <mergeCell ref="P9:R9"/>
    <mergeCell ref="M18:O18"/>
    <mergeCell ref="A22:C22"/>
    <mergeCell ref="P22:R22"/>
    <mergeCell ref="A14:R14"/>
    <mergeCell ref="A15:R15"/>
    <mergeCell ref="Q16:R16"/>
    <mergeCell ref="A17:A20"/>
    <mergeCell ref="B17:B20"/>
    <mergeCell ref="C17:C20"/>
    <mergeCell ref="D17:F17"/>
    <mergeCell ref="G17:I17"/>
    <mergeCell ref="J17:L17"/>
    <mergeCell ref="M17:O17"/>
    <mergeCell ref="P17:P20"/>
  </mergeCells>
  <printOptions horizontalCentered="1"/>
  <pageMargins left="0.643700787" right="0.643700787" top="0.78740157480314998" bottom="0.643700787" header="0.78740157480314998" footer="0.643700787"/>
  <pageSetup paperSize="9" scale="70" firstPageNumber="148" orientation="landscape" useFirstPageNumber="1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2"/>
  <sheetViews>
    <sheetView rightToLeft="1" view="pageBreakPreview" topLeftCell="A10" zoomScale="80" zoomScaleSheetLayoutView="80" workbookViewId="0">
      <selection activeCell="B18" sqref="B18:D18"/>
    </sheetView>
  </sheetViews>
  <sheetFormatPr defaultRowHeight="12.75" x14ac:dyDescent="0.2"/>
  <cols>
    <col min="1" max="1" width="23.7109375" customWidth="1"/>
    <col min="14" max="14" width="30.28515625" customWidth="1"/>
  </cols>
  <sheetData>
    <row r="1" spans="1:14" ht="40.5" customHeight="1" x14ac:dyDescent="0.2">
      <c r="A1" s="3039" t="s">
        <v>2384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43.5" customHeight="1" x14ac:dyDescent="0.2">
      <c r="A2" s="2798" t="s">
        <v>2385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32.25" customHeight="1" thickBot="1" x14ac:dyDescent="0.25">
      <c r="A3" s="794" t="s">
        <v>2722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800" t="s">
        <v>1170</v>
      </c>
    </row>
    <row r="4" spans="1:14" ht="27.75" customHeight="1" thickTop="1" x14ac:dyDescent="0.25">
      <c r="A4" s="3326" t="s">
        <v>1995</v>
      </c>
      <c r="B4" s="3329" t="s">
        <v>33</v>
      </c>
      <c r="C4" s="3329"/>
      <c r="D4" s="3329"/>
      <c r="E4" s="3329" t="s">
        <v>1</v>
      </c>
      <c r="F4" s="3329"/>
      <c r="G4" s="3329"/>
      <c r="H4" s="3329" t="s">
        <v>2</v>
      </c>
      <c r="I4" s="3329"/>
      <c r="J4" s="3329"/>
      <c r="K4" s="3301" t="s">
        <v>31</v>
      </c>
      <c r="L4" s="3301"/>
      <c r="M4" s="3301"/>
      <c r="N4" s="3330" t="s">
        <v>1994</v>
      </c>
    </row>
    <row r="5" spans="1:14" ht="27.75" customHeight="1" x14ac:dyDescent="0.2">
      <c r="A5" s="3327"/>
      <c r="B5" s="3240" t="s">
        <v>94</v>
      </c>
      <c r="C5" s="3240"/>
      <c r="D5" s="3240"/>
      <c r="E5" s="3240" t="s">
        <v>95</v>
      </c>
      <c r="F5" s="3240"/>
      <c r="G5" s="3240"/>
      <c r="H5" s="3240" t="s">
        <v>96</v>
      </c>
      <c r="I5" s="3240"/>
      <c r="J5" s="3240"/>
      <c r="K5" s="2827" t="s">
        <v>116</v>
      </c>
      <c r="L5" s="2827"/>
      <c r="M5" s="2827"/>
      <c r="N5" s="3342"/>
    </row>
    <row r="6" spans="1:14" ht="27.75" customHeight="1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42"/>
    </row>
    <row r="7" spans="1:14" ht="27.75" customHeight="1" thickBot="1" x14ac:dyDescent="0.25">
      <c r="A7" s="3328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343"/>
    </row>
    <row r="8" spans="1:14" ht="43.5" customHeight="1" thickBot="1" x14ac:dyDescent="0.25">
      <c r="A8" s="702" t="s">
        <v>1509</v>
      </c>
      <c r="B8" s="2648">
        <v>14</v>
      </c>
      <c r="C8" s="2648">
        <v>16</v>
      </c>
      <c r="D8" s="2648">
        <f>SUM(B8:C8)</f>
        <v>30</v>
      </c>
      <c r="E8" s="2648">
        <v>18</v>
      </c>
      <c r="F8" s="2648">
        <v>20</v>
      </c>
      <c r="G8" s="2648">
        <f t="shared" ref="G8" si="0">SUM(E8:F8)</f>
        <v>38</v>
      </c>
      <c r="H8" s="2648">
        <v>22</v>
      </c>
      <c r="I8" s="2648">
        <v>24</v>
      </c>
      <c r="J8" s="2648">
        <f t="shared" ref="J8" si="1">SUM(H8:I8)</f>
        <v>46</v>
      </c>
      <c r="K8" s="2648">
        <v>26</v>
      </c>
      <c r="L8" s="2648">
        <v>28</v>
      </c>
      <c r="M8" s="2648">
        <f t="shared" ref="M8" si="2">SUM(K8:L8)</f>
        <v>54</v>
      </c>
      <c r="N8" s="703" t="s">
        <v>1510</v>
      </c>
    </row>
    <row r="9" spans="1:14" ht="35.25" customHeight="1" thickBot="1" x14ac:dyDescent="0.25">
      <c r="A9" s="488" t="s">
        <v>1996</v>
      </c>
      <c r="B9" s="2649">
        <f>SUM(B8)</f>
        <v>14</v>
      </c>
      <c r="C9" s="2649">
        <f t="shared" ref="C9:M9" si="3">SUM(C8)</f>
        <v>16</v>
      </c>
      <c r="D9" s="2649">
        <f t="shared" si="3"/>
        <v>30</v>
      </c>
      <c r="E9" s="2649">
        <f t="shared" si="3"/>
        <v>18</v>
      </c>
      <c r="F9" s="2649">
        <f t="shared" si="3"/>
        <v>20</v>
      </c>
      <c r="G9" s="2649">
        <f t="shared" si="3"/>
        <v>38</v>
      </c>
      <c r="H9" s="2649">
        <f t="shared" si="3"/>
        <v>22</v>
      </c>
      <c r="I9" s="2649">
        <f t="shared" si="3"/>
        <v>24</v>
      </c>
      <c r="J9" s="2649">
        <f t="shared" si="3"/>
        <v>46</v>
      </c>
      <c r="K9" s="2649">
        <f t="shared" si="3"/>
        <v>26</v>
      </c>
      <c r="L9" s="2649">
        <f t="shared" si="3"/>
        <v>28</v>
      </c>
      <c r="M9" s="2649">
        <f t="shared" si="3"/>
        <v>54</v>
      </c>
      <c r="N9" s="705" t="s">
        <v>1997</v>
      </c>
    </row>
    <row r="10" spans="1:14" ht="13.5" thickTop="1" x14ac:dyDescent="0.2"/>
    <row r="13" spans="1:14" ht="25.5" customHeight="1" x14ac:dyDescent="0.2">
      <c r="A13" s="3039" t="s">
        <v>2386</v>
      </c>
      <c r="B13" s="3039"/>
      <c r="C13" s="3039"/>
      <c r="D13" s="3039"/>
      <c r="E13" s="3039"/>
      <c r="F13" s="3039"/>
      <c r="G13" s="3039"/>
      <c r="H13" s="3039"/>
      <c r="I13" s="3039"/>
      <c r="J13" s="3039"/>
      <c r="K13" s="3039"/>
      <c r="L13" s="3039"/>
      <c r="M13" s="3039"/>
      <c r="N13" s="3039"/>
    </row>
    <row r="14" spans="1:14" ht="41.25" customHeight="1" x14ac:dyDescent="0.2">
      <c r="A14" s="2798" t="s">
        <v>2387</v>
      </c>
      <c r="B14" s="2798"/>
      <c r="C14" s="2798"/>
      <c r="D14" s="2798"/>
      <c r="E14" s="2798"/>
      <c r="F14" s="2798"/>
      <c r="G14" s="2798"/>
      <c r="H14" s="2798"/>
      <c r="I14" s="2798"/>
      <c r="J14" s="2798"/>
      <c r="K14" s="2798"/>
      <c r="L14" s="2798"/>
      <c r="M14" s="2798"/>
      <c r="N14" s="2798"/>
    </row>
    <row r="15" spans="1:14" ht="29.25" customHeight="1" thickBot="1" x14ac:dyDescent="0.25">
      <c r="A15" s="2011" t="s">
        <v>2723</v>
      </c>
      <c r="B15" s="2011"/>
      <c r="C15" s="2011"/>
      <c r="D15" s="2011"/>
      <c r="E15" s="2011"/>
      <c r="F15" s="2011"/>
      <c r="G15" s="2011"/>
      <c r="H15" s="2011"/>
      <c r="I15" s="2011"/>
      <c r="J15" s="2011"/>
      <c r="K15" s="2011"/>
      <c r="L15" s="2011"/>
      <c r="M15" s="2011"/>
      <c r="N15" s="2030" t="s">
        <v>1645</v>
      </c>
    </row>
    <row r="16" spans="1:14" ht="16.5" thickTop="1" x14ac:dyDescent="0.25">
      <c r="A16" s="3326" t="s">
        <v>1995</v>
      </c>
      <c r="B16" s="3329" t="s">
        <v>33</v>
      </c>
      <c r="C16" s="3329"/>
      <c r="D16" s="3329"/>
      <c r="E16" s="3329" t="s">
        <v>1</v>
      </c>
      <c r="F16" s="3329"/>
      <c r="G16" s="3329"/>
      <c r="H16" s="3329" t="s">
        <v>2</v>
      </c>
      <c r="I16" s="3329"/>
      <c r="J16" s="3329"/>
      <c r="K16" s="3301" t="s">
        <v>31</v>
      </c>
      <c r="L16" s="3301"/>
      <c r="M16" s="3301"/>
      <c r="N16" s="3330" t="s">
        <v>1994</v>
      </c>
    </row>
    <row r="17" spans="1:14" ht="15.75" customHeight="1" x14ac:dyDescent="0.2">
      <c r="A17" s="3327"/>
      <c r="B17" s="3240" t="s">
        <v>94</v>
      </c>
      <c r="C17" s="3240"/>
      <c r="D17" s="3240"/>
      <c r="E17" s="3240" t="s">
        <v>95</v>
      </c>
      <c r="F17" s="3240"/>
      <c r="G17" s="3240"/>
      <c r="H17" s="3240" t="s">
        <v>96</v>
      </c>
      <c r="I17" s="3240"/>
      <c r="J17" s="3240"/>
      <c r="K17" s="2827" t="s">
        <v>116</v>
      </c>
      <c r="L17" s="2827"/>
      <c r="M17" s="2827"/>
      <c r="N17" s="3342"/>
    </row>
    <row r="18" spans="1:14" ht="18.75" customHeight="1" x14ac:dyDescent="0.2">
      <c r="A18" s="3327"/>
      <c r="B18" s="2559" t="s">
        <v>204</v>
      </c>
      <c r="C18" s="2559" t="s">
        <v>2833</v>
      </c>
      <c r="D18" s="2559" t="s">
        <v>26</v>
      </c>
      <c r="E18" s="2559" t="s">
        <v>204</v>
      </c>
      <c r="F18" s="2559" t="s">
        <v>2833</v>
      </c>
      <c r="G18" s="2559" t="s">
        <v>26</v>
      </c>
      <c r="H18" s="2559" t="s">
        <v>204</v>
      </c>
      <c r="I18" s="2559" t="s">
        <v>2833</v>
      </c>
      <c r="J18" s="2559" t="s">
        <v>26</v>
      </c>
      <c r="K18" s="2559" t="s">
        <v>204</v>
      </c>
      <c r="L18" s="2559" t="s">
        <v>2833</v>
      </c>
      <c r="M18" s="2559" t="s">
        <v>26</v>
      </c>
      <c r="N18" s="3342"/>
    </row>
    <row r="19" spans="1:14" ht="13.5" thickBot="1" x14ac:dyDescent="0.25">
      <c r="A19" s="3328"/>
      <c r="B19" s="79" t="s">
        <v>181</v>
      </c>
      <c r="C19" s="79" t="s">
        <v>182</v>
      </c>
      <c r="D19" s="79" t="s">
        <v>183</v>
      </c>
      <c r="E19" s="79" t="s">
        <v>181</v>
      </c>
      <c r="F19" s="79" t="s">
        <v>182</v>
      </c>
      <c r="G19" s="79" t="s">
        <v>183</v>
      </c>
      <c r="H19" s="79" t="s">
        <v>181</v>
      </c>
      <c r="I19" s="79" t="s">
        <v>182</v>
      </c>
      <c r="J19" s="79" t="s">
        <v>183</v>
      </c>
      <c r="K19" s="79" t="s">
        <v>181</v>
      </c>
      <c r="L19" s="79" t="s">
        <v>182</v>
      </c>
      <c r="M19" s="79" t="s">
        <v>183</v>
      </c>
      <c r="N19" s="3343"/>
    </row>
    <row r="20" spans="1:14" ht="39" customHeight="1" thickBot="1" x14ac:dyDescent="0.25">
      <c r="A20" s="702" t="s">
        <v>1509</v>
      </c>
      <c r="B20" s="2648">
        <v>0</v>
      </c>
      <c r="C20" s="2648">
        <v>1</v>
      </c>
      <c r="D20" s="2648">
        <v>1</v>
      </c>
      <c r="E20" s="2648">
        <v>0</v>
      </c>
      <c r="F20" s="2648">
        <v>0</v>
      </c>
      <c r="G20" s="2648">
        <v>0</v>
      </c>
      <c r="H20" s="2648">
        <v>0</v>
      </c>
      <c r="I20" s="2648">
        <v>0</v>
      </c>
      <c r="J20" s="2648">
        <v>0</v>
      </c>
      <c r="K20" s="2648">
        <f>SUM(B20,E20,H20)</f>
        <v>0</v>
      </c>
      <c r="L20" s="2648">
        <f>SUM(C20,F20,I20)</f>
        <v>1</v>
      </c>
      <c r="M20" s="2648">
        <f>SUM(K20:L20)</f>
        <v>1</v>
      </c>
      <c r="N20" s="703" t="s">
        <v>1510</v>
      </c>
    </row>
    <row r="21" spans="1:14" ht="31.5" customHeight="1" thickBot="1" x14ac:dyDescent="0.25">
      <c r="A21" s="488" t="s">
        <v>1996</v>
      </c>
      <c r="B21" s="2649">
        <f>SUM(B20)</f>
        <v>0</v>
      </c>
      <c r="C21" s="2649">
        <f t="shared" ref="C21:M21" si="4">SUM(C20)</f>
        <v>1</v>
      </c>
      <c r="D21" s="2649">
        <f t="shared" si="4"/>
        <v>1</v>
      </c>
      <c r="E21" s="2649">
        <f t="shared" si="4"/>
        <v>0</v>
      </c>
      <c r="F21" s="2649">
        <f t="shared" si="4"/>
        <v>0</v>
      </c>
      <c r="G21" s="2649">
        <f t="shared" si="4"/>
        <v>0</v>
      </c>
      <c r="H21" s="2649">
        <f t="shared" si="4"/>
        <v>0</v>
      </c>
      <c r="I21" s="2649">
        <f t="shared" si="4"/>
        <v>0</v>
      </c>
      <c r="J21" s="2649">
        <f t="shared" si="4"/>
        <v>0</v>
      </c>
      <c r="K21" s="2649">
        <f t="shared" si="4"/>
        <v>0</v>
      </c>
      <c r="L21" s="2649">
        <f t="shared" si="4"/>
        <v>1</v>
      </c>
      <c r="M21" s="2649">
        <f t="shared" si="4"/>
        <v>1</v>
      </c>
      <c r="N21" s="705" t="s">
        <v>1997</v>
      </c>
    </row>
    <row r="22" spans="1:14" ht="13.5" thickTop="1" x14ac:dyDescent="0.2"/>
  </sheetData>
  <mergeCells count="24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A13:N13"/>
    <mergeCell ref="A14:N14"/>
    <mergeCell ref="A16:A19"/>
    <mergeCell ref="B16:D16"/>
    <mergeCell ref="E16:G16"/>
    <mergeCell ref="H16:J16"/>
    <mergeCell ref="K16:M16"/>
    <mergeCell ref="N16:N19"/>
    <mergeCell ref="B17:D17"/>
    <mergeCell ref="E17:G17"/>
    <mergeCell ref="H17:J17"/>
    <mergeCell ref="K17:M17"/>
  </mergeCells>
  <printOptions horizontalCentered="1"/>
  <pageMargins left="0.643700787" right="0.643700787" top="0.78740157480314998" bottom="0.643700787" header="0.78740157480314998" footer="0.643700787"/>
  <pageSetup paperSize="9" scale="75" firstPageNumber="149" orientation="landscape" useFirstPageNumber="1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22"/>
  <sheetViews>
    <sheetView rightToLeft="1" view="pageBreakPreview" topLeftCell="A4" zoomScale="76" zoomScaleNormal="75" zoomScaleSheetLayoutView="76" workbookViewId="0">
      <selection activeCell="D17" sqref="D17:F17"/>
    </sheetView>
  </sheetViews>
  <sheetFormatPr defaultColWidth="10.28515625" defaultRowHeight="15" x14ac:dyDescent="0.25"/>
  <cols>
    <col min="1" max="1" width="13" style="278" customWidth="1"/>
    <col min="2" max="2" width="13.28515625" style="278" customWidth="1"/>
    <col min="3" max="3" width="11" style="278" customWidth="1"/>
    <col min="4" max="4" width="6" style="278" customWidth="1"/>
    <col min="5" max="5" width="8" style="278" customWidth="1"/>
    <col min="6" max="6" width="7.42578125" style="278" customWidth="1"/>
    <col min="7" max="7" width="6" style="278" customWidth="1"/>
    <col min="8" max="8" width="8.42578125" style="278" customWidth="1"/>
    <col min="9" max="9" width="7.140625" style="278" customWidth="1"/>
    <col min="10" max="10" width="6" style="278" customWidth="1"/>
    <col min="11" max="12" width="7.7109375" style="278" customWidth="1"/>
    <col min="13" max="13" width="6" style="288" customWidth="1"/>
    <col min="14" max="15" width="7.85546875" style="288" customWidth="1"/>
    <col min="16" max="16" width="16.85546875" style="278" customWidth="1"/>
    <col min="17" max="17" width="14.7109375" style="278" customWidth="1"/>
    <col min="18" max="18" width="27.85546875" style="278" customWidth="1"/>
    <col min="19" max="16384" width="10.28515625" style="701"/>
  </cols>
  <sheetData>
    <row r="1" spans="1:18" ht="30" customHeight="1" x14ac:dyDescent="0.25">
      <c r="A1" s="2799" t="s">
        <v>2388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  <c r="O1" s="2799"/>
      <c r="P1" s="2799"/>
      <c r="Q1" s="2799"/>
      <c r="R1" s="2799"/>
    </row>
    <row r="2" spans="1:18" ht="42" customHeight="1" x14ac:dyDescent="0.25">
      <c r="A2" s="2868" t="s">
        <v>2389</v>
      </c>
      <c r="B2" s="2868"/>
      <c r="C2" s="2868"/>
      <c r="D2" s="2868"/>
      <c r="E2" s="2868"/>
      <c r="F2" s="2868"/>
      <c r="G2" s="2868"/>
      <c r="H2" s="2868"/>
      <c r="I2" s="2868"/>
      <c r="J2" s="2868"/>
      <c r="K2" s="2868"/>
      <c r="L2" s="2868"/>
      <c r="M2" s="2868"/>
      <c r="N2" s="2868"/>
      <c r="O2" s="2868"/>
      <c r="P2" s="2868"/>
      <c r="Q2" s="2868"/>
      <c r="R2" s="2868"/>
    </row>
    <row r="3" spans="1:18" ht="21" customHeight="1" thickBot="1" x14ac:dyDescent="0.3">
      <c r="A3" s="794" t="s">
        <v>2200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3042" t="s">
        <v>1200</v>
      </c>
      <c r="R3" s="3042"/>
    </row>
    <row r="4" spans="1:18" ht="27.75" customHeight="1" thickTop="1" x14ac:dyDescent="0.25">
      <c r="A4" s="3326" t="s">
        <v>1993</v>
      </c>
      <c r="B4" s="3329" t="s">
        <v>86</v>
      </c>
      <c r="C4" s="3329" t="s">
        <v>45</v>
      </c>
      <c r="D4" s="3329" t="s">
        <v>33</v>
      </c>
      <c r="E4" s="3329"/>
      <c r="F4" s="3329"/>
      <c r="G4" s="3329" t="s">
        <v>1</v>
      </c>
      <c r="H4" s="3329"/>
      <c r="I4" s="3329"/>
      <c r="J4" s="3329" t="s">
        <v>2</v>
      </c>
      <c r="K4" s="3329"/>
      <c r="L4" s="3329"/>
      <c r="M4" s="3301" t="s">
        <v>31</v>
      </c>
      <c r="N4" s="3301"/>
      <c r="O4" s="3301"/>
      <c r="P4" s="3295" t="s">
        <v>99</v>
      </c>
      <c r="Q4" s="3295" t="s">
        <v>126</v>
      </c>
      <c r="R4" s="3344" t="s">
        <v>1994</v>
      </c>
    </row>
    <row r="5" spans="1:18" ht="39" customHeight="1" x14ac:dyDescent="0.25">
      <c r="A5" s="3327"/>
      <c r="B5" s="3050"/>
      <c r="C5" s="3050"/>
      <c r="D5" s="3240" t="s">
        <v>94</v>
      </c>
      <c r="E5" s="3240"/>
      <c r="F5" s="3240"/>
      <c r="G5" s="3240" t="s">
        <v>95</v>
      </c>
      <c r="H5" s="3240"/>
      <c r="I5" s="3240"/>
      <c r="J5" s="3240" t="s">
        <v>96</v>
      </c>
      <c r="K5" s="3240"/>
      <c r="L5" s="3240"/>
      <c r="M5" s="2827" t="s">
        <v>116</v>
      </c>
      <c r="N5" s="2827"/>
      <c r="O5" s="2827"/>
      <c r="P5" s="3199"/>
      <c r="Q5" s="3199"/>
      <c r="R5" s="3210"/>
    </row>
    <row r="6" spans="1:18" ht="26.25" customHeight="1" x14ac:dyDescent="0.25">
      <c r="A6" s="3327"/>
      <c r="B6" s="3050"/>
      <c r="C6" s="305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199"/>
      <c r="Q6" s="3199"/>
      <c r="R6" s="3210"/>
    </row>
    <row r="7" spans="1:18" ht="29.25" customHeight="1" thickBot="1" x14ac:dyDescent="0.3">
      <c r="A7" s="3328"/>
      <c r="B7" s="3347"/>
      <c r="C7" s="3347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296"/>
      <c r="Q7" s="3296"/>
      <c r="R7" s="3345"/>
    </row>
    <row r="8" spans="1:18" s="706" customFormat="1" ht="43.5" customHeight="1" thickBot="1" x14ac:dyDescent="0.3">
      <c r="A8" s="543" t="s">
        <v>1511</v>
      </c>
      <c r="B8" s="1351" t="s">
        <v>1998</v>
      </c>
      <c r="C8" s="1351" t="s">
        <v>1998</v>
      </c>
      <c r="D8" s="182">
        <v>14</v>
      </c>
      <c r="E8" s="2652">
        <v>16</v>
      </c>
      <c r="F8" s="182">
        <f>SUM(D8:E8)</f>
        <v>30</v>
      </c>
      <c r="G8" s="182">
        <f t="shared" ref="G8:O8" si="0">SUM(E8:F8)</f>
        <v>46</v>
      </c>
      <c r="H8" s="182">
        <f t="shared" si="0"/>
        <v>76</v>
      </c>
      <c r="I8" s="182">
        <f t="shared" si="0"/>
        <v>122</v>
      </c>
      <c r="J8" s="182">
        <f t="shared" si="0"/>
        <v>198</v>
      </c>
      <c r="K8" s="182">
        <f t="shared" si="0"/>
        <v>320</v>
      </c>
      <c r="L8" s="182">
        <f t="shared" si="0"/>
        <v>518</v>
      </c>
      <c r="M8" s="182">
        <f t="shared" si="0"/>
        <v>838</v>
      </c>
      <c r="N8" s="182">
        <f t="shared" si="0"/>
        <v>1356</v>
      </c>
      <c r="O8" s="182">
        <f t="shared" si="0"/>
        <v>2194</v>
      </c>
      <c r="P8" s="1055" t="s">
        <v>1999</v>
      </c>
      <c r="Q8" s="1352" t="s">
        <v>1999</v>
      </c>
      <c r="R8" s="2041" t="s">
        <v>1510</v>
      </c>
    </row>
    <row r="9" spans="1:18" ht="46.5" customHeight="1" thickBot="1" x14ac:dyDescent="0.3">
      <c r="A9" s="3346" t="s">
        <v>1996</v>
      </c>
      <c r="B9" s="3346"/>
      <c r="C9" s="3346"/>
      <c r="D9" s="2569">
        <f t="shared" ref="D9:O9" si="1">SUM(D8:D8)</f>
        <v>14</v>
      </c>
      <c r="E9" s="2569">
        <f t="shared" si="1"/>
        <v>16</v>
      </c>
      <c r="F9" s="2569">
        <f t="shared" si="1"/>
        <v>30</v>
      </c>
      <c r="G9" s="2569">
        <f t="shared" si="1"/>
        <v>46</v>
      </c>
      <c r="H9" s="2569">
        <f t="shared" si="1"/>
        <v>76</v>
      </c>
      <c r="I9" s="2569">
        <f t="shared" si="1"/>
        <v>122</v>
      </c>
      <c r="J9" s="2569">
        <f t="shared" si="1"/>
        <v>198</v>
      </c>
      <c r="K9" s="2569">
        <f t="shared" si="1"/>
        <v>320</v>
      </c>
      <c r="L9" s="2569">
        <f t="shared" si="1"/>
        <v>518</v>
      </c>
      <c r="M9" s="2569">
        <f t="shared" si="1"/>
        <v>838</v>
      </c>
      <c r="N9" s="2569">
        <f t="shared" si="1"/>
        <v>1356</v>
      </c>
      <c r="O9" s="2569">
        <f t="shared" si="1"/>
        <v>2194</v>
      </c>
      <c r="P9" s="3334" t="s">
        <v>1997</v>
      </c>
      <c r="Q9" s="3334"/>
      <c r="R9" s="3334"/>
    </row>
    <row r="10" spans="1:18" ht="15.75" thickTop="1" x14ac:dyDescent="0.25">
      <c r="M10" s="278"/>
      <c r="N10" s="278"/>
      <c r="O10" s="278"/>
    </row>
    <row r="11" spans="1:18" x14ac:dyDescent="0.25">
      <c r="M11" s="278"/>
      <c r="N11" s="278"/>
      <c r="O11" s="278"/>
    </row>
    <row r="12" spans="1:18" ht="24.75" customHeight="1" x14ac:dyDescent="0.25">
      <c r="A12" s="2799" t="s">
        <v>2390</v>
      </c>
      <c r="B12" s="2799"/>
      <c r="C12" s="2799"/>
      <c r="D12" s="2799"/>
      <c r="E12" s="2799"/>
      <c r="F12" s="2799"/>
      <c r="G12" s="2799"/>
      <c r="H12" s="2799"/>
      <c r="I12" s="2799"/>
      <c r="J12" s="2799"/>
      <c r="K12" s="2799"/>
      <c r="L12" s="2799"/>
      <c r="M12" s="2799"/>
      <c r="N12" s="2799"/>
      <c r="O12" s="2799"/>
      <c r="P12" s="2799"/>
      <c r="Q12" s="2799"/>
      <c r="R12" s="2799"/>
    </row>
    <row r="13" spans="1:18" ht="42.75" customHeight="1" x14ac:dyDescent="0.25">
      <c r="A13" s="2868" t="s">
        <v>2391</v>
      </c>
      <c r="B13" s="2868"/>
      <c r="C13" s="2868"/>
      <c r="D13" s="2868"/>
      <c r="E13" s="2868"/>
      <c r="F13" s="2868"/>
      <c r="G13" s="2868"/>
      <c r="H13" s="2868"/>
      <c r="I13" s="2868"/>
      <c r="J13" s="2868"/>
      <c r="K13" s="2868"/>
      <c r="L13" s="2868"/>
      <c r="M13" s="2868"/>
      <c r="N13" s="2868"/>
      <c r="O13" s="2868"/>
      <c r="P13" s="2868"/>
      <c r="Q13" s="2868"/>
      <c r="R13" s="2868"/>
    </row>
    <row r="14" spans="1:18" ht="21.75" customHeight="1" thickBot="1" x14ac:dyDescent="0.3">
      <c r="A14" s="2011" t="s">
        <v>2724</v>
      </c>
      <c r="B14" s="2011"/>
      <c r="C14" s="2011"/>
      <c r="D14" s="2011"/>
      <c r="E14" s="2011"/>
      <c r="F14" s="2011"/>
      <c r="G14" s="2011"/>
      <c r="H14" s="2011"/>
      <c r="I14" s="2011"/>
      <c r="J14" s="2011"/>
      <c r="K14" s="2011"/>
      <c r="L14" s="2011"/>
      <c r="M14" s="2011"/>
      <c r="N14" s="2011"/>
      <c r="O14" s="2011"/>
      <c r="P14" s="2011"/>
      <c r="Q14" s="3042" t="s">
        <v>1682</v>
      </c>
      <c r="R14" s="3042"/>
    </row>
    <row r="15" spans="1:18" ht="16.5" thickTop="1" x14ac:dyDescent="0.25">
      <c r="A15" s="3326" t="s">
        <v>1993</v>
      </c>
      <c r="B15" s="3329" t="s">
        <v>86</v>
      </c>
      <c r="C15" s="3329" t="s">
        <v>45</v>
      </c>
      <c r="D15" s="3329" t="s">
        <v>33</v>
      </c>
      <c r="E15" s="3329"/>
      <c r="F15" s="3329"/>
      <c r="G15" s="3329" t="s">
        <v>1</v>
      </c>
      <c r="H15" s="3329"/>
      <c r="I15" s="3329"/>
      <c r="J15" s="3329" t="s">
        <v>2</v>
      </c>
      <c r="K15" s="3329"/>
      <c r="L15" s="3329"/>
      <c r="M15" s="3301" t="s">
        <v>31</v>
      </c>
      <c r="N15" s="3301"/>
      <c r="O15" s="3301"/>
      <c r="P15" s="3295" t="s">
        <v>99</v>
      </c>
      <c r="Q15" s="3295" t="s">
        <v>126</v>
      </c>
      <c r="R15" s="3344" t="s">
        <v>1994</v>
      </c>
    </row>
    <row r="16" spans="1:18" ht="15.75" customHeight="1" x14ac:dyDescent="0.25">
      <c r="A16" s="3327"/>
      <c r="B16" s="3050"/>
      <c r="C16" s="3050"/>
      <c r="D16" s="3240" t="s">
        <v>94</v>
      </c>
      <c r="E16" s="3240"/>
      <c r="F16" s="3240"/>
      <c r="G16" s="3240" t="s">
        <v>95</v>
      </c>
      <c r="H16" s="3240"/>
      <c r="I16" s="3240"/>
      <c r="J16" s="3240" t="s">
        <v>96</v>
      </c>
      <c r="K16" s="3240"/>
      <c r="L16" s="3240"/>
      <c r="M16" s="2827" t="s">
        <v>116</v>
      </c>
      <c r="N16" s="2827"/>
      <c r="O16" s="2827"/>
      <c r="P16" s="3199"/>
      <c r="Q16" s="3199"/>
      <c r="R16" s="3210"/>
    </row>
    <row r="17" spans="1:18" ht="18.75" customHeight="1" x14ac:dyDescent="0.25">
      <c r="A17" s="3327"/>
      <c r="B17" s="3050"/>
      <c r="C17" s="3050"/>
      <c r="D17" s="2559" t="s">
        <v>204</v>
      </c>
      <c r="E17" s="2559" t="s">
        <v>2833</v>
      </c>
      <c r="F17" s="2559" t="s">
        <v>26</v>
      </c>
      <c r="G17" s="2559" t="s">
        <v>204</v>
      </c>
      <c r="H17" s="2559" t="s">
        <v>2833</v>
      </c>
      <c r="I17" s="2559" t="s">
        <v>26</v>
      </c>
      <c r="J17" s="2559" t="s">
        <v>204</v>
      </c>
      <c r="K17" s="2559" t="s">
        <v>2833</v>
      </c>
      <c r="L17" s="2559" t="s">
        <v>26</v>
      </c>
      <c r="M17" s="2559" t="s">
        <v>204</v>
      </c>
      <c r="N17" s="2559" t="s">
        <v>2833</v>
      </c>
      <c r="O17" s="2559" t="s">
        <v>26</v>
      </c>
      <c r="P17" s="3199"/>
      <c r="Q17" s="3199"/>
      <c r="R17" s="3210"/>
    </row>
    <row r="18" spans="1:18" ht="15.75" thickBot="1" x14ac:dyDescent="0.3">
      <c r="A18" s="3328"/>
      <c r="B18" s="3347"/>
      <c r="C18" s="3347"/>
      <c r="D18" s="79" t="s">
        <v>181</v>
      </c>
      <c r="E18" s="79" t="s">
        <v>182</v>
      </c>
      <c r="F18" s="79" t="s">
        <v>183</v>
      </c>
      <c r="G18" s="79" t="s">
        <v>181</v>
      </c>
      <c r="H18" s="79" t="s">
        <v>182</v>
      </c>
      <c r="I18" s="79" t="s">
        <v>183</v>
      </c>
      <c r="J18" s="79" t="s">
        <v>181</v>
      </c>
      <c r="K18" s="79" t="s">
        <v>182</v>
      </c>
      <c r="L18" s="79" t="s">
        <v>183</v>
      </c>
      <c r="M18" s="79" t="s">
        <v>181</v>
      </c>
      <c r="N18" s="79" t="s">
        <v>182</v>
      </c>
      <c r="O18" s="79" t="s">
        <v>183</v>
      </c>
      <c r="P18" s="3296"/>
      <c r="Q18" s="3296"/>
      <c r="R18" s="3345"/>
    </row>
    <row r="19" spans="1:18" ht="50.25" customHeight="1" thickBot="1" x14ac:dyDescent="0.3">
      <c r="A19" s="543" t="s">
        <v>1511</v>
      </c>
      <c r="B19" s="1351" t="s">
        <v>1998</v>
      </c>
      <c r="C19" s="1351" t="s">
        <v>1998</v>
      </c>
      <c r="D19" s="182">
        <v>0</v>
      </c>
      <c r="E19" s="2652">
        <v>1</v>
      </c>
      <c r="F19" s="182">
        <v>1</v>
      </c>
      <c r="G19" s="182">
        <v>0</v>
      </c>
      <c r="H19" s="182">
        <v>0</v>
      </c>
      <c r="I19" s="182">
        <v>0</v>
      </c>
      <c r="J19" s="2652">
        <v>0</v>
      </c>
      <c r="K19" s="2652">
        <v>0</v>
      </c>
      <c r="L19" s="2652">
        <v>0</v>
      </c>
      <c r="M19" s="2579">
        <f t="shared" ref="M19" si="2">SUM(D19,G19,J19)</f>
        <v>0</v>
      </c>
      <c r="N19" s="2579">
        <f t="shared" ref="N19" si="3">SUM(E19,H19,K19)</f>
        <v>1</v>
      </c>
      <c r="O19" s="2579">
        <f>SUM(M19:N19)</f>
        <v>1</v>
      </c>
      <c r="P19" s="2026" t="s">
        <v>1999</v>
      </c>
      <c r="Q19" s="1352" t="s">
        <v>1999</v>
      </c>
      <c r="R19" s="543" t="s">
        <v>1510</v>
      </c>
    </row>
    <row r="20" spans="1:18" ht="38.25" customHeight="1" thickBot="1" x14ac:dyDescent="0.3">
      <c r="A20" s="3346" t="s">
        <v>1996</v>
      </c>
      <c r="B20" s="3346"/>
      <c r="C20" s="3346"/>
      <c r="D20" s="2569">
        <f t="shared" ref="D20:O20" si="4">SUM(D19:D19)</f>
        <v>0</v>
      </c>
      <c r="E20" s="2569">
        <f t="shared" si="4"/>
        <v>1</v>
      </c>
      <c r="F20" s="2569">
        <f t="shared" si="4"/>
        <v>1</v>
      </c>
      <c r="G20" s="2569">
        <f t="shared" si="4"/>
        <v>0</v>
      </c>
      <c r="H20" s="2569">
        <f t="shared" si="4"/>
        <v>0</v>
      </c>
      <c r="I20" s="2569">
        <f t="shared" si="4"/>
        <v>0</v>
      </c>
      <c r="J20" s="2569">
        <f t="shared" si="4"/>
        <v>0</v>
      </c>
      <c r="K20" s="2569">
        <f t="shared" si="4"/>
        <v>0</v>
      </c>
      <c r="L20" s="2569">
        <f t="shared" si="4"/>
        <v>0</v>
      </c>
      <c r="M20" s="2569">
        <f t="shared" si="4"/>
        <v>0</v>
      </c>
      <c r="N20" s="2569">
        <f t="shared" si="4"/>
        <v>1</v>
      </c>
      <c r="O20" s="2569">
        <f t="shared" si="4"/>
        <v>1</v>
      </c>
      <c r="P20" s="3334" t="s">
        <v>1997</v>
      </c>
      <c r="Q20" s="3334"/>
      <c r="R20" s="3334"/>
    </row>
    <row r="21" spans="1:18" ht="15.75" thickTop="1" x14ac:dyDescent="0.25">
      <c r="M21" s="278"/>
      <c r="N21" s="278"/>
      <c r="O21" s="278"/>
    </row>
    <row r="22" spans="1:18" x14ac:dyDescent="0.25">
      <c r="M22" s="278"/>
      <c r="N22" s="278"/>
      <c r="O22" s="278"/>
    </row>
  </sheetData>
  <mergeCells count="38">
    <mergeCell ref="A9:C9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Q15:Q18"/>
    <mergeCell ref="M5:O5"/>
    <mergeCell ref="D16:F16"/>
    <mergeCell ref="G16:I16"/>
    <mergeCell ref="J16:L16"/>
    <mergeCell ref="J5:L5"/>
    <mergeCell ref="R15:R18"/>
    <mergeCell ref="P9:R9"/>
    <mergeCell ref="M16:O16"/>
    <mergeCell ref="A20:C20"/>
    <mergeCell ref="P20:R20"/>
    <mergeCell ref="A12:R12"/>
    <mergeCell ref="A13:R13"/>
    <mergeCell ref="Q14:R14"/>
    <mergeCell ref="A15:A18"/>
    <mergeCell ref="B15:B18"/>
    <mergeCell ref="C15:C18"/>
    <mergeCell ref="D15:F15"/>
    <mergeCell ref="G15:I15"/>
    <mergeCell ref="J15:L15"/>
    <mergeCell ref="M15:O15"/>
    <mergeCell ref="P15:P18"/>
  </mergeCells>
  <printOptions horizontalCentered="1"/>
  <pageMargins left="0.643700787" right="0.643700787" top="0.78740157480314998" bottom="0.643700787" header="0.78740157480314998" footer="0.643700787"/>
  <pageSetup paperSize="9" scale="70" firstPageNumber="150" orientation="landscape" useFirstPageNumber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8"/>
  <sheetViews>
    <sheetView rightToLeft="1" view="pageBreakPreview" zoomScaleSheetLayoutView="100" workbookViewId="0">
      <selection activeCell="L9" sqref="L9:L10"/>
    </sheetView>
  </sheetViews>
  <sheetFormatPr defaultRowHeight="12.75" x14ac:dyDescent="0.2"/>
  <cols>
    <col min="1" max="16384" width="9.140625" style="1355"/>
  </cols>
  <sheetData>
    <row r="17" spans="1:13" ht="60" x14ac:dyDescent="0.8">
      <c r="A17" s="3131" t="s">
        <v>1829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  <row r="18" spans="1:13" ht="60" x14ac:dyDescent="0.8">
      <c r="A18" s="1354"/>
    </row>
  </sheetData>
  <mergeCells count="1">
    <mergeCell ref="A17:M17"/>
  </mergeCells>
  <printOptions horizontalCentered="1"/>
  <pageMargins left="0.39370078740157483" right="0.39370078740157483" top="0.78740157480314965" bottom="0.39370078740157483" header="0.78740157480314965" footer="0.39370078740157483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34"/>
  <sheetViews>
    <sheetView rightToLeft="1" view="pageBreakPreview" topLeftCell="A4" zoomScale="75" zoomScaleNormal="100" zoomScaleSheetLayoutView="75" workbookViewId="0">
      <selection activeCell="N22" sqref="N22"/>
    </sheetView>
  </sheetViews>
  <sheetFormatPr defaultRowHeight="12.75" x14ac:dyDescent="0.2"/>
  <cols>
    <col min="1" max="1" width="26.5703125" customWidth="1"/>
    <col min="2" max="13" width="8.85546875" customWidth="1"/>
    <col min="14" max="14" width="42.28515625" customWidth="1"/>
  </cols>
  <sheetData>
    <row r="1" spans="1:14" ht="28.5" customHeight="1" x14ac:dyDescent="0.2">
      <c r="A1" s="3039" t="s">
        <v>2393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s="906" customFormat="1" ht="35.25" customHeight="1" x14ac:dyDescent="0.2">
      <c r="A2" s="2813" t="s">
        <v>2394</v>
      </c>
      <c r="B2" s="2813"/>
      <c r="C2" s="2813"/>
      <c r="D2" s="2813"/>
      <c r="E2" s="2813"/>
      <c r="F2" s="2813"/>
      <c r="G2" s="2813"/>
      <c r="H2" s="2813"/>
      <c r="I2" s="2813"/>
      <c r="J2" s="2813"/>
      <c r="K2" s="2813"/>
      <c r="L2" s="2813"/>
      <c r="M2" s="2813"/>
      <c r="N2" s="2813"/>
    </row>
    <row r="3" spans="1:14" s="906" customFormat="1" ht="17.25" customHeight="1" thickBot="1" x14ac:dyDescent="0.25">
      <c r="A3" s="905" t="s">
        <v>2725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7" t="s">
        <v>1201</v>
      </c>
    </row>
    <row r="4" spans="1:14" ht="16.5" thickTop="1" x14ac:dyDescent="0.25">
      <c r="A4" s="3326" t="s">
        <v>32</v>
      </c>
      <c r="B4" s="3329" t="s">
        <v>33</v>
      </c>
      <c r="C4" s="3329"/>
      <c r="D4" s="3329"/>
      <c r="E4" s="3329" t="s">
        <v>1</v>
      </c>
      <c r="F4" s="3329"/>
      <c r="G4" s="3329"/>
      <c r="H4" s="3329" t="s">
        <v>2</v>
      </c>
      <c r="I4" s="3329"/>
      <c r="J4" s="3329"/>
      <c r="K4" s="3301" t="s">
        <v>31</v>
      </c>
      <c r="L4" s="3301"/>
      <c r="M4" s="3301"/>
      <c r="N4" s="3348" t="s">
        <v>98</v>
      </c>
    </row>
    <row r="5" spans="1:14" ht="15" customHeight="1" x14ac:dyDescent="0.2">
      <c r="A5" s="3327"/>
      <c r="B5" s="3240" t="s">
        <v>94</v>
      </c>
      <c r="C5" s="3240"/>
      <c r="D5" s="3240"/>
      <c r="E5" s="3240" t="s">
        <v>95</v>
      </c>
      <c r="F5" s="3240"/>
      <c r="G5" s="3240"/>
      <c r="H5" s="3240" t="s">
        <v>96</v>
      </c>
      <c r="I5" s="3240"/>
      <c r="J5" s="3240"/>
      <c r="K5" s="2827" t="s">
        <v>116</v>
      </c>
      <c r="L5" s="2827"/>
      <c r="M5" s="2827"/>
      <c r="N5" s="3331"/>
    </row>
    <row r="6" spans="1:14" s="906" customFormat="1" ht="15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31"/>
    </row>
    <row r="7" spans="1:14" s="906" customFormat="1" ht="13.5" customHeight="1" thickBot="1" x14ac:dyDescent="0.25">
      <c r="A7" s="3328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332"/>
    </row>
    <row r="8" spans="1:14" s="1558" customFormat="1" ht="22.5" customHeight="1" x14ac:dyDescent="0.2">
      <c r="A8" s="1552" t="s">
        <v>34</v>
      </c>
      <c r="B8" s="2091">
        <v>4</v>
      </c>
      <c r="C8" s="2091">
        <v>21</v>
      </c>
      <c r="D8" s="2091">
        <v>25</v>
      </c>
      <c r="E8" s="2091">
        <v>8</v>
      </c>
      <c r="F8" s="2091">
        <v>18</v>
      </c>
      <c r="G8" s="2091">
        <v>26</v>
      </c>
      <c r="H8" s="2091">
        <v>3</v>
      </c>
      <c r="I8" s="2091">
        <v>3</v>
      </c>
      <c r="J8" s="2091">
        <v>6</v>
      </c>
      <c r="K8" s="2091">
        <f>SUM(B8,E8,H8)</f>
        <v>15</v>
      </c>
      <c r="L8" s="2091">
        <f>SUM(C8,F8,I8)</f>
        <v>42</v>
      </c>
      <c r="M8" s="2091">
        <f>SUM(K8:L8)</f>
        <v>57</v>
      </c>
      <c r="N8" s="124" t="s">
        <v>128</v>
      </c>
    </row>
    <row r="9" spans="1:14" s="1558" customFormat="1" ht="22.5" customHeight="1" x14ac:dyDescent="0.2">
      <c r="A9" s="1552" t="s">
        <v>427</v>
      </c>
      <c r="B9" s="2091">
        <v>3</v>
      </c>
      <c r="C9" s="2091">
        <v>3</v>
      </c>
      <c r="D9" s="2091">
        <v>6</v>
      </c>
      <c r="E9" s="2091">
        <v>25</v>
      </c>
      <c r="F9" s="2091">
        <v>26</v>
      </c>
      <c r="G9" s="2091">
        <v>51</v>
      </c>
      <c r="H9" s="2091">
        <v>1</v>
      </c>
      <c r="I9" s="2091">
        <v>1</v>
      </c>
      <c r="J9" s="2091">
        <v>2</v>
      </c>
      <c r="K9" s="2091">
        <f t="shared" ref="K9:K29" si="0">SUM(B9,E9,H9)</f>
        <v>29</v>
      </c>
      <c r="L9" s="2091">
        <f t="shared" ref="L9:L29" si="1">SUM(C9,F9,I9)</f>
        <v>30</v>
      </c>
      <c r="M9" s="2091">
        <f t="shared" ref="M9:M29" si="2">SUM(K9:L9)</f>
        <v>59</v>
      </c>
      <c r="N9" s="73" t="s">
        <v>428</v>
      </c>
    </row>
    <row r="10" spans="1:14" s="1558" customFormat="1" ht="22.5" customHeight="1" x14ac:dyDescent="0.2">
      <c r="A10" s="1552" t="s">
        <v>429</v>
      </c>
      <c r="B10" s="2091">
        <v>0</v>
      </c>
      <c r="C10" s="2091">
        <v>0</v>
      </c>
      <c r="D10" s="2091">
        <v>0</v>
      </c>
      <c r="E10" s="2091">
        <v>2</v>
      </c>
      <c r="F10" s="2091">
        <v>9</v>
      </c>
      <c r="G10" s="2091">
        <v>11</v>
      </c>
      <c r="H10" s="2091">
        <v>0</v>
      </c>
      <c r="I10" s="2091">
        <v>0</v>
      </c>
      <c r="J10" s="2091">
        <v>0</v>
      </c>
      <c r="K10" s="2091">
        <f t="shared" si="0"/>
        <v>2</v>
      </c>
      <c r="L10" s="2091">
        <f t="shared" si="1"/>
        <v>9</v>
      </c>
      <c r="M10" s="2091">
        <f t="shared" si="2"/>
        <v>11</v>
      </c>
      <c r="N10" s="1535" t="s">
        <v>430</v>
      </c>
    </row>
    <row r="11" spans="1:14" s="1558" customFormat="1" ht="22.5" customHeight="1" x14ac:dyDescent="0.2">
      <c r="A11" s="1552" t="s">
        <v>431</v>
      </c>
      <c r="B11" s="2091">
        <v>0</v>
      </c>
      <c r="C11" s="2091">
        <v>0</v>
      </c>
      <c r="D11" s="2091">
        <v>0</v>
      </c>
      <c r="E11" s="2091">
        <v>14</v>
      </c>
      <c r="F11" s="2091">
        <v>5</v>
      </c>
      <c r="G11" s="2091">
        <v>19</v>
      </c>
      <c r="H11" s="2091">
        <v>0</v>
      </c>
      <c r="I11" s="2091">
        <v>0</v>
      </c>
      <c r="J11" s="2091">
        <v>0</v>
      </c>
      <c r="K11" s="2091">
        <f t="shared" si="0"/>
        <v>14</v>
      </c>
      <c r="L11" s="2091">
        <f t="shared" si="1"/>
        <v>5</v>
      </c>
      <c r="M11" s="2091">
        <f t="shared" si="2"/>
        <v>19</v>
      </c>
      <c r="N11" s="1400" t="s">
        <v>432</v>
      </c>
    </row>
    <row r="12" spans="1:14" s="1558" customFormat="1" ht="22.5" customHeight="1" x14ac:dyDescent="0.2">
      <c r="A12" s="1552" t="s">
        <v>35</v>
      </c>
      <c r="B12" s="2091">
        <v>11</v>
      </c>
      <c r="C12" s="2091">
        <v>10</v>
      </c>
      <c r="D12" s="2091">
        <v>21</v>
      </c>
      <c r="E12" s="2091">
        <v>43</v>
      </c>
      <c r="F12" s="2091">
        <v>40</v>
      </c>
      <c r="G12" s="2091">
        <v>83</v>
      </c>
      <c r="H12" s="2091">
        <v>9</v>
      </c>
      <c r="I12" s="2091">
        <v>3</v>
      </c>
      <c r="J12" s="2091">
        <v>12</v>
      </c>
      <c r="K12" s="2091">
        <f t="shared" si="0"/>
        <v>63</v>
      </c>
      <c r="L12" s="2091">
        <f t="shared" si="1"/>
        <v>53</v>
      </c>
      <c r="M12" s="2091">
        <f t="shared" si="2"/>
        <v>116</v>
      </c>
      <c r="N12" s="125" t="s">
        <v>100</v>
      </c>
    </row>
    <row r="13" spans="1:14" s="1558" customFormat="1" ht="22.5" customHeight="1" x14ac:dyDescent="0.2">
      <c r="A13" s="1552" t="s">
        <v>1719</v>
      </c>
      <c r="B13" s="2091">
        <v>5</v>
      </c>
      <c r="C13" s="2091">
        <v>6</v>
      </c>
      <c r="D13" s="2091">
        <v>11</v>
      </c>
      <c r="E13" s="2091">
        <v>52</v>
      </c>
      <c r="F13" s="2091">
        <v>25</v>
      </c>
      <c r="G13" s="2091">
        <v>77</v>
      </c>
      <c r="H13" s="2091">
        <v>18</v>
      </c>
      <c r="I13" s="2091">
        <v>10</v>
      </c>
      <c r="J13" s="2091">
        <v>28</v>
      </c>
      <c r="K13" s="2091">
        <f t="shared" si="0"/>
        <v>75</v>
      </c>
      <c r="L13" s="2091">
        <f t="shared" si="1"/>
        <v>41</v>
      </c>
      <c r="M13" s="2091">
        <f t="shared" si="2"/>
        <v>116</v>
      </c>
      <c r="N13" s="125" t="s">
        <v>286</v>
      </c>
    </row>
    <row r="14" spans="1:14" s="1558" customFormat="1" ht="22.5" customHeight="1" x14ac:dyDescent="0.2">
      <c r="A14" s="1552" t="s">
        <v>58</v>
      </c>
      <c r="B14" s="2091">
        <v>0</v>
      </c>
      <c r="C14" s="2091">
        <v>0</v>
      </c>
      <c r="D14" s="2091">
        <v>0</v>
      </c>
      <c r="E14" s="2091">
        <v>21</v>
      </c>
      <c r="F14" s="2091">
        <v>15</v>
      </c>
      <c r="G14" s="2091">
        <v>36</v>
      </c>
      <c r="H14" s="2091">
        <v>6</v>
      </c>
      <c r="I14" s="2091">
        <v>2</v>
      </c>
      <c r="J14" s="2091">
        <v>8</v>
      </c>
      <c r="K14" s="2091">
        <f t="shared" si="0"/>
        <v>27</v>
      </c>
      <c r="L14" s="2091">
        <f t="shared" si="1"/>
        <v>17</v>
      </c>
      <c r="M14" s="2091">
        <f t="shared" si="2"/>
        <v>44</v>
      </c>
      <c r="N14" s="125" t="s">
        <v>136</v>
      </c>
    </row>
    <row r="15" spans="1:14" s="1558" customFormat="1" ht="22.5" customHeight="1" x14ac:dyDescent="0.2">
      <c r="A15" s="1552" t="s">
        <v>43</v>
      </c>
      <c r="B15" s="2091">
        <v>0</v>
      </c>
      <c r="C15" s="2091">
        <v>0</v>
      </c>
      <c r="D15" s="2091">
        <v>0</v>
      </c>
      <c r="E15" s="2091">
        <v>28</v>
      </c>
      <c r="F15" s="2091">
        <v>47</v>
      </c>
      <c r="G15" s="2091">
        <v>75</v>
      </c>
      <c r="H15" s="2091">
        <v>16</v>
      </c>
      <c r="I15" s="2091">
        <v>21</v>
      </c>
      <c r="J15" s="2091">
        <v>37</v>
      </c>
      <c r="K15" s="2091">
        <f t="shared" si="0"/>
        <v>44</v>
      </c>
      <c r="L15" s="2091">
        <f t="shared" si="1"/>
        <v>68</v>
      </c>
      <c r="M15" s="2091">
        <f t="shared" si="2"/>
        <v>112</v>
      </c>
      <c r="N15" s="125" t="s">
        <v>125</v>
      </c>
    </row>
    <row r="16" spans="1:14" s="1558" customFormat="1" ht="22.5" customHeight="1" x14ac:dyDescent="0.2">
      <c r="A16" s="1552" t="s">
        <v>1720</v>
      </c>
      <c r="B16" s="2091">
        <v>0</v>
      </c>
      <c r="C16" s="2091">
        <v>0</v>
      </c>
      <c r="D16" s="2091">
        <v>0</v>
      </c>
      <c r="E16" s="2091">
        <v>7</v>
      </c>
      <c r="F16" s="2091">
        <v>7</v>
      </c>
      <c r="G16" s="2091">
        <v>14</v>
      </c>
      <c r="H16" s="2091">
        <v>0</v>
      </c>
      <c r="I16" s="2091">
        <v>0</v>
      </c>
      <c r="J16" s="2091">
        <v>0</v>
      </c>
      <c r="K16" s="2091">
        <f t="shared" si="0"/>
        <v>7</v>
      </c>
      <c r="L16" s="2091">
        <f t="shared" si="1"/>
        <v>7</v>
      </c>
      <c r="M16" s="2091">
        <f t="shared" si="2"/>
        <v>14</v>
      </c>
      <c r="N16" s="125" t="s">
        <v>642</v>
      </c>
    </row>
    <row r="17" spans="1:15" ht="22.5" customHeight="1" x14ac:dyDescent="0.2">
      <c r="A17" s="1323" t="s">
        <v>1721</v>
      </c>
      <c r="B17" s="2091">
        <v>10</v>
      </c>
      <c r="C17" s="2091">
        <v>11</v>
      </c>
      <c r="D17" s="2091">
        <v>21</v>
      </c>
      <c r="E17" s="2091">
        <v>41</v>
      </c>
      <c r="F17" s="2091">
        <v>24</v>
      </c>
      <c r="G17" s="2091">
        <v>65</v>
      </c>
      <c r="H17" s="2091">
        <v>17</v>
      </c>
      <c r="I17" s="2091">
        <v>11</v>
      </c>
      <c r="J17" s="2091">
        <v>28</v>
      </c>
      <c r="K17" s="2091">
        <f t="shared" si="0"/>
        <v>68</v>
      </c>
      <c r="L17" s="2091">
        <f t="shared" si="1"/>
        <v>46</v>
      </c>
      <c r="M17" s="2091">
        <f t="shared" si="2"/>
        <v>114</v>
      </c>
      <c r="N17" s="769" t="s">
        <v>1722</v>
      </c>
    </row>
    <row r="18" spans="1:15" ht="22.5" customHeight="1" x14ac:dyDescent="0.2">
      <c r="A18" s="1323" t="s">
        <v>1188</v>
      </c>
      <c r="B18" s="2091">
        <v>65</v>
      </c>
      <c r="C18" s="2091">
        <v>22</v>
      </c>
      <c r="D18" s="2091">
        <v>87</v>
      </c>
      <c r="E18" s="2091">
        <v>70</v>
      </c>
      <c r="F18" s="2091">
        <v>37</v>
      </c>
      <c r="G18" s="2091">
        <v>107</v>
      </c>
      <c r="H18" s="2091">
        <v>26</v>
      </c>
      <c r="I18" s="2091">
        <v>14</v>
      </c>
      <c r="J18" s="2091">
        <v>40</v>
      </c>
      <c r="K18" s="2091">
        <f t="shared" si="0"/>
        <v>161</v>
      </c>
      <c r="L18" s="2091">
        <f t="shared" si="1"/>
        <v>73</v>
      </c>
      <c r="M18" s="2091">
        <f t="shared" si="2"/>
        <v>234</v>
      </c>
      <c r="N18" s="125" t="s">
        <v>160</v>
      </c>
    </row>
    <row r="19" spans="1:15" s="1558" customFormat="1" ht="22.5" customHeight="1" x14ac:dyDescent="0.2">
      <c r="A19" s="1552" t="s">
        <v>212</v>
      </c>
      <c r="B19" s="2091">
        <v>0</v>
      </c>
      <c r="C19" s="2091">
        <v>0</v>
      </c>
      <c r="D19" s="2091">
        <v>0</v>
      </c>
      <c r="E19" s="2091">
        <v>38</v>
      </c>
      <c r="F19" s="2091">
        <v>31</v>
      </c>
      <c r="G19" s="2091">
        <v>69</v>
      </c>
      <c r="H19" s="2091">
        <v>6</v>
      </c>
      <c r="I19" s="2091">
        <v>20</v>
      </c>
      <c r="J19" s="2091">
        <v>26</v>
      </c>
      <c r="K19" s="2091">
        <f t="shared" si="0"/>
        <v>44</v>
      </c>
      <c r="L19" s="2091">
        <f t="shared" si="1"/>
        <v>51</v>
      </c>
      <c r="M19" s="2091">
        <f t="shared" si="2"/>
        <v>95</v>
      </c>
      <c r="N19" s="125" t="s">
        <v>224</v>
      </c>
    </row>
    <row r="20" spans="1:15" ht="22.5" customHeight="1" x14ac:dyDescent="0.2">
      <c r="A20" s="1323" t="s">
        <v>210</v>
      </c>
      <c r="B20" s="2091">
        <v>5</v>
      </c>
      <c r="C20" s="2091">
        <v>7</v>
      </c>
      <c r="D20" s="2091">
        <v>12</v>
      </c>
      <c r="E20" s="2091">
        <v>94</v>
      </c>
      <c r="F20" s="2091">
        <v>83</v>
      </c>
      <c r="G20" s="2091">
        <v>177</v>
      </c>
      <c r="H20" s="2091">
        <v>25</v>
      </c>
      <c r="I20" s="2091">
        <v>12</v>
      </c>
      <c r="J20" s="2091">
        <v>37</v>
      </c>
      <c r="K20" s="2091">
        <f t="shared" si="0"/>
        <v>124</v>
      </c>
      <c r="L20" s="2091">
        <f t="shared" si="1"/>
        <v>102</v>
      </c>
      <c r="M20" s="2091">
        <f t="shared" si="2"/>
        <v>226</v>
      </c>
      <c r="N20" s="125" t="s">
        <v>409</v>
      </c>
    </row>
    <row r="21" spans="1:15" ht="22.5" customHeight="1" x14ac:dyDescent="0.2">
      <c r="A21" s="1323" t="s">
        <v>255</v>
      </c>
      <c r="B21" s="2091">
        <v>0</v>
      </c>
      <c r="C21" s="2091">
        <v>0</v>
      </c>
      <c r="D21" s="2091">
        <v>0</v>
      </c>
      <c r="E21" s="2091">
        <v>73</v>
      </c>
      <c r="F21" s="2091">
        <v>36</v>
      </c>
      <c r="G21" s="2091">
        <v>109</v>
      </c>
      <c r="H21" s="2091">
        <v>9</v>
      </c>
      <c r="I21" s="2091">
        <v>0</v>
      </c>
      <c r="J21" s="2091">
        <v>9</v>
      </c>
      <c r="K21" s="2091">
        <f t="shared" si="0"/>
        <v>82</v>
      </c>
      <c r="L21" s="2091">
        <f t="shared" si="1"/>
        <v>36</v>
      </c>
      <c r="M21" s="2091">
        <f t="shared" si="2"/>
        <v>118</v>
      </c>
      <c r="N21" s="125" t="s">
        <v>254</v>
      </c>
    </row>
    <row r="22" spans="1:15" ht="22.5" customHeight="1" x14ac:dyDescent="0.2">
      <c r="A22" s="1323" t="s">
        <v>833</v>
      </c>
      <c r="B22" s="2091">
        <v>0</v>
      </c>
      <c r="C22" s="2091">
        <v>0</v>
      </c>
      <c r="D22" s="2091">
        <v>0</v>
      </c>
      <c r="E22" s="2091">
        <v>0</v>
      </c>
      <c r="F22" s="2091">
        <v>57</v>
      </c>
      <c r="G22" s="2091">
        <v>57</v>
      </c>
      <c r="H22" s="2091">
        <v>0</v>
      </c>
      <c r="I22" s="2091">
        <v>0</v>
      </c>
      <c r="J22" s="2091">
        <v>0</v>
      </c>
      <c r="K22" s="2091">
        <f t="shared" si="0"/>
        <v>0</v>
      </c>
      <c r="L22" s="2091">
        <f t="shared" si="1"/>
        <v>57</v>
      </c>
      <c r="M22" s="2091">
        <f t="shared" si="2"/>
        <v>57</v>
      </c>
      <c r="N22" s="125" t="s">
        <v>289</v>
      </c>
    </row>
    <row r="23" spans="1:15" ht="22.5" customHeight="1" x14ac:dyDescent="0.2">
      <c r="A23" s="1323" t="s">
        <v>39</v>
      </c>
      <c r="B23" s="2091">
        <v>14</v>
      </c>
      <c r="C23" s="2091">
        <v>11</v>
      </c>
      <c r="D23" s="2091">
        <v>25</v>
      </c>
      <c r="E23" s="2091">
        <v>87</v>
      </c>
      <c r="F23" s="2091">
        <v>41</v>
      </c>
      <c r="G23" s="2091">
        <v>128</v>
      </c>
      <c r="H23" s="2091">
        <v>25</v>
      </c>
      <c r="I23" s="2091">
        <v>15</v>
      </c>
      <c r="J23" s="2091">
        <v>40</v>
      </c>
      <c r="K23" s="2091">
        <f t="shared" si="0"/>
        <v>126</v>
      </c>
      <c r="L23" s="2091">
        <f t="shared" si="1"/>
        <v>67</v>
      </c>
      <c r="M23" s="2091">
        <f t="shared" si="2"/>
        <v>193</v>
      </c>
      <c r="N23" s="125" t="s">
        <v>442</v>
      </c>
    </row>
    <row r="24" spans="1:15" ht="22.5" customHeight="1" x14ac:dyDescent="0.2">
      <c r="A24" s="1323" t="s">
        <v>751</v>
      </c>
      <c r="B24" s="2091">
        <v>0</v>
      </c>
      <c r="C24" s="2091">
        <v>0</v>
      </c>
      <c r="D24" s="2091">
        <v>0</v>
      </c>
      <c r="E24" s="2091">
        <v>11</v>
      </c>
      <c r="F24" s="2091">
        <v>8</v>
      </c>
      <c r="G24" s="2091">
        <v>19</v>
      </c>
      <c r="H24" s="2091">
        <v>4</v>
      </c>
      <c r="I24" s="2091">
        <v>1</v>
      </c>
      <c r="J24" s="2091">
        <v>5</v>
      </c>
      <c r="K24" s="2091">
        <f t="shared" si="0"/>
        <v>15</v>
      </c>
      <c r="L24" s="2091">
        <f t="shared" si="1"/>
        <v>9</v>
      </c>
      <c r="M24" s="2091">
        <f t="shared" si="2"/>
        <v>24</v>
      </c>
      <c r="N24" s="125" t="s">
        <v>752</v>
      </c>
    </row>
    <row r="25" spans="1:15" ht="22.5" customHeight="1" x14ac:dyDescent="0.2">
      <c r="A25" s="1323" t="s">
        <v>1208</v>
      </c>
      <c r="B25" s="2091">
        <v>25</v>
      </c>
      <c r="C25" s="2091">
        <v>10</v>
      </c>
      <c r="D25" s="2091">
        <v>35</v>
      </c>
      <c r="E25" s="2091">
        <v>30</v>
      </c>
      <c r="F25" s="2091">
        <v>13</v>
      </c>
      <c r="G25" s="2091">
        <v>43</v>
      </c>
      <c r="H25" s="2091">
        <v>14</v>
      </c>
      <c r="I25" s="2091">
        <v>5</v>
      </c>
      <c r="J25" s="2091">
        <v>19</v>
      </c>
      <c r="K25" s="2091">
        <f t="shared" si="0"/>
        <v>69</v>
      </c>
      <c r="L25" s="2091">
        <f t="shared" si="1"/>
        <v>28</v>
      </c>
      <c r="M25" s="2091">
        <f t="shared" si="2"/>
        <v>97</v>
      </c>
      <c r="N25" s="738" t="s">
        <v>124</v>
      </c>
    </row>
    <row r="26" spans="1:15" s="1558" customFormat="1" ht="22.5" customHeight="1" x14ac:dyDescent="0.2">
      <c r="A26" s="1552" t="s">
        <v>449</v>
      </c>
      <c r="B26" s="2091">
        <v>0</v>
      </c>
      <c r="C26" s="2091">
        <v>0</v>
      </c>
      <c r="D26" s="2091">
        <v>0</v>
      </c>
      <c r="E26" s="2091">
        <v>12</v>
      </c>
      <c r="F26" s="2091">
        <v>3</v>
      </c>
      <c r="G26" s="2091">
        <v>15</v>
      </c>
      <c r="H26" s="2091">
        <v>0</v>
      </c>
      <c r="I26" s="2091">
        <v>0</v>
      </c>
      <c r="J26" s="2091">
        <v>0</v>
      </c>
      <c r="K26" s="2091">
        <f t="shared" si="0"/>
        <v>12</v>
      </c>
      <c r="L26" s="2091">
        <f t="shared" si="1"/>
        <v>3</v>
      </c>
      <c r="M26" s="2091">
        <f t="shared" si="2"/>
        <v>15</v>
      </c>
      <c r="N26" s="73" t="s">
        <v>939</v>
      </c>
      <c r="O26" s="73"/>
    </row>
    <row r="27" spans="1:15" ht="22.5" customHeight="1" x14ac:dyDescent="0.2">
      <c r="A27" s="1323" t="s">
        <v>201</v>
      </c>
      <c r="B27" s="2091">
        <v>0</v>
      </c>
      <c r="C27" s="2091">
        <v>0</v>
      </c>
      <c r="D27" s="2091">
        <v>0</v>
      </c>
      <c r="E27" s="2091">
        <v>14</v>
      </c>
      <c r="F27" s="2091">
        <v>3</v>
      </c>
      <c r="G27" s="2091">
        <v>17</v>
      </c>
      <c r="H27" s="2091">
        <v>17</v>
      </c>
      <c r="I27" s="2091">
        <v>1</v>
      </c>
      <c r="J27" s="2091">
        <v>18</v>
      </c>
      <c r="K27" s="2091">
        <f t="shared" si="0"/>
        <v>31</v>
      </c>
      <c r="L27" s="2091">
        <f t="shared" si="1"/>
        <v>4</v>
      </c>
      <c r="M27" s="2091">
        <f t="shared" si="2"/>
        <v>35</v>
      </c>
      <c r="N27" s="2073" t="s">
        <v>1853</v>
      </c>
    </row>
    <row r="28" spans="1:15" s="2038" customFormat="1" ht="22.5" customHeight="1" x14ac:dyDescent="0.2">
      <c r="A28" s="2035" t="s">
        <v>451</v>
      </c>
      <c r="B28" s="2091">
        <v>0</v>
      </c>
      <c r="C28" s="2091">
        <v>0</v>
      </c>
      <c r="D28" s="2091">
        <v>0</v>
      </c>
      <c r="E28" s="2091">
        <v>8</v>
      </c>
      <c r="F28" s="2091">
        <v>1</v>
      </c>
      <c r="G28" s="2091">
        <v>9</v>
      </c>
      <c r="H28" s="2091">
        <v>0</v>
      </c>
      <c r="I28" s="2091">
        <v>0</v>
      </c>
      <c r="J28" s="2091">
        <v>0</v>
      </c>
      <c r="K28" s="2091">
        <f t="shared" si="0"/>
        <v>8</v>
      </c>
      <c r="L28" s="2091">
        <f t="shared" si="1"/>
        <v>1</v>
      </c>
      <c r="M28" s="2091">
        <f t="shared" si="2"/>
        <v>9</v>
      </c>
      <c r="N28" s="1400" t="s">
        <v>452</v>
      </c>
    </row>
    <row r="29" spans="1:15" s="1558" customFormat="1" ht="22.5" customHeight="1" thickBot="1" x14ac:dyDescent="0.25">
      <c r="A29" s="1552" t="s">
        <v>41</v>
      </c>
      <c r="B29" s="2627">
        <v>0</v>
      </c>
      <c r="C29" s="2627">
        <v>0</v>
      </c>
      <c r="D29" s="2627">
        <v>0</v>
      </c>
      <c r="E29" s="2627">
        <v>18</v>
      </c>
      <c r="F29" s="2627">
        <v>19</v>
      </c>
      <c r="G29" s="2627">
        <v>37</v>
      </c>
      <c r="H29" s="2627">
        <v>0</v>
      </c>
      <c r="I29" s="2627">
        <v>0</v>
      </c>
      <c r="J29" s="2627">
        <v>0</v>
      </c>
      <c r="K29" s="2091">
        <f t="shared" si="0"/>
        <v>18</v>
      </c>
      <c r="L29" s="2091">
        <f t="shared" si="1"/>
        <v>19</v>
      </c>
      <c r="M29" s="2091">
        <f t="shared" si="2"/>
        <v>37</v>
      </c>
      <c r="N29" s="738" t="s">
        <v>144</v>
      </c>
    </row>
    <row r="30" spans="1:15" ht="22.5" customHeight="1" thickBot="1" x14ac:dyDescent="0.3">
      <c r="A30" s="114" t="s">
        <v>87</v>
      </c>
      <c r="B30" s="2628">
        <f>SUM(B8:B29)</f>
        <v>142</v>
      </c>
      <c r="C30" s="2628">
        <f t="shared" ref="C30:M30" si="3">SUM(C8:C29)</f>
        <v>101</v>
      </c>
      <c r="D30" s="2628">
        <f t="shared" si="3"/>
        <v>243</v>
      </c>
      <c r="E30" s="2628">
        <f t="shared" si="3"/>
        <v>696</v>
      </c>
      <c r="F30" s="2628">
        <f t="shared" si="3"/>
        <v>548</v>
      </c>
      <c r="G30" s="2628">
        <f t="shared" si="3"/>
        <v>1244</v>
      </c>
      <c r="H30" s="2628">
        <f t="shared" si="3"/>
        <v>196</v>
      </c>
      <c r="I30" s="2628">
        <f t="shared" si="3"/>
        <v>119</v>
      </c>
      <c r="J30" s="2628">
        <f t="shared" si="3"/>
        <v>315</v>
      </c>
      <c r="K30" s="2628">
        <f t="shared" si="3"/>
        <v>1034</v>
      </c>
      <c r="L30" s="2628">
        <f t="shared" si="3"/>
        <v>768</v>
      </c>
      <c r="M30" s="2628">
        <f t="shared" si="3"/>
        <v>1802</v>
      </c>
      <c r="N30" s="1353" t="s">
        <v>1209</v>
      </c>
    </row>
    <row r="31" spans="1:15" ht="13.5" thickTop="1" x14ac:dyDescent="0.2"/>
    <row r="34" spans="8:8" x14ac:dyDescent="0.2">
      <c r="H34" s="1330"/>
    </row>
  </sheetData>
  <mergeCells count="12">
    <mergeCell ref="A1:N1"/>
    <mergeCell ref="A2:N2"/>
    <mergeCell ref="A4:A7"/>
    <mergeCell ref="N4:N7"/>
    <mergeCell ref="B5:D5"/>
    <mergeCell ref="E5:G5"/>
    <mergeCell ref="H5:J5"/>
    <mergeCell ref="K5:M5"/>
    <mergeCell ref="B4:D4"/>
    <mergeCell ref="E4:G4"/>
    <mergeCell ref="H4:J4"/>
    <mergeCell ref="K4:M4"/>
  </mergeCells>
  <printOptions horizontalCentered="1"/>
  <pageMargins left="0.643700787" right="0.643700787" top="0.78740157480314998" bottom="0.643700787" header="0.78740157480314998" footer="0.643700787"/>
  <pageSetup paperSize="9" scale="7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208"/>
  <sheetViews>
    <sheetView rightToLeft="1" view="pageBreakPreview" topLeftCell="A31" zoomScale="85" zoomScaleNormal="100" zoomScaleSheetLayoutView="85" workbookViewId="0">
      <selection activeCell="A34" sqref="A34:R62"/>
    </sheetView>
  </sheetViews>
  <sheetFormatPr defaultRowHeight="12.75" x14ac:dyDescent="0.2"/>
  <cols>
    <col min="1" max="1" width="11.42578125" customWidth="1"/>
    <col min="2" max="2" width="23.85546875" customWidth="1"/>
    <col min="3" max="3" width="21.7109375" customWidth="1"/>
    <col min="4" max="5" width="5.42578125" customWidth="1"/>
    <col min="6" max="6" width="6.140625" customWidth="1"/>
    <col min="7" max="7" width="6" customWidth="1"/>
    <col min="8" max="8" width="5.42578125" customWidth="1"/>
    <col min="9" max="9" width="7.140625" customWidth="1"/>
    <col min="10" max="12" width="5.42578125" customWidth="1"/>
    <col min="13" max="13" width="7.28515625" customWidth="1"/>
    <col min="14" max="14" width="6.85546875" bestFit="1" customWidth="1"/>
    <col min="15" max="15" width="7.140625" customWidth="1"/>
    <col min="16" max="16" width="20.140625" customWidth="1"/>
    <col min="17" max="17" width="21.85546875" customWidth="1"/>
    <col min="18" max="18" width="14.28515625" customWidth="1"/>
  </cols>
  <sheetData>
    <row r="1" spans="1:18" ht="22.5" customHeight="1" x14ac:dyDescent="0.2">
      <c r="A1" s="3188" t="s">
        <v>2395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34.5" customHeight="1" x14ac:dyDescent="0.2">
      <c r="A2" s="3370" t="s">
        <v>2396</v>
      </c>
      <c r="B2" s="3370"/>
      <c r="C2" s="3370"/>
      <c r="D2" s="3370"/>
      <c r="E2" s="3370"/>
      <c r="F2" s="3370"/>
      <c r="G2" s="3370"/>
      <c r="H2" s="3370"/>
      <c r="I2" s="3370"/>
      <c r="J2" s="3370"/>
      <c r="K2" s="3370"/>
      <c r="L2" s="3370"/>
      <c r="M2" s="3370"/>
      <c r="N2" s="3370"/>
      <c r="O2" s="3370"/>
      <c r="P2" s="3370"/>
      <c r="Q2" s="3370"/>
      <c r="R2" s="3370"/>
    </row>
    <row r="3" spans="1:18" s="1558" customFormat="1" ht="18" customHeight="1" thickBot="1" x14ac:dyDescent="0.25">
      <c r="A3" s="1534" t="s">
        <v>2726</v>
      </c>
      <c r="Q3" s="3042" t="s">
        <v>2201</v>
      </c>
      <c r="R3" s="3042"/>
    </row>
    <row r="4" spans="1:18" s="1558" customFormat="1" ht="15.75" customHeight="1" thickTop="1" x14ac:dyDescent="0.25">
      <c r="A4" s="3191" t="s">
        <v>44</v>
      </c>
      <c r="B4" s="3194" t="s">
        <v>86</v>
      </c>
      <c r="C4" s="3194" t="s">
        <v>45</v>
      </c>
      <c r="D4" s="3194" t="s">
        <v>33</v>
      </c>
      <c r="E4" s="3194"/>
      <c r="F4" s="3194"/>
      <c r="G4" s="3194" t="s">
        <v>1</v>
      </c>
      <c r="H4" s="3194"/>
      <c r="I4" s="3194"/>
      <c r="J4" s="3194" t="s">
        <v>2</v>
      </c>
      <c r="K4" s="3194"/>
      <c r="L4" s="3194"/>
      <c r="M4" s="3301" t="s">
        <v>31</v>
      </c>
      <c r="N4" s="3301"/>
      <c r="O4" s="3301"/>
      <c r="P4" s="3221" t="s">
        <v>99</v>
      </c>
      <c r="Q4" s="3221" t="s">
        <v>126</v>
      </c>
      <c r="R4" s="3218" t="s">
        <v>253</v>
      </c>
    </row>
    <row r="5" spans="1:18" s="1558" customFormat="1" ht="18" customHeight="1" x14ac:dyDescent="0.2">
      <c r="A5" s="3192"/>
      <c r="B5" s="3224"/>
      <c r="C5" s="3224"/>
      <c r="D5" s="3187" t="s">
        <v>94</v>
      </c>
      <c r="E5" s="3187"/>
      <c r="F5" s="3187"/>
      <c r="G5" s="3187" t="s">
        <v>95</v>
      </c>
      <c r="H5" s="3187"/>
      <c r="I5" s="3187"/>
      <c r="J5" s="3187" t="s">
        <v>96</v>
      </c>
      <c r="K5" s="3187"/>
      <c r="L5" s="3187"/>
      <c r="M5" s="2827" t="s">
        <v>116</v>
      </c>
      <c r="N5" s="2827"/>
      <c r="O5" s="2827"/>
      <c r="P5" s="3222"/>
      <c r="Q5" s="3222"/>
      <c r="R5" s="3219"/>
    </row>
    <row r="6" spans="1:18" s="1558" customFormat="1" ht="19.5" customHeight="1" x14ac:dyDescent="0.2">
      <c r="A6" s="3192"/>
      <c r="B6" s="3224"/>
      <c r="C6" s="3224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19"/>
    </row>
    <row r="7" spans="1:18" s="1558" customFormat="1" ht="15" customHeight="1" thickBot="1" x14ac:dyDescent="0.25">
      <c r="A7" s="3193"/>
      <c r="B7" s="3225"/>
      <c r="C7" s="3225"/>
      <c r="D7" s="596" t="s">
        <v>181</v>
      </c>
      <c r="E7" s="596" t="s">
        <v>182</v>
      </c>
      <c r="F7" s="596" t="s">
        <v>183</v>
      </c>
      <c r="G7" s="596" t="s">
        <v>181</v>
      </c>
      <c r="H7" s="596" t="s">
        <v>182</v>
      </c>
      <c r="I7" s="596" t="s">
        <v>183</v>
      </c>
      <c r="J7" s="596" t="s">
        <v>181</v>
      </c>
      <c r="K7" s="596" t="s">
        <v>182</v>
      </c>
      <c r="L7" s="596" t="s">
        <v>183</v>
      </c>
      <c r="M7" s="596" t="s">
        <v>181</v>
      </c>
      <c r="N7" s="596" t="s">
        <v>182</v>
      </c>
      <c r="O7" s="596" t="s">
        <v>183</v>
      </c>
      <c r="P7" s="3223"/>
      <c r="Q7" s="3223"/>
      <c r="R7" s="3220"/>
    </row>
    <row r="8" spans="1:18" s="1558" customFormat="1" ht="25.5" customHeight="1" x14ac:dyDescent="0.2">
      <c r="A8" s="3211" t="s">
        <v>34</v>
      </c>
      <c r="B8" s="82" t="s">
        <v>297</v>
      </c>
      <c r="C8" s="82" t="s">
        <v>297</v>
      </c>
      <c r="D8" s="1582">
        <v>0</v>
      </c>
      <c r="E8" s="1582">
        <v>0</v>
      </c>
      <c r="F8" s="1582">
        <v>0</v>
      </c>
      <c r="G8" s="1582">
        <v>6</v>
      </c>
      <c r="H8" s="1582">
        <v>2</v>
      </c>
      <c r="I8" s="1582">
        <v>8</v>
      </c>
      <c r="J8" s="1582">
        <v>0</v>
      </c>
      <c r="K8" s="1582">
        <v>0</v>
      </c>
      <c r="L8" s="1582">
        <v>0</v>
      </c>
      <c r="M8" s="1582">
        <f t="shared" ref="M8:O27" si="0">SUM(J8,G8,D8)</f>
        <v>6</v>
      </c>
      <c r="N8" s="1582">
        <f t="shared" si="0"/>
        <v>2</v>
      </c>
      <c r="O8" s="1582">
        <f t="shared" si="0"/>
        <v>8</v>
      </c>
      <c r="P8" s="1386" t="s">
        <v>1858</v>
      </c>
      <c r="Q8" s="1386" t="s">
        <v>1858</v>
      </c>
      <c r="R8" s="3211" t="s">
        <v>128</v>
      </c>
    </row>
    <row r="9" spans="1:18" s="1558" customFormat="1" ht="29.25" customHeight="1" x14ac:dyDescent="0.2">
      <c r="A9" s="3187"/>
      <c r="B9" s="736" t="s">
        <v>1178</v>
      </c>
      <c r="C9" s="736" t="s">
        <v>1178</v>
      </c>
      <c r="D9" s="12">
        <v>0</v>
      </c>
      <c r="E9" s="12">
        <v>0</v>
      </c>
      <c r="F9" s="12">
        <v>0</v>
      </c>
      <c r="G9" s="12">
        <v>1</v>
      </c>
      <c r="H9" s="12">
        <v>2</v>
      </c>
      <c r="I9" s="12">
        <v>3</v>
      </c>
      <c r="J9" s="12">
        <v>0</v>
      </c>
      <c r="K9" s="12">
        <v>0</v>
      </c>
      <c r="L9" s="12">
        <v>0</v>
      </c>
      <c r="M9" s="12">
        <f t="shared" ref="M9:M14" si="1">SUM(J9,G9,D9)</f>
        <v>1</v>
      </c>
      <c r="N9" s="12">
        <f t="shared" ref="N9:N14" si="2">SUM(K9,H9,E9)</f>
        <v>2</v>
      </c>
      <c r="O9" s="12">
        <f t="shared" ref="O9:O14" si="3">SUM(L9,I9,F9)</f>
        <v>3</v>
      </c>
      <c r="P9" s="1386" t="s">
        <v>1667</v>
      </c>
      <c r="Q9" s="1386" t="s">
        <v>1667</v>
      </c>
      <c r="R9" s="3187"/>
    </row>
    <row r="10" spans="1:18" s="1558" customFormat="1" ht="22.5" customHeight="1" x14ac:dyDescent="0.2">
      <c r="A10" s="3187"/>
      <c r="B10" s="736" t="s">
        <v>309</v>
      </c>
      <c r="C10" s="736" t="s">
        <v>491</v>
      </c>
      <c r="D10" s="12">
        <v>1</v>
      </c>
      <c r="E10" s="12">
        <v>12</v>
      </c>
      <c r="F10" s="12">
        <v>13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f t="shared" si="1"/>
        <v>1</v>
      </c>
      <c r="N10" s="12">
        <f t="shared" si="2"/>
        <v>12</v>
      </c>
      <c r="O10" s="12">
        <f t="shared" si="3"/>
        <v>13</v>
      </c>
      <c r="P10" s="1386" t="s">
        <v>1860</v>
      </c>
      <c r="Q10" s="1386" t="s">
        <v>1660</v>
      </c>
      <c r="R10" s="3187"/>
    </row>
    <row r="11" spans="1:18" s="1558" customFormat="1" ht="18" customHeight="1" x14ac:dyDescent="0.2">
      <c r="A11" s="3187"/>
      <c r="B11" s="736" t="s">
        <v>342</v>
      </c>
      <c r="C11" s="736" t="s">
        <v>342</v>
      </c>
      <c r="D11" s="12">
        <v>0</v>
      </c>
      <c r="E11" s="12">
        <v>0</v>
      </c>
      <c r="F11" s="12">
        <v>0</v>
      </c>
      <c r="G11" s="12">
        <v>0</v>
      </c>
      <c r="H11" s="12">
        <v>1</v>
      </c>
      <c r="I11" s="12">
        <v>1</v>
      </c>
      <c r="J11" s="12">
        <v>0</v>
      </c>
      <c r="K11" s="12">
        <v>0</v>
      </c>
      <c r="L11" s="12">
        <v>0</v>
      </c>
      <c r="M11" s="12">
        <f t="shared" si="1"/>
        <v>0</v>
      </c>
      <c r="N11" s="12">
        <f t="shared" si="2"/>
        <v>1</v>
      </c>
      <c r="O11" s="12">
        <f t="shared" si="3"/>
        <v>1</v>
      </c>
      <c r="P11" s="1386" t="s">
        <v>1861</v>
      </c>
      <c r="Q11" s="1386" t="s">
        <v>312</v>
      </c>
      <c r="R11" s="3187"/>
    </row>
    <row r="12" spans="1:18" s="2038" customFormat="1" ht="19.5" customHeight="1" x14ac:dyDescent="0.2">
      <c r="A12" s="3187"/>
      <c r="B12" s="736" t="s">
        <v>304</v>
      </c>
      <c r="C12" s="736" t="s">
        <v>304</v>
      </c>
      <c r="D12" s="12">
        <v>0</v>
      </c>
      <c r="E12" s="12">
        <v>0</v>
      </c>
      <c r="F12" s="12">
        <v>0</v>
      </c>
      <c r="G12" s="12">
        <v>0</v>
      </c>
      <c r="H12" s="12">
        <v>10</v>
      </c>
      <c r="I12" s="12">
        <v>10</v>
      </c>
      <c r="J12" s="12">
        <v>3</v>
      </c>
      <c r="K12" s="12">
        <v>3</v>
      </c>
      <c r="L12" s="12">
        <v>6</v>
      </c>
      <c r="M12" s="12">
        <f t="shared" si="1"/>
        <v>3</v>
      </c>
      <c r="N12" s="12">
        <f t="shared" si="2"/>
        <v>13</v>
      </c>
      <c r="O12" s="12">
        <f t="shared" si="3"/>
        <v>16</v>
      </c>
      <c r="P12" s="1112" t="s">
        <v>305</v>
      </c>
      <c r="Q12" s="1112" t="s">
        <v>305</v>
      </c>
      <c r="R12" s="3187"/>
    </row>
    <row r="13" spans="1:18" s="2038" customFormat="1" ht="18" customHeight="1" x14ac:dyDescent="0.2">
      <c r="A13" s="3187"/>
      <c r="B13" s="736" t="s">
        <v>47</v>
      </c>
      <c r="C13" s="736" t="s">
        <v>47</v>
      </c>
      <c r="D13" s="12">
        <v>0</v>
      </c>
      <c r="E13" s="12">
        <v>0</v>
      </c>
      <c r="F13" s="12">
        <v>0</v>
      </c>
      <c r="G13" s="12">
        <v>1</v>
      </c>
      <c r="H13" s="12">
        <v>3</v>
      </c>
      <c r="I13" s="12">
        <v>4</v>
      </c>
      <c r="J13" s="12">
        <v>0</v>
      </c>
      <c r="K13" s="12">
        <v>0</v>
      </c>
      <c r="L13" s="12">
        <v>0</v>
      </c>
      <c r="M13" s="12">
        <f t="shared" si="1"/>
        <v>1</v>
      </c>
      <c r="N13" s="12">
        <f t="shared" si="2"/>
        <v>3</v>
      </c>
      <c r="O13" s="12">
        <f t="shared" si="3"/>
        <v>4</v>
      </c>
      <c r="P13" s="1012" t="s">
        <v>129</v>
      </c>
      <c r="Q13" s="1012" t="s">
        <v>129</v>
      </c>
      <c r="R13" s="3187"/>
    </row>
    <row r="14" spans="1:18" s="2038" customFormat="1" ht="29.25" customHeight="1" x14ac:dyDescent="0.2">
      <c r="A14" s="3212"/>
      <c r="B14" s="736" t="s">
        <v>2392</v>
      </c>
      <c r="C14" s="736" t="s">
        <v>2392</v>
      </c>
      <c r="D14" s="12">
        <v>3</v>
      </c>
      <c r="E14" s="12">
        <v>9</v>
      </c>
      <c r="F14" s="12">
        <v>12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f t="shared" si="1"/>
        <v>3</v>
      </c>
      <c r="N14" s="12">
        <f t="shared" si="2"/>
        <v>9</v>
      </c>
      <c r="O14" s="12">
        <f t="shared" si="3"/>
        <v>12</v>
      </c>
      <c r="P14" s="1012" t="s">
        <v>469</v>
      </c>
      <c r="Q14" s="1012" t="s">
        <v>469</v>
      </c>
      <c r="R14" s="3212"/>
    </row>
    <row r="15" spans="1:18" s="1558" customFormat="1" ht="17.25" customHeight="1" x14ac:dyDescent="0.2">
      <c r="A15" s="3205" t="s">
        <v>92</v>
      </c>
      <c r="B15" s="3205"/>
      <c r="C15" s="3205"/>
      <c r="D15" s="12">
        <f>SUM(D8:D14)</f>
        <v>4</v>
      </c>
      <c r="E15" s="12">
        <f t="shared" ref="E15:O15" si="4">SUM(E8:E14)</f>
        <v>21</v>
      </c>
      <c r="F15" s="12">
        <f t="shared" si="4"/>
        <v>25</v>
      </c>
      <c r="G15" s="12">
        <f t="shared" si="4"/>
        <v>8</v>
      </c>
      <c r="H15" s="12">
        <f t="shared" si="4"/>
        <v>18</v>
      </c>
      <c r="I15" s="12">
        <f t="shared" si="4"/>
        <v>26</v>
      </c>
      <c r="J15" s="12">
        <f t="shared" si="4"/>
        <v>3</v>
      </c>
      <c r="K15" s="12">
        <f t="shared" si="4"/>
        <v>3</v>
      </c>
      <c r="L15" s="12">
        <f t="shared" si="4"/>
        <v>6</v>
      </c>
      <c r="M15" s="12">
        <f t="shared" si="4"/>
        <v>15</v>
      </c>
      <c r="N15" s="12">
        <f t="shared" si="4"/>
        <v>42</v>
      </c>
      <c r="O15" s="12">
        <f t="shared" si="4"/>
        <v>57</v>
      </c>
      <c r="P15" s="3369" t="s">
        <v>130</v>
      </c>
      <c r="Q15" s="3369"/>
      <c r="R15" s="3369"/>
    </row>
    <row r="16" spans="1:18" s="1558" customFormat="1" ht="22.5" customHeight="1" x14ac:dyDescent="0.2">
      <c r="A16" s="3201" t="s">
        <v>427</v>
      </c>
      <c r="B16" s="736" t="s">
        <v>504</v>
      </c>
      <c r="C16" s="1133" t="s">
        <v>507</v>
      </c>
      <c r="D16" s="12">
        <v>0</v>
      </c>
      <c r="E16" s="12">
        <v>0</v>
      </c>
      <c r="F16" s="12">
        <v>0</v>
      </c>
      <c r="G16" s="12">
        <v>3</v>
      </c>
      <c r="H16" s="12">
        <v>7</v>
      </c>
      <c r="I16" s="12">
        <v>10</v>
      </c>
      <c r="J16" s="12">
        <v>0</v>
      </c>
      <c r="K16" s="12">
        <v>0</v>
      </c>
      <c r="L16" s="12">
        <v>0</v>
      </c>
      <c r="M16" s="12">
        <f t="shared" si="0"/>
        <v>3</v>
      </c>
      <c r="N16" s="12">
        <f t="shared" si="0"/>
        <v>7</v>
      </c>
      <c r="O16" s="12">
        <f t="shared" si="0"/>
        <v>10</v>
      </c>
      <c r="P16" s="1388" t="s">
        <v>1862</v>
      </c>
      <c r="Q16" s="1388" t="s">
        <v>1862</v>
      </c>
      <c r="R16" s="3239" t="s">
        <v>428</v>
      </c>
    </row>
    <row r="17" spans="1:20" s="1558" customFormat="1" ht="18" customHeight="1" x14ac:dyDescent="0.2">
      <c r="A17" s="3187"/>
      <c r="B17" s="736" t="s">
        <v>50</v>
      </c>
      <c r="C17" s="736" t="s">
        <v>50</v>
      </c>
      <c r="D17" s="12">
        <v>0</v>
      </c>
      <c r="E17" s="12">
        <v>0</v>
      </c>
      <c r="F17" s="12">
        <v>0</v>
      </c>
      <c r="G17" s="12">
        <v>8</v>
      </c>
      <c r="H17" s="12">
        <v>2</v>
      </c>
      <c r="I17" s="12">
        <v>10</v>
      </c>
      <c r="J17" s="12">
        <v>0</v>
      </c>
      <c r="K17" s="12">
        <v>0</v>
      </c>
      <c r="L17" s="12">
        <v>0</v>
      </c>
      <c r="M17" s="12">
        <f t="shared" si="0"/>
        <v>8</v>
      </c>
      <c r="N17" s="12">
        <f t="shared" si="0"/>
        <v>2</v>
      </c>
      <c r="O17" s="12">
        <f t="shared" si="0"/>
        <v>10</v>
      </c>
      <c r="P17" s="1386" t="s">
        <v>1862</v>
      </c>
      <c r="Q17" s="1386" t="s">
        <v>1862</v>
      </c>
      <c r="R17" s="3199"/>
    </row>
    <row r="18" spans="1:20" s="1558" customFormat="1" ht="37.5" customHeight="1" x14ac:dyDescent="0.2">
      <c r="A18" s="3187"/>
      <c r="B18" s="3201" t="s">
        <v>1723</v>
      </c>
      <c r="C18" s="736" t="s">
        <v>1723</v>
      </c>
      <c r="D18" s="12">
        <v>0</v>
      </c>
      <c r="E18" s="12">
        <v>0</v>
      </c>
      <c r="F18" s="12">
        <v>0</v>
      </c>
      <c r="G18" s="12">
        <v>8</v>
      </c>
      <c r="H18" s="12">
        <v>6</v>
      </c>
      <c r="I18" s="12">
        <v>14</v>
      </c>
      <c r="J18" s="12">
        <v>0</v>
      </c>
      <c r="K18" s="12">
        <v>0</v>
      </c>
      <c r="L18" s="12">
        <v>0</v>
      </c>
      <c r="M18" s="12">
        <f>SUM(D18,G18,J18)</f>
        <v>8</v>
      </c>
      <c r="N18" s="12">
        <f t="shared" ref="N18:O18" si="5">SUM(E18,H18,K18)</f>
        <v>6</v>
      </c>
      <c r="O18" s="12">
        <f t="shared" si="5"/>
        <v>14</v>
      </c>
      <c r="P18" s="1386" t="s">
        <v>1863</v>
      </c>
      <c r="Q18" s="3354" t="s">
        <v>1863</v>
      </c>
      <c r="R18" s="3199"/>
    </row>
    <row r="19" spans="1:20" s="2038" customFormat="1" ht="26.25" customHeight="1" x14ac:dyDescent="0.2">
      <c r="A19" s="3187"/>
      <c r="B19" s="3212"/>
      <c r="C19" s="736" t="s">
        <v>2397</v>
      </c>
      <c r="D19" s="12">
        <v>3</v>
      </c>
      <c r="E19" s="12">
        <v>3</v>
      </c>
      <c r="F19" s="12">
        <v>6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f>SUM(D19,G19,J19)</f>
        <v>3</v>
      </c>
      <c r="N19" s="12">
        <f t="shared" ref="N19" si="6">SUM(E19,H19,K19)</f>
        <v>3</v>
      </c>
      <c r="O19" s="12">
        <f t="shared" ref="O19" si="7">SUM(F19,I19,L19)</f>
        <v>6</v>
      </c>
      <c r="P19" s="1386" t="s">
        <v>2581</v>
      </c>
      <c r="Q19" s="3356"/>
      <c r="R19" s="3199"/>
    </row>
    <row r="20" spans="1:20" s="2038" customFormat="1" ht="21.75" customHeight="1" x14ac:dyDescent="0.2">
      <c r="A20" s="3187"/>
      <c r="B20" s="3205" t="s">
        <v>46</v>
      </c>
      <c r="C20" s="3205"/>
      <c r="D20" s="12">
        <f>SUM(D18:D19)</f>
        <v>3</v>
      </c>
      <c r="E20" s="12">
        <f t="shared" ref="E20:O20" si="8">SUM(E18:E19)</f>
        <v>3</v>
      </c>
      <c r="F20" s="12">
        <f t="shared" si="8"/>
        <v>6</v>
      </c>
      <c r="G20" s="12">
        <f t="shared" si="8"/>
        <v>8</v>
      </c>
      <c r="H20" s="12">
        <f t="shared" si="8"/>
        <v>6</v>
      </c>
      <c r="I20" s="12">
        <f t="shared" si="8"/>
        <v>14</v>
      </c>
      <c r="J20" s="12">
        <f t="shared" si="8"/>
        <v>0</v>
      </c>
      <c r="K20" s="12">
        <f t="shared" si="8"/>
        <v>0</v>
      </c>
      <c r="L20" s="12">
        <f t="shared" si="8"/>
        <v>0</v>
      </c>
      <c r="M20" s="12">
        <f t="shared" si="8"/>
        <v>11</v>
      </c>
      <c r="N20" s="12">
        <f t="shared" si="8"/>
        <v>9</v>
      </c>
      <c r="O20" s="12">
        <f t="shared" si="8"/>
        <v>20</v>
      </c>
      <c r="P20" s="3366" t="s">
        <v>133</v>
      </c>
      <c r="Q20" s="3366"/>
      <c r="R20" s="3199"/>
    </row>
    <row r="21" spans="1:20" s="1558" customFormat="1" ht="36.75" customHeight="1" x14ac:dyDescent="0.2">
      <c r="A21" s="3187"/>
      <c r="B21" s="736" t="s">
        <v>2077</v>
      </c>
      <c r="C21" s="736" t="s">
        <v>2077</v>
      </c>
      <c r="D21" s="12">
        <v>0</v>
      </c>
      <c r="E21" s="12">
        <v>0</v>
      </c>
      <c r="F21" s="12">
        <v>0</v>
      </c>
      <c r="G21" s="12">
        <v>4</v>
      </c>
      <c r="H21" s="12">
        <v>6</v>
      </c>
      <c r="I21" s="12">
        <v>10</v>
      </c>
      <c r="J21" s="12">
        <v>0</v>
      </c>
      <c r="K21" s="12">
        <v>0</v>
      </c>
      <c r="L21" s="12">
        <v>0</v>
      </c>
      <c r="M21" s="12">
        <f t="shared" si="0"/>
        <v>4</v>
      </c>
      <c r="N21" s="12">
        <f t="shared" si="0"/>
        <v>6</v>
      </c>
      <c r="O21" s="12">
        <f t="shared" si="0"/>
        <v>10</v>
      </c>
      <c r="P21" s="1386" t="s">
        <v>1864</v>
      </c>
      <c r="Q21" s="1386" t="s">
        <v>1864</v>
      </c>
      <c r="R21" s="3199"/>
    </row>
    <row r="22" spans="1:20" s="1558" customFormat="1" ht="21.75" customHeight="1" x14ac:dyDescent="0.2">
      <c r="A22" s="3187"/>
      <c r="B22" s="3201" t="s">
        <v>2078</v>
      </c>
      <c r="C22" s="736" t="s">
        <v>1724</v>
      </c>
      <c r="D22" s="12">
        <v>0</v>
      </c>
      <c r="E22" s="12">
        <v>0</v>
      </c>
      <c r="F22" s="12">
        <v>0</v>
      </c>
      <c r="G22" s="12">
        <v>2</v>
      </c>
      <c r="H22" s="12">
        <v>5</v>
      </c>
      <c r="I22" s="12">
        <v>7</v>
      </c>
      <c r="J22" s="12">
        <v>0</v>
      </c>
      <c r="K22" s="12">
        <v>0</v>
      </c>
      <c r="L22" s="12">
        <v>0</v>
      </c>
      <c r="M22" s="12">
        <f t="shared" si="0"/>
        <v>2</v>
      </c>
      <c r="N22" s="12">
        <f t="shared" si="0"/>
        <v>5</v>
      </c>
      <c r="O22" s="12">
        <f t="shared" si="0"/>
        <v>7</v>
      </c>
      <c r="P22" s="1388" t="s">
        <v>1866</v>
      </c>
      <c r="Q22" s="3216" t="s">
        <v>1865</v>
      </c>
      <c r="R22" s="3199"/>
    </row>
    <row r="23" spans="1:20" s="1558" customFormat="1" ht="23.25" customHeight="1" x14ac:dyDescent="0.2">
      <c r="A23" s="3187"/>
      <c r="B23" s="3212"/>
      <c r="C23" s="736" t="s">
        <v>2079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1</v>
      </c>
      <c r="L23" s="12">
        <v>2</v>
      </c>
      <c r="M23" s="12">
        <f>SUM(J23,G23,D23)</f>
        <v>1</v>
      </c>
      <c r="N23" s="12">
        <f>SUM(K23,H23,E23)</f>
        <v>1</v>
      </c>
      <c r="O23" s="12">
        <f>SUM(L23,I23,F23)</f>
        <v>2</v>
      </c>
      <c r="P23" s="1370" t="s">
        <v>1315</v>
      </c>
      <c r="Q23" s="3217"/>
      <c r="R23" s="3199"/>
    </row>
    <row r="24" spans="1:20" s="1558" customFormat="1" ht="19.5" customHeight="1" x14ac:dyDescent="0.2">
      <c r="A24" s="3212"/>
      <c r="B24" s="3205" t="s">
        <v>46</v>
      </c>
      <c r="C24" s="3205"/>
      <c r="D24" s="12">
        <f>SUM(D22:D23)</f>
        <v>0</v>
      </c>
      <c r="E24" s="12">
        <f t="shared" ref="E24:O24" si="9">SUM(E22:E23)</f>
        <v>0</v>
      </c>
      <c r="F24" s="12">
        <f t="shared" si="9"/>
        <v>0</v>
      </c>
      <c r="G24" s="12">
        <f t="shared" si="9"/>
        <v>2</v>
      </c>
      <c r="H24" s="12">
        <f t="shared" si="9"/>
        <v>5</v>
      </c>
      <c r="I24" s="12">
        <f t="shared" si="9"/>
        <v>7</v>
      </c>
      <c r="J24" s="12">
        <f t="shared" si="9"/>
        <v>1</v>
      </c>
      <c r="K24" s="12">
        <f t="shared" si="9"/>
        <v>1</v>
      </c>
      <c r="L24" s="12">
        <f t="shared" si="9"/>
        <v>2</v>
      </c>
      <c r="M24" s="12">
        <f t="shared" si="9"/>
        <v>3</v>
      </c>
      <c r="N24" s="12">
        <f t="shared" si="9"/>
        <v>6</v>
      </c>
      <c r="O24" s="12">
        <f t="shared" si="9"/>
        <v>9</v>
      </c>
      <c r="P24" s="3366" t="s">
        <v>133</v>
      </c>
      <c r="Q24" s="3366"/>
      <c r="R24" s="3199"/>
    </row>
    <row r="25" spans="1:20" s="1558" customFormat="1" ht="18" customHeight="1" x14ac:dyDescent="0.2">
      <c r="A25" s="3205" t="s">
        <v>92</v>
      </c>
      <c r="B25" s="3205"/>
      <c r="C25" s="3205"/>
      <c r="D25" s="12">
        <f>SUM(D24,D21,D20,D17,D16)</f>
        <v>3</v>
      </c>
      <c r="E25" s="12">
        <f t="shared" ref="E25:O25" si="10">SUM(E24,E21,E20,E17,E16)</f>
        <v>3</v>
      </c>
      <c r="F25" s="12">
        <f t="shared" si="10"/>
        <v>6</v>
      </c>
      <c r="G25" s="12">
        <f t="shared" si="10"/>
        <v>25</v>
      </c>
      <c r="H25" s="12">
        <f t="shared" si="10"/>
        <v>26</v>
      </c>
      <c r="I25" s="12">
        <f t="shared" si="10"/>
        <v>51</v>
      </c>
      <c r="J25" s="12">
        <f t="shared" si="10"/>
        <v>1</v>
      </c>
      <c r="K25" s="12">
        <f t="shared" si="10"/>
        <v>1</v>
      </c>
      <c r="L25" s="12">
        <f t="shared" si="10"/>
        <v>2</v>
      </c>
      <c r="M25" s="12">
        <f t="shared" si="10"/>
        <v>29</v>
      </c>
      <c r="N25" s="12">
        <f t="shared" si="10"/>
        <v>30</v>
      </c>
      <c r="O25" s="12">
        <f t="shared" si="10"/>
        <v>59</v>
      </c>
      <c r="P25" s="3369" t="s">
        <v>130</v>
      </c>
      <c r="Q25" s="3369"/>
      <c r="R25" s="3369"/>
    </row>
    <row r="26" spans="1:20" s="1558" customFormat="1" ht="24" customHeight="1" x14ac:dyDescent="0.2">
      <c r="A26" s="2034" t="s">
        <v>429</v>
      </c>
      <c r="B26" s="736" t="s">
        <v>429</v>
      </c>
      <c r="C26" s="736" t="s">
        <v>429</v>
      </c>
      <c r="D26" s="12">
        <v>0</v>
      </c>
      <c r="E26" s="12">
        <v>0</v>
      </c>
      <c r="F26" s="12">
        <v>0</v>
      </c>
      <c r="G26" s="12">
        <v>2</v>
      </c>
      <c r="H26" s="12">
        <v>9</v>
      </c>
      <c r="I26" s="12">
        <v>11</v>
      </c>
      <c r="J26" s="12">
        <v>0</v>
      </c>
      <c r="K26" s="12">
        <v>0</v>
      </c>
      <c r="L26" s="12">
        <v>0</v>
      </c>
      <c r="M26" s="12">
        <f t="shared" si="0"/>
        <v>2</v>
      </c>
      <c r="N26" s="12">
        <f t="shared" si="0"/>
        <v>9</v>
      </c>
      <c r="O26" s="12">
        <f t="shared" si="0"/>
        <v>11</v>
      </c>
      <c r="P26" s="1386" t="s">
        <v>535</v>
      </c>
      <c r="Q26" s="1386" t="s">
        <v>535</v>
      </c>
      <c r="R26" s="2036" t="s">
        <v>430</v>
      </c>
      <c r="T26" s="1778"/>
    </row>
    <row r="27" spans="1:20" s="1558" customFormat="1" ht="24" customHeight="1" thickBot="1" x14ac:dyDescent="0.25">
      <c r="A27" s="2530" t="s">
        <v>431</v>
      </c>
      <c r="B27" s="2530" t="s">
        <v>2080</v>
      </c>
      <c r="C27" s="2530" t="s">
        <v>2081</v>
      </c>
      <c r="D27" s="2531">
        <v>0</v>
      </c>
      <c r="E27" s="2531">
        <v>0</v>
      </c>
      <c r="F27" s="2531">
        <v>0</v>
      </c>
      <c r="G27" s="2531">
        <v>14</v>
      </c>
      <c r="H27" s="2531">
        <v>5</v>
      </c>
      <c r="I27" s="2531">
        <v>19</v>
      </c>
      <c r="J27" s="2531">
        <v>0</v>
      </c>
      <c r="K27" s="2531">
        <v>0</v>
      </c>
      <c r="L27" s="2531">
        <v>0</v>
      </c>
      <c r="M27" s="2531">
        <f t="shared" si="0"/>
        <v>14</v>
      </c>
      <c r="N27" s="2531">
        <f t="shared" si="0"/>
        <v>5</v>
      </c>
      <c r="O27" s="2531">
        <f t="shared" si="0"/>
        <v>19</v>
      </c>
      <c r="P27" s="2532" t="s">
        <v>2238</v>
      </c>
      <c r="Q27" s="2532" t="s">
        <v>1865</v>
      </c>
      <c r="R27" s="2496" t="s">
        <v>432</v>
      </c>
    </row>
    <row r="28" spans="1:20" s="1558" customFormat="1" ht="27" customHeight="1" x14ac:dyDescent="0.2">
      <c r="P28" s="1553"/>
      <c r="Q28" s="1553"/>
      <c r="R28" s="1553"/>
    </row>
    <row r="29" spans="1:20" s="2038" customFormat="1" ht="27" customHeight="1" x14ac:dyDescent="0.2">
      <c r="P29" s="2037"/>
      <c r="Q29" s="2037"/>
      <c r="R29" s="2037"/>
    </row>
    <row r="30" spans="1:20" s="2038" customFormat="1" ht="27" customHeight="1" x14ac:dyDescent="0.2">
      <c r="P30" s="2037"/>
      <c r="Q30" s="2037"/>
      <c r="R30" s="2037"/>
    </row>
    <row r="31" spans="1:20" s="2038" customFormat="1" ht="27" customHeight="1" x14ac:dyDescent="0.2">
      <c r="P31" s="2037"/>
      <c r="Q31" s="2037"/>
      <c r="R31" s="2037"/>
    </row>
    <row r="32" spans="1:20" s="2038" customFormat="1" ht="27" customHeight="1" x14ac:dyDescent="0.2">
      <c r="P32" s="2037"/>
      <c r="Q32" s="2037"/>
      <c r="R32" s="2037"/>
    </row>
    <row r="33" spans="1:18" s="2038" customFormat="1" ht="27" customHeight="1" x14ac:dyDescent="0.2">
      <c r="P33" s="2037"/>
      <c r="Q33" s="2037"/>
      <c r="R33" s="2037"/>
    </row>
    <row r="34" spans="1:18" s="1558" customFormat="1" ht="20.25" customHeight="1" thickBot="1" x14ac:dyDescent="0.25">
      <c r="A34" s="2987" t="s">
        <v>2727</v>
      </c>
      <c r="B34" s="2987"/>
      <c r="P34" s="1553"/>
      <c r="Q34" s="3042" t="s">
        <v>2202</v>
      </c>
      <c r="R34" s="3042"/>
    </row>
    <row r="35" spans="1:18" s="1558" customFormat="1" ht="18" customHeight="1" thickTop="1" x14ac:dyDescent="0.25">
      <c r="A35" s="3336" t="s">
        <v>44</v>
      </c>
      <c r="B35" s="3194" t="s">
        <v>86</v>
      </c>
      <c r="C35" s="3338" t="s">
        <v>45</v>
      </c>
      <c r="D35" s="3338" t="s">
        <v>33</v>
      </c>
      <c r="E35" s="3338"/>
      <c r="F35" s="3338"/>
      <c r="G35" s="3338" t="s">
        <v>1</v>
      </c>
      <c r="H35" s="3338"/>
      <c r="I35" s="3338"/>
      <c r="J35" s="3338" t="s">
        <v>2</v>
      </c>
      <c r="K35" s="3338"/>
      <c r="L35" s="3338"/>
      <c r="M35" s="3301" t="s">
        <v>31</v>
      </c>
      <c r="N35" s="3301"/>
      <c r="O35" s="3301"/>
      <c r="P35" s="3340" t="s">
        <v>99</v>
      </c>
      <c r="Q35" s="3221" t="s">
        <v>126</v>
      </c>
      <c r="R35" s="3218" t="s">
        <v>253</v>
      </c>
    </row>
    <row r="36" spans="1:18" s="1558" customFormat="1" ht="16.5" customHeight="1" x14ac:dyDescent="0.2">
      <c r="A36" s="3190"/>
      <c r="B36" s="3224"/>
      <c r="C36" s="3235"/>
      <c r="D36" s="3240" t="s">
        <v>94</v>
      </c>
      <c r="E36" s="3240"/>
      <c r="F36" s="3240"/>
      <c r="G36" s="3240" t="s">
        <v>95</v>
      </c>
      <c r="H36" s="3240"/>
      <c r="I36" s="3240"/>
      <c r="J36" s="3240" t="s">
        <v>96</v>
      </c>
      <c r="K36" s="3240"/>
      <c r="L36" s="3240"/>
      <c r="M36" s="2827" t="s">
        <v>116</v>
      </c>
      <c r="N36" s="2827"/>
      <c r="O36" s="2827"/>
      <c r="P36" s="3276"/>
      <c r="Q36" s="3222"/>
      <c r="R36" s="3219"/>
    </row>
    <row r="37" spans="1:18" s="1558" customFormat="1" ht="21" customHeight="1" x14ac:dyDescent="0.2">
      <c r="A37" s="3190"/>
      <c r="B37" s="3224"/>
      <c r="C37" s="3235"/>
      <c r="D37" s="2559" t="s">
        <v>204</v>
      </c>
      <c r="E37" s="2559" t="s">
        <v>2833</v>
      </c>
      <c r="F37" s="2559" t="s">
        <v>26</v>
      </c>
      <c r="G37" s="2559" t="s">
        <v>204</v>
      </c>
      <c r="H37" s="2559" t="s">
        <v>2833</v>
      </c>
      <c r="I37" s="2559" t="s">
        <v>26</v>
      </c>
      <c r="J37" s="2559" t="s">
        <v>204</v>
      </c>
      <c r="K37" s="2559" t="s">
        <v>2833</v>
      </c>
      <c r="L37" s="2559" t="s">
        <v>26</v>
      </c>
      <c r="M37" s="2559" t="s">
        <v>204</v>
      </c>
      <c r="N37" s="2559" t="s">
        <v>2833</v>
      </c>
      <c r="O37" s="2559" t="s">
        <v>26</v>
      </c>
      <c r="P37" s="3276"/>
      <c r="Q37" s="3222"/>
      <c r="R37" s="3219"/>
    </row>
    <row r="38" spans="1:18" s="1558" customFormat="1" ht="12.75" customHeight="1" thickBot="1" x14ac:dyDescent="0.25">
      <c r="A38" s="3337"/>
      <c r="B38" s="3225"/>
      <c r="C38" s="3339"/>
      <c r="D38" s="79" t="s">
        <v>181</v>
      </c>
      <c r="E38" s="79" t="s">
        <v>182</v>
      </c>
      <c r="F38" s="79" t="s">
        <v>183</v>
      </c>
      <c r="G38" s="79" t="s">
        <v>181</v>
      </c>
      <c r="H38" s="79" t="s">
        <v>182</v>
      </c>
      <c r="I38" s="79" t="s">
        <v>183</v>
      </c>
      <c r="J38" s="79" t="s">
        <v>181</v>
      </c>
      <c r="K38" s="79" t="s">
        <v>182</v>
      </c>
      <c r="L38" s="79" t="s">
        <v>183</v>
      </c>
      <c r="M38" s="79" t="s">
        <v>181</v>
      </c>
      <c r="N38" s="79" t="s">
        <v>182</v>
      </c>
      <c r="O38" s="79" t="s">
        <v>183</v>
      </c>
      <c r="P38" s="3341"/>
      <c r="Q38" s="3223"/>
      <c r="R38" s="3220"/>
    </row>
    <row r="39" spans="1:18" s="1558" customFormat="1" ht="40.5" customHeight="1" x14ac:dyDescent="0.2">
      <c r="A39" s="3211" t="s">
        <v>51</v>
      </c>
      <c r="B39" s="3211" t="s">
        <v>52</v>
      </c>
      <c r="C39" s="1133" t="s">
        <v>1024</v>
      </c>
      <c r="D39" s="12">
        <v>5</v>
      </c>
      <c r="E39" s="12">
        <v>1</v>
      </c>
      <c r="F39" s="12">
        <v>6</v>
      </c>
      <c r="G39" s="12">
        <v>3</v>
      </c>
      <c r="H39" s="12">
        <v>4</v>
      </c>
      <c r="I39" s="12">
        <v>7</v>
      </c>
      <c r="J39" s="12">
        <v>1</v>
      </c>
      <c r="K39" s="12">
        <v>0</v>
      </c>
      <c r="L39" s="12">
        <v>1</v>
      </c>
      <c r="M39" s="12">
        <f t="shared" ref="M39:O41" si="11">SUM(J39,G39,D39)</f>
        <v>9</v>
      </c>
      <c r="N39" s="12">
        <f t="shared" si="11"/>
        <v>5</v>
      </c>
      <c r="O39" s="12">
        <f t="shared" si="11"/>
        <v>14</v>
      </c>
      <c r="P39" s="1602" t="s">
        <v>1869</v>
      </c>
      <c r="Q39" s="3367" t="s">
        <v>1868</v>
      </c>
      <c r="R39" s="3373" t="s">
        <v>1420</v>
      </c>
    </row>
    <row r="40" spans="1:18" s="1558" customFormat="1" ht="33" customHeight="1" x14ac:dyDescent="0.2">
      <c r="A40" s="3187"/>
      <c r="B40" s="3187"/>
      <c r="C40" s="736" t="s">
        <v>1049</v>
      </c>
      <c r="D40" s="12">
        <v>0</v>
      </c>
      <c r="E40" s="12">
        <v>0</v>
      </c>
      <c r="F40" s="12">
        <v>0</v>
      </c>
      <c r="G40" s="12">
        <v>2</v>
      </c>
      <c r="H40" s="12">
        <v>1</v>
      </c>
      <c r="I40" s="12">
        <v>3</v>
      </c>
      <c r="J40" s="12">
        <v>0</v>
      </c>
      <c r="K40" s="12">
        <v>0</v>
      </c>
      <c r="L40" s="12">
        <v>0</v>
      </c>
      <c r="M40" s="12">
        <f t="shared" si="11"/>
        <v>2</v>
      </c>
      <c r="N40" s="12">
        <f t="shared" si="11"/>
        <v>1</v>
      </c>
      <c r="O40" s="12">
        <f t="shared" si="11"/>
        <v>3</v>
      </c>
      <c r="P40" s="1106" t="s">
        <v>1052</v>
      </c>
      <c r="Q40" s="3367"/>
      <c r="R40" s="3374"/>
    </row>
    <row r="41" spans="1:18" s="1558" customFormat="1" ht="39" customHeight="1" x14ac:dyDescent="0.2">
      <c r="A41" s="3187"/>
      <c r="B41" s="3212"/>
      <c r="C41" s="736" t="s">
        <v>2082</v>
      </c>
      <c r="D41" s="12">
        <v>0</v>
      </c>
      <c r="E41" s="12">
        <v>0</v>
      </c>
      <c r="F41" s="12">
        <v>0</v>
      </c>
      <c r="G41" s="12">
        <v>3</v>
      </c>
      <c r="H41" s="12">
        <v>1</v>
      </c>
      <c r="I41" s="12">
        <v>4</v>
      </c>
      <c r="J41" s="12">
        <v>0</v>
      </c>
      <c r="K41" s="12">
        <v>0</v>
      </c>
      <c r="L41" s="12">
        <v>0</v>
      </c>
      <c r="M41" s="12">
        <f t="shared" si="11"/>
        <v>3</v>
      </c>
      <c r="N41" s="12">
        <f t="shared" si="11"/>
        <v>1</v>
      </c>
      <c r="O41" s="12">
        <f t="shared" si="11"/>
        <v>4</v>
      </c>
      <c r="P41" s="1106" t="s">
        <v>2734</v>
      </c>
      <c r="Q41" s="3368"/>
      <c r="R41" s="3374"/>
    </row>
    <row r="42" spans="1:18" s="1558" customFormat="1" ht="19.5" customHeight="1" x14ac:dyDescent="0.2">
      <c r="A42" s="3187"/>
      <c r="B42" s="3205" t="s">
        <v>46</v>
      </c>
      <c r="C42" s="3205"/>
      <c r="D42" s="12">
        <f t="shared" ref="D42:L42" si="12">SUM(D39:D41)</f>
        <v>5</v>
      </c>
      <c r="E42" s="12">
        <f t="shared" si="12"/>
        <v>1</v>
      </c>
      <c r="F42" s="12">
        <f t="shared" si="12"/>
        <v>6</v>
      </c>
      <c r="G42" s="12">
        <f t="shared" si="12"/>
        <v>8</v>
      </c>
      <c r="H42" s="12">
        <f t="shared" si="12"/>
        <v>6</v>
      </c>
      <c r="I42" s="12">
        <f t="shared" si="12"/>
        <v>14</v>
      </c>
      <c r="J42" s="12">
        <f t="shared" si="12"/>
        <v>1</v>
      </c>
      <c r="K42" s="12">
        <f t="shared" si="12"/>
        <v>0</v>
      </c>
      <c r="L42" s="12">
        <f t="shared" si="12"/>
        <v>1</v>
      </c>
      <c r="M42" s="12">
        <f t="shared" ref="M42:O59" si="13">SUM(J42,G42,D42)</f>
        <v>14</v>
      </c>
      <c r="N42" s="12">
        <f t="shared" si="13"/>
        <v>7</v>
      </c>
      <c r="O42" s="12">
        <f t="shared" si="13"/>
        <v>21</v>
      </c>
      <c r="P42" s="3366" t="s">
        <v>133</v>
      </c>
      <c r="Q42" s="3366"/>
      <c r="R42" s="3374"/>
    </row>
    <row r="43" spans="1:18" s="1558" customFormat="1" ht="18" customHeight="1" x14ac:dyDescent="0.2">
      <c r="A43" s="3187"/>
      <c r="B43" s="1133" t="s">
        <v>1630</v>
      </c>
      <c r="C43" s="736"/>
      <c r="D43" s="12">
        <v>0</v>
      </c>
      <c r="E43" s="12">
        <v>0</v>
      </c>
      <c r="F43" s="12">
        <v>0</v>
      </c>
      <c r="G43" s="12">
        <v>3</v>
      </c>
      <c r="H43" s="12">
        <v>8</v>
      </c>
      <c r="I43" s="12">
        <v>11</v>
      </c>
      <c r="J43" s="12">
        <v>0</v>
      </c>
      <c r="K43" s="12">
        <v>0</v>
      </c>
      <c r="L43" s="12">
        <v>0</v>
      </c>
      <c r="M43" s="12">
        <f t="shared" si="13"/>
        <v>3</v>
      </c>
      <c r="N43" s="12">
        <f t="shared" si="13"/>
        <v>8</v>
      </c>
      <c r="O43" s="12">
        <f t="shared" si="13"/>
        <v>11</v>
      </c>
      <c r="P43" s="624" t="s">
        <v>1871</v>
      </c>
      <c r="Q43" s="1388" t="s">
        <v>1871</v>
      </c>
      <c r="R43" s="3374"/>
    </row>
    <row r="44" spans="1:18" s="1558" customFormat="1" ht="30.75" customHeight="1" x14ac:dyDescent="0.2">
      <c r="A44" s="3187"/>
      <c r="B44" s="1133" t="s">
        <v>89</v>
      </c>
      <c r="C44" s="736" t="s">
        <v>569</v>
      </c>
      <c r="D44" s="12">
        <v>0</v>
      </c>
      <c r="E44" s="12">
        <v>0</v>
      </c>
      <c r="F44" s="12">
        <v>0</v>
      </c>
      <c r="G44" s="12">
        <v>10</v>
      </c>
      <c r="H44" s="12">
        <v>2</v>
      </c>
      <c r="I44" s="12">
        <v>12</v>
      </c>
      <c r="J44" s="12">
        <v>0</v>
      </c>
      <c r="K44" s="12">
        <v>0</v>
      </c>
      <c r="L44" s="12">
        <v>0</v>
      </c>
      <c r="M44" s="12">
        <f t="shared" si="13"/>
        <v>10</v>
      </c>
      <c r="N44" s="12">
        <f t="shared" si="13"/>
        <v>2</v>
      </c>
      <c r="O44" s="12">
        <f t="shared" si="13"/>
        <v>12</v>
      </c>
      <c r="P44" s="1602" t="s">
        <v>1872</v>
      </c>
      <c r="Q44" s="1151" t="s">
        <v>567</v>
      </c>
      <c r="R44" s="3374"/>
    </row>
    <row r="45" spans="1:18" s="1558" customFormat="1" ht="27" customHeight="1" x14ac:dyDescent="0.2">
      <c r="A45" s="3187"/>
      <c r="B45" s="1133" t="s">
        <v>1145</v>
      </c>
      <c r="C45" s="1133" t="s">
        <v>1145</v>
      </c>
      <c r="D45" s="12">
        <v>5</v>
      </c>
      <c r="E45" s="12">
        <v>8</v>
      </c>
      <c r="F45" s="12">
        <v>13</v>
      </c>
      <c r="G45" s="12">
        <v>10</v>
      </c>
      <c r="H45" s="12">
        <v>12</v>
      </c>
      <c r="I45" s="12">
        <v>22</v>
      </c>
      <c r="J45" s="12">
        <v>0</v>
      </c>
      <c r="K45" s="12">
        <v>0</v>
      </c>
      <c r="L45" s="12">
        <v>0</v>
      </c>
      <c r="M45" s="12">
        <f t="shared" si="13"/>
        <v>15</v>
      </c>
      <c r="N45" s="12">
        <f t="shared" si="13"/>
        <v>20</v>
      </c>
      <c r="O45" s="12">
        <f t="shared" si="13"/>
        <v>35</v>
      </c>
      <c r="P45" s="2397" t="s">
        <v>1873</v>
      </c>
      <c r="Q45" s="1766" t="s">
        <v>1873</v>
      </c>
      <c r="R45" s="3374"/>
    </row>
    <row r="46" spans="1:18" s="1558" customFormat="1" ht="30" customHeight="1" x14ac:dyDescent="0.2">
      <c r="A46" s="3187"/>
      <c r="B46" s="736" t="s">
        <v>582</v>
      </c>
      <c r="C46" s="736" t="s">
        <v>582</v>
      </c>
      <c r="D46" s="12">
        <v>0</v>
      </c>
      <c r="E46" s="12">
        <v>0</v>
      </c>
      <c r="F46" s="12">
        <v>0</v>
      </c>
      <c r="G46" s="12">
        <v>6</v>
      </c>
      <c r="H46" s="12">
        <v>9</v>
      </c>
      <c r="I46" s="12">
        <v>15</v>
      </c>
      <c r="J46" s="12">
        <v>8</v>
      </c>
      <c r="K46" s="12">
        <v>3</v>
      </c>
      <c r="L46" s="12">
        <v>11</v>
      </c>
      <c r="M46" s="12">
        <f t="shared" si="13"/>
        <v>14</v>
      </c>
      <c r="N46" s="12">
        <f t="shared" si="13"/>
        <v>12</v>
      </c>
      <c r="O46" s="12">
        <f t="shared" si="13"/>
        <v>26</v>
      </c>
      <c r="P46" s="1602" t="s">
        <v>1875</v>
      </c>
      <c r="Q46" s="1386" t="s">
        <v>1875</v>
      </c>
      <c r="R46" s="3374"/>
    </row>
    <row r="47" spans="1:18" s="1558" customFormat="1" ht="28.5" customHeight="1" x14ac:dyDescent="0.2">
      <c r="A47" s="3187"/>
      <c r="B47" s="3233" t="s">
        <v>2083</v>
      </c>
      <c r="C47" s="753" t="s">
        <v>2398</v>
      </c>
      <c r="D47" s="1583">
        <v>1</v>
      </c>
      <c r="E47" s="1583">
        <v>1</v>
      </c>
      <c r="F47" s="1583">
        <v>2</v>
      </c>
      <c r="G47" s="1583">
        <v>0</v>
      </c>
      <c r="H47" s="1583">
        <v>0</v>
      </c>
      <c r="I47" s="1583">
        <v>0</v>
      </c>
      <c r="J47" s="1583">
        <v>0</v>
      </c>
      <c r="K47" s="1583">
        <v>0</v>
      </c>
      <c r="L47" s="1583">
        <v>0</v>
      </c>
      <c r="M47" s="1583">
        <f>SUM(D47,G47,J47)</f>
        <v>1</v>
      </c>
      <c r="N47" s="1583">
        <f t="shared" ref="N47:O47" si="14">SUM(E47,H47,K47)</f>
        <v>1</v>
      </c>
      <c r="O47" s="1583">
        <f t="shared" si="14"/>
        <v>2</v>
      </c>
      <c r="P47" s="1386" t="s">
        <v>2424</v>
      </c>
      <c r="Q47" s="3363" t="s">
        <v>1876</v>
      </c>
      <c r="R47" s="3374"/>
    </row>
    <row r="48" spans="1:18" s="2038" customFormat="1" ht="30" customHeight="1" x14ac:dyDescent="0.2">
      <c r="A48" s="3187"/>
      <c r="B48" s="3362"/>
      <c r="C48" s="753" t="s">
        <v>2399</v>
      </c>
      <c r="D48" s="1583">
        <v>0</v>
      </c>
      <c r="E48" s="1583">
        <v>0</v>
      </c>
      <c r="F48" s="1583">
        <v>0</v>
      </c>
      <c r="G48" s="1583">
        <v>1</v>
      </c>
      <c r="H48" s="1583">
        <v>2</v>
      </c>
      <c r="I48" s="1583">
        <v>3</v>
      </c>
      <c r="J48" s="1583">
        <v>0</v>
      </c>
      <c r="K48" s="1583">
        <v>0</v>
      </c>
      <c r="L48" s="1583">
        <v>0</v>
      </c>
      <c r="M48" s="1583">
        <f t="shared" ref="M48:M50" si="15">SUM(D48,G48,J48)</f>
        <v>1</v>
      </c>
      <c r="N48" s="1583">
        <f t="shared" ref="N48:N50" si="16">SUM(E48,H48,K48)</f>
        <v>2</v>
      </c>
      <c r="O48" s="1583">
        <f t="shared" ref="O48:O50" si="17">SUM(F48,I48,L48)</f>
        <v>3</v>
      </c>
      <c r="P48" s="1386" t="s">
        <v>2425</v>
      </c>
      <c r="Q48" s="3364"/>
      <c r="R48" s="3374"/>
    </row>
    <row r="49" spans="1:18" s="2038" customFormat="1" ht="24" customHeight="1" x14ac:dyDescent="0.2">
      <c r="A49" s="3187"/>
      <c r="B49" s="3362"/>
      <c r="C49" s="753" t="s">
        <v>2400</v>
      </c>
      <c r="D49" s="1583">
        <v>0</v>
      </c>
      <c r="E49" s="1583">
        <v>0</v>
      </c>
      <c r="F49" s="1583">
        <v>0</v>
      </c>
      <c r="G49" s="1583">
        <v>1</v>
      </c>
      <c r="H49" s="1583">
        <v>1</v>
      </c>
      <c r="I49" s="1583">
        <v>2</v>
      </c>
      <c r="J49" s="1583">
        <v>0</v>
      </c>
      <c r="K49" s="1583">
        <v>0</v>
      </c>
      <c r="L49" s="1583">
        <v>0</v>
      </c>
      <c r="M49" s="1583">
        <f t="shared" si="15"/>
        <v>1</v>
      </c>
      <c r="N49" s="1583">
        <f t="shared" si="16"/>
        <v>1</v>
      </c>
      <c r="O49" s="1583">
        <f t="shared" si="17"/>
        <v>2</v>
      </c>
      <c r="P49" s="1386" t="s">
        <v>2426</v>
      </c>
      <c r="Q49" s="3364"/>
      <c r="R49" s="3374"/>
    </row>
    <row r="50" spans="1:18" s="2038" customFormat="1" ht="20.25" customHeight="1" x14ac:dyDescent="0.2">
      <c r="A50" s="3187"/>
      <c r="B50" s="3234"/>
      <c r="C50" s="753" t="s">
        <v>2401</v>
      </c>
      <c r="D50" s="1583">
        <v>0</v>
      </c>
      <c r="E50" s="1583">
        <v>0</v>
      </c>
      <c r="F50" s="1583">
        <v>0</v>
      </c>
      <c r="G50" s="1583">
        <v>4</v>
      </c>
      <c r="H50" s="1583"/>
      <c r="I50" s="1583">
        <v>4</v>
      </c>
      <c r="J50" s="1583">
        <v>0</v>
      </c>
      <c r="K50" s="1583">
        <v>0</v>
      </c>
      <c r="L50" s="1583">
        <v>0</v>
      </c>
      <c r="M50" s="1583">
        <f t="shared" si="15"/>
        <v>4</v>
      </c>
      <c r="N50" s="1583">
        <f t="shared" si="16"/>
        <v>0</v>
      </c>
      <c r="O50" s="1583">
        <f t="shared" si="17"/>
        <v>4</v>
      </c>
      <c r="P50" s="1386" t="s">
        <v>2427</v>
      </c>
      <c r="Q50" s="3365"/>
      <c r="R50" s="3374"/>
    </row>
    <row r="51" spans="1:18" s="2301" customFormat="1" ht="20.25" customHeight="1" x14ac:dyDescent="0.2">
      <c r="A51" s="3212"/>
      <c r="B51" s="3205" t="s">
        <v>46</v>
      </c>
      <c r="C51" s="3205"/>
      <c r="D51" s="1583">
        <f>SUM(D47:D50)</f>
        <v>1</v>
      </c>
      <c r="E51" s="1583">
        <f t="shared" ref="E51:O51" si="18">SUM(E47:E50)</f>
        <v>1</v>
      </c>
      <c r="F51" s="1583">
        <f t="shared" si="18"/>
        <v>2</v>
      </c>
      <c r="G51" s="1583">
        <f t="shared" si="18"/>
        <v>6</v>
      </c>
      <c r="H51" s="1583">
        <f t="shared" si="18"/>
        <v>3</v>
      </c>
      <c r="I51" s="1583">
        <f t="shared" si="18"/>
        <v>9</v>
      </c>
      <c r="J51" s="1583">
        <f t="shared" si="18"/>
        <v>0</v>
      </c>
      <c r="K51" s="1583">
        <f t="shared" si="18"/>
        <v>0</v>
      </c>
      <c r="L51" s="1583">
        <f t="shared" si="18"/>
        <v>0</v>
      </c>
      <c r="M51" s="1583">
        <f t="shared" si="18"/>
        <v>7</v>
      </c>
      <c r="N51" s="1583">
        <f t="shared" si="18"/>
        <v>4</v>
      </c>
      <c r="O51" s="1583">
        <f t="shared" si="18"/>
        <v>11</v>
      </c>
      <c r="P51" s="3366" t="s">
        <v>133</v>
      </c>
      <c r="Q51" s="3366"/>
      <c r="R51" s="3209"/>
    </row>
    <row r="52" spans="1:18" s="1558" customFormat="1" ht="18" customHeight="1" x14ac:dyDescent="0.2">
      <c r="A52" s="3205" t="s">
        <v>92</v>
      </c>
      <c r="B52" s="3205"/>
      <c r="C52" s="3205"/>
      <c r="D52" s="1583">
        <f>SUM(D43:D50,D42)</f>
        <v>11</v>
      </c>
      <c r="E52" s="1583">
        <f t="shared" ref="E52:O52" si="19">SUM(E43:E50,E42)</f>
        <v>10</v>
      </c>
      <c r="F52" s="1583">
        <f t="shared" si="19"/>
        <v>21</v>
      </c>
      <c r="G52" s="1583">
        <f t="shared" si="19"/>
        <v>43</v>
      </c>
      <c r="H52" s="1583">
        <f t="shared" si="19"/>
        <v>40</v>
      </c>
      <c r="I52" s="1583">
        <f t="shared" si="19"/>
        <v>83</v>
      </c>
      <c r="J52" s="1583">
        <f t="shared" si="19"/>
        <v>9</v>
      </c>
      <c r="K52" s="1583">
        <f t="shared" si="19"/>
        <v>3</v>
      </c>
      <c r="L52" s="1583">
        <f t="shared" si="19"/>
        <v>12</v>
      </c>
      <c r="M52" s="1583">
        <f t="shared" si="19"/>
        <v>63</v>
      </c>
      <c r="N52" s="1583">
        <f t="shared" si="19"/>
        <v>53</v>
      </c>
      <c r="O52" s="1583">
        <f t="shared" si="19"/>
        <v>116</v>
      </c>
      <c r="P52" s="3369" t="s">
        <v>130</v>
      </c>
      <c r="Q52" s="3369"/>
      <c r="R52" s="3369"/>
    </row>
    <row r="53" spans="1:18" s="1558" customFormat="1" ht="24.75" customHeight="1" x14ac:dyDescent="0.2">
      <c r="A53" s="3187" t="s">
        <v>1719</v>
      </c>
      <c r="B53" s="736" t="s">
        <v>877</v>
      </c>
      <c r="C53" s="736" t="s">
        <v>606</v>
      </c>
      <c r="D53" s="12">
        <v>0</v>
      </c>
      <c r="E53" s="12">
        <v>0</v>
      </c>
      <c r="F53" s="12">
        <v>0</v>
      </c>
      <c r="G53" s="12">
        <v>6</v>
      </c>
      <c r="H53" s="12">
        <v>2</v>
      </c>
      <c r="I53" s="12">
        <v>8</v>
      </c>
      <c r="J53" s="12">
        <v>0</v>
      </c>
      <c r="K53" s="12">
        <v>0</v>
      </c>
      <c r="L53" s="12">
        <v>0</v>
      </c>
      <c r="M53" s="12">
        <f t="shared" si="13"/>
        <v>6</v>
      </c>
      <c r="N53" s="12">
        <f t="shared" si="13"/>
        <v>2</v>
      </c>
      <c r="O53" s="12">
        <f t="shared" si="13"/>
        <v>8</v>
      </c>
      <c r="P53" s="1602" t="s">
        <v>1879</v>
      </c>
      <c r="Q53" s="1602" t="s">
        <v>1879</v>
      </c>
      <c r="R53" s="3199" t="s">
        <v>286</v>
      </c>
    </row>
    <row r="54" spans="1:18" s="1558" customFormat="1" ht="30.75" customHeight="1" x14ac:dyDescent="0.2">
      <c r="A54" s="3187"/>
      <c r="B54" s="736" t="s">
        <v>54</v>
      </c>
      <c r="C54" s="736" t="s">
        <v>1767</v>
      </c>
      <c r="D54" s="12">
        <v>2</v>
      </c>
      <c r="E54" s="12">
        <v>2</v>
      </c>
      <c r="F54" s="12">
        <v>4</v>
      </c>
      <c r="G54" s="12">
        <v>4</v>
      </c>
      <c r="H54" s="12">
        <v>5</v>
      </c>
      <c r="I54" s="12">
        <v>9</v>
      </c>
      <c r="J54" s="12">
        <v>3</v>
      </c>
      <c r="K54" s="12">
        <v>3</v>
      </c>
      <c r="L54" s="12">
        <v>6</v>
      </c>
      <c r="M54" s="12">
        <f t="shared" si="13"/>
        <v>9</v>
      </c>
      <c r="N54" s="12">
        <f t="shared" si="13"/>
        <v>10</v>
      </c>
      <c r="O54" s="12">
        <f t="shared" si="13"/>
        <v>19</v>
      </c>
      <c r="P54" s="1602" t="s">
        <v>1881</v>
      </c>
      <c r="Q54" s="1602" t="s">
        <v>1880</v>
      </c>
      <c r="R54" s="3199"/>
    </row>
    <row r="55" spans="1:18" s="1558" customFormat="1" ht="27.75" customHeight="1" x14ac:dyDescent="0.2">
      <c r="A55" s="3187"/>
      <c r="B55" s="736" t="s">
        <v>324</v>
      </c>
      <c r="C55" s="736" t="s">
        <v>1801</v>
      </c>
      <c r="D55" s="12">
        <v>3</v>
      </c>
      <c r="E55" s="12">
        <v>3</v>
      </c>
      <c r="F55" s="12">
        <v>6</v>
      </c>
      <c r="G55" s="12">
        <v>4</v>
      </c>
      <c r="H55" s="12">
        <v>4</v>
      </c>
      <c r="I55" s="12">
        <v>8</v>
      </c>
      <c r="J55" s="12">
        <v>3</v>
      </c>
      <c r="K55" s="12">
        <v>0</v>
      </c>
      <c r="L55" s="12">
        <v>3</v>
      </c>
      <c r="M55" s="12">
        <f t="shared" si="13"/>
        <v>10</v>
      </c>
      <c r="N55" s="12">
        <f t="shared" si="13"/>
        <v>7</v>
      </c>
      <c r="O55" s="12">
        <f t="shared" si="13"/>
        <v>17</v>
      </c>
      <c r="P55" s="1602" t="s">
        <v>325</v>
      </c>
      <c r="Q55" s="1602" t="s">
        <v>325</v>
      </c>
      <c r="R55" s="3199"/>
    </row>
    <row r="56" spans="1:18" s="1558" customFormat="1" ht="15.75" customHeight="1" x14ac:dyDescent="0.2">
      <c r="A56" s="3187"/>
      <c r="B56" s="736" t="s">
        <v>265</v>
      </c>
      <c r="C56" s="736" t="s">
        <v>265</v>
      </c>
      <c r="D56" s="12">
        <v>0</v>
      </c>
      <c r="E56" s="12">
        <v>0</v>
      </c>
      <c r="F56" s="12">
        <v>0</v>
      </c>
      <c r="G56" s="12">
        <v>8</v>
      </c>
      <c r="H56" s="12">
        <v>1</v>
      </c>
      <c r="I56" s="12">
        <v>9</v>
      </c>
      <c r="J56" s="12">
        <v>1</v>
      </c>
      <c r="K56" s="12">
        <v>2</v>
      </c>
      <c r="L56" s="12">
        <v>3</v>
      </c>
      <c r="M56" s="12">
        <f t="shared" si="13"/>
        <v>9</v>
      </c>
      <c r="N56" s="12">
        <f t="shared" si="13"/>
        <v>3</v>
      </c>
      <c r="O56" s="12">
        <f t="shared" si="13"/>
        <v>12</v>
      </c>
      <c r="P56" s="1151" t="s">
        <v>327</v>
      </c>
      <c r="Q56" s="1602" t="s">
        <v>327</v>
      </c>
      <c r="R56" s="3199"/>
    </row>
    <row r="57" spans="1:18" s="1558" customFormat="1" ht="19.5" customHeight="1" x14ac:dyDescent="0.2">
      <c r="A57" s="3187"/>
      <c r="B57" s="736" t="s">
        <v>1186</v>
      </c>
      <c r="C57" s="736" t="s">
        <v>1186</v>
      </c>
      <c r="D57" s="12">
        <v>0</v>
      </c>
      <c r="E57" s="12">
        <v>0</v>
      </c>
      <c r="F57" s="12">
        <v>0</v>
      </c>
      <c r="G57" s="12">
        <v>5</v>
      </c>
      <c r="H57" s="12">
        <v>4</v>
      </c>
      <c r="I57" s="12">
        <v>9</v>
      </c>
      <c r="J57" s="12">
        <v>3</v>
      </c>
      <c r="K57" s="12"/>
      <c r="L57" s="12">
        <v>3</v>
      </c>
      <c r="M57" s="12">
        <f t="shared" si="13"/>
        <v>8</v>
      </c>
      <c r="N57" s="12">
        <f t="shared" si="13"/>
        <v>4</v>
      </c>
      <c r="O57" s="12">
        <f t="shared" si="13"/>
        <v>12</v>
      </c>
      <c r="P57" s="1602" t="s">
        <v>329</v>
      </c>
      <c r="Q57" s="1602" t="s">
        <v>329</v>
      </c>
      <c r="R57" s="3199"/>
    </row>
    <row r="58" spans="1:18" s="1558" customFormat="1" ht="15.75" customHeight="1" x14ac:dyDescent="0.2">
      <c r="A58" s="3187"/>
      <c r="B58" s="736" t="s">
        <v>56</v>
      </c>
      <c r="C58" s="736"/>
      <c r="D58" s="12">
        <v>0</v>
      </c>
      <c r="E58" s="12">
        <v>0</v>
      </c>
      <c r="F58" s="12">
        <v>0</v>
      </c>
      <c r="G58" s="12">
        <v>8</v>
      </c>
      <c r="H58" s="12">
        <v>2</v>
      </c>
      <c r="I58" s="12">
        <v>10</v>
      </c>
      <c r="J58" s="12">
        <v>3</v>
      </c>
      <c r="K58" s="12">
        <v>3</v>
      </c>
      <c r="L58" s="12">
        <v>6</v>
      </c>
      <c r="M58" s="12">
        <f t="shared" si="13"/>
        <v>11</v>
      </c>
      <c r="N58" s="12">
        <f t="shared" si="13"/>
        <v>5</v>
      </c>
      <c r="O58" s="12">
        <f t="shared" si="13"/>
        <v>16</v>
      </c>
      <c r="P58" s="624"/>
      <c r="Q58" s="1602" t="s">
        <v>1888</v>
      </c>
      <c r="R58" s="3199"/>
    </row>
    <row r="59" spans="1:18" s="1558" customFormat="1" ht="43.5" customHeight="1" x14ac:dyDescent="0.2">
      <c r="A59" s="3187"/>
      <c r="B59" s="736" t="s">
        <v>609</v>
      </c>
      <c r="C59" s="736"/>
      <c r="D59" s="12">
        <v>0</v>
      </c>
      <c r="E59" s="12">
        <v>0</v>
      </c>
      <c r="F59" s="12">
        <v>0</v>
      </c>
      <c r="G59" s="12">
        <v>7</v>
      </c>
      <c r="H59" s="12">
        <v>0</v>
      </c>
      <c r="I59" s="12">
        <v>7</v>
      </c>
      <c r="J59" s="12">
        <v>0</v>
      </c>
      <c r="K59" s="12">
        <v>0</v>
      </c>
      <c r="L59" s="12">
        <v>0</v>
      </c>
      <c r="M59" s="12">
        <f t="shared" si="13"/>
        <v>7</v>
      </c>
      <c r="N59" s="12">
        <f t="shared" si="13"/>
        <v>0</v>
      </c>
      <c r="O59" s="12">
        <f t="shared" si="13"/>
        <v>7</v>
      </c>
      <c r="P59" s="12"/>
      <c r="Q59" s="1602" t="s">
        <v>1891</v>
      </c>
      <c r="R59" s="3199"/>
    </row>
    <row r="60" spans="1:18" s="1558" customFormat="1" ht="19.5" customHeight="1" x14ac:dyDescent="0.2">
      <c r="A60" s="3187"/>
      <c r="B60" s="736" t="s">
        <v>57</v>
      </c>
      <c r="C60" s="736" t="s">
        <v>57</v>
      </c>
      <c r="D60" s="12">
        <v>0</v>
      </c>
      <c r="E60" s="12">
        <v>0</v>
      </c>
      <c r="F60" s="12">
        <v>0</v>
      </c>
      <c r="G60" s="12">
        <v>7</v>
      </c>
      <c r="H60" s="12">
        <v>1</v>
      </c>
      <c r="I60" s="12">
        <v>8</v>
      </c>
      <c r="J60" s="12">
        <v>4</v>
      </c>
      <c r="K60" s="12">
        <v>1</v>
      </c>
      <c r="L60" s="12">
        <v>5</v>
      </c>
      <c r="M60" s="12">
        <f t="shared" ref="M60:O61" si="20">SUM(J60,G60,D60)</f>
        <v>11</v>
      </c>
      <c r="N60" s="12">
        <f t="shared" si="20"/>
        <v>2</v>
      </c>
      <c r="O60" s="12">
        <f t="shared" si="20"/>
        <v>13</v>
      </c>
      <c r="P60" s="1151" t="s">
        <v>1892</v>
      </c>
      <c r="Q60" s="1151" t="s">
        <v>1892</v>
      </c>
      <c r="R60" s="3199"/>
    </row>
    <row r="61" spans="1:18" s="1558" customFormat="1" ht="19.5" customHeight="1" x14ac:dyDescent="0.2">
      <c r="A61" s="3212"/>
      <c r="B61" s="736" t="s">
        <v>1734</v>
      </c>
      <c r="C61" s="736" t="s">
        <v>1734</v>
      </c>
      <c r="D61" s="12">
        <v>0</v>
      </c>
      <c r="E61" s="12">
        <v>1</v>
      </c>
      <c r="F61" s="12">
        <v>1</v>
      </c>
      <c r="G61" s="12">
        <v>3</v>
      </c>
      <c r="H61" s="12">
        <v>6</v>
      </c>
      <c r="I61" s="12">
        <v>9</v>
      </c>
      <c r="J61" s="12">
        <v>1</v>
      </c>
      <c r="K61" s="12">
        <v>1</v>
      </c>
      <c r="L61" s="12">
        <v>2</v>
      </c>
      <c r="M61" s="12">
        <f t="shared" si="20"/>
        <v>4</v>
      </c>
      <c r="N61" s="12">
        <f t="shared" si="20"/>
        <v>8</v>
      </c>
      <c r="O61" s="12">
        <f t="shared" si="20"/>
        <v>12</v>
      </c>
      <c r="P61" s="624" t="s">
        <v>1895</v>
      </c>
      <c r="Q61" s="624" t="s">
        <v>1895</v>
      </c>
      <c r="R61" s="3199"/>
    </row>
    <row r="62" spans="1:18" s="1558" customFormat="1" ht="19.5" customHeight="1" thickBot="1" x14ac:dyDescent="0.25">
      <c r="A62" s="3228" t="s">
        <v>92</v>
      </c>
      <c r="B62" s="3228"/>
      <c r="C62" s="3228"/>
      <c r="D62" s="2531">
        <f t="shared" ref="D62:O62" si="21">SUM(D53:D61)</f>
        <v>5</v>
      </c>
      <c r="E62" s="2531">
        <f t="shared" si="21"/>
        <v>6</v>
      </c>
      <c r="F62" s="2531">
        <f t="shared" si="21"/>
        <v>11</v>
      </c>
      <c r="G62" s="2531">
        <f t="shared" si="21"/>
        <v>52</v>
      </c>
      <c r="H62" s="2531">
        <f t="shared" si="21"/>
        <v>25</v>
      </c>
      <c r="I62" s="2531">
        <f t="shared" si="21"/>
        <v>77</v>
      </c>
      <c r="J62" s="2531">
        <f t="shared" si="21"/>
        <v>18</v>
      </c>
      <c r="K62" s="2531">
        <f t="shared" si="21"/>
        <v>10</v>
      </c>
      <c r="L62" s="2531">
        <f t="shared" si="21"/>
        <v>28</v>
      </c>
      <c r="M62" s="2531">
        <f t="shared" si="21"/>
        <v>75</v>
      </c>
      <c r="N62" s="2531">
        <f t="shared" si="21"/>
        <v>41</v>
      </c>
      <c r="O62" s="2531">
        <f t="shared" si="21"/>
        <v>116</v>
      </c>
      <c r="P62" s="3361" t="s">
        <v>130</v>
      </c>
      <c r="Q62" s="3361"/>
      <c r="R62" s="3361"/>
    </row>
    <row r="63" spans="1:18" s="1558" customFormat="1" ht="19.5" customHeight="1" x14ac:dyDescent="0.2">
      <c r="A63" s="1553"/>
      <c r="B63" s="1553"/>
      <c r="C63" s="1553"/>
      <c r="D63" s="1553"/>
      <c r="E63" s="1553"/>
      <c r="F63" s="1553"/>
      <c r="G63" s="1553"/>
      <c r="H63" s="1553"/>
      <c r="I63" s="1553"/>
      <c r="J63" s="1553"/>
      <c r="K63" s="1553"/>
      <c r="L63" s="1553"/>
      <c r="M63" s="1553"/>
      <c r="N63" s="1553"/>
      <c r="O63" s="1553"/>
      <c r="P63" s="1553"/>
      <c r="Q63" s="1553"/>
      <c r="R63" s="1553"/>
    </row>
    <row r="64" spans="1:18" s="1753" customFormat="1" ht="19.5" customHeight="1" x14ac:dyDescent="0.2">
      <c r="A64" s="1749"/>
      <c r="B64" s="1749"/>
      <c r="C64" s="1749"/>
      <c r="D64" s="1749"/>
      <c r="E64" s="1749"/>
      <c r="F64" s="1749"/>
      <c r="G64" s="1749"/>
      <c r="H64" s="1749"/>
      <c r="I64" s="1749"/>
      <c r="J64" s="1749"/>
      <c r="K64" s="1749"/>
      <c r="L64" s="1749"/>
      <c r="M64" s="1749"/>
      <c r="N64" s="1749"/>
      <c r="O64" s="1749"/>
      <c r="P64" s="1749"/>
      <c r="Q64" s="1749"/>
      <c r="R64" s="1749"/>
    </row>
    <row r="65" spans="1:18" s="2301" customFormat="1" ht="19.5" customHeight="1" x14ac:dyDescent="0.2">
      <c r="A65" s="2299"/>
      <c r="B65" s="2299"/>
      <c r="C65" s="2299"/>
      <c r="D65" s="2299"/>
      <c r="E65" s="2299"/>
      <c r="F65" s="2299"/>
      <c r="G65" s="2299"/>
      <c r="H65" s="2299"/>
      <c r="I65" s="2299"/>
      <c r="J65" s="2299"/>
      <c r="K65" s="2299"/>
      <c r="L65" s="2299"/>
      <c r="M65" s="2299"/>
      <c r="N65" s="2299"/>
      <c r="O65" s="2299"/>
      <c r="P65" s="2299"/>
      <c r="Q65" s="2299"/>
      <c r="R65" s="2299"/>
    </row>
    <row r="66" spans="1:18" s="1753" customFormat="1" ht="19.5" customHeight="1" x14ac:dyDescent="0.2">
      <c r="A66" s="1749"/>
      <c r="B66" s="1749"/>
      <c r="C66" s="1749"/>
      <c r="D66" s="1749"/>
      <c r="E66" s="1749"/>
      <c r="F66" s="1749"/>
      <c r="G66" s="1749"/>
      <c r="H66" s="1749"/>
      <c r="I66" s="1749"/>
      <c r="J66" s="1749"/>
      <c r="K66" s="1749"/>
      <c r="L66" s="1749"/>
      <c r="M66" s="1749"/>
      <c r="N66" s="1749"/>
      <c r="O66" s="1749"/>
      <c r="P66" s="1749"/>
      <c r="Q66" s="1749"/>
      <c r="R66" s="1749"/>
    </row>
    <row r="67" spans="1:18" s="1558" customFormat="1" ht="19.5" customHeight="1" thickBot="1" x14ac:dyDescent="0.25">
      <c r="A67" s="2987" t="s">
        <v>2727</v>
      </c>
      <c r="B67" s="2987"/>
      <c r="C67" s="2504"/>
      <c r="D67" s="1809"/>
      <c r="E67" s="1809"/>
      <c r="F67" s="1809"/>
      <c r="G67" s="1809"/>
      <c r="H67" s="1809"/>
      <c r="I67" s="1809"/>
      <c r="J67" s="1809"/>
      <c r="K67" s="1809"/>
      <c r="L67" s="1809"/>
      <c r="M67" s="1809"/>
      <c r="N67" s="1809"/>
      <c r="O67" s="1809"/>
      <c r="P67" s="1803"/>
      <c r="Q67" s="3042" t="s">
        <v>2202</v>
      </c>
      <c r="R67" s="3042"/>
    </row>
    <row r="68" spans="1:18" s="1558" customFormat="1" ht="16.5" customHeight="1" thickTop="1" x14ac:dyDescent="0.25">
      <c r="A68" s="3336" t="s">
        <v>44</v>
      </c>
      <c r="B68" s="3194" t="s">
        <v>86</v>
      </c>
      <c r="C68" s="3338" t="s">
        <v>45</v>
      </c>
      <c r="D68" s="3338" t="s">
        <v>33</v>
      </c>
      <c r="E68" s="3338"/>
      <c r="F68" s="3338"/>
      <c r="G68" s="3338" t="s">
        <v>1</v>
      </c>
      <c r="H68" s="3338"/>
      <c r="I68" s="3338"/>
      <c r="J68" s="3338" t="s">
        <v>2</v>
      </c>
      <c r="K68" s="3338"/>
      <c r="L68" s="3338"/>
      <c r="M68" s="3301" t="s">
        <v>31</v>
      </c>
      <c r="N68" s="3301"/>
      <c r="O68" s="3301"/>
      <c r="P68" s="3340" t="s">
        <v>99</v>
      </c>
      <c r="Q68" s="3221" t="s">
        <v>126</v>
      </c>
      <c r="R68" s="3218" t="s">
        <v>253</v>
      </c>
    </row>
    <row r="69" spans="1:18" s="1558" customFormat="1" ht="16.5" customHeight="1" x14ac:dyDescent="0.2">
      <c r="A69" s="3190"/>
      <c r="B69" s="3224"/>
      <c r="C69" s="3235"/>
      <c r="D69" s="3240" t="s">
        <v>94</v>
      </c>
      <c r="E69" s="3240"/>
      <c r="F69" s="3240"/>
      <c r="G69" s="3240" t="s">
        <v>95</v>
      </c>
      <c r="H69" s="3240"/>
      <c r="I69" s="3240"/>
      <c r="J69" s="3240" t="s">
        <v>96</v>
      </c>
      <c r="K69" s="3240"/>
      <c r="L69" s="3240"/>
      <c r="M69" s="2827" t="s">
        <v>116</v>
      </c>
      <c r="N69" s="2827"/>
      <c r="O69" s="2827"/>
      <c r="P69" s="3276"/>
      <c r="Q69" s="3222"/>
      <c r="R69" s="3219"/>
    </row>
    <row r="70" spans="1:18" s="1558" customFormat="1" ht="18" customHeight="1" x14ac:dyDescent="0.2">
      <c r="A70" s="3190"/>
      <c r="B70" s="3224"/>
      <c r="C70" s="3235"/>
      <c r="D70" s="2559" t="s">
        <v>204</v>
      </c>
      <c r="E70" s="2559" t="s">
        <v>2833</v>
      </c>
      <c r="F70" s="2559" t="s">
        <v>26</v>
      </c>
      <c r="G70" s="2559" t="s">
        <v>204</v>
      </c>
      <c r="H70" s="2559" t="s">
        <v>2833</v>
      </c>
      <c r="I70" s="2559" t="s">
        <v>26</v>
      </c>
      <c r="J70" s="2559" t="s">
        <v>204</v>
      </c>
      <c r="K70" s="2559" t="s">
        <v>2833</v>
      </c>
      <c r="L70" s="2559" t="s">
        <v>26</v>
      </c>
      <c r="M70" s="2559" t="s">
        <v>204</v>
      </c>
      <c r="N70" s="2559" t="s">
        <v>2833</v>
      </c>
      <c r="O70" s="2559" t="s">
        <v>26</v>
      </c>
      <c r="P70" s="3276"/>
      <c r="Q70" s="3222"/>
      <c r="R70" s="3219"/>
    </row>
    <row r="71" spans="1:18" s="1558" customFormat="1" ht="15.75" customHeight="1" thickBot="1" x14ac:dyDescent="0.25">
      <c r="A71" s="3337"/>
      <c r="B71" s="3225"/>
      <c r="C71" s="3339"/>
      <c r="D71" s="79" t="s">
        <v>181</v>
      </c>
      <c r="E71" s="79" t="s">
        <v>182</v>
      </c>
      <c r="F71" s="79" t="s">
        <v>183</v>
      </c>
      <c r="G71" s="79" t="s">
        <v>181</v>
      </c>
      <c r="H71" s="79" t="s">
        <v>182</v>
      </c>
      <c r="I71" s="79" t="s">
        <v>183</v>
      </c>
      <c r="J71" s="79" t="s">
        <v>181</v>
      </c>
      <c r="K71" s="79" t="s">
        <v>182</v>
      </c>
      <c r="L71" s="79" t="s">
        <v>183</v>
      </c>
      <c r="M71" s="79" t="s">
        <v>181</v>
      </c>
      <c r="N71" s="79" t="s">
        <v>182</v>
      </c>
      <c r="O71" s="79" t="s">
        <v>183</v>
      </c>
      <c r="P71" s="3341"/>
      <c r="Q71" s="3223"/>
      <c r="R71" s="3220"/>
    </row>
    <row r="72" spans="1:18" s="2038" customFormat="1" ht="29.25" customHeight="1" x14ac:dyDescent="0.2">
      <c r="A72" s="3358" t="s">
        <v>58</v>
      </c>
      <c r="B72" s="3358" t="s">
        <v>2130</v>
      </c>
      <c r="C72" s="12" t="s">
        <v>2402</v>
      </c>
      <c r="D72" s="12">
        <v>0</v>
      </c>
      <c r="E72" s="12">
        <v>0</v>
      </c>
      <c r="F72" s="12">
        <v>0</v>
      </c>
      <c r="G72" s="12">
        <v>1</v>
      </c>
      <c r="H72" s="12">
        <v>2</v>
      </c>
      <c r="I72" s="12">
        <v>3</v>
      </c>
      <c r="J72" s="12">
        <v>0</v>
      </c>
      <c r="K72" s="12">
        <v>0</v>
      </c>
      <c r="L72" s="12">
        <v>0</v>
      </c>
      <c r="M72" s="12">
        <f>SUM(D72,G72,J72)</f>
        <v>1</v>
      </c>
      <c r="N72" s="12">
        <f t="shared" ref="N72:O72" si="22">SUM(E72,H72,K72)</f>
        <v>2</v>
      </c>
      <c r="O72" s="12">
        <f t="shared" si="22"/>
        <v>3</v>
      </c>
      <c r="P72" s="1843" t="s">
        <v>2428</v>
      </c>
      <c r="Q72" s="3357" t="s">
        <v>2428</v>
      </c>
      <c r="R72" s="3382" t="s">
        <v>434</v>
      </c>
    </row>
    <row r="73" spans="1:18" s="2038" customFormat="1" ht="20.25" customHeight="1" x14ac:dyDescent="0.2">
      <c r="A73" s="3359"/>
      <c r="B73" s="3360"/>
      <c r="C73" s="681" t="s">
        <v>2403</v>
      </c>
      <c r="D73" s="12">
        <v>0</v>
      </c>
      <c r="E73" s="12">
        <v>0</v>
      </c>
      <c r="F73" s="12">
        <v>0</v>
      </c>
      <c r="G73" s="12">
        <v>1</v>
      </c>
      <c r="H73" s="12">
        <v>2</v>
      </c>
      <c r="I73" s="12">
        <v>3</v>
      </c>
      <c r="J73" s="12">
        <v>0</v>
      </c>
      <c r="K73" s="12">
        <v>0</v>
      </c>
      <c r="L73" s="12">
        <v>0</v>
      </c>
      <c r="M73" s="12">
        <f>SUM(D73,G73,J73)</f>
        <v>1</v>
      </c>
      <c r="N73" s="12">
        <f t="shared" ref="N73" si="23">SUM(E73,H73,K73)</f>
        <v>2</v>
      </c>
      <c r="O73" s="12">
        <f t="shared" ref="O73" si="24">SUM(F73,I73,L73)</f>
        <v>3</v>
      </c>
      <c r="P73" s="2344" t="s">
        <v>2582</v>
      </c>
      <c r="Q73" s="3217"/>
      <c r="R73" s="3307"/>
    </row>
    <row r="74" spans="1:18" s="2038" customFormat="1" ht="15" customHeight="1" x14ac:dyDescent="0.2">
      <c r="A74" s="3359"/>
      <c r="B74" s="3350" t="s">
        <v>46</v>
      </c>
      <c r="C74" s="3350"/>
      <c r="D74" s="12">
        <f>SUM(D72:D73)</f>
        <v>0</v>
      </c>
      <c r="E74" s="12">
        <f t="shared" ref="E74:O74" si="25">SUM(E72:E73)</f>
        <v>0</v>
      </c>
      <c r="F74" s="12">
        <f t="shared" si="25"/>
        <v>0</v>
      </c>
      <c r="G74" s="12">
        <f t="shared" si="25"/>
        <v>2</v>
      </c>
      <c r="H74" s="12">
        <f t="shared" si="25"/>
        <v>4</v>
      </c>
      <c r="I74" s="12">
        <f t="shared" si="25"/>
        <v>6</v>
      </c>
      <c r="J74" s="12">
        <f t="shared" si="25"/>
        <v>0</v>
      </c>
      <c r="K74" s="12">
        <f t="shared" si="25"/>
        <v>0</v>
      </c>
      <c r="L74" s="12">
        <f t="shared" si="25"/>
        <v>0</v>
      </c>
      <c r="M74" s="12">
        <f t="shared" si="25"/>
        <v>2</v>
      </c>
      <c r="N74" s="12">
        <f t="shared" si="25"/>
        <v>4</v>
      </c>
      <c r="O74" s="12">
        <f t="shared" si="25"/>
        <v>6</v>
      </c>
      <c r="P74" s="3372" t="s">
        <v>133</v>
      </c>
      <c r="Q74" s="3372"/>
      <c r="R74" s="3307"/>
    </row>
    <row r="75" spans="1:18" s="2038" customFormat="1" ht="16.5" customHeight="1" x14ac:dyDescent="0.2">
      <c r="A75" s="3359"/>
      <c r="B75" s="3371" t="s">
        <v>48</v>
      </c>
      <c r="C75" s="12" t="s">
        <v>48</v>
      </c>
      <c r="D75" s="12">
        <v>0</v>
      </c>
      <c r="E75" s="12">
        <v>0</v>
      </c>
      <c r="F75" s="12">
        <v>0</v>
      </c>
      <c r="G75" s="12">
        <v>1</v>
      </c>
      <c r="H75" s="12">
        <v>3</v>
      </c>
      <c r="I75" s="12">
        <v>4</v>
      </c>
      <c r="J75" s="12">
        <v>0</v>
      </c>
      <c r="K75" s="12">
        <v>0</v>
      </c>
      <c r="L75" s="12">
        <v>0</v>
      </c>
      <c r="M75" s="12">
        <f>SUM(D75,G75,J75)</f>
        <v>1</v>
      </c>
      <c r="N75" s="12">
        <f t="shared" ref="N75:O75" si="26">SUM(E75,H75,K75)</f>
        <v>3</v>
      </c>
      <c r="O75" s="12">
        <f t="shared" si="26"/>
        <v>4</v>
      </c>
      <c r="P75" s="2343" t="s">
        <v>312</v>
      </c>
      <c r="Q75" s="3381" t="s">
        <v>312</v>
      </c>
      <c r="R75" s="3307"/>
    </row>
    <row r="76" spans="1:18" s="2038" customFormat="1" ht="16.5" customHeight="1" x14ac:dyDescent="0.2">
      <c r="A76" s="3359"/>
      <c r="B76" s="3360"/>
      <c r="C76" s="12" t="s">
        <v>1736</v>
      </c>
      <c r="D76" s="12">
        <v>0</v>
      </c>
      <c r="E76" s="12">
        <v>0</v>
      </c>
      <c r="F76" s="12">
        <v>0</v>
      </c>
      <c r="G76" s="12">
        <v>1</v>
      </c>
      <c r="H76" s="12">
        <v>2</v>
      </c>
      <c r="I76" s="12">
        <v>3</v>
      </c>
      <c r="J76" s="12">
        <v>0</v>
      </c>
      <c r="K76" s="12">
        <v>1</v>
      </c>
      <c r="L76" s="12">
        <v>1</v>
      </c>
      <c r="M76" s="12">
        <f>SUM(D76,G76,J76)</f>
        <v>1</v>
      </c>
      <c r="N76" s="12">
        <f t="shared" ref="N76" si="27">SUM(E76,H76,K76)</f>
        <v>3</v>
      </c>
      <c r="O76" s="12">
        <f t="shared" ref="O76" si="28">SUM(F76,I76,L76)</f>
        <v>4</v>
      </c>
      <c r="P76" s="2343" t="s">
        <v>2583</v>
      </c>
      <c r="Q76" s="3303"/>
      <c r="R76" s="3307"/>
    </row>
    <row r="77" spans="1:18" s="2038" customFormat="1" ht="15.75" customHeight="1" x14ac:dyDescent="0.2">
      <c r="A77" s="3359"/>
      <c r="B77" s="3350" t="s">
        <v>46</v>
      </c>
      <c r="C77" s="3350"/>
      <c r="D77" s="12">
        <f>SUM(D75:D76)</f>
        <v>0</v>
      </c>
      <c r="E77" s="12">
        <f t="shared" ref="E77:O77" si="29">SUM(E75:E76)</f>
        <v>0</v>
      </c>
      <c r="F77" s="12">
        <f t="shared" si="29"/>
        <v>0</v>
      </c>
      <c r="G77" s="12">
        <f t="shared" si="29"/>
        <v>2</v>
      </c>
      <c r="H77" s="12">
        <f t="shared" si="29"/>
        <v>5</v>
      </c>
      <c r="I77" s="12">
        <f t="shared" si="29"/>
        <v>7</v>
      </c>
      <c r="J77" s="12">
        <f t="shared" si="29"/>
        <v>0</v>
      </c>
      <c r="K77" s="12">
        <f t="shared" si="29"/>
        <v>1</v>
      </c>
      <c r="L77" s="12">
        <f t="shared" si="29"/>
        <v>1</v>
      </c>
      <c r="M77" s="12">
        <f t="shared" si="29"/>
        <v>2</v>
      </c>
      <c r="N77" s="12">
        <f t="shared" si="29"/>
        <v>6</v>
      </c>
      <c r="O77" s="12">
        <f t="shared" si="29"/>
        <v>8</v>
      </c>
      <c r="P77" s="3372" t="s">
        <v>133</v>
      </c>
      <c r="Q77" s="3372"/>
      <c r="R77" s="3307"/>
    </row>
    <row r="78" spans="1:18" s="2038" customFormat="1" ht="18" customHeight="1" x14ac:dyDescent="0.2">
      <c r="A78" s="3359"/>
      <c r="B78" s="3371" t="s">
        <v>882</v>
      </c>
      <c r="C78" s="12" t="s">
        <v>1737</v>
      </c>
      <c r="D78" s="12">
        <v>0</v>
      </c>
      <c r="E78" s="12">
        <v>0</v>
      </c>
      <c r="F78" s="12">
        <v>0</v>
      </c>
      <c r="G78" s="12">
        <v>5</v>
      </c>
      <c r="H78" s="12">
        <v>0</v>
      </c>
      <c r="I78" s="12">
        <v>5</v>
      </c>
      <c r="J78" s="12">
        <v>4</v>
      </c>
      <c r="K78" s="12">
        <v>0</v>
      </c>
      <c r="L78" s="12">
        <v>4</v>
      </c>
      <c r="M78" s="12">
        <f>SUM(D78,G78,J78)</f>
        <v>9</v>
      </c>
      <c r="N78" s="12">
        <f t="shared" ref="N78:O78" si="30">SUM(E78,H78,K78)</f>
        <v>0</v>
      </c>
      <c r="O78" s="12">
        <f t="shared" si="30"/>
        <v>9</v>
      </c>
      <c r="P78" s="2313" t="s">
        <v>620</v>
      </c>
      <c r="Q78" s="2880" t="s">
        <v>621</v>
      </c>
      <c r="R78" s="3307"/>
    </row>
    <row r="79" spans="1:18" s="2038" customFormat="1" ht="16.5" customHeight="1" x14ac:dyDescent="0.2">
      <c r="A79" s="3359"/>
      <c r="B79" s="3360"/>
      <c r="C79" s="12" t="s">
        <v>1738</v>
      </c>
      <c r="D79" s="12">
        <v>0</v>
      </c>
      <c r="E79" s="12">
        <v>0</v>
      </c>
      <c r="F79" s="12">
        <v>0</v>
      </c>
      <c r="G79" s="12">
        <v>3</v>
      </c>
      <c r="H79" s="12">
        <v>1</v>
      </c>
      <c r="I79" s="12">
        <v>4</v>
      </c>
      <c r="J79" s="12">
        <v>0</v>
      </c>
      <c r="K79" s="12">
        <v>0</v>
      </c>
      <c r="L79" s="12">
        <v>0</v>
      </c>
      <c r="M79" s="12">
        <f>SUM(D79,G79,J79)</f>
        <v>3</v>
      </c>
      <c r="N79" s="12">
        <f t="shared" ref="N79" si="31">SUM(E79,H79,K79)</f>
        <v>1</v>
      </c>
      <c r="O79" s="12">
        <f t="shared" ref="O79" si="32">SUM(F79,I79,L79)</f>
        <v>4</v>
      </c>
      <c r="P79" s="1236" t="s">
        <v>623</v>
      </c>
      <c r="Q79" s="2881"/>
      <c r="R79" s="3307"/>
    </row>
    <row r="80" spans="1:18" s="2038" customFormat="1" ht="15.75" customHeight="1" x14ac:dyDescent="0.2">
      <c r="A80" s="3359"/>
      <c r="B80" s="3350" t="s">
        <v>46</v>
      </c>
      <c r="C80" s="3350"/>
      <c r="D80" s="12">
        <f>SUM(D78:D79)</f>
        <v>0</v>
      </c>
      <c r="E80" s="12">
        <f t="shared" ref="E80:O80" si="33">SUM(E78:E79)</f>
        <v>0</v>
      </c>
      <c r="F80" s="12">
        <f t="shared" si="33"/>
        <v>0</v>
      </c>
      <c r="G80" s="12">
        <f t="shared" si="33"/>
        <v>8</v>
      </c>
      <c r="H80" s="12">
        <f t="shared" si="33"/>
        <v>1</v>
      </c>
      <c r="I80" s="12">
        <f t="shared" si="33"/>
        <v>9</v>
      </c>
      <c r="J80" s="12">
        <f t="shared" si="33"/>
        <v>4</v>
      </c>
      <c r="K80" s="12">
        <f t="shared" si="33"/>
        <v>0</v>
      </c>
      <c r="L80" s="12">
        <f t="shared" si="33"/>
        <v>4</v>
      </c>
      <c r="M80" s="12">
        <f t="shared" si="33"/>
        <v>12</v>
      </c>
      <c r="N80" s="12">
        <f t="shared" si="33"/>
        <v>1</v>
      </c>
      <c r="O80" s="12">
        <f t="shared" si="33"/>
        <v>13</v>
      </c>
      <c r="P80" s="3372" t="s">
        <v>133</v>
      </c>
      <c r="Q80" s="3372"/>
      <c r="R80" s="3307"/>
    </row>
    <row r="81" spans="1:22" s="2038" customFormat="1" ht="16.5" customHeight="1" x14ac:dyDescent="0.2">
      <c r="A81" s="3359"/>
      <c r="B81" s="3371" t="s">
        <v>339</v>
      </c>
      <c r="C81" s="12" t="s">
        <v>2404</v>
      </c>
      <c r="D81" s="12">
        <v>0</v>
      </c>
      <c r="E81" s="12">
        <v>0</v>
      </c>
      <c r="F81" s="12">
        <v>0</v>
      </c>
      <c r="G81" s="12">
        <v>2</v>
      </c>
      <c r="H81" s="12">
        <v>3</v>
      </c>
      <c r="I81" s="12">
        <v>5</v>
      </c>
      <c r="J81" s="12">
        <v>2</v>
      </c>
      <c r="K81" s="12">
        <v>1</v>
      </c>
      <c r="L81" s="12">
        <v>3</v>
      </c>
      <c r="M81" s="12">
        <f>SUM(D81,G81,J81)</f>
        <v>4</v>
      </c>
      <c r="N81" s="12">
        <f t="shared" ref="N81:O81" si="34">SUM(E81,H81,K81)</f>
        <v>4</v>
      </c>
      <c r="O81" s="12">
        <f t="shared" si="34"/>
        <v>8</v>
      </c>
      <c r="P81" s="1063" t="s">
        <v>305</v>
      </c>
      <c r="Q81" s="2822" t="s">
        <v>627</v>
      </c>
      <c r="R81" s="3307"/>
    </row>
    <row r="82" spans="1:22" s="2038" customFormat="1" ht="16.5" customHeight="1" x14ac:dyDescent="0.2">
      <c r="A82" s="3359"/>
      <c r="B82" s="3360"/>
      <c r="C82" s="12" t="s">
        <v>339</v>
      </c>
      <c r="D82" s="12">
        <v>0</v>
      </c>
      <c r="E82" s="12">
        <v>0</v>
      </c>
      <c r="F82" s="12">
        <v>0</v>
      </c>
      <c r="G82" s="12">
        <v>1</v>
      </c>
      <c r="H82" s="12">
        <v>0</v>
      </c>
      <c r="I82" s="12">
        <v>1</v>
      </c>
      <c r="J82" s="12">
        <v>0</v>
      </c>
      <c r="K82" s="12">
        <v>0</v>
      </c>
      <c r="L82" s="12">
        <v>0</v>
      </c>
      <c r="M82" s="12">
        <f>SUM(D82,G82,J82)</f>
        <v>1</v>
      </c>
      <c r="N82" s="12">
        <f t="shared" ref="N82" si="35">SUM(E82,H82,K82)</f>
        <v>0</v>
      </c>
      <c r="O82" s="12">
        <f t="shared" ref="O82" si="36">SUM(F82,I82,L82)</f>
        <v>1</v>
      </c>
      <c r="P82" s="1061" t="s">
        <v>629</v>
      </c>
      <c r="Q82" s="2824"/>
      <c r="R82" s="3307"/>
    </row>
    <row r="83" spans="1:22" s="2038" customFormat="1" ht="18" customHeight="1" x14ac:dyDescent="0.2">
      <c r="A83" s="3359"/>
      <c r="B83" s="3350" t="s">
        <v>46</v>
      </c>
      <c r="C83" s="3350"/>
      <c r="D83" s="12">
        <f>SUM(D81:D82)</f>
        <v>0</v>
      </c>
      <c r="E83" s="12">
        <f t="shared" ref="E83:O83" si="37">SUM(E81:E82)</f>
        <v>0</v>
      </c>
      <c r="F83" s="12">
        <f t="shared" si="37"/>
        <v>0</v>
      </c>
      <c r="G83" s="12">
        <f t="shared" si="37"/>
        <v>3</v>
      </c>
      <c r="H83" s="12">
        <f t="shared" si="37"/>
        <v>3</v>
      </c>
      <c r="I83" s="12">
        <f t="shared" si="37"/>
        <v>6</v>
      </c>
      <c r="J83" s="12">
        <f t="shared" si="37"/>
        <v>2</v>
      </c>
      <c r="K83" s="12">
        <f t="shared" si="37"/>
        <v>1</v>
      </c>
      <c r="L83" s="12">
        <f t="shared" si="37"/>
        <v>3</v>
      </c>
      <c r="M83" s="12">
        <f t="shared" si="37"/>
        <v>5</v>
      </c>
      <c r="N83" s="12">
        <f t="shared" si="37"/>
        <v>4</v>
      </c>
      <c r="O83" s="12">
        <f t="shared" si="37"/>
        <v>9</v>
      </c>
      <c r="P83" s="3372" t="s">
        <v>133</v>
      </c>
      <c r="Q83" s="3372"/>
      <c r="R83" s="3307"/>
    </row>
    <row r="84" spans="1:22" s="2038" customFormat="1" ht="18.75" customHeight="1" x14ac:dyDescent="0.2">
      <c r="A84" s="3359"/>
      <c r="B84" s="12" t="s">
        <v>342</v>
      </c>
      <c r="C84" s="12" t="s">
        <v>1739</v>
      </c>
      <c r="D84" s="12">
        <v>0</v>
      </c>
      <c r="E84" s="12">
        <v>0</v>
      </c>
      <c r="F84" s="12">
        <v>0</v>
      </c>
      <c r="G84" s="12">
        <v>1</v>
      </c>
      <c r="H84" s="12">
        <v>0</v>
      </c>
      <c r="I84" s="12">
        <v>1</v>
      </c>
      <c r="J84" s="12">
        <v>0</v>
      </c>
      <c r="K84" s="12">
        <v>0</v>
      </c>
      <c r="L84" s="12">
        <v>0</v>
      </c>
      <c r="M84" s="12">
        <f>SUM(D84,G84,J84)</f>
        <v>1</v>
      </c>
      <c r="N84" s="12">
        <f t="shared" ref="N84:O84" si="38">SUM(E84,H84,K84)</f>
        <v>0</v>
      </c>
      <c r="O84" s="12">
        <f t="shared" si="38"/>
        <v>1</v>
      </c>
      <c r="P84" s="2302" t="s">
        <v>1903</v>
      </c>
      <c r="Q84" s="2302" t="s">
        <v>1823</v>
      </c>
      <c r="R84" s="3307"/>
    </row>
    <row r="85" spans="1:22" s="2038" customFormat="1" ht="15.75" customHeight="1" x14ac:dyDescent="0.2">
      <c r="A85" s="3359"/>
      <c r="B85" s="12" t="s">
        <v>297</v>
      </c>
      <c r="C85" s="12" t="s">
        <v>632</v>
      </c>
      <c r="D85" s="12">
        <v>0</v>
      </c>
      <c r="E85" s="12">
        <v>0</v>
      </c>
      <c r="F85" s="12">
        <v>0</v>
      </c>
      <c r="G85" s="12">
        <v>4</v>
      </c>
      <c r="H85" s="12">
        <v>0</v>
      </c>
      <c r="I85" s="12">
        <v>4</v>
      </c>
      <c r="J85" s="12">
        <v>0</v>
      </c>
      <c r="K85" s="12">
        <v>0</v>
      </c>
      <c r="L85" s="12">
        <v>0</v>
      </c>
      <c r="M85" s="12">
        <f t="shared" ref="M85:M86" si="39">SUM(D85,G85,J85)</f>
        <v>4</v>
      </c>
      <c r="N85" s="12">
        <f t="shared" ref="N85:N86" si="40">SUM(E85,H85,K85)</f>
        <v>0</v>
      </c>
      <c r="O85" s="12">
        <f t="shared" ref="O85:O86" si="41">SUM(F85,I85,L85)</f>
        <v>4</v>
      </c>
      <c r="P85" s="2345" t="s">
        <v>633</v>
      </c>
      <c r="Q85" s="2345" t="s">
        <v>634</v>
      </c>
      <c r="R85" s="3307"/>
    </row>
    <row r="86" spans="1:22" s="2038" customFormat="1" ht="15.75" customHeight="1" x14ac:dyDescent="0.2">
      <c r="A86" s="3360"/>
      <c r="B86" s="12" t="s">
        <v>2405</v>
      </c>
      <c r="C86" s="12" t="s">
        <v>2405</v>
      </c>
      <c r="D86" s="12">
        <v>0</v>
      </c>
      <c r="E86" s="12">
        <v>0</v>
      </c>
      <c r="F86" s="12">
        <v>0</v>
      </c>
      <c r="G86" s="12">
        <v>1</v>
      </c>
      <c r="H86" s="12">
        <v>2</v>
      </c>
      <c r="I86" s="12">
        <v>3</v>
      </c>
      <c r="J86" s="12">
        <v>0</v>
      </c>
      <c r="K86" s="12">
        <v>0</v>
      </c>
      <c r="L86" s="12">
        <v>0</v>
      </c>
      <c r="M86" s="12">
        <f t="shared" si="39"/>
        <v>1</v>
      </c>
      <c r="N86" s="12">
        <f t="shared" si="40"/>
        <v>2</v>
      </c>
      <c r="O86" s="12">
        <f t="shared" si="41"/>
        <v>3</v>
      </c>
      <c r="P86" s="1159" t="s">
        <v>2584</v>
      </c>
      <c r="Q86" s="1159" t="s">
        <v>2584</v>
      </c>
      <c r="R86" s="3308"/>
    </row>
    <row r="87" spans="1:22" s="2038" customFormat="1" ht="15.75" customHeight="1" x14ac:dyDescent="0.2">
      <c r="A87" s="3350" t="s">
        <v>92</v>
      </c>
      <c r="B87" s="3350"/>
      <c r="C87" s="3350"/>
      <c r="D87" s="12">
        <f>SUM(D74,D77,D80,D83,D84,D85,D86)</f>
        <v>0</v>
      </c>
      <c r="E87" s="12">
        <f t="shared" ref="E87:O87" si="42">SUM(E74,E77,E80,E83,E84,E85,E86)</f>
        <v>0</v>
      </c>
      <c r="F87" s="12">
        <f t="shared" si="42"/>
        <v>0</v>
      </c>
      <c r="G87" s="12">
        <f t="shared" si="42"/>
        <v>21</v>
      </c>
      <c r="H87" s="12">
        <f t="shared" si="42"/>
        <v>15</v>
      </c>
      <c r="I87" s="12">
        <f t="shared" si="42"/>
        <v>36</v>
      </c>
      <c r="J87" s="12">
        <f t="shared" si="42"/>
        <v>6</v>
      </c>
      <c r="K87" s="12">
        <f t="shared" si="42"/>
        <v>2</v>
      </c>
      <c r="L87" s="12">
        <f t="shared" si="42"/>
        <v>8</v>
      </c>
      <c r="M87" s="12">
        <f t="shared" si="42"/>
        <v>27</v>
      </c>
      <c r="N87" s="12">
        <f t="shared" si="42"/>
        <v>17</v>
      </c>
      <c r="O87" s="12">
        <f t="shared" si="42"/>
        <v>44</v>
      </c>
      <c r="P87" s="3372" t="s">
        <v>130</v>
      </c>
      <c r="Q87" s="3372"/>
      <c r="R87" s="3372"/>
    </row>
    <row r="88" spans="1:22" s="1558" customFormat="1" ht="18" customHeight="1" x14ac:dyDescent="0.2">
      <c r="A88" s="3187" t="s">
        <v>43</v>
      </c>
      <c r="B88" s="3187" t="s">
        <v>59</v>
      </c>
      <c r="C88" s="751" t="s">
        <v>48</v>
      </c>
      <c r="D88" s="1585">
        <v>0</v>
      </c>
      <c r="E88" s="1585">
        <v>0</v>
      </c>
      <c r="F88" s="1585">
        <v>0</v>
      </c>
      <c r="G88" s="1585">
        <v>2</v>
      </c>
      <c r="H88" s="1585">
        <v>7</v>
      </c>
      <c r="I88" s="1585">
        <v>9</v>
      </c>
      <c r="J88" s="1585">
        <v>1</v>
      </c>
      <c r="K88" s="1585">
        <v>7</v>
      </c>
      <c r="L88" s="1585">
        <v>8</v>
      </c>
      <c r="M88" s="1585">
        <f t="shared" ref="M88:O104" si="43">SUM(J88,G88,D88)</f>
        <v>3</v>
      </c>
      <c r="N88" s="1585">
        <f t="shared" si="43"/>
        <v>14</v>
      </c>
      <c r="O88" s="1585">
        <f t="shared" si="43"/>
        <v>17</v>
      </c>
      <c r="P88" s="1593" t="s">
        <v>312</v>
      </c>
      <c r="Q88" s="3240" t="s">
        <v>1906</v>
      </c>
      <c r="R88" s="3375" t="s">
        <v>139</v>
      </c>
      <c r="U88" s="2089"/>
      <c r="V88" s="2090"/>
    </row>
    <row r="89" spans="1:22" s="1558" customFormat="1" ht="18.75" customHeight="1" x14ac:dyDescent="0.2">
      <c r="A89" s="3187"/>
      <c r="B89" s="3187"/>
      <c r="C89" s="736" t="s">
        <v>64</v>
      </c>
      <c r="D89" s="1585">
        <v>0</v>
      </c>
      <c r="E89" s="1585">
        <v>0</v>
      </c>
      <c r="F89" s="1585">
        <v>0</v>
      </c>
      <c r="G89" s="12">
        <v>3</v>
      </c>
      <c r="H89" s="12">
        <v>8</v>
      </c>
      <c r="I89" s="12">
        <v>11</v>
      </c>
      <c r="J89" s="12">
        <v>2</v>
      </c>
      <c r="K89" s="12">
        <v>3</v>
      </c>
      <c r="L89" s="12">
        <v>5</v>
      </c>
      <c r="M89" s="12">
        <f t="shared" si="43"/>
        <v>5</v>
      </c>
      <c r="N89" s="12">
        <f t="shared" si="43"/>
        <v>11</v>
      </c>
      <c r="O89" s="12">
        <f t="shared" si="43"/>
        <v>16</v>
      </c>
      <c r="P89" s="1388" t="s">
        <v>142</v>
      </c>
      <c r="Q89" s="3240"/>
      <c r="R89" s="3367"/>
    </row>
    <row r="90" spans="1:22" s="1558" customFormat="1" ht="20.25" customHeight="1" x14ac:dyDescent="0.2">
      <c r="A90" s="3187"/>
      <c r="B90" s="3212"/>
      <c r="C90" s="736" t="s">
        <v>65</v>
      </c>
      <c r="D90" s="1585">
        <v>0</v>
      </c>
      <c r="E90" s="1585">
        <v>0</v>
      </c>
      <c r="F90" s="1585">
        <v>0</v>
      </c>
      <c r="G90" s="12">
        <v>2</v>
      </c>
      <c r="H90" s="12">
        <v>7</v>
      </c>
      <c r="I90" s="12">
        <v>9</v>
      </c>
      <c r="J90" s="12">
        <v>2</v>
      </c>
      <c r="K90" s="12">
        <v>3</v>
      </c>
      <c r="L90" s="12">
        <v>5</v>
      </c>
      <c r="M90" s="12">
        <f t="shared" si="43"/>
        <v>4</v>
      </c>
      <c r="N90" s="12">
        <f t="shared" si="43"/>
        <v>10</v>
      </c>
      <c r="O90" s="12">
        <f t="shared" si="43"/>
        <v>14</v>
      </c>
      <c r="P90" s="1388" t="s">
        <v>1907</v>
      </c>
      <c r="Q90" s="3217"/>
      <c r="R90" s="3367"/>
    </row>
    <row r="91" spans="1:22" s="1558" customFormat="1" ht="18" customHeight="1" x14ac:dyDescent="0.2">
      <c r="A91" s="3187"/>
      <c r="B91" s="3205" t="s">
        <v>46</v>
      </c>
      <c r="C91" s="3205"/>
      <c r="D91" s="12">
        <f t="shared" ref="D91:L91" si="44">SUM(D88:D90)</f>
        <v>0</v>
      </c>
      <c r="E91" s="12">
        <f t="shared" si="44"/>
        <v>0</v>
      </c>
      <c r="F91" s="12">
        <f t="shared" si="44"/>
        <v>0</v>
      </c>
      <c r="G91" s="12">
        <f t="shared" si="44"/>
        <v>7</v>
      </c>
      <c r="H91" s="12">
        <f t="shared" si="44"/>
        <v>22</v>
      </c>
      <c r="I91" s="12">
        <f t="shared" si="44"/>
        <v>29</v>
      </c>
      <c r="J91" s="12">
        <f t="shared" si="44"/>
        <v>5</v>
      </c>
      <c r="K91" s="12">
        <f t="shared" si="44"/>
        <v>13</v>
      </c>
      <c r="L91" s="12">
        <f t="shared" si="44"/>
        <v>18</v>
      </c>
      <c r="M91" s="12">
        <f t="shared" si="43"/>
        <v>12</v>
      </c>
      <c r="N91" s="12">
        <f t="shared" si="43"/>
        <v>35</v>
      </c>
      <c r="O91" s="12">
        <f t="shared" si="43"/>
        <v>47</v>
      </c>
      <c r="P91" s="3366" t="s">
        <v>133</v>
      </c>
      <c r="Q91" s="3366"/>
      <c r="R91" s="3367"/>
    </row>
    <row r="92" spans="1:22" s="1558" customFormat="1" ht="19.5" customHeight="1" x14ac:dyDescent="0.2">
      <c r="A92" s="3187"/>
      <c r="B92" s="3201" t="s">
        <v>60</v>
      </c>
      <c r="C92" s="736" t="s">
        <v>1740</v>
      </c>
      <c r="D92" s="12">
        <v>0</v>
      </c>
      <c r="E92" s="12">
        <v>0</v>
      </c>
      <c r="F92" s="12">
        <v>0</v>
      </c>
      <c r="G92" s="12">
        <v>2</v>
      </c>
      <c r="H92" s="12">
        <v>3</v>
      </c>
      <c r="I92" s="12">
        <v>5</v>
      </c>
      <c r="J92" s="12">
        <v>2</v>
      </c>
      <c r="K92" s="12">
        <v>1</v>
      </c>
      <c r="L92" s="12">
        <v>3</v>
      </c>
      <c r="M92" s="12">
        <f t="shared" si="43"/>
        <v>4</v>
      </c>
      <c r="N92" s="12">
        <f t="shared" si="43"/>
        <v>4</v>
      </c>
      <c r="O92" s="12">
        <f t="shared" si="43"/>
        <v>8</v>
      </c>
      <c r="P92" s="1399" t="s">
        <v>1908</v>
      </c>
      <c r="Q92" s="3239" t="s">
        <v>138</v>
      </c>
      <c r="R92" s="3367"/>
    </row>
    <row r="93" spans="1:22" s="2038" customFormat="1" ht="18.75" customHeight="1" x14ac:dyDescent="0.2">
      <c r="A93" s="3187"/>
      <c r="B93" s="3187"/>
      <c r="C93" s="736" t="s">
        <v>647</v>
      </c>
      <c r="D93" s="12">
        <v>0</v>
      </c>
      <c r="E93" s="12">
        <v>0</v>
      </c>
      <c r="F93" s="12">
        <v>0</v>
      </c>
      <c r="G93" s="12">
        <v>2</v>
      </c>
      <c r="H93" s="12">
        <v>2</v>
      </c>
      <c r="I93" s="12">
        <v>4</v>
      </c>
      <c r="J93" s="12">
        <v>0</v>
      </c>
      <c r="K93" s="12">
        <v>0</v>
      </c>
      <c r="L93" s="12">
        <v>0</v>
      </c>
      <c r="M93" s="12">
        <f t="shared" ref="M93:M97" si="45">SUM(J93,G93,D93)</f>
        <v>2</v>
      </c>
      <c r="N93" s="12">
        <f t="shared" ref="N93:N97" si="46">SUM(K93,H93,E93)</f>
        <v>2</v>
      </c>
      <c r="O93" s="12">
        <f t="shared" ref="O93:O97" si="47">SUM(L93,I93,F93)</f>
        <v>4</v>
      </c>
      <c r="P93" s="1399" t="s">
        <v>1909</v>
      </c>
      <c r="Q93" s="3199"/>
      <c r="R93" s="3367"/>
    </row>
    <row r="94" spans="1:22" s="1558" customFormat="1" ht="21" customHeight="1" x14ac:dyDescent="0.2">
      <c r="A94" s="3187"/>
      <c r="B94" s="3187"/>
      <c r="C94" s="736" t="s">
        <v>653</v>
      </c>
      <c r="D94" s="12">
        <v>0</v>
      </c>
      <c r="E94" s="12">
        <v>0</v>
      </c>
      <c r="F94" s="12">
        <v>0</v>
      </c>
      <c r="G94" s="12">
        <v>1</v>
      </c>
      <c r="H94" s="12">
        <v>2</v>
      </c>
      <c r="I94" s="12">
        <v>3</v>
      </c>
      <c r="J94" s="12">
        <v>3</v>
      </c>
      <c r="K94" s="12"/>
      <c r="L94" s="12">
        <v>3</v>
      </c>
      <c r="M94" s="12">
        <f t="shared" si="45"/>
        <v>4</v>
      </c>
      <c r="N94" s="12">
        <f t="shared" si="46"/>
        <v>2</v>
      </c>
      <c r="O94" s="12">
        <f t="shared" si="47"/>
        <v>6</v>
      </c>
      <c r="P94" s="1399" t="s">
        <v>315</v>
      </c>
      <c r="Q94" s="3199"/>
      <c r="R94" s="3367"/>
    </row>
    <row r="95" spans="1:22" s="1558" customFormat="1" ht="18" customHeight="1" x14ac:dyDescent="0.2">
      <c r="A95" s="3187"/>
      <c r="B95" s="3187"/>
      <c r="C95" s="736" t="s">
        <v>651</v>
      </c>
      <c r="D95" s="12">
        <v>0</v>
      </c>
      <c r="E95" s="12">
        <v>0</v>
      </c>
      <c r="F95" s="12">
        <v>0</v>
      </c>
      <c r="G95" s="12">
        <v>1</v>
      </c>
      <c r="H95" s="12">
        <v>6</v>
      </c>
      <c r="I95" s="12">
        <v>7</v>
      </c>
      <c r="J95" s="12">
        <v>1</v>
      </c>
      <c r="K95" s="12">
        <v>2</v>
      </c>
      <c r="L95" s="12">
        <v>3</v>
      </c>
      <c r="M95" s="12">
        <f t="shared" si="45"/>
        <v>2</v>
      </c>
      <c r="N95" s="12">
        <f t="shared" si="46"/>
        <v>8</v>
      </c>
      <c r="O95" s="12">
        <f t="shared" si="47"/>
        <v>10</v>
      </c>
      <c r="P95" s="1399" t="s">
        <v>1911</v>
      </c>
      <c r="Q95" s="3199"/>
      <c r="R95" s="3367"/>
    </row>
    <row r="96" spans="1:22" s="1558" customFormat="1" ht="20.25" customHeight="1" x14ac:dyDescent="0.2">
      <c r="A96" s="3187"/>
      <c r="B96" s="3187"/>
      <c r="C96" s="736" t="s">
        <v>1742</v>
      </c>
      <c r="D96" s="12">
        <v>0</v>
      </c>
      <c r="E96" s="12">
        <v>0</v>
      </c>
      <c r="F96" s="12">
        <v>0</v>
      </c>
      <c r="G96" s="12">
        <v>0</v>
      </c>
      <c r="H96" s="12">
        <v>3</v>
      </c>
      <c r="I96" s="12">
        <v>3</v>
      </c>
      <c r="J96" s="12">
        <v>2</v>
      </c>
      <c r="K96" s="12">
        <v>1</v>
      </c>
      <c r="L96" s="12">
        <v>3</v>
      </c>
      <c r="M96" s="12">
        <f t="shared" si="45"/>
        <v>2</v>
      </c>
      <c r="N96" s="12">
        <f t="shared" si="46"/>
        <v>4</v>
      </c>
      <c r="O96" s="12">
        <f t="shared" si="47"/>
        <v>6</v>
      </c>
      <c r="P96" s="1399" t="s">
        <v>689</v>
      </c>
      <c r="Q96" s="3199"/>
      <c r="R96" s="3367"/>
    </row>
    <row r="97" spans="1:18" s="2038" customFormat="1" ht="22.5" customHeight="1" x14ac:dyDescent="0.2">
      <c r="A97" s="3187"/>
      <c r="B97" s="3212"/>
      <c r="C97" s="736" t="s">
        <v>649</v>
      </c>
      <c r="D97" s="12">
        <v>0</v>
      </c>
      <c r="E97" s="12">
        <v>0</v>
      </c>
      <c r="F97" s="12">
        <v>0</v>
      </c>
      <c r="G97" s="12">
        <v>2</v>
      </c>
      <c r="H97" s="12">
        <v>2</v>
      </c>
      <c r="I97" s="12">
        <v>4</v>
      </c>
      <c r="J97" s="12">
        <v>0</v>
      </c>
      <c r="K97" s="12">
        <v>2</v>
      </c>
      <c r="L97" s="12">
        <v>2</v>
      </c>
      <c r="M97" s="12">
        <f t="shared" si="45"/>
        <v>2</v>
      </c>
      <c r="N97" s="12">
        <f t="shared" si="46"/>
        <v>4</v>
      </c>
      <c r="O97" s="12">
        <f t="shared" si="47"/>
        <v>6</v>
      </c>
      <c r="P97" s="1399" t="s">
        <v>896</v>
      </c>
      <c r="Q97" s="3200"/>
      <c r="R97" s="3367"/>
    </row>
    <row r="98" spans="1:18" s="1558" customFormat="1" ht="17.25" customHeight="1" x14ac:dyDescent="0.2">
      <c r="A98" s="3187"/>
      <c r="B98" s="3205" t="s">
        <v>46</v>
      </c>
      <c r="C98" s="3205"/>
      <c r="D98" s="12">
        <f>SUM(D92:D97)</f>
        <v>0</v>
      </c>
      <c r="E98" s="12">
        <f t="shared" ref="E98:O98" si="48">SUM(E92:E97)</f>
        <v>0</v>
      </c>
      <c r="F98" s="12">
        <f t="shared" si="48"/>
        <v>0</v>
      </c>
      <c r="G98" s="12">
        <f t="shared" si="48"/>
        <v>8</v>
      </c>
      <c r="H98" s="12">
        <f t="shared" si="48"/>
        <v>18</v>
      </c>
      <c r="I98" s="12">
        <f t="shared" si="48"/>
        <v>26</v>
      </c>
      <c r="J98" s="12">
        <f t="shared" si="48"/>
        <v>8</v>
      </c>
      <c r="K98" s="12">
        <f t="shared" si="48"/>
        <v>6</v>
      </c>
      <c r="L98" s="12">
        <f t="shared" si="48"/>
        <v>14</v>
      </c>
      <c r="M98" s="12">
        <f t="shared" si="48"/>
        <v>16</v>
      </c>
      <c r="N98" s="12">
        <f t="shared" si="48"/>
        <v>24</v>
      </c>
      <c r="O98" s="12">
        <f t="shared" si="48"/>
        <v>40</v>
      </c>
      <c r="P98" s="3366" t="s">
        <v>133</v>
      </c>
      <c r="Q98" s="3366"/>
      <c r="R98" s="3367"/>
    </row>
    <row r="99" spans="1:18" s="1558" customFormat="1" ht="21" customHeight="1" x14ac:dyDescent="0.2">
      <c r="A99" s="3187"/>
      <c r="B99" s="736" t="s">
        <v>61</v>
      </c>
      <c r="C99" s="736" t="s">
        <v>61</v>
      </c>
      <c r="D99" s="12">
        <v>0</v>
      </c>
      <c r="E99" s="12">
        <v>0</v>
      </c>
      <c r="F99" s="12">
        <v>0</v>
      </c>
      <c r="G99" s="12">
        <v>7</v>
      </c>
      <c r="H99" s="12">
        <v>6</v>
      </c>
      <c r="I99" s="12">
        <v>13</v>
      </c>
      <c r="J99" s="12">
        <v>0</v>
      </c>
      <c r="K99" s="12">
        <v>0</v>
      </c>
      <c r="L99" s="12">
        <v>0</v>
      </c>
      <c r="M99" s="12">
        <f t="shared" si="43"/>
        <v>7</v>
      </c>
      <c r="N99" s="12">
        <f t="shared" si="43"/>
        <v>6</v>
      </c>
      <c r="O99" s="12">
        <f t="shared" si="43"/>
        <v>13</v>
      </c>
      <c r="P99" s="1388" t="s">
        <v>139</v>
      </c>
      <c r="Q99" s="1388" t="s">
        <v>139</v>
      </c>
      <c r="R99" s="3367"/>
    </row>
    <row r="100" spans="1:18" s="1558" customFormat="1" ht="21" customHeight="1" x14ac:dyDescent="0.2">
      <c r="A100" s="3187"/>
      <c r="B100" s="3201" t="s">
        <v>344</v>
      </c>
      <c r="C100" s="736" t="s">
        <v>1744</v>
      </c>
      <c r="D100" s="12">
        <v>0</v>
      </c>
      <c r="E100" s="12">
        <v>0</v>
      </c>
      <c r="F100" s="12">
        <v>0</v>
      </c>
      <c r="G100" s="12">
        <v>3</v>
      </c>
      <c r="H100" s="12">
        <v>0</v>
      </c>
      <c r="I100" s="12">
        <v>3</v>
      </c>
      <c r="J100" s="12">
        <v>1</v>
      </c>
      <c r="K100" s="12">
        <v>2</v>
      </c>
      <c r="L100" s="12">
        <v>3</v>
      </c>
      <c r="M100" s="12">
        <f t="shared" si="43"/>
        <v>4</v>
      </c>
      <c r="N100" s="12">
        <f t="shared" si="43"/>
        <v>2</v>
      </c>
      <c r="O100" s="12">
        <f t="shared" si="43"/>
        <v>6</v>
      </c>
      <c r="P100" s="1388" t="s">
        <v>1913</v>
      </c>
      <c r="Q100" s="3199" t="s">
        <v>1912</v>
      </c>
      <c r="R100" s="3367"/>
    </row>
    <row r="101" spans="1:18" s="1558" customFormat="1" ht="20.25" customHeight="1" x14ac:dyDescent="0.2">
      <c r="A101" s="3187"/>
      <c r="B101" s="3212"/>
      <c r="C101" s="736" t="s">
        <v>2084</v>
      </c>
      <c r="D101" s="12">
        <v>0</v>
      </c>
      <c r="E101" s="12">
        <v>0</v>
      </c>
      <c r="F101" s="12">
        <v>0</v>
      </c>
      <c r="G101" s="12">
        <v>3</v>
      </c>
      <c r="H101" s="12">
        <v>1</v>
      </c>
      <c r="I101" s="12">
        <v>4</v>
      </c>
      <c r="J101" s="12">
        <v>2</v>
      </c>
      <c r="K101" s="12">
        <v>0</v>
      </c>
      <c r="L101" s="12">
        <v>2</v>
      </c>
      <c r="M101" s="12">
        <f t="shared" si="43"/>
        <v>5</v>
      </c>
      <c r="N101" s="12">
        <f t="shared" si="43"/>
        <v>1</v>
      </c>
      <c r="O101" s="12">
        <f t="shared" si="43"/>
        <v>6</v>
      </c>
      <c r="P101" s="1388" t="s">
        <v>1914</v>
      </c>
      <c r="Q101" s="3200"/>
      <c r="R101" s="3367"/>
    </row>
    <row r="102" spans="1:18" s="1558" customFormat="1" ht="19.5" customHeight="1" x14ac:dyDescent="0.2">
      <c r="A102" s="3212"/>
      <c r="B102" s="3205" t="s">
        <v>46</v>
      </c>
      <c r="C102" s="3205"/>
      <c r="D102" s="12">
        <f>SUM(D100:D101)</f>
        <v>0</v>
      </c>
      <c r="E102" s="12">
        <f t="shared" ref="E102:O102" si="49">SUM(E100:E101)</f>
        <v>0</v>
      </c>
      <c r="F102" s="12">
        <f t="shared" si="49"/>
        <v>0</v>
      </c>
      <c r="G102" s="12">
        <f t="shared" si="49"/>
        <v>6</v>
      </c>
      <c r="H102" s="12">
        <f t="shared" si="49"/>
        <v>1</v>
      </c>
      <c r="I102" s="12">
        <f t="shared" si="49"/>
        <v>7</v>
      </c>
      <c r="J102" s="12">
        <f t="shared" si="49"/>
        <v>3</v>
      </c>
      <c r="K102" s="12">
        <f t="shared" si="49"/>
        <v>2</v>
      </c>
      <c r="L102" s="12">
        <f t="shared" si="49"/>
        <v>5</v>
      </c>
      <c r="M102" s="12">
        <f t="shared" si="49"/>
        <v>9</v>
      </c>
      <c r="N102" s="12">
        <f t="shared" si="49"/>
        <v>3</v>
      </c>
      <c r="O102" s="12">
        <f t="shared" si="49"/>
        <v>12</v>
      </c>
      <c r="P102" s="3366" t="s">
        <v>133</v>
      </c>
      <c r="Q102" s="3366"/>
      <c r="R102" s="3368"/>
    </row>
    <row r="103" spans="1:18" s="1558" customFormat="1" ht="22.5" customHeight="1" x14ac:dyDescent="0.2">
      <c r="A103" s="3205" t="s">
        <v>92</v>
      </c>
      <c r="B103" s="3205"/>
      <c r="C103" s="3205"/>
      <c r="D103" s="12">
        <v>0</v>
      </c>
      <c r="E103" s="12">
        <v>0</v>
      </c>
      <c r="F103" s="12">
        <f t="shared" ref="F103" si="50">SUM(D103:E103)</f>
        <v>0</v>
      </c>
      <c r="G103" s="12">
        <f>SUM(G102,G99,G98,G91)</f>
        <v>28</v>
      </c>
      <c r="H103" s="12">
        <f>SUM(H102,H99,H98,H91)</f>
        <v>47</v>
      </c>
      <c r="I103" s="12">
        <f t="shared" ref="I103" si="51">SUM(G103:H103)</f>
        <v>75</v>
      </c>
      <c r="J103" s="12">
        <f>SUM(J102,J99,J98,J91)</f>
        <v>16</v>
      </c>
      <c r="K103" s="12">
        <f>SUM(K102,K99,K98,K91)</f>
        <v>21</v>
      </c>
      <c r="L103" s="12">
        <f t="shared" ref="L103" si="52">SUM(J103:K103)</f>
        <v>37</v>
      </c>
      <c r="M103" s="12">
        <f t="shared" si="43"/>
        <v>44</v>
      </c>
      <c r="N103" s="12">
        <f t="shared" si="43"/>
        <v>68</v>
      </c>
      <c r="O103" s="12">
        <f t="shared" si="43"/>
        <v>112</v>
      </c>
      <c r="P103" s="3369" t="s">
        <v>130</v>
      </c>
      <c r="Q103" s="3369"/>
      <c r="R103" s="3369"/>
    </row>
    <row r="104" spans="1:18" s="1558" customFormat="1" ht="31.5" customHeight="1" thickBot="1" x14ac:dyDescent="0.25">
      <c r="A104" s="2534" t="s">
        <v>2076</v>
      </c>
      <c r="B104" s="2530" t="s">
        <v>1747</v>
      </c>
      <c r="C104" s="2530"/>
      <c r="D104" s="2531">
        <v>0</v>
      </c>
      <c r="E104" s="2531">
        <v>0</v>
      </c>
      <c r="F104" s="2531">
        <v>0</v>
      </c>
      <c r="G104" s="2531">
        <v>7</v>
      </c>
      <c r="H104" s="2531">
        <v>7</v>
      </c>
      <c r="I104" s="2531">
        <v>14</v>
      </c>
      <c r="J104" s="2531">
        <v>0</v>
      </c>
      <c r="K104" s="2531">
        <v>0</v>
      </c>
      <c r="L104" s="2531">
        <v>0</v>
      </c>
      <c r="M104" s="2531">
        <f t="shared" si="43"/>
        <v>7</v>
      </c>
      <c r="N104" s="2531">
        <f t="shared" si="43"/>
        <v>7</v>
      </c>
      <c r="O104" s="2531">
        <f t="shared" si="43"/>
        <v>14</v>
      </c>
      <c r="P104" s="2535"/>
      <c r="Q104" s="2536" t="s">
        <v>1919</v>
      </c>
      <c r="R104" s="2536" t="s">
        <v>642</v>
      </c>
    </row>
    <row r="105" spans="1:18" s="1558" customFormat="1" ht="19.5" customHeight="1" x14ac:dyDescent="0.2">
      <c r="A105" s="1553"/>
      <c r="B105" s="1553"/>
      <c r="C105" s="1553"/>
      <c r="D105" s="1553"/>
      <c r="E105" s="1553"/>
      <c r="F105" s="1553"/>
      <c r="G105" s="1553"/>
      <c r="H105" s="1553"/>
      <c r="I105" s="1553"/>
      <c r="J105" s="1553"/>
      <c r="K105" s="1553"/>
      <c r="L105" s="1553"/>
      <c r="M105" s="1553"/>
      <c r="N105" s="1553"/>
      <c r="O105" s="1553"/>
      <c r="P105" s="1553"/>
      <c r="Q105" s="1553"/>
      <c r="R105" s="1553"/>
    </row>
    <row r="106" spans="1:18" s="1558" customFormat="1" ht="19.5" customHeight="1" x14ac:dyDescent="0.2">
      <c r="A106" s="1553"/>
      <c r="B106" s="1553"/>
      <c r="C106" s="1553"/>
      <c r="D106" s="1553"/>
      <c r="E106" s="1553"/>
      <c r="F106" s="1553"/>
      <c r="G106" s="1553"/>
      <c r="H106" s="1553"/>
      <c r="I106" s="1553"/>
      <c r="J106" s="1553"/>
      <c r="K106" s="1553"/>
      <c r="L106" s="1553"/>
      <c r="M106" s="1553"/>
      <c r="N106" s="1553"/>
      <c r="O106" s="1553"/>
      <c r="P106" s="1553"/>
      <c r="Q106" s="1553"/>
      <c r="R106" s="1553"/>
    </row>
    <row r="107" spans="1:18" s="2314" customFormat="1" ht="19.5" customHeight="1" x14ac:dyDescent="0.2">
      <c r="A107" s="2308"/>
      <c r="B107" s="2308"/>
      <c r="C107" s="2308"/>
      <c r="D107" s="2308"/>
      <c r="E107" s="2308"/>
      <c r="F107" s="2308"/>
      <c r="G107" s="2308"/>
      <c r="H107" s="2308"/>
      <c r="I107" s="2308"/>
      <c r="J107" s="2308"/>
      <c r="K107" s="2308"/>
      <c r="L107" s="2308"/>
      <c r="M107" s="2308"/>
      <c r="N107" s="2308"/>
      <c r="O107" s="2308"/>
      <c r="P107" s="2308"/>
      <c r="Q107" s="2308"/>
      <c r="R107" s="2308"/>
    </row>
    <row r="108" spans="1:18" s="1753" customFormat="1" ht="19.5" customHeight="1" x14ac:dyDescent="0.2">
      <c r="A108" s="1749"/>
      <c r="B108" s="1749"/>
      <c r="C108" s="1749"/>
      <c r="D108" s="1749"/>
      <c r="E108" s="1749"/>
      <c r="F108" s="1749"/>
      <c r="G108" s="1749"/>
      <c r="H108" s="1749"/>
      <c r="I108" s="1749"/>
      <c r="J108" s="1749"/>
      <c r="K108" s="1749"/>
      <c r="L108" s="1749"/>
      <c r="M108" s="1749"/>
      <c r="N108" s="1749"/>
      <c r="O108" s="1749"/>
      <c r="P108" s="1749"/>
      <c r="Q108" s="1749"/>
      <c r="R108" s="1749"/>
    </row>
    <row r="109" spans="1:18" ht="16.5" customHeight="1" thickBot="1" x14ac:dyDescent="0.25">
      <c r="A109" s="2987" t="s">
        <v>2727</v>
      </c>
      <c r="B109" s="2987"/>
      <c r="C109" s="1809"/>
      <c r="D109" s="1809"/>
      <c r="E109" s="1809"/>
      <c r="F109" s="1809"/>
      <c r="G109" s="1809"/>
      <c r="H109" s="1809"/>
      <c r="I109" s="1809"/>
      <c r="J109" s="1809"/>
      <c r="K109" s="1809"/>
      <c r="L109" s="1809"/>
      <c r="M109" s="1809"/>
      <c r="N109" s="1809"/>
      <c r="O109" s="1809"/>
      <c r="P109" s="1803"/>
      <c r="Q109" s="3042" t="s">
        <v>2202</v>
      </c>
      <c r="R109" s="3042"/>
    </row>
    <row r="110" spans="1:18" s="917" customFormat="1" ht="18.75" customHeight="1" thickTop="1" x14ac:dyDescent="0.25">
      <c r="A110" s="3336" t="s">
        <v>44</v>
      </c>
      <c r="B110" s="3194" t="s">
        <v>86</v>
      </c>
      <c r="C110" s="3338" t="s">
        <v>45</v>
      </c>
      <c r="D110" s="3338" t="s">
        <v>33</v>
      </c>
      <c r="E110" s="3338"/>
      <c r="F110" s="3338"/>
      <c r="G110" s="3338" t="s">
        <v>1</v>
      </c>
      <c r="H110" s="3338"/>
      <c r="I110" s="3338"/>
      <c r="J110" s="3338" t="s">
        <v>2</v>
      </c>
      <c r="K110" s="3338"/>
      <c r="L110" s="3338"/>
      <c r="M110" s="3301" t="s">
        <v>31</v>
      </c>
      <c r="N110" s="3301"/>
      <c r="O110" s="3301"/>
      <c r="P110" s="3340" t="s">
        <v>99</v>
      </c>
      <c r="Q110" s="3221" t="s">
        <v>126</v>
      </c>
      <c r="R110" s="3218" t="s">
        <v>253</v>
      </c>
    </row>
    <row r="111" spans="1:18" s="917" customFormat="1" ht="18.75" customHeight="1" x14ac:dyDescent="0.2">
      <c r="A111" s="3190"/>
      <c r="B111" s="3224"/>
      <c r="C111" s="3235"/>
      <c r="D111" s="3240" t="s">
        <v>94</v>
      </c>
      <c r="E111" s="3240"/>
      <c r="F111" s="3240"/>
      <c r="G111" s="3240" t="s">
        <v>95</v>
      </c>
      <c r="H111" s="3240"/>
      <c r="I111" s="3240"/>
      <c r="J111" s="3240" t="s">
        <v>96</v>
      </c>
      <c r="K111" s="3240"/>
      <c r="L111" s="3240"/>
      <c r="M111" s="2827" t="s">
        <v>116</v>
      </c>
      <c r="N111" s="2827"/>
      <c r="O111" s="2827"/>
      <c r="P111" s="3276"/>
      <c r="Q111" s="3222"/>
      <c r="R111" s="3219"/>
    </row>
    <row r="112" spans="1:18" ht="18.75" customHeight="1" x14ac:dyDescent="0.2">
      <c r="A112" s="3190"/>
      <c r="B112" s="3224"/>
      <c r="C112" s="3235"/>
      <c r="D112" s="2559" t="s">
        <v>204</v>
      </c>
      <c r="E112" s="2559" t="s">
        <v>2833</v>
      </c>
      <c r="F112" s="2559" t="s">
        <v>26</v>
      </c>
      <c r="G112" s="2559" t="s">
        <v>204</v>
      </c>
      <c r="H112" s="2559" t="s">
        <v>2833</v>
      </c>
      <c r="I112" s="2559" t="s">
        <v>26</v>
      </c>
      <c r="J112" s="2559" t="s">
        <v>204</v>
      </c>
      <c r="K112" s="2559" t="s">
        <v>2833</v>
      </c>
      <c r="L112" s="2559" t="s">
        <v>26</v>
      </c>
      <c r="M112" s="2559" t="s">
        <v>204</v>
      </c>
      <c r="N112" s="2559" t="s">
        <v>2833</v>
      </c>
      <c r="O112" s="2559" t="s">
        <v>26</v>
      </c>
      <c r="P112" s="3276"/>
      <c r="Q112" s="3222"/>
      <c r="R112" s="3219"/>
    </row>
    <row r="113" spans="1:18" ht="18.75" customHeight="1" thickBot="1" x14ac:dyDescent="0.25">
      <c r="A113" s="3337"/>
      <c r="B113" s="3225"/>
      <c r="C113" s="3339"/>
      <c r="D113" s="79" t="s">
        <v>181</v>
      </c>
      <c r="E113" s="79" t="s">
        <v>182</v>
      </c>
      <c r="F113" s="79" t="s">
        <v>183</v>
      </c>
      <c r="G113" s="79" t="s">
        <v>181</v>
      </c>
      <c r="H113" s="79" t="s">
        <v>182</v>
      </c>
      <c r="I113" s="79" t="s">
        <v>183</v>
      </c>
      <c r="J113" s="79" t="s">
        <v>181</v>
      </c>
      <c r="K113" s="79" t="s">
        <v>182</v>
      </c>
      <c r="L113" s="79" t="s">
        <v>183</v>
      </c>
      <c r="M113" s="79" t="s">
        <v>181</v>
      </c>
      <c r="N113" s="79" t="s">
        <v>182</v>
      </c>
      <c r="O113" s="79" t="s">
        <v>183</v>
      </c>
      <c r="P113" s="3341"/>
      <c r="Q113" s="3223"/>
      <c r="R113" s="3220"/>
    </row>
    <row r="114" spans="1:18" ht="26.25" customHeight="1" x14ac:dyDescent="0.2">
      <c r="A114" s="3211" t="s">
        <v>1721</v>
      </c>
      <c r="B114" s="1278" t="s">
        <v>343</v>
      </c>
      <c r="C114" s="82" t="s">
        <v>1748</v>
      </c>
      <c r="D114" s="1582">
        <v>0</v>
      </c>
      <c r="E114" s="1582">
        <v>0</v>
      </c>
      <c r="F114" s="1582">
        <v>0</v>
      </c>
      <c r="G114" s="1582">
        <v>13</v>
      </c>
      <c r="H114" s="1582">
        <v>8</v>
      </c>
      <c r="I114" s="1582">
        <v>21</v>
      </c>
      <c r="J114" s="1582">
        <v>6</v>
      </c>
      <c r="K114" s="1582">
        <v>7</v>
      </c>
      <c r="L114" s="1582">
        <v>13</v>
      </c>
      <c r="M114" s="1582">
        <f t="shared" ref="M114:O125" si="53">SUM(J114,G114,D114)</f>
        <v>19</v>
      </c>
      <c r="N114" s="1582">
        <f t="shared" si="53"/>
        <v>15</v>
      </c>
      <c r="O114" s="1582">
        <f t="shared" si="53"/>
        <v>34</v>
      </c>
      <c r="P114" s="1387" t="s">
        <v>1838</v>
      </c>
      <c r="Q114" s="1387" t="s">
        <v>140</v>
      </c>
      <c r="R114" s="3357" t="s">
        <v>1824</v>
      </c>
    </row>
    <row r="115" spans="1:18" s="1558" customFormat="1" ht="26.25" customHeight="1" x14ac:dyDescent="0.2">
      <c r="A115" s="3187"/>
      <c r="B115" s="1144" t="s">
        <v>63</v>
      </c>
      <c r="C115" s="751"/>
      <c r="D115" s="1585">
        <v>7</v>
      </c>
      <c r="E115" s="1585">
        <v>5</v>
      </c>
      <c r="F115" s="1585">
        <v>12</v>
      </c>
      <c r="G115" s="1585">
        <v>14</v>
      </c>
      <c r="H115" s="1585">
        <v>11</v>
      </c>
      <c r="I115" s="1585">
        <v>25</v>
      </c>
      <c r="J115" s="1585">
        <v>11</v>
      </c>
      <c r="K115" s="1585">
        <v>4</v>
      </c>
      <c r="L115" s="1585">
        <v>15</v>
      </c>
      <c r="M115" s="1585">
        <f t="shared" ref="M115:M117" si="54">SUM(J115,G115,D115)</f>
        <v>32</v>
      </c>
      <c r="N115" s="1585">
        <f t="shared" ref="N115:N117" si="55">SUM(K115,H115,E115)</f>
        <v>20</v>
      </c>
      <c r="O115" s="1585">
        <f t="shared" ref="O115:O117" si="56">SUM(L115,I115,F115)</f>
        <v>52</v>
      </c>
      <c r="P115" s="1586"/>
      <c r="Q115" s="1388" t="s">
        <v>1921</v>
      </c>
      <c r="R115" s="3240"/>
    </row>
    <row r="116" spans="1:18" s="1558" customFormat="1" ht="26.25" customHeight="1" x14ac:dyDescent="0.2">
      <c r="A116" s="3187"/>
      <c r="B116" s="1144" t="s">
        <v>1749</v>
      </c>
      <c r="C116" s="751"/>
      <c r="D116" s="1585">
        <v>3</v>
      </c>
      <c r="E116" s="1585">
        <v>6</v>
      </c>
      <c r="F116" s="1585">
        <v>9</v>
      </c>
      <c r="G116" s="1585">
        <v>14</v>
      </c>
      <c r="H116" s="1585">
        <v>5</v>
      </c>
      <c r="I116" s="1585">
        <v>19</v>
      </c>
      <c r="J116" s="1585">
        <v>0</v>
      </c>
      <c r="K116" s="1585">
        <v>0</v>
      </c>
      <c r="L116" s="1585">
        <v>0</v>
      </c>
      <c r="M116" s="1585">
        <f t="shared" si="54"/>
        <v>17</v>
      </c>
      <c r="N116" s="1585">
        <f t="shared" si="55"/>
        <v>11</v>
      </c>
      <c r="O116" s="1585">
        <f t="shared" si="56"/>
        <v>28</v>
      </c>
      <c r="P116" s="1586"/>
      <c r="Q116" s="1386" t="s">
        <v>1922</v>
      </c>
      <c r="R116" s="3240"/>
    </row>
    <row r="117" spans="1:18" s="2038" customFormat="1" ht="20.25" customHeight="1" x14ac:dyDescent="0.2">
      <c r="A117" s="3212"/>
      <c r="B117" s="1144" t="s">
        <v>2406</v>
      </c>
      <c r="C117" s="751"/>
      <c r="D117" s="1585">
        <v>0</v>
      </c>
      <c r="E117" s="1585">
        <v>0</v>
      </c>
      <c r="F117" s="1585">
        <v>0</v>
      </c>
      <c r="G117" s="1585">
        <v>0</v>
      </c>
      <c r="H117" s="1585">
        <v>0</v>
      </c>
      <c r="I117" s="1585">
        <v>0</v>
      </c>
      <c r="J117" s="1585">
        <v>0</v>
      </c>
      <c r="K117" s="1585"/>
      <c r="L117" s="1585">
        <v>0</v>
      </c>
      <c r="M117" s="1585">
        <f t="shared" si="54"/>
        <v>0</v>
      </c>
      <c r="N117" s="1585">
        <f t="shared" si="55"/>
        <v>0</v>
      </c>
      <c r="O117" s="1585">
        <f t="shared" si="56"/>
        <v>0</v>
      </c>
      <c r="P117" s="1586"/>
      <c r="Q117" s="1386" t="s">
        <v>2585</v>
      </c>
      <c r="R117" s="3217"/>
    </row>
    <row r="118" spans="1:18" ht="18" customHeight="1" x14ac:dyDescent="0.2">
      <c r="A118" s="3205" t="s">
        <v>92</v>
      </c>
      <c r="B118" s="3205"/>
      <c r="C118" s="3205"/>
      <c r="D118" s="12">
        <f>SUM(D114:D117)</f>
        <v>10</v>
      </c>
      <c r="E118" s="12">
        <f t="shared" ref="E118:O118" si="57">SUM(E114:E117)</f>
        <v>11</v>
      </c>
      <c r="F118" s="12">
        <f t="shared" si="57"/>
        <v>21</v>
      </c>
      <c r="G118" s="12">
        <f t="shared" si="57"/>
        <v>41</v>
      </c>
      <c r="H118" s="12">
        <f t="shared" si="57"/>
        <v>24</v>
      </c>
      <c r="I118" s="12">
        <f t="shared" si="57"/>
        <v>65</v>
      </c>
      <c r="J118" s="12">
        <f t="shared" si="57"/>
        <v>17</v>
      </c>
      <c r="K118" s="12">
        <f t="shared" si="57"/>
        <v>11</v>
      </c>
      <c r="L118" s="12">
        <f t="shared" si="57"/>
        <v>28</v>
      </c>
      <c r="M118" s="12">
        <f t="shared" si="57"/>
        <v>68</v>
      </c>
      <c r="N118" s="12">
        <f t="shared" si="57"/>
        <v>46</v>
      </c>
      <c r="O118" s="12">
        <f t="shared" si="57"/>
        <v>114</v>
      </c>
      <c r="P118" s="3351" t="s">
        <v>130</v>
      </c>
      <c r="Q118" s="3351"/>
      <c r="R118" s="3351"/>
    </row>
    <row r="119" spans="1:18" ht="21" customHeight="1" x14ac:dyDescent="0.2">
      <c r="A119" s="3201" t="s">
        <v>38</v>
      </c>
      <c r="B119" s="3201" t="s">
        <v>68</v>
      </c>
      <c r="C119" s="1144" t="s">
        <v>68</v>
      </c>
      <c r="D119" s="12">
        <v>13</v>
      </c>
      <c r="E119" s="12">
        <v>6</v>
      </c>
      <c r="F119" s="12">
        <v>19</v>
      </c>
      <c r="G119" s="12">
        <v>14</v>
      </c>
      <c r="H119" s="12">
        <v>7</v>
      </c>
      <c r="I119" s="12">
        <v>21</v>
      </c>
      <c r="J119" s="12">
        <v>4</v>
      </c>
      <c r="K119" s="12">
        <v>6</v>
      </c>
      <c r="L119" s="12">
        <v>10</v>
      </c>
      <c r="M119" s="12">
        <f t="shared" ref="M119:M125" si="58">SUM(J119,G119,D119)</f>
        <v>31</v>
      </c>
      <c r="N119" s="12">
        <f t="shared" si="53"/>
        <v>19</v>
      </c>
      <c r="O119" s="12">
        <f t="shared" si="53"/>
        <v>50</v>
      </c>
      <c r="P119" s="664" t="s">
        <v>1839</v>
      </c>
      <c r="Q119" s="3216" t="s">
        <v>1839</v>
      </c>
      <c r="R119" s="3354" t="s">
        <v>160</v>
      </c>
    </row>
    <row r="120" spans="1:18" s="2052" customFormat="1" ht="26.25" customHeight="1" x14ac:dyDescent="0.2">
      <c r="A120" s="3187"/>
      <c r="B120" s="3212"/>
      <c r="C120" s="1144" t="s">
        <v>1190</v>
      </c>
      <c r="D120" s="12">
        <v>3</v>
      </c>
      <c r="E120" s="12">
        <v>0</v>
      </c>
      <c r="F120" s="12">
        <v>3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f>SUM(D120,G120,J120)</f>
        <v>3</v>
      </c>
      <c r="N120" s="12">
        <f t="shared" ref="N120:O120" si="59">SUM(E120,H120,K120)</f>
        <v>0</v>
      </c>
      <c r="O120" s="12">
        <f t="shared" si="59"/>
        <v>3</v>
      </c>
      <c r="P120" s="664" t="s">
        <v>2586</v>
      </c>
      <c r="Q120" s="3217"/>
      <c r="R120" s="3355"/>
    </row>
    <row r="121" spans="1:18" s="2052" customFormat="1" ht="21" customHeight="1" x14ac:dyDescent="0.2">
      <c r="A121" s="3187"/>
      <c r="B121" s="3205" t="s">
        <v>46</v>
      </c>
      <c r="C121" s="3205"/>
      <c r="D121" s="12">
        <f>SUM(D119:D120)</f>
        <v>16</v>
      </c>
      <c r="E121" s="12">
        <f t="shared" ref="E121:O121" si="60">SUM(E119:E120)</f>
        <v>6</v>
      </c>
      <c r="F121" s="12">
        <f t="shared" si="60"/>
        <v>22</v>
      </c>
      <c r="G121" s="12">
        <f t="shared" si="60"/>
        <v>14</v>
      </c>
      <c r="H121" s="12">
        <f t="shared" si="60"/>
        <v>7</v>
      </c>
      <c r="I121" s="12">
        <f t="shared" si="60"/>
        <v>21</v>
      </c>
      <c r="J121" s="12">
        <f t="shared" si="60"/>
        <v>4</v>
      </c>
      <c r="K121" s="12">
        <f t="shared" si="60"/>
        <v>6</v>
      </c>
      <c r="L121" s="12">
        <f t="shared" si="60"/>
        <v>10</v>
      </c>
      <c r="M121" s="12">
        <f t="shared" si="60"/>
        <v>34</v>
      </c>
      <c r="N121" s="12">
        <f t="shared" si="60"/>
        <v>19</v>
      </c>
      <c r="O121" s="12">
        <f t="shared" si="60"/>
        <v>53</v>
      </c>
      <c r="P121" s="3351" t="s">
        <v>133</v>
      </c>
      <c r="Q121" s="3351"/>
      <c r="R121" s="3355"/>
    </row>
    <row r="122" spans="1:18" s="1558" customFormat="1" ht="27" customHeight="1" x14ac:dyDescent="0.2">
      <c r="A122" s="3187"/>
      <c r="B122" s="3201" t="s">
        <v>1348</v>
      </c>
      <c r="C122" s="1144" t="s">
        <v>1348</v>
      </c>
      <c r="D122" s="12">
        <v>22</v>
      </c>
      <c r="E122" s="12">
        <v>1</v>
      </c>
      <c r="F122" s="12">
        <v>23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f t="shared" si="58"/>
        <v>22</v>
      </c>
      <c r="N122" s="12">
        <f t="shared" si="53"/>
        <v>1</v>
      </c>
      <c r="O122" s="12">
        <f t="shared" si="53"/>
        <v>23</v>
      </c>
      <c r="P122" s="1673" t="s">
        <v>706</v>
      </c>
      <c r="Q122" s="3352" t="s">
        <v>706</v>
      </c>
      <c r="R122" s="3355"/>
    </row>
    <row r="123" spans="1:18" s="2052" customFormat="1" ht="21" customHeight="1" x14ac:dyDescent="0.2">
      <c r="A123" s="3187"/>
      <c r="B123" s="3212"/>
      <c r="C123" s="1144" t="s">
        <v>2407</v>
      </c>
      <c r="D123" s="12">
        <v>6</v>
      </c>
      <c r="E123" s="12">
        <v>4</v>
      </c>
      <c r="F123" s="12">
        <v>10</v>
      </c>
      <c r="G123" s="12">
        <v>13</v>
      </c>
      <c r="H123" s="12">
        <v>6</v>
      </c>
      <c r="I123" s="12">
        <v>19</v>
      </c>
      <c r="J123" s="12">
        <v>7</v>
      </c>
      <c r="K123" s="12">
        <v>5</v>
      </c>
      <c r="L123" s="12">
        <v>12</v>
      </c>
      <c r="M123" s="12">
        <f t="shared" ref="M123" si="61">SUM(J123,G123,D123)</f>
        <v>26</v>
      </c>
      <c r="N123" s="12">
        <f t="shared" ref="N123" si="62">SUM(K123,H123,E123)</f>
        <v>15</v>
      </c>
      <c r="O123" s="12">
        <f t="shared" ref="O123" si="63">SUM(L123,I123,F123)</f>
        <v>41</v>
      </c>
      <c r="P123" s="664" t="s">
        <v>2449</v>
      </c>
      <c r="Q123" s="3353"/>
      <c r="R123" s="3355"/>
    </row>
    <row r="124" spans="1:18" s="2052" customFormat="1" ht="21" customHeight="1" x14ac:dyDescent="0.2">
      <c r="A124" s="3187"/>
      <c r="B124" s="3205" t="s">
        <v>46</v>
      </c>
      <c r="C124" s="3205"/>
      <c r="D124" s="12">
        <f>SUM(D122:D123)</f>
        <v>28</v>
      </c>
      <c r="E124" s="12">
        <f t="shared" ref="E124:O124" si="64">SUM(E122:E123)</f>
        <v>5</v>
      </c>
      <c r="F124" s="12">
        <f t="shared" si="64"/>
        <v>33</v>
      </c>
      <c r="G124" s="12">
        <f t="shared" si="64"/>
        <v>13</v>
      </c>
      <c r="H124" s="12">
        <f t="shared" si="64"/>
        <v>6</v>
      </c>
      <c r="I124" s="12">
        <f t="shared" si="64"/>
        <v>19</v>
      </c>
      <c r="J124" s="12">
        <f t="shared" si="64"/>
        <v>7</v>
      </c>
      <c r="K124" s="12">
        <f t="shared" si="64"/>
        <v>5</v>
      </c>
      <c r="L124" s="12">
        <f t="shared" si="64"/>
        <v>12</v>
      </c>
      <c r="M124" s="12">
        <f t="shared" si="64"/>
        <v>48</v>
      </c>
      <c r="N124" s="12">
        <f t="shared" si="64"/>
        <v>16</v>
      </c>
      <c r="O124" s="12">
        <f t="shared" si="64"/>
        <v>64</v>
      </c>
      <c r="P124" s="3351" t="s">
        <v>133</v>
      </c>
      <c r="Q124" s="3351"/>
      <c r="R124" s="3355"/>
    </row>
    <row r="125" spans="1:18" ht="21.75" customHeight="1" x14ac:dyDescent="0.2">
      <c r="A125" s="3187"/>
      <c r="B125" s="1144" t="s">
        <v>70</v>
      </c>
      <c r="C125" s="1144" t="s">
        <v>70</v>
      </c>
      <c r="D125" s="12">
        <v>11</v>
      </c>
      <c r="E125" s="12">
        <v>3</v>
      </c>
      <c r="F125" s="12">
        <v>14</v>
      </c>
      <c r="G125" s="12">
        <v>16</v>
      </c>
      <c r="H125" s="12">
        <v>3</v>
      </c>
      <c r="I125" s="12">
        <v>19</v>
      </c>
      <c r="J125" s="12">
        <v>6</v>
      </c>
      <c r="K125" s="12">
        <v>1</v>
      </c>
      <c r="L125" s="12">
        <v>7</v>
      </c>
      <c r="M125" s="12">
        <f t="shared" si="58"/>
        <v>33</v>
      </c>
      <c r="N125" s="12">
        <f t="shared" si="53"/>
        <v>7</v>
      </c>
      <c r="O125" s="12">
        <f t="shared" si="53"/>
        <v>40</v>
      </c>
      <c r="P125" s="664" t="s">
        <v>164</v>
      </c>
      <c r="Q125" s="664" t="s">
        <v>164</v>
      </c>
      <c r="R125" s="3355"/>
    </row>
    <row r="126" spans="1:18" s="1558" customFormat="1" ht="21.75" customHeight="1" x14ac:dyDescent="0.2">
      <c r="A126" s="3187"/>
      <c r="B126" s="1144" t="s">
        <v>207</v>
      </c>
      <c r="C126" s="1144" t="s">
        <v>207</v>
      </c>
      <c r="D126" s="12">
        <v>7</v>
      </c>
      <c r="E126" s="12">
        <v>3</v>
      </c>
      <c r="F126" s="12">
        <v>10</v>
      </c>
      <c r="G126" s="12">
        <v>9</v>
      </c>
      <c r="H126" s="12">
        <v>7</v>
      </c>
      <c r="I126" s="12">
        <v>16</v>
      </c>
      <c r="J126" s="12">
        <v>0</v>
      </c>
      <c r="K126" s="12">
        <v>0</v>
      </c>
      <c r="L126" s="12">
        <v>0</v>
      </c>
      <c r="M126" s="12">
        <f t="shared" ref="M126:M128" si="65">SUM(J126,G126,D126)</f>
        <v>16</v>
      </c>
      <c r="N126" s="12">
        <f t="shared" ref="N126:N128" si="66">SUM(K126,H126,E126)</f>
        <v>10</v>
      </c>
      <c r="O126" s="12">
        <f t="shared" ref="O126:O128" si="67">SUM(L126,I126,F126)</f>
        <v>26</v>
      </c>
      <c r="P126" s="664" t="s">
        <v>1927</v>
      </c>
      <c r="Q126" s="664" t="s">
        <v>1927</v>
      </c>
      <c r="R126" s="3355"/>
    </row>
    <row r="127" spans="1:18" s="1558" customFormat="1" ht="21.75" customHeight="1" x14ac:dyDescent="0.2">
      <c r="A127" s="3187"/>
      <c r="B127" s="1144" t="s">
        <v>71</v>
      </c>
      <c r="C127" s="1144" t="s">
        <v>71</v>
      </c>
      <c r="D127" s="12">
        <v>3</v>
      </c>
      <c r="E127" s="12">
        <v>5</v>
      </c>
      <c r="F127" s="12">
        <v>8</v>
      </c>
      <c r="G127" s="12">
        <v>10</v>
      </c>
      <c r="H127" s="12">
        <v>8</v>
      </c>
      <c r="I127" s="12">
        <v>18</v>
      </c>
      <c r="J127" s="12">
        <v>9</v>
      </c>
      <c r="K127" s="12">
        <v>2</v>
      </c>
      <c r="L127" s="12">
        <v>11</v>
      </c>
      <c r="M127" s="12">
        <f t="shared" si="65"/>
        <v>22</v>
      </c>
      <c r="N127" s="12">
        <f t="shared" si="66"/>
        <v>15</v>
      </c>
      <c r="O127" s="12">
        <f t="shared" si="67"/>
        <v>37</v>
      </c>
      <c r="P127" s="664" t="s">
        <v>165</v>
      </c>
      <c r="Q127" s="664" t="s">
        <v>165</v>
      </c>
      <c r="R127" s="3355"/>
    </row>
    <row r="128" spans="1:18" s="2052" customFormat="1" ht="27" customHeight="1" x14ac:dyDescent="0.2">
      <c r="A128" s="3212"/>
      <c r="B128" s="1144" t="s">
        <v>2408</v>
      </c>
      <c r="C128" s="1144"/>
      <c r="D128" s="12">
        <v>0</v>
      </c>
      <c r="E128" s="12">
        <v>0</v>
      </c>
      <c r="F128" s="12">
        <v>0</v>
      </c>
      <c r="G128" s="12">
        <v>8</v>
      </c>
      <c r="H128" s="12">
        <v>6</v>
      </c>
      <c r="I128" s="12">
        <v>14</v>
      </c>
      <c r="J128" s="12">
        <v>0</v>
      </c>
      <c r="K128" s="12">
        <v>0</v>
      </c>
      <c r="L128" s="12">
        <v>0</v>
      </c>
      <c r="M128" s="12">
        <f t="shared" si="65"/>
        <v>8</v>
      </c>
      <c r="N128" s="12">
        <f t="shared" si="66"/>
        <v>6</v>
      </c>
      <c r="O128" s="12">
        <f t="shared" si="67"/>
        <v>14</v>
      </c>
      <c r="P128" s="664"/>
      <c r="Q128" s="664" t="s">
        <v>2418</v>
      </c>
      <c r="R128" s="3356"/>
    </row>
    <row r="129" spans="1:18" ht="21.75" customHeight="1" x14ac:dyDescent="0.2">
      <c r="A129" s="3205" t="s">
        <v>92</v>
      </c>
      <c r="B129" s="3205"/>
      <c r="C129" s="3205"/>
      <c r="D129" s="12">
        <f>SUM(D121,D124,D125,D126,D127,D128)</f>
        <v>65</v>
      </c>
      <c r="E129" s="12">
        <f t="shared" ref="E129:O129" si="68">SUM(E121,E124,E125,E126,E127,E128)</f>
        <v>22</v>
      </c>
      <c r="F129" s="12">
        <f t="shared" si="68"/>
        <v>87</v>
      </c>
      <c r="G129" s="12">
        <f t="shared" si="68"/>
        <v>70</v>
      </c>
      <c r="H129" s="12">
        <f t="shared" si="68"/>
        <v>37</v>
      </c>
      <c r="I129" s="12">
        <f t="shared" si="68"/>
        <v>107</v>
      </c>
      <c r="J129" s="12">
        <f t="shared" si="68"/>
        <v>26</v>
      </c>
      <c r="K129" s="12">
        <f t="shared" si="68"/>
        <v>14</v>
      </c>
      <c r="L129" s="12">
        <f t="shared" si="68"/>
        <v>40</v>
      </c>
      <c r="M129" s="12">
        <f t="shared" si="68"/>
        <v>161</v>
      </c>
      <c r="N129" s="12">
        <f t="shared" si="68"/>
        <v>73</v>
      </c>
      <c r="O129" s="12">
        <f t="shared" si="68"/>
        <v>234</v>
      </c>
      <c r="P129" s="3206" t="s">
        <v>1840</v>
      </c>
      <c r="Q129" s="3206"/>
      <c r="R129" s="3206"/>
    </row>
    <row r="130" spans="1:18" s="1558" customFormat="1" ht="21.75" customHeight="1" x14ac:dyDescent="0.2">
      <c r="A130" s="3201" t="s">
        <v>212</v>
      </c>
      <c r="B130" s="3201" t="s">
        <v>59</v>
      </c>
      <c r="C130" s="1144" t="s">
        <v>59</v>
      </c>
      <c r="D130" s="12">
        <v>0</v>
      </c>
      <c r="E130" s="12">
        <v>0</v>
      </c>
      <c r="F130" s="12">
        <v>0</v>
      </c>
      <c r="G130" s="12">
        <v>13</v>
      </c>
      <c r="H130" s="12">
        <v>14</v>
      </c>
      <c r="I130" s="12">
        <v>27</v>
      </c>
      <c r="J130" s="12">
        <v>3</v>
      </c>
      <c r="K130" s="12">
        <v>12</v>
      </c>
      <c r="L130" s="12">
        <v>15</v>
      </c>
      <c r="M130" s="12">
        <f t="shared" ref="M130:M135" si="69">SUM(J130,G130,D130)</f>
        <v>16</v>
      </c>
      <c r="N130" s="12">
        <f t="shared" ref="N130:N135" si="70">SUM(K130,H130,E130)</f>
        <v>26</v>
      </c>
      <c r="O130" s="12">
        <f t="shared" ref="O130:O135" si="71">SUM(L130,I130,F130)</f>
        <v>42</v>
      </c>
      <c r="P130" s="1141" t="s">
        <v>1427</v>
      </c>
      <c r="Q130" s="3239" t="s">
        <v>1427</v>
      </c>
      <c r="R130" s="3239" t="s">
        <v>224</v>
      </c>
    </row>
    <row r="131" spans="1:18" s="2052" customFormat="1" ht="21.75" customHeight="1" x14ac:dyDescent="0.2">
      <c r="A131" s="3187"/>
      <c r="B131" s="3212"/>
      <c r="C131" s="1144" t="s">
        <v>284</v>
      </c>
      <c r="D131" s="12">
        <v>0</v>
      </c>
      <c r="E131" s="12">
        <v>0</v>
      </c>
      <c r="F131" s="12">
        <v>0</v>
      </c>
      <c r="G131" s="12">
        <v>1</v>
      </c>
      <c r="H131" s="12">
        <v>2</v>
      </c>
      <c r="I131" s="12">
        <v>3</v>
      </c>
      <c r="J131" s="12">
        <v>0</v>
      </c>
      <c r="K131" s="12">
        <v>0</v>
      </c>
      <c r="L131" s="12">
        <v>0</v>
      </c>
      <c r="M131" s="12">
        <f t="shared" ref="M131" si="72">SUM(J131,G131,D131)</f>
        <v>1</v>
      </c>
      <c r="N131" s="12">
        <f t="shared" ref="N131" si="73">SUM(K131,H131,E131)</f>
        <v>2</v>
      </c>
      <c r="O131" s="12">
        <f t="shared" ref="O131" si="74">SUM(L131,I131,F131)</f>
        <v>3</v>
      </c>
      <c r="P131" s="1141" t="s">
        <v>247</v>
      </c>
      <c r="Q131" s="3200"/>
      <c r="R131" s="3199"/>
    </row>
    <row r="132" spans="1:18" s="2052" customFormat="1" ht="21.75" customHeight="1" x14ac:dyDescent="0.2">
      <c r="A132" s="3187"/>
      <c r="B132" s="3205" t="s">
        <v>46</v>
      </c>
      <c r="C132" s="3205"/>
      <c r="D132" s="12">
        <f>SUM(D130:D131)</f>
        <v>0</v>
      </c>
      <c r="E132" s="12">
        <f t="shared" ref="E132:O132" si="75">SUM(E130:E131)</f>
        <v>0</v>
      </c>
      <c r="F132" s="12">
        <f t="shared" si="75"/>
        <v>0</v>
      </c>
      <c r="G132" s="12">
        <f t="shared" si="75"/>
        <v>14</v>
      </c>
      <c r="H132" s="12">
        <f t="shared" si="75"/>
        <v>16</v>
      </c>
      <c r="I132" s="12">
        <f t="shared" si="75"/>
        <v>30</v>
      </c>
      <c r="J132" s="12">
        <f t="shared" si="75"/>
        <v>3</v>
      </c>
      <c r="K132" s="12">
        <f t="shared" si="75"/>
        <v>12</v>
      </c>
      <c r="L132" s="12">
        <f t="shared" si="75"/>
        <v>15</v>
      </c>
      <c r="M132" s="12">
        <f t="shared" si="75"/>
        <v>17</v>
      </c>
      <c r="N132" s="12">
        <f t="shared" si="75"/>
        <v>28</v>
      </c>
      <c r="O132" s="12">
        <f t="shared" si="75"/>
        <v>45</v>
      </c>
      <c r="P132" s="3351" t="s">
        <v>133</v>
      </c>
      <c r="Q132" s="3351"/>
      <c r="R132" s="3199"/>
    </row>
    <row r="133" spans="1:18" s="1558" customFormat="1" ht="21.75" customHeight="1" x14ac:dyDescent="0.2">
      <c r="A133" s="3187"/>
      <c r="B133" s="1144" t="s">
        <v>60</v>
      </c>
      <c r="C133" s="1144" t="s">
        <v>60</v>
      </c>
      <c r="D133" s="12">
        <v>0</v>
      </c>
      <c r="E133" s="12">
        <v>0</v>
      </c>
      <c r="F133" s="12">
        <v>0</v>
      </c>
      <c r="G133" s="12">
        <v>13</v>
      </c>
      <c r="H133" s="12">
        <v>4</v>
      </c>
      <c r="I133" s="12">
        <v>17</v>
      </c>
      <c r="J133" s="12">
        <v>3</v>
      </c>
      <c r="K133" s="12">
        <v>8</v>
      </c>
      <c r="L133" s="12">
        <v>11</v>
      </c>
      <c r="M133" s="12">
        <f t="shared" si="69"/>
        <v>16</v>
      </c>
      <c r="N133" s="12">
        <f t="shared" si="70"/>
        <v>12</v>
      </c>
      <c r="O133" s="12">
        <f t="shared" si="71"/>
        <v>28</v>
      </c>
      <c r="P133" s="1141" t="s">
        <v>138</v>
      </c>
      <c r="Q133" s="1141" t="s">
        <v>138</v>
      </c>
      <c r="R133" s="3199"/>
    </row>
    <row r="134" spans="1:18" s="1558" customFormat="1" ht="21.75" customHeight="1" x14ac:dyDescent="0.2">
      <c r="A134" s="3187"/>
      <c r="B134" s="1144" t="s">
        <v>61</v>
      </c>
      <c r="C134" s="1144" t="s">
        <v>61</v>
      </c>
      <c r="D134" s="12">
        <v>0</v>
      </c>
      <c r="E134" s="12">
        <v>0</v>
      </c>
      <c r="F134" s="12">
        <v>0</v>
      </c>
      <c r="G134" s="12">
        <v>8</v>
      </c>
      <c r="H134" s="12">
        <v>5</v>
      </c>
      <c r="I134" s="12">
        <v>13</v>
      </c>
      <c r="J134" s="12">
        <v>0</v>
      </c>
      <c r="K134" s="12">
        <v>0</v>
      </c>
      <c r="L134" s="12">
        <v>0</v>
      </c>
      <c r="M134" s="12">
        <f t="shared" si="69"/>
        <v>8</v>
      </c>
      <c r="N134" s="12">
        <f t="shared" si="70"/>
        <v>5</v>
      </c>
      <c r="O134" s="12">
        <f t="shared" si="71"/>
        <v>13</v>
      </c>
      <c r="P134" s="1833" t="s">
        <v>315</v>
      </c>
      <c r="Q134" s="1833" t="s">
        <v>315</v>
      </c>
      <c r="R134" s="3199"/>
    </row>
    <row r="135" spans="1:18" s="1558" customFormat="1" ht="21.75" customHeight="1" x14ac:dyDescent="0.2">
      <c r="A135" s="3212"/>
      <c r="B135" s="1144" t="s">
        <v>343</v>
      </c>
      <c r="C135" s="1144" t="s">
        <v>343</v>
      </c>
      <c r="D135" s="12">
        <v>0</v>
      </c>
      <c r="E135" s="12">
        <v>0</v>
      </c>
      <c r="F135" s="12">
        <v>0</v>
      </c>
      <c r="G135" s="12">
        <v>3</v>
      </c>
      <c r="H135" s="12">
        <v>6</v>
      </c>
      <c r="I135" s="12">
        <v>9</v>
      </c>
      <c r="J135" s="12">
        <v>0</v>
      </c>
      <c r="K135" s="12">
        <v>0</v>
      </c>
      <c r="L135" s="12">
        <v>0</v>
      </c>
      <c r="M135" s="12">
        <f t="shared" si="69"/>
        <v>3</v>
      </c>
      <c r="N135" s="12">
        <f t="shared" si="70"/>
        <v>6</v>
      </c>
      <c r="O135" s="12">
        <f t="shared" si="71"/>
        <v>9</v>
      </c>
      <c r="P135" s="1141" t="s">
        <v>140</v>
      </c>
      <c r="Q135" s="1141" t="s">
        <v>140</v>
      </c>
      <c r="R135" s="3200"/>
    </row>
    <row r="136" spans="1:18" s="1558" customFormat="1" ht="21.75" customHeight="1" x14ac:dyDescent="0.2">
      <c r="A136" s="3205" t="s">
        <v>92</v>
      </c>
      <c r="B136" s="3205"/>
      <c r="C136" s="3205"/>
      <c r="D136" s="12">
        <f>SUM(D133:D135,D132)</f>
        <v>0</v>
      </c>
      <c r="E136" s="12">
        <f t="shared" ref="E136:O136" si="76">SUM(E133:E135,E132)</f>
        <v>0</v>
      </c>
      <c r="F136" s="12">
        <f t="shared" si="76"/>
        <v>0</v>
      </c>
      <c r="G136" s="12">
        <f t="shared" si="76"/>
        <v>38</v>
      </c>
      <c r="H136" s="12">
        <f t="shared" si="76"/>
        <v>31</v>
      </c>
      <c r="I136" s="12">
        <f t="shared" si="76"/>
        <v>69</v>
      </c>
      <c r="J136" s="12">
        <f t="shared" si="76"/>
        <v>6</v>
      </c>
      <c r="K136" s="12">
        <f t="shared" si="76"/>
        <v>20</v>
      </c>
      <c r="L136" s="12">
        <f t="shared" si="76"/>
        <v>26</v>
      </c>
      <c r="M136" s="12">
        <f t="shared" si="76"/>
        <v>44</v>
      </c>
      <c r="N136" s="12">
        <f t="shared" si="76"/>
        <v>51</v>
      </c>
      <c r="O136" s="12">
        <f t="shared" si="76"/>
        <v>95</v>
      </c>
      <c r="P136" s="3206" t="s">
        <v>1840</v>
      </c>
      <c r="Q136" s="3206"/>
      <c r="R136" s="3206"/>
    </row>
    <row r="137" spans="1:18" ht="20.25" customHeight="1" x14ac:dyDescent="0.2">
      <c r="A137" s="3201" t="s">
        <v>210</v>
      </c>
      <c r="B137" s="753" t="s">
        <v>72</v>
      </c>
      <c r="C137" s="736" t="s">
        <v>72</v>
      </c>
      <c r="D137" s="12">
        <v>0</v>
      </c>
      <c r="E137" s="12">
        <v>0</v>
      </c>
      <c r="F137" s="12">
        <v>0</v>
      </c>
      <c r="G137" s="12">
        <v>18</v>
      </c>
      <c r="H137" s="12">
        <v>12</v>
      </c>
      <c r="I137" s="12">
        <v>30</v>
      </c>
      <c r="J137" s="12">
        <v>10</v>
      </c>
      <c r="K137" s="12">
        <v>4</v>
      </c>
      <c r="L137" s="12">
        <v>14</v>
      </c>
      <c r="M137" s="12">
        <f t="shared" ref="M137:O137" si="77">SUM(J137,G137,D137)</f>
        <v>28</v>
      </c>
      <c r="N137" s="12">
        <f t="shared" si="77"/>
        <v>16</v>
      </c>
      <c r="O137" s="12">
        <f t="shared" si="77"/>
        <v>44</v>
      </c>
      <c r="P137" s="664" t="s">
        <v>1841</v>
      </c>
      <c r="Q137" s="2048" t="s">
        <v>1841</v>
      </c>
      <c r="R137" s="3208" t="s">
        <v>1842</v>
      </c>
    </row>
    <row r="138" spans="1:18" s="1558" customFormat="1" ht="39" customHeight="1" x14ac:dyDescent="0.2">
      <c r="A138" s="3187"/>
      <c r="B138" s="736" t="s">
        <v>74</v>
      </c>
      <c r="C138" s="736" t="s">
        <v>1751</v>
      </c>
      <c r="D138" s="12">
        <v>0</v>
      </c>
      <c r="E138" s="12">
        <v>0</v>
      </c>
      <c r="F138" s="12">
        <v>0</v>
      </c>
      <c r="G138" s="12">
        <v>10</v>
      </c>
      <c r="H138" s="12">
        <v>11</v>
      </c>
      <c r="I138" s="12">
        <v>21</v>
      </c>
      <c r="J138" s="12">
        <v>0</v>
      </c>
      <c r="K138" s="12">
        <v>0</v>
      </c>
      <c r="L138" s="12">
        <v>0</v>
      </c>
      <c r="M138" s="12">
        <f t="shared" ref="M138:M139" si="78">SUM(J138,G138,D138)</f>
        <v>10</v>
      </c>
      <c r="N138" s="12">
        <f t="shared" ref="N138:N139" si="79">SUM(K138,H138,E138)</f>
        <v>11</v>
      </c>
      <c r="O138" s="12">
        <f t="shared" ref="O138:O139" si="80">SUM(L138,I138,F138)</f>
        <v>21</v>
      </c>
      <c r="P138" s="1386" t="s">
        <v>1933</v>
      </c>
      <c r="Q138" s="2515" t="s">
        <v>152</v>
      </c>
      <c r="R138" s="3374"/>
    </row>
    <row r="139" spans="1:18" ht="17.25" customHeight="1" x14ac:dyDescent="0.2">
      <c r="A139" s="3187"/>
      <c r="B139" s="1152" t="s">
        <v>75</v>
      </c>
      <c r="C139" s="1152" t="s">
        <v>970</v>
      </c>
      <c r="D139" s="1583">
        <v>0</v>
      </c>
      <c r="E139" s="1583">
        <v>0</v>
      </c>
      <c r="F139" s="1583">
        <v>0</v>
      </c>
      <c r="G139" s="1583">
        <v>20</v>
      </c>
      <c r="H139" s="1583">
        <v>13</v>
      </c>
      <c r="I139" s="1583">
        <v>33</v>
      </c>
      <c r="J139" s="1583">
        <v>4</v>
      </c>
      <c r="K139" s="1583">
        <v>4</v>
      </c>
      <c r="L139" s="1583">
        <v>8</v>
      </c>
      <c r="M139" s="1583">
        <f t="shared" si="78"/>
        <v>24</v>
      </c>
      <c r="N139" s="1583">
        <f t="shared" si="79"/>
        <v>17</v>
      </c>
      <c r="O139" s="1583">
        <f t="shared" si="80"/>
        <v>41</v>
      </c>
      <c r="P139" s="2537" t="s">
        <v>1255</v>
      </c>
      <c r="Q139" s="2347" t="s">
        <v>1436</v>
      </c>
      <c r="R139" s="3374"/>
    </row>
    <row r="140" spans="1:18" ht="20.100000000000001" customHeight="1" thickBot="1" x14ac:dyDescent="0.25">
      <c r="A140" s="3349"/>
      <c r="B140" s="1667" t="s">
        <v>79</v>
      </c>
      <c r="C140" s="1667" t="s">
        <v>79</v>
      </c>
      <c r="D140" s="2531">
        <v>5</v>
      </c>
      <c r="E140" s="2531">
        <v>7</v>
      </c>
      <c r="F140" s="2531">
        <v>12</v>
      </c>
      <c r="G140" s="2531">
        <v>18</v>
      </c>
      <c r="H140" s="2531">
        <v>12</v>
      </c>
      <c r="I140" s="2531">
        <v>30</v>
      </c>
      <c r="J140" s="2531">
        <v>9</v>
      </c>
      <c r="K140" s="2531">
        <v>1</v>
      </c>
      <c r="L140" s="2531">
        <v>10</v>
      </c>
      <c r="M140" s="2531">
        <f t="shared" ref="M140:O140" si="81">SUM(J140,G140,D140)</f>
        <v>32</v>
      </c>
      <c r="N140" s="2531">
        <f t="shared" si="81"/>
        <v>20</v>
      </c>
      <c r="O140" s="2531">
        <f t="shared" si="81"/>
        <v>52</v>
      </c>
      <c r="P140" s="2653" t="s">
        <v>1430</v>
      </c>
      <c r="Q140" s="2654" t="s">
        <v>1843</v>
      </c>
      <c r="R140" s="3380"/>
    </row>
    <row r="141" spans="1:18" ht="29.25" customHeight="1" x14ac:dyDescent="0.2">
      <c r="A141" s="1148"/>
      <c r="R141" s="1554"/>
    </row>
    <row r="142" spans="1:18" s="1753" customFormat="1" ht="29.25" customHeight="1" x14ac:dyDescent="0.2">
      <c r="A142" s="1148"/>
      <c r="R142" s="1554"/>
    </row>
    <row r="143" spans="1:18" s="1558" customFormat="1" ht="22.5" customHeight="1" thickBot="1" x14ac:dyDescent="0.25">
      <c r="A143" s="2987" t="s">
        <v>2727</v>
      </c>
      <c r="B143" s="2987"/>
      <c r="C143" s="1809"/>
      <c r="D143" s="1809"/>
      <c r="E143" s="1809"/>
      <c r="F143" s="1809"/>
      <c r="G143" s="1809"/>
      <c r="H143" s="1809"/>
      <c r="I143" s="1809"/>
      <c r="J143" s="1809"/>
      <c r="K143" s="1809"/>
      <c r="L143" s="1809"/>
      <c r="M143" s="1809"/>
      <c r="N143" s="1809"/>
      <c r="O143" s="1809"/>
      <c r="P143" s="1803"/>
      <c r="Q143" s="3042" t="s">
        <v>2202</v>
      </c>
      <c r="R143" s="3042"/>
    </row>
    <row r="144" spans="1:18" s="1558" customFormat="1" ht="22.5" customHeight="1" thickTop="1" x14ac:dyDescent="0.25">
      <c r="A144" s="3336" t="s">
        <v>44</v>
      </c>
      <c r="B144" s="3194" t="s">
        <v>86</v>
      </c>
      <c r="C144" s="3338" t="s">
        <v>45</v>
      </c>
      <c r="D144" s="3338" t="s">
        <v>33</v>
      </c>
      <c r="E144" s="3338"/>
      <c r="F144" s="3338"/>
      <c r="G144" s="3338" t="s">
        <v>1</v>
      </c>
      <c r="H144" s="3338"/>
      <c r="I144" s="3338"/>
      <c r="J144" s="3338" t="s">
        <v>2</v>
      </c>
      <c r="K144" s="3338"/>
      <c r="L144" s="3338"/>
      <c r="M144" s="3301" t="s">
        <v>31</v>
      </c>
      <c r="N144" s="3301"/>
      <c r="O144" s="3301"/>
      <c r="P144" s="3340" t="s">
        <v>99</v>
      </c>
      <c r="Q144" s="3221" t="s">
        <v>126</v>
      </c>
      <c r="R144" s="3218" t="s">
        <v>253</v>
      </c>
    </row>
    <row r="145" spans="1:18" s="1558" customFormat="1" ht="22.5" customHeight="1" x14ac:dyDescent="0.2">
      <c r="A145" s="3190"/>
      <c r="B145" s="3224"/>
      <c r="C145" s="3235"/>
      <c r="D145" s="3240" t="s">
        <v>94</v>
      </c>
      <c r="E145" s="3240"/>
      <c r="F145" s="3240"/>
      <c r="G145" s="3240" t="s">
        <v>95</v>
      </c>
      <c r="H145" s="3240"/>
      <c r="I145" s="3240"/>
      <c r="J145" s="3240" t="s">
        <v>96</v>
      </c>
      <c r="K145" s="3240"/>
      <c r="L145" s="3240"/>
      <c r="M145" s="2827" t="s">
        <v>116</v>
      </c>
      <c r="N145" s="2827"/>
      <c r="O145" s="2827"/>
      <c r="P145" s="3276"/>
      <c r="Q145" s="3222"/>
      <c r="R145" s="3219"/>
    </row>
    <row r="146" spans="1:18" s="1558" customFormat="1" ht="22.5" customHeight="1" x14ac:dyDescent="0.2">
      <c r="A146" s="3190"/>
      <c r="B146" s="3224"/>
      <c r="C146" s="3235"/>
      <c r="D146" s="2559" t="s">
        <v>204</v>
      </c>
      <c r="E146" s="2559" t="s">
        <v>2833</v>
      </c>
      <c r="F146" s="2559" t="s">
        <v>26</v>
      </c>
      <c r="G146" s="2559" t="s">
        <v>204</v>
      </c>
      <c r="H146" s="2559" t="s">
        <v>2833</v>
      </c>
      <c r="I146" s="2559" t="s">
        <v>26</v>
      </c>
      <c r="J146" s="2559" t="s">
        <v>204</v>
      </c>
      <c r="K146" s="2559" t="s">
        <v>2833</v>
      </c>
      <c r="L146" s="2559" t="s">
        <v>26</v>
      </c>
      <c r="M146" s="2559" t="s">
        <v>204</v>
      </c>
      <c r="N146" s="2559" t="s">
        <v>2833</v>
      </c>
      <c r="O146" s="2559" t="s">
        <v>26</v>
      </c>
      <c r="P146" s="3276"/>
      <c r="Q146" s="3222"/>
      <c r="R146" s="3219"/>
    </row>
    <row r="147" spans="1:18" s="1558" customFormat="1" ht="22.5" customHeight="1" thickBot="1" x14ac:dyDescent="0.25">
      <c r="A147" s="3337"/>
      <c r="B147" s="3225"/>
      <c r="C147" s="3339"/>
      <c r="D147" s="79" t="s">
        <v>181</v>
      </c>
      <c r="E147" s="79" t="s">
        <v>182</v>
      </c>
      <c r="F147" s="79" t="s">
        <v>183</v>
      </c>
      <c r="G147" s="79" t="s">
        <v>181</v>
      </c>
      <c r="H147" s="79" t="s">
        <v>182</v>
      </c>
      <c r="I147" s="79" t="s">
        <v>183</v>
      </c>
      <c r="J147" s="79" t="s">
        <v>181</v>
      </c>
      <c r="K147" s="79" t="s">
        <v>182</v>
      </c>
      <c r="L147" s="79" t="s">
        <v>183</v>
      </c>
      <c r="M147" s="79" t="s">
        <v>181</v>
      </c>
      <c r="N147" s="79" t="s">
        <v>182</v>
      </c>
      <c r="O147" s="79" t="s">
        <v>183</v>
      </c>
      <c r="P147" s="3341"/>
      <c r="Q147" s="3223"/>
      <c r="R147" s="3220"/>
    </row>
    <row r="148" spans="1:18" s="1558" customFormat="1" ht="44.25" customHeight="1" x14ac:dyDescent="0.2">
      <c r="A148" s="3211" t="s">
        <v>210</v>
      </c>
      <c r="B148" s="1369" t="s">
        <v>83</v>
      </c>
      <c r="C148" s="1144" t="s">
        <v>82</v>
      </c>
      <c r="D148" s="12">
        <v>0</v>
      </c>
      <c r="E148" s="12">
        <v>0</v>
      </c>
      <c r="F148" s="12">
        <v>0</v>
      </c>
      <c r="G148" s="12">
        <v>19</v>
      </c>
      <c r="H148" s="12">
        <v>24</v>
      </c>
      <c r="I148" s="12">
        <v>43</v>
      </c>
      <c r="J148" s="12">
        <v>2</v>
      </c>
      <c r="K148" s="12">
        <v>3</v>
      </c>
      <c r="L148" s="12">
        <v>5</v>
      </c>
      <c r="M148" s="12">
        <f>SUM(J148,G148,D148)</f>
        <v>21</v>
      </c>
      <c r="N148" s="12">
        <f>SUM(K148,H148,E148)</f>
        <v>27</v>
      </c>
      <c r="O148" s="12">
        <f>SUM(L148,I148,F148)</f>
        <v>48</v>
      </c>
      <c r="P148" s="1386" t="s">
        <v>157</v>
      </c>
      <c r="Q148" s="2074" t="s">
        <v>157</v>
      </c>
      <c r="R148" s="3357" t="s">
        <v>1842</v>
      </c>
    </row>
    <row r="149" spans="1:18" ht="52.5" customHeight="1" x14ac:dyDescent="0.2">
      <c r="A149" s="3212"/>
      <c r="B149" s="1144" t="s">
        <v>729</v>
      </c>
      <c r="C149" s="1144" t="s">
        <v>729</v>
      </c>
      <c r="D149" s="12">
        <v>0</v>
      </c>
      <c r="E149" s="12">
        <v>0</v>
      </c>
      <c r="F149" s="12">
        <v>0</v>
      </c>
      <c r="G149" s="12">
        <v>9</v>
      </c>
      <c r="H149" s="12">
        <v>11</v>
      </c>
      <c r="I149" s="12">
        <v>20</v>
      </c>
      <c r="J149" s="12">
        <v>0</v>
      </c>
      <c r="K149" s="12">
        <v>0</v>
      </c>
      <c r="L149" s="12">
        <v>0</v>
      </c>
      <c r="M149" s="12">
        <f t="shared" ref="M149:O163" si="82">SUM(J149,G149,D149)</f>
        <v>9</v>
      </c>
      <c r="N149" s="12">
        <f t="shared" si="82"/>
        <v>11</v>
      </c>
      <c r="O149" s="12">
        <f t="shared" si="82"/>
        <v>20</v>
      </c>
      <c r="P149" s="1386" t="s">
        <v>1844</v>
      </c>
      <c r="Q149" s="1386" t="s">
        <v>1844</v>
      </c>
      <c r="R149" s="3217"/>
    </row>
    <row r="150" spans="1:18" ht="24.75" customHeight="1" x14ac:dyDescent="0.2">
      <c r="A150" s="3205" t="s">
        <v>92</v>
      </c>
      <c r="B150" s="3205"/>
      <c r="C150" s="3205"/>
      <c r="D150" s="12">
        <f>SUM(D148:D149,D140,D139,D138,D137)</f>
        <v>5</v>
      </c>
      <c r="E150" s="12">
        <f t="shared" ref="E150:O150" si="83">SUM(E148:E149,E140,E139,E138,E137)</f>
        <v>7</v>
      </c>
      <c r="F150" s="12">
        <f t="shared" si="83"/>
        <v>12</v>
      </c>
      <c r="G150" s="12">
        <f t="shared" si="83"/>
        <v>94</v>
      </c>
      <c r="H150" s="12">
        <f t="shared" si="83"/>
        <v>83</v>
      </c>
      <c r="I150" s="12">
        <f t="shared" si="83"/>
        <v>177</v>
      </c>
      <c r="J150" s="12">
        <f t="shared" si="83"/>
        <v>25</v>
      </c>
      <c r="K150" s="12">
        <f t="shared" si="83"/>
        <v>12</v>
      </c>
      <c r="L150" s="12">
        <f t="shared" si="83"/>
        <v>37</v>
      </c>
      <c r="M150" s="12">
        <f t="shared" si="83"/>
        <v>124</v>
      </c>
      <c r="N150" s="12">
        <f t="shared" si="83"/>
        <v>102</v>
      </c>
      <c r="O150" s="12">
        <f t="shared" si="83"/>
        <v>226</v>
      </c>
      <c r="P150" s="3206" t="s">
        <v>130</v>
      </c>
      <c r="Q150" s="3206"/>
      <c r="R150" s="3206"/>
    </row>
    <row r="151" spans="1:18" ht="24" customHeight="1" x14ac:dyDescent="0.2">
      <c r="A151" s="3201" t="s">
        <v>255</v>
      </c>
      <c r="B151" s="3201" t="s">
        <v>72</v>
      </c>
      <c r="C151" s="736" t="s">
        <v>1249</v>
      </c>
      <c r="D151" s="12">
        <v>0</v>
      </c>
      <c r="E151" s="12">
        <v>0</v>
      </c>
      <c r="F151" s="12">
        <v>0</v>
      </c>
      <c r="G151" s="12">
        <v>10</v>
      </c>
      <c r="H151" s="12">
        <v>2</v>
      </c>
      <c r="I151" s="12">
        <v>12</v>
      </c>
      <c r="J151" s="12">
        <v>0</v>
      </c>
      <c r="K151" s="12">
        <v>0</v>
      </c>
      <c r="L151" s="12">
        <v>0</v>
      </c>
      <c r="M151" s="12">
        <f t="shared" ref="M151:M154" si="84">SUM(J151,G151,D151)</f>
        <v>10</v>
      </c>
      <c r="N151" s="12">
        <f t="shared" ref="N151:N154" si="85">SUM(K151,H151,E151)</f>
        <v>2</v>
      </c>
      <c r="O151" s="12">
        <f t="shared" ref="O151:O154" si="86">SUM(L151,I151,F151)</f>
        <v>12</v>
      </c>
      <c r="P151" s="1163" t="s">
        <v>145</v>
      </c>
      <c r="Q151" s="3239" t="s">
        <v>145</v>
      </c>
      <c r="R151" s="3354" t="s">
        <v>254</v>
      </c>
    </row>
    <row r="152" spans="1:18" s="1577" customFormat="1" ht="24" customHeight="1" x14ac:dyDescent="0.2">
      <c r="A152" s="3187"/>
      <c r="B152" s="3212"/>
      <c r="C152" s="736" t="s">
        <v>1235</v>
      </c>
      <c r="D152" s="12">
        <v>0</v>
      </c>
      <c r="E152" s="12">
        <v>0</v>
      </c>
      <c r="F152" s="12">
        <v>0</v>
      </c>
      <c r="G152" s="12">
        <v>10</v>
      </c>
      <c r="H152" s="12">
        <v>3</v>
      </c>
      <c r="I152" s="12">
        <v>13</v>
      </c>
      <c r="J152" s="12">
        <v>0</v>
      </c>
      <c r="K152" s="12">
        <v>0</v>
      </c>
      <c r="L152" s="12">
        <v>0</v>
      </c>
      <c r="M152" s="12">
        <f t="shared" si="84"/>
        <v>10</v>
      </c>
      <c r="N152" s="12">
        <f t="shared" si="85"/>
        <v>3</v>
      </c>
      <c r="O152" s="12">
        <f t="shared" si="86"/>
        <v>13</v>
      </c>
      <c r="P152" s="1388" t="s">
        <v>159</v>
      </c>
      <c r="Q152" s="3199"/>
      <c r="R152" s="3355"/>
    </row>
    <row r="153" spans="1:18" s="1577" customFormat="1" ht="28.5" customHeight="1" x14ac:dyDescent="0.2">
      <c r="A153" s="3187"/>
      <c r="B153" s="3205" t="s">
        <v>46</v>
      </c>
      <c r="C153" s="3205"/>
      <c r="D153" s="12">
        <v>0</v>
      </c>
      <c r="E153" s="12">
        <v>0</v>
      </c>
      <c r="F153" s="12">
        <v>0</v>
      </c>
      <c r="G153" s="12">
        <f>SUM(G151:G152)</f>
        <v>20</v>
      </c>
      <c r="H153" s="12">
        <f t="shared" ref="H153:L153" si="87">SUM(H151:H152)</f>
        <v>5</v>
      </c>
      <c r="I153" s="12">
        <f t="shared" si="87"/>
        <v>25</v>
      </c>
      <c r="J153" s="12">
        <f t="shared" si="87"/>
        <v>0</v>
      </c>
      <c r="K153" s="12">
        <f t="shared" si="87"/>
        <v>0</v>
      </c>
      <c r="L153" s="12">
        <f t="shared" si="87"/>
        <v>0</v>
      </c>
      <c r="M153" s="12">
        <f t="shared" si="84"/>
        <v>20</v>
      </c>
      <c r="N153" s="12">
        <f t="shared" si="85"/>
        <v>5</v>
      </c>
      <c r="O153" s="12">
        <f t="shared" si="86"/>
        <v>25</v>
      </c>
      <c r="P153" s="3351" t="s">
        <v>133</v>
      </c>
      <c r="Q153" s="3351"/>
      <c r="R153" s="3355"/>
    </row>
    <row r="154" spans="1:18" s="1577" customFormat="1" ht="24.75" customHeight="1" x14ac:dyDescent="0.2">
      <c r="A154" s="3187"/>
      <c r="B154" s="736" t="s">
        <v>74</v>
      </c>
      <c r="C154" s="736" t="s">
        <v>2085</v>
      </c>
      <c r="D154" s="12">
        <v>0</v>
      </c>
      <c r="E154" s="12">
        <v>0</v>
      </c>
      <c r="F154" s="12">
        <v>0</v>
      </c>
      <c r="G154" s="12">
        <v>10</v>
      </c>
      <c r="H154" s="12">
        <v>5</v>
      </c>
      <c r="I154" s="12">
        <v>15</v>
      </c>
      <c r="J154" s="12">
        <v>0</v>
      </c>
      <c r="K154" s="12">
        <v>0</v>
      </c>
      <c r="L154" s="12">
        <v>0</v>
      </c>
      <c r="M154" s="12">
        <f t="shared" si="84"/>
        <v>10</v>
      </c>
      <c r="N154" s="12">
        <f t="shared" si="85"/>
        <v>5</v>
      </c>
      <c r="O154" s="12">
        <f t="shared" si="86"/>
        <v>15</v>
      </c>
      <c r="P154" s="2538" t="s">
        <v>2735</v>
      </c>
      <c r="Q154" s="1135" t="s">
        <v>152</v>
      </c>
      <c r="R154" s="3355"/>
    </row>
    <row r="155" spans="1:18" s="1577" customFormat="1" ht="24.75" customHeight="1" x14ac:dyDescent="0.2">
      <c r="A155" s="3187"/>
      <c r="B155" s="736" t="s">
        <v>75</v>
      </c>
      <c r="C155" s="736" t="s">
        <v>76</v>
      </c>
      <c r="D155" s="12">
        <v>0</v>
      </c>
      <c r="E155" s="12">
        <v>0</v>
      </c>
      <c r="F155" s="12">
        <v>0</v>
      </c>
      <c r="G155" s="12">
        <v>13</v>
      </c>
      <c r="H155" s="12">
        <v>5</v>
      </c>
      <c r="I155" s="12">
        <v>18</v>
      </c>
      <c r="J155" s="12">
        <v>0</v>
      </c>
      <c r="K155" s="12">
        <v>0</v>
      </c>
      <c r="L155" s="12">
        <v>0</v>
      </c>
      <c r="M155" s="12">
        <f t="shared" ref="M155:M158" si="88">SUM(J155,G155,D155)</f>
        <v>13</v>
      </c>
      <c r="N155" s="12">
        <f t="shared" ref="N155:N158" si="89">SUM(K155,H155,E155)</f>
        <v>5</v>
      </c>
      <c r="O155" s="12">
        <f t="shared" ref="O155:O158" si="90">SUM(L155,I155,F155)</f>
        <v>18</v>
      </c>
      <c r="P155" s="1386" t="s">
        <v>153</v>
      </c>
      <c r="Q155" s="1576" t="s">
        <v>148</v>
      </c>
      <c r="R155" s="3355"/>
    </row>
    <row r="156" spans="1:18" s="1577" customFormat="1" ht="24.75" customHeight="1" x14ac:dyDescent="0.2">
      <c r="A156" s="3187"/>
      <c r="B156" s="736" t="s">
        <v>214</v>
      </c>
      <c r="C156" s="736" t="s">
        <v>1753</v>
      </c>
      <c r="D156" s="12">
        <v>0</v>
      </c>
      <c r="E156" s="12">
        <v>0</v>
      </c>
      <c r="F156" s="12">
        <v>0</v>
      </c>
      <c r="G156" s="12">
        <v>13</v>
      </c>
      <c r="H156" s="12">
        <v>5</v>
      </c>
      <c r="I156" s="12">
        <v>18</v>
      </c>
      <c r="J156" s="12">
        <v>9</v>
      </c>
      <c r="K156" s="12">
        <v>0</v>
      </c>
      <c r="L156" s="12">
        <v>9</v>
      </c>
      <c r="M156" s="12">
        <f t="shared" si="88"/>
        <v>22</v>
      </c>
      <c r="N156" s="12">
        <f t="shared" si="89"/>
        <v>5</v>
      </c>
      <c r="O156" s="12">
        <f t="shared" si="90"/>
        <v>27</v>
      </c>
      <c r="P156" s="1386" t="s">
        <v>290</v>
      </c>
      <c r="Q156" s="1386" t="s">
        <v>290</v>
      </c>
      <c r="R156" s="3355"/>
    </row>
    <row r="157" spans="1:18" s="1577" customFormat="1" ht="24.75" customHeight="1" x14ac:dyDescent="0.2">
      <c r="A157" s="3187"/>
      <c r="B157" s="736" t="s">
        <v>973</v>
      </c>
      <c r="C157" s="736" t="s">
        <v>1754</v>
      </c>
      <c r="D157" s="12">
        <v>0</v>
      </c>
      <c r="E157" s="12">
        <v>0</v>
      </c>
      <c r="F157" s="12">
        <v>0</v>
      </c>
      <c r="G157" s="12">
        <v>12</v>
      </c>
      <c r="H157" s="12">
        <v>9</v>
      </c>
      <c r="I157" s="12">
        <v>21</v>
      </c>
      <c r="J157" s="12">
        <v>0</v>
      </c>
      <c r="K157" s="12">
        <v>0</v>
      </c>
      <c r="L157" s="12">
        <v>0</v>
      </c>
      <c r="M157" s="12">
        <f t="shared" si="88"/>
        <v>12</v>
      </c>
      <c r="N157" s="12">
        <f t="shared" si="89"/>
        <v>9</v>
      </c>
      <c r="O157" s="12">
        <f t="shared" si="90"/>
        <v>21</v>
      </c>
      <c r="P157" s="1386" t="s">
        <v>1845</v>
      </c>
      <c r="Q157" s="1386" t="s">
        <v>1846</v>
      </c>
    </row>
    <row r="158" spans="1:18" s="2052" customFormat="1" ht="24.75" customHeight="1" x14ac:dyDescent="0.2">
      <c r="A158" s="2043"/>
      <c r="B158" s="736" t="s">
        <v>971</v>
      </c>
      <c r="C158" s="736" t="s">
        <v>971</v>
      </c>
      <c r="D158" s="12">
        <v>0</v>
      </c>
      <c r="E158" s="12">
        <v>0</v>
      </c>
      <c r="F158" s="12">
        <v>0</v>
      </c>
      <c r="G158" s="12">
        <v>5</v>
      </c>
      <c r="H158" s="12">
        <v>7</v>
      </c>
      <c r="I158" s="12">
        <v>12</v>
      </c>
      <c r="J158" s="12">
        <v>0</v>
      </c>
      <c r="K158" s="12">
        <v>0</v>
      </c>
      <c r="L158" s="12">
        <v>0</v>
      </c>
      <c r="M158" s="12">
        <f t="shared" si="88"/>
        <v>5</v>
      </c>
      <c r="N158" s="12">
        <f t="shared" si="89"/>
        <v>7</v>
      </c>
      <c r="O158" s="12">
        <f t="shared" si="90"/>
        <v>12</v>
      </c>
      <c r="P158" s="1386" t="s">
        <v>972</v>
      </c>
      <c r="Q158" s="1386" t="s">
        <v>972</v>
      </c>
    </row>
    <row r="159" spans="1:18" s="1577" customFormat="1" ht="20.25" customHeight="1" x14ac:dyDescent="0.2">
      <c r="A159" s="3205" t="s">
        <v>92</v>
      </c>
      <c r="B159" s="3205"/>
      <c r="C159" s="3205"/>
      <c r="D159" s="12">
        <f>SUM(D153:D158)</f>
        <v>0</v>
      </c>
      <c r="E159" s="12">
        <f t="shared" ref="E159:O159" si="91">SUM(E153:E158)</f>
        <v>0</v>
      </c>
      <c r="F159" s="12">
        <f t="shared" si="91"/>
        <v>0</v>
      </c>
      <c r="G159" s="12">
        <f t="shared" si="91"/>
        <v>73</v>
      </c>
      <c r="H159" s="12">
        <f t="shared" si="91"/>
        <v>36</v>
      </c>
      <c r="I159" s="12">
        <f t="shared" si="91"/>
        <v>109</v>
      </c>
      <c r="J159" s="12">
        <f t="shared" si="91"/>
        <v>9</v>
      </c>
      <c r="K159" s="12">
        <f t="shared" si="91"/>
        <v>0</v>
      </c>
      <c r="L159" s="12">
        <f t="shared" si="91"/>
        <v>9</v>
      </c>
      <c r="M159" s="12">
        <f t="shared" si="91"/>
        <v>82</v>
      </c>
      <c r="N159" s="12">
        <f t="shared" si="91"/>
        <v>36</v>
      </c>
      <c r="O159" s="12">
        <f t="shared" si="91"/>
        <v>118</v>
      </c>
      <c r="P159" s="3206" t="s">
        <v>130</v>
      </c>
      <c r="Q159" s="3206"/>
      <c r="R159" s="3206"/>
    </row>
    <row r="160" spans="1:18" s="2052" customFormat="1" ht="20.25" customHeight="1" x14ac:dyDescent="0.2">
      <c r="A160" s="3201" t="s">
        <v>833</v>
      </c>
      <c r="B160" s="2044" t="s">
        <v>59</v>
      </c>
      <c r="C160" s="2045"/>
      <c r="D160" s="12">
        <v>0</v>
      </c>
      <c r="E160" s="12">
        <v>0</v>
      </c>
      <c r="F160" s="12">
        <v>0</v>
      </c>
      <c r="G160" s="12">
        <v>0</v>
      </c>
      <c r="H160" s="12">
        <v>14</v>
      </c>
      <c r="I160" s="12">
        <v>14</v>
      </c>
      <c r="J160" s="12">
        <v>0</v>
      </c>
      <c r="K160" s="12">
        <v>0</v>
      </c>
      <c r="L160" s="12">
        <v>0</v>
      </c>
      <c r="M160" s="12">
        <f>SUM(D160,G160,J160)</f>
        <v>0</v>
      </c>
      <c r="N160" s="12">
        <f t="shared" ref="N160:O160" si="92">SUM(E160,H160,K160)</f>
        <v>14</v>
      </c>
      <c r="O160" s="12">
        <f t="shared" si="92"/>
        <v>14</v>
      </c>
      <c r="P160" s="2046"/>
      <c r="Q160" s="1141" t="s">
        <v>1427</v>
      </c>
      <c r="R160" s="3354" t="s">
        <v>289</v>
      </c>
    </row>
    <row r="161" spans="1:18" s="1577" customFormat="1" ht="20.25" customHeight="1" x14ac:dyDescent="0.2">
      <c r="A161" s="3187"/>
      <c r="B161" s="1565" t="s">
        <v>60</v>
      </c>
      <c r="D161" s="12">
        <v>0</v>
      </c>
      <c r="E161" s="12">
        <v>0</v>
      </c>
      <c r="F161" s="12">
        <v>0</v>
      </c>
      <c r="G161" s="12">
        <v>0</v>
      </c>
      <c r="H161" s="12">
        <v>16</v>
      </c>
      <c r="I161" s="12">
        <v>16</v>
      </c>
      <c r="J161" s="12">
        <v>0</v>
      </c>
      <c r="K161" s="12">
        <v>0</v>
      </c>
      <c r="L161" s="12">
        <v>0</v>
      </c>
      <c r="M161" s="12">
        <f t="shared" ref="M161" si="93">SUM(J161,G161,D161)</f>
        <v>0</v>
      </c>
      <c r="N161" s="12">
        <f t="shared" ref="N161" si="94">SUM(K161,H161,E161)</f>
        <v>16</v>
      </c>
      <c r="O161" s="12">
        <f t="shared" ref="O161" si="95">SUM(L161,I161,F161)</f>
        <v>16</v>
      </c>
      <c r="P161" s="1575"/>
      <c r="Q161" s="2051" t="s">
        <v>138</v>
      </c>
      <c r="R161" s="3355"/>
    </row>
    <row r="162" spans="1:18" ht="20.25" customHeight="1" x14ac:dyDescent="0.2">
      <c r="A162" s="3187"/>
      <c r="B162" s="3371" t="s">
        <v>72</v>
      </c>
      <c r="C162" s="736" t="s">
        <v>72</v>
      </c>
      <c r="D162" s="12">
        <v>0</v>
      </c>
      <c r="E162" s="12">
        <v>0</v>
      </c>
      <c r="F162" s="12">
        <v>0</v>
      </c>
      <c r="G162" s="12">
        <v>0</v>
      </c>
      <c r="H162" s="12">
        <v>11</v>
      </c>
      <c r="I162" s="12">
        <v>11</v>
      </c>
      <c r="J162" s="12">
        <v>0</v>
      </c>
      <c r="K162" s="12">
        <v>0</v>
      </c>
      <c r="L162" s="12">
        <v>0</v>
      </c>
      <c r="M162" s="12">
        <f t="shared" si="82"/>
        <v>0</v>
      </c>
      <c r="N162" s="12">
        <f t="shared" si="82"/>
        <v>11</v>
      </c>
      <c r="O162" s="12">
        <f t="shared" si="82"/>
        <v>11</v>
      </c>
      <c r="P162" s="1386" t="s">
        <v>145</v>
      </c>
      <c r="Q162" s="3354" t="s">
        <v>145</v>
      </c>
      <c r="R162" s="3355"/>
    </row>
    <row r="163" spans="1:18" ht="20.25" customHeight="1" x14ac:dyDescent="0.2">
      <c r="A163" s="3187"/>
      <c r="B163" s="3360"/>
      <c r="C163" s="736" t="s">
        <v>73</v>
      </c>
      <c r="D163" s="12">
        <v>0</v>
      </c>
      <c r="E163" s="12">
        <v>0</v>
      </c>
      <c r="F163" s="12">
        <v>0</v>
      </c>
      <c r="G163" s="12">
        <v>0</v>
      </c>
      <c r="H163" s="12">
        <v>8</v>
      </c>
      <c r="I163" s="12">
        <v>8</v>
      </c>
      <c r="J163" s="12">
        <v>0</v>
      </c>
      <c r="K163" s="12">
        <v>0</v>
      </c>
      <c r="L163" s="12">
        <v>0</v>
      </c>
      <c r="M163" s="12">
        <f t="shared" si="82"/>
        <v>0</v>
      </c>
      <c r="N163" s="12">
        <f t="shared" si="82"/>
        <v>8</v>
      </c>
      <c r="O163" s="12">
        <f t="shared" si="82"/>
        <v>8</v>
      </c>
      <c r="P163" s="1386" t="s">
        <v>159</v>
      </c>
      <c r="Q163" s="3356"/>
      <c r="R163" s="3356"/>
    </row>
    <row r="164" spans="1:18" ht="20.25" customHeight="1" x14ac:dyDescent="0.2">
      <c r="A164" s="3212"/>
      <c r="B164" s="3205" t="s">
        <v>46</v>
      </c>
      <c r="C164" s="3205"/>
      <c r="D164" s="12">
        <f>SUM(D162:D163)</f>
        <v>0</v>
      </c>
      <c r="E164" s="12">
        <f t="shared" ref="E164:O165" si="96">SUM(E162:E163)</f>
        <v>0</v>
      </c>
      <c r="F164" s="12">
        <f t="shared" si="96"/>
        <v>0</v>
      </c>
      <c r="G164" s="12">
        <f t="shared" si="96"/>
        <v>0</v>
      </c>
      <c r="H164" s="12">
        <f t="shared" si="96"/>
        <v>19</v>
      </c>
      <c r="I164" s="12">
        <f t="shared" si="96"/>
        <v>19</v>
      </c>
      <c r="J164" s="12">
        <f t="shared" si="96"/>
        <v>0</v>
      </c>
      <c r="K164" s="12">
        <f t="shared" si="96"/>
        <v>0</v>
      </c>
      <c r="L164" s="12">
        <f t="shared" si="96"/>
        <v>0</v>
      </c>
      <c r="M164" s="12">
        <f t="shared" si="96"/>
        <v>0</v>
      </c>
      <c r="N164" s="12">
        <f t="shared" si="96"/>
        <v>19</v>
      </c>
      <c r="O164" s="12">
        <f t="shared" si="96"/>
        <v>19</v>
      </c>
      <c r="P164" s="3351" t="s">
        <v>133</v>
      </c>
      <c r="Q164" s="3351"/>
      <c r="R164" s="3351"/>
    </row>
    <row r="165" spans="1:18" s="2052" customFormat="1" ht="53.25" customHeight="1" x14ac:dyDescent="0.2">
      <c r="A165" s="2047" t="s">
        <v>2409</v>
      </c>
      <c r="C165" s="2044"/>
      <c r="D165" s="12">
        <f>SUM(D163:D164)</f>
        <v>0</v>
      </c>
      <c r="E165" s="12">
        <f t="shared" ref="E165" si="97">SUM(E163:E164)</f>
        <v>0</v>
      </c>
      <c r="F165" s="12">
        <f t="shared" ref="F165" si="98">SUM(F163:F164)</f>
        <v>0</v>
      </c>
      <c r="G165" s="12">
        <f t="shared" si="96"/>
        <v>0</v>
      </c>
      <c r="H165" s="1583">
        <v>8</v>
      </c>
      <c r="I165" s="1583">
        <v>8</v>
      </c>
      <c r="J165" s="1583">
        <v>0</v>
      </c>
      <c r="K165" s="1583">
        <v>0</v>
      </c>
      <c r="L165" s="1583">
        <v>0</v>
      </c>
      <c r="M165" s="1583">
        <f>SUM(D165,G165,J165)</f>
        <v>0</v>
      </c>
      <c r="N165" s="1583">
        <f t="shared" ref="N165:O165" si="99">SUM(E165,H165,K165)</f>
        <v>8</v>
      </c>
      <c r="O165" s="1583">
        <f t="shared" si="99"/>
        <v>8</v>
      </c>
      <c r="P165" s="2048"/>
      <c r="Q165" s="1386"/>
      <c r="R165" s="1386" t="s">
        <v>1853</v>
      </c>
    </row>
    <row r="166" spans="1:18" ht="20.25" customHeight="1" x14ac:dyDescent="0.2">
      <c r="A166" s="3201" t="s">
        <v>92</v>
      </c>
      <c r="B166" s="3201"/>
      <c r="C166" s="3201"/>
      <c r="D166" s="1591">
        <f>SUM(D165,D164,D161,D160)</f>
        <v>0</v>
      </c>
      <c r="E166" s="1591">
        <f t="shared" ref="E166:O166" si="100">SUM(E165,E164,E161,E160)</f>
        <v>0</v>
      </c>
      <c r="F166" s="1591">
        <f t="shared" si="100"/>
        <v>0</v>
      </c>
      <c r="G166" s="1591">
        <f t="shared" si="100"/>
        <v>0</v>
      </c>
      <c r="H166" s="1591">
        <f t="shared" si="100"/>
        <v>57</v>
      </c>
      <c r="I166" s="1591">
        <f t="shared" si="100"/>
        <v>57</v>
      </c>
      <c r="J166" s="1591">
        <f t="shared" si="100"/>
        <v>0</v>
      </c>
      <c r="K166" s="1591">
        <f t="shared" si="100"/>
        <v>0</v>
      </c>
      <c r="L166" s="1591">
        <f t="shared" si="100"/>
        <v>0</v>
      </c>
      <c r="M166" s="1591">
        <f t="shared" si="100"/>
        <v>0</v>
      </c>
      <c r="N166" s="1591">
        <f t="shared" si="100"/>
        <v>57</v>
      </c>
      <c r="O166" s="1591">
        <f t="shared" si="100"/>
        <v>57</v>
      </c>
      <c r="P166" s="3351" t="s">
        <v>130</v>
      </c>
      <c r="Q166" s="3351"/>
      <c r="R166" s="3351"/>
    </row>
    <row r="167" spans="1:18" s="1558" customFormat="1" ht="18" customHeight="1" x14ac:dyDescent="0.2">
      <c r="A167" s="3201" t="s">
        <v>39</v>
      </c>
      <c r="B167" s="736" t="s">
        <v>72</v>
      </c>
      <c r="C167" s="736" t="s">
        <v>1249</v>
      </c>
      <c r="D167" s="1591">
        <v>0</v>
      </c>
      <c r="E167" s="1591">
        <v>0</v>
      </c>
      <c r="F167" s="1591">
        <v>0</v>
      </c>
      <c r="G167" s="733">
        <v>13</v>
      </c>
      <c r="H167" s="733">
        <v>3</v>
      </c>
      <c r="I167" s="733">
        <v>16</v>
      </c>
      <c r="J167" s="733">
        <v>4</v>
      </c>
      <c r="K167" s="733">
        <v>3</v>
      </c>
      <c r="L167" s="733">
        <v>7</v>
      </c>
      <c r="M167" s="1583">
        <f t="shared" ref="M167:M169" si="101">SUM(J167,G167,D167)</f>
        <v>17</v>
      </c>
      <c r="N167" s="1583">
        <f t="shared" ref="N167:N169" si="102">SUM(K167,H167,E167)</f>
        <v>6</v>
      </c>
      <c r="O167" s="1583">
        <f t="shared" ref="O167:O169" si="103">SUM(L167,I167,F167)</f>
        <v>23</v>
      </c>
      <c r="P167" s="2346" t="s">
        <v>145</v>
      </c>
      <c r="Q167" s="3199" t="s">
        <v>145</v>
      </c>
      <c r="R167" s="3201" t="s">
        <v>442</v>
      </c>
    </row>
    <row r="168" spans="1:18" s="1558" customFormat="1" ht="18" customHeight="1" x14ac:dyDescent="0.2">
      <c r="A168" s="3187"/>
      <c r="B168" s="753" t="s">
        <v>72</v>
      </c>
      <c r="C168" s="753" t="s">
        <v>1235</v>
      </c>
      <c r="D168" s="1591">
        <v>0</v>
      </c>
      <c r="E168" s="1591">
        <v>0</v>
      </c>
      <c r="F168" s="1591">
        <v>0</v>
      </c>
      <c r="G168" s="1591">
        <v>8</v>
      </c>
      <c r="H168" s="1591">
        <v>8</v>
      </c>
      <c r="I168" s="1591">
        <v>16</v>
      </c>
      <c r="J168" s="1591">
        <v>9</v>
      </c>
      <c r="K168" s="1591">
        <v>2</v>
      </c>
      <c r="L168" s="1591">
        <v>11</v>
      </c>
      <c r="M168" s="1583">
        <f t="shared" si="101"/>
        <v>17</v>
      </c>
      <c r="N168" s="1583">
        <f t="shared" si="102"/>
        <v>10</v>
      </c>
      <c r="O168" s="1583">
        <f t="shared" si="103"/>
        <v>27</v>
      </c>
      <c r="P168" s="1592" t="s">
        <v>159</v>
      </c>
      <c r="Q168" s="3199"/>
      <c r="R168" s="3187"/>
    </row>
    <row r="169" spans="1:18" s="1558" customFormat="1" ht="18" customHeight="1" thickBot="1" x14ac:dyDescent="0.25">
      <c r="A169" s="3349"/>
      <c r="B169" s="3228" t="s">
        <v>46</v>
      </c>
      <c r="C169" s="3228"/>
      <c r="D169" s="2540">
        <v>0</v>
      </c>
      <c r="E169" s="2540">
        <v>0</v>
      </c>
      <c r="F169" s="2540">
        <v>0</v>
      </c>
      <c r="G169" s="2540">
        <f>SUM(G167:G168)</f>
        <v>21</v>
      </c>
      <c r="H169" s="2540">
        <f t="shared" ref="H169:L169" si="104">SUM(H167:H168)</f>
        <v>11</v>
      </c>
      <c r="I169" s="2540">
        <f t="shared" si="104"/>
        <v>32</v>
      </c>
      <c r="J169" s="2540">
        <f t="shared" si="104"/>
        <v>13</v>
      </c>
      <c r="K169" s="2540">
        <f t="shared" si="104"/>
        <v>5</v>
      </c>
      <c r="L169" s="2540">
        <f t="shared" si="104"/>
        <v>18</v>
      </c>
      <c r="M169" s="2531">
        <f t="shared" si="101"/>
        <v>34</v>
      </c>
      <c r="N169" s="2531">
        <f t="shared" si="102"/>
        <v>16</v>
      </c>
      <c r="O169" s="2531">
        <f t="shared" si="103"/>
        <v>50</v>
      </c>
      <c r="P169" s="3376" t="s">
        <v>133</v>
      </c>
      <c r="Q169" s="3376"/>
      <c r="R169" s="3349"/>
    </row>
    <row r="170" spans="1:18" s="1577" customFormat="1" ht="18" customHeight="1" x14ac:dyDescent="0.2">
      <c r="A170" s="1564"/>
      <c r="B170" s="1564"/>
      <c r="C170" s="1564"/>
      <c r="D170" s="1584"/>
      <c r="E170" s="1584"/>
      <c r="F170" s="1584"/>
      <c r="G170" s="1584"/>
      <c r="H170" s="1584"/>
      <c r="I170" s="1584"/>
      <c r="J170" s="1584"/>
      <c r="K170" s="1584"/>
      <c r="L170" s="1584"/>
      <c r="M170" s="1584"/>
      <c r="N170" s="1584"/>
      <c r="O170" s="1584"/>
      <c r="P170" s="1568"/>
      <c r="Q170" s="1568"/>
      <c r="R170" s="1568"/>
    </row>
    <row r="171" spans="1:18" s="1577" customFormat="1" ht="18" customHeight="1" x14ac:dyDescent="0.2">
      <c r="A171" s="1564"/>
      <c r="B171" s="1564"/>
      <c r="C171" s="1564"/>
      <c r="D171" s="1584"/>
      <c r="E171" s="1584"/>
      <c r="F171" s="1584"/>
      <c r="G171" s="1584"/>
      <c r="H171" s="1584"/>
      <c r="I171" s="1584"/>
      <c r="J171" s="1584"/>
      <c r="K171" s="1584"/>
      <c r="L171" s="1584"/>
      <c r="M171" s="1584"/>
      <c r="N171" s="1584"/>
      <c r="O171" s="1584"/>
      <c r="P171" s="1568"/>
      <c r="Q171" s="1568"/>
      <c r="R171" s="1568"/>
    </row>
    <row r="172" spans="1:18" s="1577" customFormat="1" ht="18" customHeight="1" x14ac:dyDescent="0.2">
      <c r="A172" s="1564"/>
      <c r="B172" s="1564"/>
      <c r="C172" s="1564"/>
      <c r="D172" s="1584"/>
      <c r="E172" s="1584"/>
      <c r="F172" s="1584"/>
      <c r="G172" s="1584"/>
      <c r="H172" s="1584"/>
      <c r="I172" s="1584"/>
      <c r="J172" s="1584"/>
      <c r="K172" s="1584"/>
      <c r="L172" s="1584"/>
      <c r="M172" s="1584"/>
      <c r="N172" s="1584"/>
      <c r="O172" s="1584"/>
      <c r="P172" s="1568"/>
      <c r="Q172" s="1568"/>
      <c r="R172" s="1568"/>
    </row>
    <row r="173" spans="1:18" s="1753" customFormat="1" ht="18" customHeight="1" x14ac:dyDescent="0.2">
      <c r="A173" s="1746"/>
      <c r="B173" s="1746"/>
      <c r="C173" s="1746"/>
      <c r="D173" s="1584"/>
      <c r="E173" s="1584"/>
      <c r="F173" s="1584"/>
      <c r="G173" s="1584"/>
      <c r="H173" s="1584"/>
      <c r="I173" s="1584"/>
      <c r="J173" s="1584"/>
      <c r="K173" s="1584"/>
      <c r="L173" s="1584"/>
      <c r="M173" s="1584"/>
      <c r="N173" s="1584"/>
      <c r="O173" s="1584"/>
      <c r="P173" s="1748"/>
      <c r="Q173" s="1748"/>
      <c r="R173" s="1748"/>
    </row>
    <row r="174" spans="1:18" s="1753" customFormat="1" ht="18" customHeight="1" x14ac:dyDescent="0.2">
      <c r="A174" s="1746"/>
      <c r="B174" s="1746"/>
      <c r="C174" s="1746"/>
      <c r="D174" s="1584"/>
      <c r="E174" s="1584"/>
      <c r="F174" s="1584"/>
      <c r="G174" s="1584"/>
      <c r="H174" s="1584"/>
      <c r="I174" s="1584"/>
      <c r="J174" s="1584"/>
      <c r="K174" s="1584"/>
      <c r="L174" s="1584"/>
      <c r="M174" s="1584"/>
      <c r="N174" s="1584"/>
      <c r="O174" s="1584"/>
      <c r="P174" s="1748"/>
      <c r="Q174" s="1748"/>
      <c r="R174" s="1748"/>
    </row>
    <row r="175" spans="1:18" s="1753" customFormat="1" ht="18" customHeight="1" x14ac:dyDescent="0.2">
      <c r="A175" s="1746"/>
      <c r="B175" s="1746"/>
      <c r="C175" s="1746"/>
      <c r="D175" s="1584"/>
      <c r="E175" s="1584"/>
      <c r="F175" s="1584"/>
      <c r="G175" s="1584"/>
      <c r="H175" s="1584"/>
      <c r="I175" s="1584"/>
      <c r="J175" s="1584"/>
      <c r="K175" s="1584"/>
      <c r="L175" s="1584"/>
      <c r="M175" s="1584"/>
      <c r="N175" s="1584"/>
      <c r="O175" s="1584"/>
      <c r="P175" s="1748"/>
      <c r="Q175" s="1748"/>
      <c r="R175" s="1748"/>
    </row>
    <row r="176" spans="1:18" s="917" customFormat="1" ht="21" customHeight="1" thickBot="1" x14ac:dyDescent="0.25">
      <c r="A176" s="2987" t="s">
        <v>2727</v>
      </c>
      <c r="B176" s="2987"/>
      <c r="C176" s="1809"/>
      <c r="D176" s="1809"/>
      <c r="E176" s="1809"/>
      <c r="F176" s="1809"/>
      <c r="G176" s="1809"/>
      <c r="H176" s="1809"/>
      <c r="I176" s="1809"/>
      <c r="J176" s="1809"/>
      <c r="K176" s="1809"/>
      <c r="L176" s="1809"/>
      <c r="M176" s="1809"/>
      <c r="N176" s="1809"/>
      <c r="O176" s="1809"/>
      <c r="P176" s="1803"/>
      <c r="Q176" s="3042" t="s">
        <v>2202</v>
      </c>
      <c r="R176" s="3042"/>
    </row>
    <row r="177" spans="1:18" s="917" customFormat="1" ht="15.75" customHeight="1" thickTop="1" x14ac:dyDescent="0.25">
      <c r="A177" s="3336" t="s">
        <v>44</v>
      </c>
      <c r="B177" s="3194" t="s">
        <v>86</v>
      </c>
      <c r="C177" s="3338" t="s">
        <v>45</v>
      </c>
      <c r="D177" s="3338" t="s">
        <v>33</v>
      </c>
      <c r="E177" s="3338"/>
      <c r="F177" s="3338"/>
      <c r="G177" s="3338" t="s">
        <v>1</v>
      </c>
      <c r="H177" s="3338"/>
      <c r="I177" s="3338"/>
      <c r="J177" s="3338" t="s">
        <v>2</v>
      </c>
      <c r="K177" s="3338"/>
      <c r="L177" s="3338"/>
      <c r="M177" s="3301" t="s">
        <v>31</v>
      </c>
      <c r="N177" s="3301"/>
      <c r="O177" s="3301"/>
      <c r="P177" s="3340" t="s">
        <v>99</v>
      </c>
      <c r="Q177" s="3221" t="s">
        <v>126</v>
      </c>
      <c r="R177" s="3218" t="s">
        <v>253</v>
      </c>
    </row>
    <row r="178" spans="1:18" s="917" customFormat="1" ht="15.75" customHeight="1" x14ac:dyDescent="0.2">
      <c r="A178" s="3190"/>
      <c r="B178" s="3224"/>
      <c r="C178" s="3235"/>
      <c r="D178" s="3240" t="s">
        <v>94</v>
      </c>
      <c r="E178" s="3240"/>
      <c r="F178" s="3240"/>
      <c r="G178" s="3240" t="s">
        <v>95</v>
      </c>
      <c r="H178" s="3240"/>
      <c r="I178" s="3240"/>
      <c r="J178" s="3240" t="s">
        <v>96</v>
      </c>
      <c r="K178" s="3240"/>
      <c r="L178" s="3240"/>
      <c r="M178" s="2827" t="s">
        <v>116</v>
      </c>
      <c r="N178" s="2827"/>
      <c r="O178" s="2827"/>
      <c r="P178" s="3276"/>
      <c r="Q178" s="3222"/>
      <c r="R178" s="3219"/>
    </row>
    <row r="179" spans="1:18" s="917" customFormat="1" ht="15.75" customHeight="1" x14ac:dyDescent="0.2">
      <c r="A179" s="3190"/>
      <c r="B179" s="3224"/>
      <c r="C179" s="3235"/>
      <c r="D179" s="2559" t="s">
        <v>204</v>
      </c>
      <c r="E179" s="2559" t="s">
        <v>2833</v>
      </c>
      <c r="F179" s="2559" t="s">
        <v>26</v>
      </c>
      <c r="G179" s="2559" t="s">
        <v>204</v>
      </c>
      <c r="H179" s="2559" t="s">
        <v>2833</v>
      </c>
      <c r="I179" s="2559" t="s">
        <v>26</v>
      </c>
      <c r="J179" s="2559" t="s">
        <v>204</v>
      </c>
      <c r="K179" s="2559" t="s">
        <v>2833</v>
      </c>
      <c r="L179" s="2559" t="s">
        <v>26</v>
      </c>
      <c r="M179" s="2559" t="s">
        <v>204</v>
      </c>
      <c r="N179" s="2559" t="s">
        <v>2833</v>
      </c>
      <c r="O179" s="2559" t="s">
        <v>26</v>
      </c>
      <c r="P179" s="3276"/>
      <c r="Q179" s="3222"/>
      <c r="R179" s="3219"/>
    </row>
    <row r="180" spans="1:18" s="917" customFormat="1" ht="15.75" customHeight="1" thickBot="1" x14ac:dyDescent="0.25">
      <c r="A180" s="3337"/>
      <c r="B180" s="3225"/>
      <c r="C180" s="3339"/>
      <c r="D180" s="79" t="s">
        <v>181</v>
      </c>
      <c r="E180" s="79" t="s">
        <v>182</v>
      </c>
      <c r="F180" s="79" t="s">
        <v>183</v>
      </c>
      <c r="G180" s="79" t="s">
        <v>181</v>
      </c>
      <c r="H180" s="79" t="s">
        <v>182</v>
      </c>
      <c r="I180" s="79" t="s">
        <v>183</v>
      </c>
      <c r="J180" s="79" t="s">
        <v>181</v>
      </c>
      <c r="K180" s="79" t="s">
        <v>182</v>
      </c>
      <c r="L180" s="79" t="s">
        <v>183</v>
      </c>
      <c r="M180" s="79" t="s">
        <v>181</v>
      </c>
      <c r="N180" s="79" t="s">
        <v>182</v>
      </c>
      <c r="O180" s="79" t="s">
        <v>183</v>
      </c>
      <c r="P180" s="3341"/>
      <c r="Q180" s="3223"/>
      <c r="R180" s="3220"/>
    </row>
    <row r="181" spans="1:18" ht="24" customHeight="1" x14ac:dyDescent="0.2">
      <c r="A181" s="3211" t="s">
        <v>39</v>
      </c>
      <c r="B181" s="736" t="s">
        <v>74</v>
      </c>
      <c r="C181" s="1144" t="s">
        <v>74</v>
      </c>
      <c r="D181" s="1144">
        <v>0</v>
      </c>
      <c r="E181" s="1144">
        <v>0</v>
      </c>
      <c r="F181" s="1144">
        <v>0</v>
      </c>
      <c r="G181" s="2091">
        <v>7</v>
      </c>
      <c r="H181" s="2091">
        <v>12</v>
      </c>
      <c r="I181" s="2091">
        <v>19</v>
      </c>
      <c r="J181" s="1144">
        <v>1</v>
      </c>
      <c r="K181" s="1144">
        <v>0</v>
      </c>
      <c r="L181" s="2091">
        <v>1</v>
      </c>
      <c r="M181" s="2091">
        <f t="shared" ref="M181:O202" si="105">SUM(J181,G181,D181)</f>
        <v>8</v>
      </c>
      <c r="N181" s="2091">
        <f t="shared" si="105"/>
        <v>12</v>
      </c>
      <c r="O181" s="2091">
        <f t="shared" si="105"/>
        <v>20</v>
      </c>
      <c r="P181" s="1386" t="s">
        <v>152</v>
      </c>
      <c r="Q181" s="1386" t="s">
        <v>152</v>
      </c>
      <c r="R181" s="3379" t="s">
        <v>442</v>
      </c>
    </row>
    <row r="182" spans="1:18" ht="15.75" x14ac:dyDescent="0.2">
      <c r="A182" s="3187"/>
      <c r="B182" s="3201" t="s">
        <v>75</v>
      </c>
      <c r="C182" s="1144" t="s">
        <v>76</v>
      </c>
      <c r="D182" s="1144">
        <v>0</v>
      </c>
      <c r="E182" s="1144">
        <v>0</v>
      </c>
      <c r="F182" s="1144">
        <v>0</v>
      </c>
      <c r="G182" s="2091">
        <v>15</v>
      </c>
      <c r="H182" s="2091">
        <v>2</v>
      </c>
      <c r="I182" s="2091">
        <v>17</v>
      </c>
      <c r="J182" s="1144">
        <v>6</v>
      </c>
      <c r="K182" s="1144">
        <v>2</v>
      </c>
      <c r="L182" s="2091">
        <v>8</v>
      </c>
      <c r="M182" s="2091">
        <f t="shared" si="105"/>
        <v>21</v>
      </c>
      <c r="N182" s="2091">
        <f t="shared" si="105"/>
        <v>4</v>
      </c>
      <c r="O182" s="2091">
        <f t="shared" si="105"/>
        <v>25</v>
      </c>
      <c r="P182" s="1385" t="s">
        <v>153</v>
      </c>
      <c r="Q182" s="3375" t="s">
        <v>1436</v>
      </c>
      <c r="R182" s="3367"/>
    </row>
    <row r="183" spans="1:18" ht="15.75" x14ac:dyDescent="0.2">
      <c r="A183" s="3187"/>
      <c r="B183" s="3212"/>
      <c r="C183" s="1144" t="s">
        <v>77</v>
      </c>
      <c r="D183" s="1144">
        <v>0</v>
      </c>
      <c r="E183" s="1144">
        <v>0</v>
      </c>
      <c r="F183" s="1144">
        <v>0</v>
      </c>
      <c r="G183" s="2091">
        <v>13</v>
      </c>
      <c r="H183" s="2091">
        <v>3</v>
      </c>
      <c r="I183" s="2091">
        <v>16</v>
      </c>
      <c r="J183" s="1144">
        <v>1</v>
      </c>
      <c r="K183" s="1144">
        <v>0</v>
      </c>
      <c r="L183" s="2091">
        <v>1</v>
      </c>
      <c r="M183" s="2091">
        <f t="shared" si="105"/>
        <v>14</v>
      </c>
      <c r="N183" s="2091">
        <f t="shared" si="105"/>
        <v>3</v>
      </c>
      <c r="O183" s="2091">
        <f t="shared" si="105"/>
        <v>17</v>
      </c>
      <c r="P183" s="1385" t="s">
        <v>1847</v>
      </c>
      <c r="Q183" s="3368"/>
      <c r="R183" s="3367"/>
    </row>
    <row r="184" spans="1:18" ht="18.75" customHeight="1" x14ac:dyDescent="0.2">
      <c r="A184" s="3187"/>
      <c r="B184" s="3205" t="s">
        <v>46</v>
      </c>
      <c r="C184" s="3205"/>
      <c r="D184" s="2091">
        <f t="shared" ref="D184:L184" si="106">SUM(D182:D183)</f>
        <v>0</v>
      </c>
      <c r="E184" s="2091">
        <f t="shared" si="106"/>
        <v>0</v>
      </c>
      <c r="F184" s="2091">
        <f t="shared" si="106"/>
        <v>0</v>
      </c>
      <c r="G184" s="2091">
        <f>SUM(G182:G183)</f>
        <v>28</v>
      </c>
      <c r="H184" s="2091">
        <f t="shared" ref="H184:I184" si="107">SUM(H182:H183)</f>
        <v>5</v>
      </c>
      <c r="I184" s="2091">
        <f t="shared" si="107"/>
        <v>33</v>
      </c>
      <c r="J184" s="2091">
        <f t="shared" si="106"/>
        <v>7</v>
      </c>
      <c r="K184" s="2091">
        <f t="shared" si="106"/>
        <v>2</v>
      </c>
      <c r="L184" s="2091">
        <f t="shared" si="106"/>
        <v>9</v>
      </c>
      <c r="M184" s="2091">
        <f t="shared" si="105"/>
        <v>35</v>
      </c>
      <c r="N184" s="2091">
        <f t="shared" si="105"/>
        <v>7</v>
      </c>
      <c r="O184" s="2091">
        <f t="shared" si="105"/>
        <v>42</v>
      </c>
      <c r="P184" s="3207" t="s">
        <v>133</v>
      </c>
      <c r="Q184" s="3207"/>
      <c r="R184" s="3367"/>
    </row>
    <row r="185" spans="1:18" ht="20.25" customHeight="1" x14ac:dyDescent="0.2">
      <c r="A185" s="3187"/>
      <c r="B185" s="736" t="s">
        <v>746</v>
      </c>
      <c r="C185" s="736" t="s">
        <v>746</v>
      </c>
      <c r="D185" s="2091">
        <v>14</v>
      </c>
      <c r="E185" s="2091">
        <v>11</v>
      </c>
      <c r="F185" s="2091">
        <v>25</v>
      </c>
      <c r="G185" s="2091">
        <v>12</v>
      </c>
      <c r="H185" s="2091">
        <v>2</v>
      </c>
      <c r="I185" s="2091">
        <v>14</v>
      </c>
      <c r="J185" s="2091">
        <v>4</v>
      </c>
      <c r="K185" s="2091">
        <v>8</v>
      </c>
      <c r="L185" s="2091">
        <v>12</v>
      </c>
      <c r="M185" s="2091">
        <f t="shared" si="105"/>
        <v>30</v>
      </c>
      <c r="N185" s="2091">
        <f t="shared" si="105"/>
        <v>21</v>
      </c>
      <c r="O185" s="2091">
        <f t="shared" si="105"/>
        <v>51</v>
      </c>
      <c r="P185" s="1388" t="s">
        <v>747</v>
      </c>
      <c r="Q185" s="1388" t="s">
        <v>747</v>
      </c>
      <c r="R185" s="3367"/>
    </row>
    <row r="186" spans="1:18" s="1577" customFormat="1" ht="20.25" customHeight="1" x14ac:dyDescent="0.2">
      <c r="A186" s="3187"/>
      <c r="B186" s="1144" t="s">
        <v>367</v>
      </c>
      <c r="C186" s="1144" t="s">
        <v>367</v>
      </c>
      <c r="D186" s="2091">
        <v>0</v>
      </c>
      <c r="E186" s="2091">
        <v>0</v>
      </c>
      <c r="F186" s="2091">
        <v>0</v>
      </c>
      <c r="G186" s="2091">
        <v>14</v>
      </c>
      <c r="H186" s="2091">
        <v>5</v>
      </c>
      <c r="I186" s="2091">
        <v>19</v>
      </c>
      <c r="J186" s="2091">
        <v>0</v>
      </c>
      <c r="K186" s="2091">
        <v>0</v>
      </c>
      <c r="L186" s="2091">
        <v>0</v>
      </c>
      <c r="M186" s="2091">
        <f t="shared" ref="M186:M187" si="108">SUM(J186,G186,D186)</f>
        <v>14</v>
      </c>
      <c r="N186" s="2091">
        <f t="shared" ref="N186:N187" si="109">SUM(K186,H186,E186)</f>
        <v>5</v>
      </c>
      <c r="O186" s="2091">
        <f t="shared" ref="O186:O187" si="110">SUM(L186,I186,F186)</f>
        <v>19</v>
      </c>
      <c r="P186" s="1388" t="s">
        <v>368</v>
      </c>
      <c r="Q186" s="1388" t="s">
        <v>368</v>
      </c>
      <c r="R186" s="3367"/>
    </row>
    <row r="187" spans="1:18" s="1577" customFormat="1" ht="20.25" customHeight="1" x14ac:dyDescent="0.2">
      <c r="A187" s="3212"/>
      <c r="B187" s="1144" t="s">
        <v>915</v>
      </c>
      <c r="C187" s="1144" t="s">
        <v>915</v>
      </c>
      <c r="D187" s="2091">
        <v>0</v>
      </c>
      <c r="E187" s="2091">
        <v>0</v>
      </c>
      <c r="F187" s="2091">
        <v>0</v>
      </c>
      <c r="G187" s="2091">
        <v>5</v>
      </c>
      <c r="H187" s="2091">
        <v>6</v>
      </c>
      <c r="I187" s="2091">
        <v>11</v>
      </c>
      <c r="J187" s="2091">
        <v>0</v>
      </c>
      <c r="K187" s="2091">
        <v>0</v>
      </c>
      <c r="L187" s="2091">
        <v>0</v>
      </c>
      <c r="M187" s="2091">
        <f t="shared" si="108"/>
        <v>5</v>
      </c>
      <c r="N187" s="2091">
        <f t="shared" si="109"/>
        <v>6</v>
      </c>
      <c r="O187" s="2091">
        <f t="shared" si="110"/>
        <v>11</v>
      </c>
      <c r="P187" s="1388" t="s">
        <v>916</v>
      </c>
      <c r="Q187" s="1388" t="s">
        <v>916</v>
      </c>
      <c r="R187" s="3368"/>
    </row>
    <row r="188" spans="1:18" ht="19.5" customHeight="1" x14ac:dyDescent="0.2">
      <c r="A188" s="3205" t="s">
        <v>92</v>
      </c>
      <c r="B188" s="3205"/>
      <c r="C188" s="3205"/>
      <c r="D188" s="2091">
        <f>SUM(D181,D184:D185)</f>
        <v>14</v>
      </c>
      <c r="E188" s="2091">
        <f>SUM(E181,E184:E185)</f>
        <v>11</v>
      </c>
      <c r="F188" s="2091">
        <f>SUM(F181,F184:F185)</f>
        <v>25</v>
      </c>
      <c r="G188" s="2091">
        <f t="shared" ref="G188:L188" si="111">SUM(G169,G181,G184:G187)</f>
        <v>87</v>
      </c>
      <c r="H188" s="2091">
        <f t="shared" si="111"/>
        <v>41</v>
      </c>
      <c r="I188" s="2091">
        <f t="shared" si="111"/>
        <v>128</v>
      </c>
      <c r="J188" s="2091">
        <f t="shared" si="111"/>
        <v>25</v>
      </c>
      <c r="K188" s="2091">
        <f t="shared" si="111"/>
        <v>15</v>
      </c>
      <c r="L188" s="2091">
        <f t="shared" si="111"/>
        <v>40</v>
      </c>
      <c r="M188" s="2091">
        <f t="shared" ref="M188" si="112">SUM(J188,G188,D188)</f>
        <v>126</v>
      </c>
      <c r="N188" s="2091">
        <f t="shared" ref="N188" si="113">SUM(K188,H188,E188)</f>
        <v>67</v>
      </c>
      <c r="O188" s="2091">
        <f t="shared" ref="O188" si="114">SUM(L188,I188,F188)</f>
        <v>193</v>
      </c>
      <c r="P188" s="3351" t="s">
        <v>130</v>
      </c>
      <c r="Q188" s="3351"/>
      <c r="R188" s="3351"/>
    </row>
    <row r="189" spans="1:18" s="1577" customFormat="1" ht="19.5" customHeight="1" x14ac:dyDescent="0.2">
      <c r="A189" s="3201" t="s">
        <v>751</v>
      </c>
      <c r="B189" s="1565" t="s">
        <v>2086</v>
      </c>
      <c r="C189" s="1565"/>
      <c r="D189" s="2091">
        <v>0</v>
      </c>
      <c r="E189" s="2091">
        <v>0</v>
      </c>
      <c r="F189" s="2091">
        <v>0</v>
      </c>
      <c r="G189" s="2091">
        <v>7</v>
      </c>
      <c r="H189" s="2091">
        <v>4</v>
      </c>
      <c r="I189" s="2091">
        <v>11</v>
      </c>
      <c r="J189" s="2091">
        <v>0</v>
      </c>
      <c r="K189" s="2091">
        <v>0</v>
      </c>
      <c r="L189" s="2091">
        <v>0</v>
      </c>
      <c r="M189" s="2091">
        <f t="shared" ref="M189:M190" si="115">SUM(J189,G189,D189)</f>
        <v>7</v>
      </c>
      <c r="N189" s="2091">
        <f t="shared" ref="N189:N190" si="116">SUM(K189,H189,E189)</f>
        <v>4</v>
      </c>
      <c r="O189" s="2091">
        <f t="shared" ref="O189:O190" si="117">SUM(L189,I189,F189)</f>
        <v>11</v>
      </c>
      <c r="P189" s="1567"/>
      <c r="Q189" s="1780" t="s">
        <v>2183</v>
      </c>
      <c r="R189" s="3375" t="s">
        <v>1848</v>
      </c>
    </row>
    <row r="190" spans="1:18" ht="41.25" customHeight="1" x14ac:dyDescent="0.2">
      <c r="A190" s="3212"/>
      <c r="B190" s="736" t="s">
        <v>1755</v>
      </c>
      <c r="C190" s="1144" t="s">
        <v>1755</v>
      </c>
      <c r="D190" s="2091">
        <v>0</v>
      </c>
      <c r="E190" s="2091">
        <v>0</v>
      </c>
      <c r="F190" s="2091">
        <v>0</v>
      </c>
      <c r="G190" s="2091">
        <v>4</v>
      </c>
      <c r="H190" s="2091">
        <v>4</v>
      </c>
      <c r="I190" s="2091">
        <v>8</v>
      </c>
      <c r="J190" s="2091">
        <v>4</v>
      </c>
      <c r="K190" s="2091">
        <v>1</v>
      </c>
      <c r="L190" s="2091">
        <v>5</v>
      </c>
      <c r="M190" s="2091">
        <f t="shared" si="115"/>
        <v>8</v>
      </c>
      <c r="N190" s="2091">
        <f t="shared" si="116"/>
        <v>5</v>
      </c>
      <c r="O190" s="2091">
        <f t="shared" si="117"/>
        <v>13</v>
      </c>
      <c r="P190" s="1386" t="s">
        <v>1849</v>
      </c>
      <c r="Q190" s="1386" t="s">
        <v>1849</v>
      </c>
      <c r="R190" s="3368"/>
    </row>
    <row r="191" spans="1:18" s="1577" customFormat="1" ht="20.25" customHeight="1" x14ac:dyDescent="0.2">
      <c r="A191" s="3205" t="s">
        <v>92</v>
      </c>
      <c r="B191" s="3205"/>
      <c r="C191" s="3205"/>
      <c r="D191" s="2091">
        <f>SUM(D189:D190)</f>
        <v>0</v>
      </c>
      <c r="E191" s="2091">
        <f t="shared" ref="E191:O191" si="118">SUM(E189:E190)</f>
        <v>0</v>
      </c>
      <c r="F191" s="2091">
        <f t="shared" si="118"/>
        <v>0</v>
      </c>
      <c r="G191" s="2091">
        <f t="shared" si="118"/>
        <v>11</v>
      </c>
      <c r="H191" s="2091">
        <f t="shared" si="118"/>
        <v>8</v>
      </c>
      <c r="I191" s="2091">
        <f t="shared" si="118"/>
        <v>19</v>
      </c>
      <c r="J191" s="2091">
        <f t="shared" si="118"/>
        <v>4</v>
      </c>
      <c r="K191" s="2091">
        <f t="shared" si="118"/>
        <v>1</v>
      </c>
      <c r="L191" s="2091">
        <f t="shared" si="118"/>
        <v>5</v>
      </c>
      <c r="M191" s="2091">
        <f t="shared" si="118"/>
        <v>15</v>
      </c>
      <c r="N191" s="2091">
        <f t="shared" si="118"/>
        <v>9</v>
      </c>
      <c r="O191" s="2091">
        <f t="shared" si="118"/>
        <v>24</v>
      </c>
      <c r="P191" s="3351" t="s">
        <v>130</v>
      </c>
      <c r="Q191" s="3351"/>
      <c r="R191" s="3351"/>
    </row>
    <row r="192" spans="1:18" s="1577" customFormat="1" ht="34.5" customHeight="1" x14ac:dyDescent="0.2">
      <c r="A192" s="1144" t="s">
        <v>449</v>
      </c>
      <c r="B192" s="1144" t="s">
        <v>1757</v>
      </c>
      <c r="C192" s="1144"/>
      <c r="D192" s="2091">
        <v>0</v>
      </c>
      <c r="E192" s="2091">
        <v>0</v>
      </c>
      <c r="F192" s="2091">
        <v>0</v>
      </c>
      <c r="G192" s="2091">
        <v>12</v>
      </c>
      <c r="H192" s="2091">
        <v>3</v>
      </c>
      <c r="I192" s="2091">
        <v>15</v>
      </c>
      <c r="J192" s="2091">
        <v>0</v>
      </c>
      <c r="K192" s="2091">
        <v>0</v>
      </c>
      <c r="L192" s="2091">
        <v>0</v>
      </c>
      <c r="M192" s="2091">
        <f t="shared" ref="M192" si="119">SUM(J192,G192,D192)</f>
        <v>12</v>
      </c>
      <c r="N192" s="2091">
        <f t="shared" ref="N192" si="120">SUM(K192,H192,E192)</f>
        <v>3</v>
      </c>
      <c r="O192" s="2091">
        <f t="shared" ref="O192" si="121">SUM(L192,I192,F192)</f>
        <v>15</v>
      </c>
      <c r="P192" s="1386"/>
      <c r="Q192" s="1386" t="s">
        <v>2736</v>
      </c>
      <c r="R192" s="1386" t="s">
        <v>939</v>
      </c>
    </row>
    <row r="193" spans="1:18" ht="18.75" customHeight="1" x14ac:dyDescent="0.2">
      <c r="A193" s="3201" t="s">
        <v>1208</v>
      </c>
      <c r="B193" s="736" t="s">
        <v>1756</v>
      </c>
      <c r="C193" s="1144" t="s">
        <v>1756</v>
      </c>
      <c r="D193" s="2091">
        <v>9</v>
      </c>
      <c r="E193" s="2091">
        <v>3</v>
      </c>
      <c r="F193" s="2091">
        <v>12</v>
      </c>
      <c r="G193" s="2091">
        <v>10</v>
      </c>
      <c r="H193" s="2091">
        <v>3</v>
      </c>
      <c r="I193" s="2091">
        <v>13</v>
      </c>
      <c r="J193" s="2091">
        <v>0</v>
      </c>
      <c r="K193" s="2091">
        <v>0</v>
      </c>
      <c r="L193" s="2091">
        <v>0</v>
      </c>
      <c r="M193" s="2091">
        <f t="shared" si="105"/>
        <v>19</v>
      </c>
      <c r="N193" s="2091">
        <f t="shared" si="105"/>
        <v>6</v>
      </c>
      <c r="O193" s="2091">
        <f t="shared" si="105"/>
        <v>25</v>
      </c>
      <c r="P193" s="1593" t="s">
        <v>1850</v>
      </c>
      <c r="Q193" s="1593" t="s">
        <v>1850</v>
      </c>
      <c r="R193" s="3367" t="s">
        <v>124</v>
      </c>
    </row>
    <row r="194" spans="1:18" ht="18.75" customHeight="1" x14ac:dyDescent="0.2">
      <c r="A194" s="3187"/>
      <c r="B194" s="736" t="s">
        <v>85</v>
      </c>
      <c r="C194" s="1144" t="s">
        <v>85</v>
      </c>
      <c r="D194" s="2091">
        <v>9</v>
      </c>
      <c r="E194" s="2091">
        <v>2</v>
      </c>
      <c r="F194" s="2091">
        <v>11</v>
      </c>
      <c r="G194" s="2091">
        <v>9</v>
      </c>
      <c r="H194" s="2091">
        <v>5</v>
      </c>
      <c r="I194" s="2091">
        <v>14</v>
      </c>
      <c r="J194" s="2091">
        <v>8</v>
      </c>
      <c r="K194" s="2091">
        <v>4</v>
      </c>
      <c r="L194" s="2091">
        <v>12</v>
      </c>
      <c r="M194" s="2091">
        <f t="shared" si="105"/>
        <v>26</v>
      </c>
      <c r="N194" s="2091">
        <f t="shared" si="105"/>
        <v>11</v>
      </c>
      <c r="O194" s="2091">
        <f t="shared" si="105"/>
        <v>37</v>
      </c>
      <c r="P194" s="1388" t="s">
        <v>1851</v>
      </c>
      <c r="Q194" s="1388" t="s">
        <v>1851</v>
      </c>
      <c r="R194" s="3367"/>
    </row>
    <row r="195" spans="1:18" ht="18.75" customHeight="1" x14ac:dyDescent="0.2">
      <c r="A195" s="3212"/>
      <c r="B195" s="736" t="s">
        <v>203</v>
      </c>
      <c r="C195" s="1144" t="s">
        <v>203</v>
      </c>
      <c r="D195" s="2091">
        <v>7</v>
      </c>
      <c r="E195" s="2091">
        <v>5</v>
      </c>
      <c r="F195" s="2091">
        <v>12</v>
      </c>
      <c r="G195" s="2091">
        <v>11</v>
      </c>
      <c r="H195" s="2091">
        <v>5</v>
      </c>
      <c r="I195" s="2091">
        <v>16</v>
      </c>
      <c r="J195" s="2091">
        <v>6</v>
      </c>
      <c r="K195" s="2091">
        <v>1</v>
      </c>
      <c r="L195" s="2091">
        <v>7</v>
      </c>
      <c r="M195" s="2091">
        <f t="shared" si="105"/>
        <v>24</v>
      </c>
      <c r="N195" s="2091">
        <f t="shared" si="105"/>
        <v>11</v>
      </c>
      <c r="O195" s="2091">
        <f t="shared" si="105"/>
        <v>35</v>
      </c>
      <c r="P195" s="1388" t="s">
        <v>1852</v>
      </c>
      <c r="Q195" s="1388" t="s">
        <v>1852</v>
      </c>
      <c r="R195" s="3368"/>
    </row>
    <row r="196" spans="1:18" ht="21" customHeight="1" x14ac:dyDescent="0.2">
      <c r="A196" s="3205" t="s">
        <v>92</v>
      </c>
      <c r="B196" s="3205"/>
      <c r="C196" s="3205"/>
      <c r="D196" s="2091">
        <f t="shared" ref="D196:K196" si="122">SUM(D193:D195)</f>
        <v>25</v>
      </c>
      <c r="E196" s="2091">
        <f t="shared" si="122"/>
        <v>10</v>
      </c>
      <c r="F196" s="2091">
        <f t="shared" ref="F196:F202" si="123">SUM(D196:E196)</f>
        <v>35</v>
      </c>
      <c r="G196" s="2091">
        <f t="shared" si="122"/>
        <v>30</v>
      </c>
      <c r="H196" s="2091">
        <f t="shared" si="122"/>
        <v>13</v>
      </c>
      <c r="I196" s="2091">
        <f t="shared" ref="I196:I202" si="124">SUM(G196:H196)</f>
        <v>43</v>
      </c>
      <c r="J196" s="2091">
        <f t="shared" si="122"/>
        <v>14</v>
      </c>
      <c r="K196" s="2091">
        <f t="shared" si="122"/>
        <v>5</v>
      </c>
      <c r="L196" s="2091">
        <f t="shared" ref="L196:L202" si="125">SUM(J196:K196)</f>
        <v>19</v>
      </c>
      <c r="M196" s="2091">
        <f t="shared" si="105"/>
        <v>69</v>
      </c>
      <c r="N196" s="2091">
        <f t="shared" si="105"/>
        <v>28</v>
      </c>
      <c r="O196" s="2091">
        <f t="shared" si="105"/>
        <v>97</v>
      </c>
      <c r="P196" s="3351" t="s">
        <v>130</v>
      </c>
      <c r="Q196" s="3351"/>
      <c r="R196" s="3351"/>
    </row>
    <row r="197" spans="1:18" ht="33.75" customHeight="1" x14ac:dyDescent="0.2">
      <c r="A197" s="3201" t="s">
        <v>201</v>
      </c>
      <c r="B197" s="910"/>
      <c r="C197" s="1144" t="s">
        <v>201</v>
      </c>
      <c r="D197" s="2091">
        <v>0</v>
      </c>
      <c r="E197" s="2091">
        <v>0</v>
      </c>
      <c r="F197" s="2091">
        <v>0</v>
      </c>
      <c r="G197" s="2091">
        <v>14</v>
      </c>
      <c r="H197" s="2091">
        <v>3</v>
      </c>
      <c r="I197" s="2091">
        <v>17</v>
      </c>
      <c r="J197" s="2091">
        <v>0</v>
      </c>
      <c r="K197" s="2091">
        <v>0</v>
      </c>
      <c r="L197" s="2091">
        <v>0</v>
      </c>
      <c r="M197" s="2091">
        <f t="shared" si="105"/>
        <v>14</v>
      </c>
      <c r="N197" s="2091">
        <f t="shared" si="105"/>
        <v>3</v>
      </c>
      <c r="O197" s="2091">
        <f t="shared" si="105"/>
        <v>17</v>
      </c>
      <c r="P197" s="1386" t="s">
        <v>1853</v>
      </c>
      <c r="Q197" s="1388"/>
      <c r="R197" s="3354" t="s">
        <v>1853</v>
      </c>
    </row>
    <row r="198" spans="1:18" ht="20.25" customHeight="1" x14ac:dyDescent="0.2">
      <c r="A198" s="3187"/>
      <c r="B198" s="910"/>
      <c r="C198" s="1144" t="s">
        <v>1760</v>
      </c>
      <c r="D198" s="2091">
        <v>0</v>
      </c>
      <c r="E198" s="2091">
        <v>0</v>
      </c>
      <c r="F198" s="2091">
        <v>0</v>
      </c>
      <c r="G198" s="2091">
        <v>0</v>
      </c>
      <c r="H198" s="2091">
        <v>0</v>
      </c>
      <c r="I198" s="2091">
        <v>0</v>
      </c>
      <c r="J198" s="2091">
        <v>5</v>
      </c>
      <c r="K198" s="2091">
        <v>0</v>
      </c>
      <c r="L198" s="2091">
        <v>5</v>
      </c>
      <c r="M198" s="2091">
        <f>SUM(J198,G198,D198)</f>
        <v>5</v>
      </c>
      <c r="N198" s="2091">
        <f>SUM(K198,H198,E198)</f>
        <v>0</v>
      </c>
      <c r="O198" s="2091">
        <f>SUM(L198,I198,F198)</f>
        <v>5</v>
      </c>
      <c r="P198" s="1386" t="s">
        <v>1855</v>
      </c>
      <c r="Q198" s="1388"/>
      <c r="R198" s="3355"/>
    </row>
    <row r="199" spans="1:18" ht="21" customHeight="1" x14ac:dyDescent="0.2">
      <c r="A199" s="3187"/>
      <c r="B199" s="910"/>
      <c r="C199" s="1144" t="s">
        <v>713</v>
      </c>
      <c r="D199" s="2091">
        <v>0</v>
      </c>
      <c r="E199" s="2091">
        <v>0</v>
      </c>
      <c r="F199" s="2091">
        <v>0</v>
      </c>
      <c r="G199" s="2091">
        <v>0</v>
      </c>
      <c r="H199" s="2091">
        <v>0</v>
      </c>
      <c r="I199" s="2091">
        <v>0</v>
      </c>
      <c r="J199" s="2091">
        <v>4</v>
      </c>
      <c r="K199" s="2091">
        <v>1</v>
      </c>
      <c r="L199" s="2091">
        <v>5</v>
      </c>
      <c r="M199" s="2091">
        <f t="shared" si="105"/>
        <v>4</v>
      </c>
      <c r="N199" s="2091">
        <f t="shared" si="105"/>
        <v>1</v>
      </c>
      <c r="O199" s="2091">
        <f t="shared" si="105"/>
        <v>5</v>
      </c>
      <c r="P199" s="1386" t="s">
        <v>247</v>
      </c>
      <c r="Q199" s="1388"/>
      <c r="R199" s="3355"/>
    </row>
    <row r="200" spans="1:18" ht="27.75" customHeight="1" x14ac:dyDescent="0.2">
      <c r="A200" s="3187"/>
      <c r="B200" s="910"/>
      <c r="C200" s="1144" t="s">
        <v>2410</v>
      </c>
      <c r="D200" s="2091">
        <v>0</v>
      </c>
      <c r="E200" s="2091">
        <v>0</v>
      </c>
      <c r="F200" s="2091">
        <v>0</v>
      </c>
      <c r="G200" s="2091">
        <v>0</v>
      </c>
      <c r="H200" s="2091">
        <v>0</v>
      </c>
      <c r="I200" s="2091">
        <v>0</v>
      </c>
      <c r="J200" s="2091">
        <v>5</v>
      </c>
      <c r="K200" s="2091">
        <v>0</v>
      </c>
      <c r="L200" s="2091">
        <v>5</v>
      </c>
      <c r="M200" s="2091">
        <f>SUM(J200,G200,D200)</f>
        <v>5</v>
      </c>
      <c r="N200" s="2091">
        <f>SUM(K200,H200,E200)</f>
        <v>0</v>
      </c>
      <c r="O200" s="2091">
        <f>SUM(L200,I200,F200)</f>
        <v>5</v>
      </c>
      <c r="P200" s="1386" t="s">
        <v>2587</v>
      </c>
      <c r="Q200" s="1388"/>
      <c r="R200" s="3355"/>
    </row>
    <row r="201" spans="1:18" ht="19.5" customHeight="1" x14ac:dyDescent="0.2">
      <c r="A201" s="3187"/>
      <c r="B201" s="910"/>
      <c r="C201" s="1144" t="s">
        <v>1762</v>
      </c>
      <c r="D201" s="2091">
        <v>0</v>
      </c>
      <c r="E201" s="2091">
        <v>0</v>
      </c>
      <c r="F201" s="2091">
        <v>0</v>
      </c>
      <c r="G201" s="2091">
        <v>0</v>
      </c>
      <c r="H201" s="2091">
        <v>0</v>
      </c>
      <c r="I201" s="2091">
        <v>0</v>
      </c>
      <c r="J201" s="2091">
        <v>3</v>
      </c>
      <c r="K201" s="2091">
        <v>0</v>
      </c>
      <c r="L201" s="2091">
        <v>3</v>
      </c>
      <c r="M201" s="2091">
        <f t="shared" si="105"/>
        <v>3</v>
      </c>
      <c r="N201" s="2091">
        <f t="shared" si="105"/>
        <v>0</v>
      </c>
      <c r="O201" s="2091">
        <f t="shared" si="105"/>
        <v>3</v>
      </c>
      <c r="P201" s="1386" t="s">
        <v>1965</v>
      </c>
      <c r="Q201" s="1388"/>
      <c r="R201" s="3356"/>
    </row>
    <row r="202" spans="1:18" ht="24.75" customHeight="1" x14ac:dyDescent="0.2">
      <c r="A202" s="3205" t="s">
        <v>92</v>
      </c>
      <c r="B202" s="3205"/>
      <c r="C202" s="3205"/>
      <c r="D202" s="2626">
        <f>SUM(D197:D201)</f>
        <v>0</v>
      </c>
      <c r="E202" s="2626">
        <f>SUM(E197:E201)</f>
        <v>0</v>
      </c>
      <c r="F202" s="2626">
        <f t="shared" si="123"/>
        <v>0</v>
      </c>
      <c r="G202" s="2626">
        <f>SUM(G197:G201)</f>
        <v>14</v>
      </c>
      <c r="H202" s="2626">
        <f>SUM(H197:H201)</f>
        <v>3</v>
      </c>
      <c r="I202" s="2626">
        <f t="shared" si="124"/>
        <v>17</v>
      </c>
      <c r="J202" s="2626">
        <f>SUM(J197:J201)</f>
        <v>17</v>
      </c>
      <c r="K202" s="2626">
        <f>SUM(K197:K201)</f>
        <v>1</v>
      </c>
      <c r="L202" s="2626">
        <f t="shared" si="125"/>
        <v>18</v>
      </c>
      <c r="M202" s="2626">
        <f t="shared" si="105"/>
        <v>31</v>
      </c>
      <c r="N202" s="2626">
        <f t="shared" si="105"/>
        <v>4</v>
      </c>
      <c r="O202" s="2626">
        <f t="shared" si="105"/>
        <v>35</v>
      </c>
      <c r="P202" s="3375" t="s">
        <v>130</v>
      </c>
      <c r="Q202" s="3375"/>
      <c r="R202" s="3375"/>
    </row>
    <row r="203" spans="1:18" s="2052" customFormat="1" ht="36" customHeight="1" x14ac:dyDescent="0.2">
      <c r="A203" s="713" t="s">
        <v>451</v>
      </c>
      <c r="B203" s="736" t="s">
        <v>1365</v>
      </c>
      <c r="C203" s="736" t="s">
        <v>2411</v>
      </c>
      <c r="D203" s="2626">
        <v>0</v>
      </c>
      <c r="E203" s="2626">
        <v>0</v>
      </c>
      <c r="F203" s="2626">
        <v>0</v>
      </c>
      <c r="G203" s="2626">
        <v>8</v>
      </c>
      <c r="H203" s="2626">
        <v>1</v>
      </c>
      <c r="I203" s="2626">
        <v>9</v>
      </c>
      <c r="J203" s="2626">
        <v>0</v>
      </c>
      <c r="K203" s="2626">
        <v>0</v>
      </c>
      <c r="L203" s="2626">
        <v>0</v>
      </c>
      <c r="M203" s="2626">
        <f>SUM(D203,G203,J203)</f>
        <v>8</v>
      </c>
      <c r="N203" s="2626">
        <f t="shared" ref="N203:O203" si="126">SUM(E203,H203,K203)</f>
        <v>1</v>
      </c>
      <c r="O203" s="2626">
        <f t="shared" si="126"/>
        <v>9</v>
      </c>
      <c r="P203" s="2347" t="s">
        <v>2588</v>
      </c>
      <c r="Q203" s="2347" t="s">
        <v>2420</v>
      </c>
      <c r="R203" s="2347" t="s">
        <v>292</v>
      </c>
    </row>
    <row r="204" spans="1:18" s="1577" customFormat="1" ht="19.5" customHeight="1" x14ac:dyDescent="0.2">
      <c r="A204" s="3187" t="s">
        <v>41</v>
      </c>
      <c r="B204" s="1144" t="s">
        <v>1783</v>
      </c>
      <c r="C204" s="1759"/>
      <c r="D204" s="2626">
        <v>0</v>
      </c>
      <c r="E204" s="2626">
        <v>0</v>
      </c>
      <c r="F204" s="2626">
        <v>0</v>
      </c>
      <c r="G204" s="2626">
        <v>9</v>
      </c>
      <c r="H204" s="2626">
        <v>11</v>
      </c>
      <c r="I204" s="2626">
        <v>20</v>
      </c>
      <c r="J204" s="2626">
        <v>0</v>
      </c>
      <c r="K204" s="2626">
        <v>0</v>
      </c>
      <c r="L204" s="2626">
        <v>0</v>
      </c>
      <c r="M204" s="2626">
        <f t="shared" ref="M204:M205" si="127">SUM(J204,G204,D204)</f>
        <v>9</v>
      </c>
      <c r="N204" s="2626">
        <f t="shared" ref="N204:N205" si="128">SUM(K204,H204,E204)</f>
        <v>11</v>
      </c>
      <c r="O204" s="2626">
        <f t="shared" ref="O204:O205" si="129">SUM(L204,I204,F204)</f>
        <v>20</v>
      </c>
      <c r="P204" s="1747"/>
      <c r="Q204" s="2539" t="s">
        <v>2235</v>
      </c>
      <c r="R204" s="3377" t="s">
        <v>144</v>
      </c>
    </row>
    <row r="205" spans="1:18" s="1577" customFormat="1" ht="24.75" customHeight="1" x14ac:dyDescent="0.2">
      <c r="A205" s="3187"/>
      <c r="B205" s="1144" t="s">
        <v>809</v>
      </c>
      <c r="C205" s="1574"/>
      <c r="D205" s="2626">
        <v>0</v>
      </c>
      <c r="E205" s="2626">
        <v>0</v>
      </c>
      <c r="F205" s="2626">
        <v>0</v>
      </c>
      <c r="G205" s="2626">
        <v>9</v>
      </c>
      <c r="H205" s="2626">
        <v>8</v>
      </c>
      <c r="I205" s="2626">
        <v>17</v>
      </c>
      <c r="J205" s="2626">
        <v>0</v>
      </c>
      <c r="K205" s="2626">
        <v>0</v>
      </c>
      <c r="L205" s="2626">
        <v>0</v>
      </c>
      <c r="M205" s="2626">
        <f t="shared" si="127"/>
        <v>9</v>
      </c>
      <c r="N205" s="2626">
        <f t="shared" si="128"/>
        <v>8</v>
      </c>
      <c r="O205" s="2626">
        <f t="shared" si="129"/>
        <v>17</v>
      </c>
      <c r="P205" s="2516"/>
      <c r="Q205" s="2541" t="s">
        <v>2237</v>
      </c>
      <c r="R205" s="3378"/>
    </row>
    <row r="206" spans="1:18" s="1577" customFormat="1" ht="21.75" customHeight="1" thickBot="1" x14ac:dyDescent="0.25">
      <c r="A206" s="3201" t="s">
        <v>92</v>
      </c>
      <c r="B206" s="3201"/>
      <c r="C206" s="3201"/>
      <c r="D206" s="2626">
        <f>SUM(D204:D205)</f>
        <v>0</v>
      </c>
      <c r="E206" s="2626">
        <f t="shared" ref="E206:O206" si="130">SUM(E204:E205)</f>
        <v>0</v>
      </c>
      <c r="F206" s="2626">
        <f t="shared" si="130"/>
        <v>0</v>
      </c>
      <c r="G206" s="2626">
        <f t="shared" si="130"/>
        <v>18</v>
      </c>
      <c r="H206" s="2626">
        <f t="shared" si="130"/>
        <v>19</v>
      </c>
      <c r="I206" s="2626">
        <f t="shared" si="130"/>
        <v>37</v>
      </c>
      <c r="J206" s="2626">
        <f t="shared" si="130"/>
        <v>0</v>
      </c>
      <c r="K206" s="2626">
        <f t="shared" si="130"/>
        <v>0</v>
      </c>
      <c r="L206" s="2626">
        <f t="shared" si="130"/>
        <v>0</v>
      </c>
      <c r="M206" s="2626">
        <f t="shared" si="130"/>
        <v>18</v>
      </c>
      <c r="N206" s="2626">
        <f t="shared" si="130"/>
        <v>19</v>
      </c>
      <c r="O206" s="2626">
        <f t="shared" si="130"/>
        <v>37</v>
      </c>
      <c r="P206" s="3375" t="s">
        <v>130</v>
      </c>
      <c r="Q206" s="3375"/>
      <c r="R206" s="3375"/>
    </row>
    <row r="207" spans="1:18" ht="21.75" customHeight="1" thickBot="1" x14ac:dyDescent="0.25">
      <c r="A207" s="3203" t="s">
        <v>87</v>
      </c>
      <c r="B207" s="3203"/>
      <c r="C207" s="3203"/>
      <c r="D207" s="2619">
        <f t="shared" ref="D207:O207" si="131">SUM(D206,D203,D202,D196,D192,D191,D188,D166,D159,D150,D136,D129,D118,D104,D103,D87,D62,D52,D27,D26,D25,D15)</f>
        <v>142</v>
      </c>
      <c r="E207" s="2619">
        <f t="shared" si="131"/>
        <v>101</v>
      </c>
      <c r="F207" s="2619">
        <f t="shared" si="131"/>
        <v>243</v>
      </c>
      <c r="G207" s="2619">
        <f t="shared" si="131"/>
        <v>696</v>
      </c>
      <c r="H207" s="2619">
        <f t="shared" si="131"/>
        <v>548</v>
      </c>
      <c r="I207" s="2619">
        <f t="shared" si="131"/>
        <v>1244</v>
      </c>
      <c r="J207" s="2619">
        <f t="shared" si="131"/>
        <v>196</v>
      </c>
      <c r="K207" s="2619">
        <f t="shared" si="131"/>
        <v>119</v>
      </c>
      <c r="L207" s="2619">
        <f t="shared" si="131"/>
        <v>315</v>
      </c>
      <c r="M207" s="2619">
        <f t="shared" si="131"/>
        <v>1034</v>
      </c>
      <c r="N207" s="2619">
        <f t="shared" si="131"/>
        <v>768</v>
      </c>
      <c r="O207" s="2619">
        <f t="shared" si="131"/>
        <v>1802</v>
      </c>
      <c r="P207" s="1389"/>
      <c r="Q207" s="1389" t="s">
        <v>1857</v>
      </c>
      <c r="R207" s="1389"/>
    </row>
    <row r="208" spans="1:18" ht="13.5" thickTop="1" x14ac:dyDescent="0.2"/>
  </sheetData>
  <mergeCells count="241">
    <mergeCell ref="B74:C74"/>
    <mergeCell ref="P74:Q74"/>
    <mergeCell ref="Q75:Q76"/>
    <mergeCell ref="Q100:Q101"/>
    <mergeCell ref="R88:R102"/>
    <mergeCell ref="Q92:Q97"/>
    <mergeCell ref="B92:B97"/>
    <mergeCell ref="R72:R86"/>
    <mergeCell ref="Q72:Q73"/>
    <mergeCell ref="B72:B73"/>
    <mergeCell ref="P103:R103"/>
    <mergeCell ref="P87:R87"/>
    <mergeCell ref="Q88:Q90"/>
    <mergeCell ref="A87:C87"/>
    <mergeCell ref="Q130:Q131"/>
    <mergeCell ref="B132:C132"/>
    <mergeCell ref="P129:R129"/>
    <mergeCell ref="P132:Q132"/>
    <mergeCell ref="Q109:R109"/>
    <mergeCell ref="R137:R140"/>
    <mergeCell ref="A166:C166"/>
    <mergeCell ref="B75:B76"/>
    <mergeCell ref="B78:B79"/>
    <mergeCell ref="B80:C80"/>
    <mergeCell ref="P80:Q80"/>
    <mergeCell ref="R148:R149"/>
    <mergeCell ref="Q162:Q163"/>
    <mergeCell ref="A109:B109"/>
    <mergeCell ref="B130:B131"/>
    <mergeCell ref="P166:R166"/>
    <mergeCell ref="A88:A102"/>
    <mergeCell ref="B88:B90"/>
    <mergeCell ref="B100:B101"/>
    <mergeCell ref="B81:B82"/>
    <mergeCell ref="P83:Q83"/>
    <mergeCell ref="Q81:Q82"/>
    <mergeCell ref="A114:A117"/>
    <mergeCell ref="B91:C91"/>
    <mergeCell ref="B98:C98"/>
    <mergeCell ref="B102:C102"/>
    <mergeCell ref="P91:Q91"/>
    <mergeCell ref="P98:Q98"/>
    <mergeCell ref="P102:Q102"/>
    <mergeCell ref="R204:R205"/>
    <mergeCell ref="Q176:R176"/>
    <mergeCell ref="P202:R202"/>
    <mergeCell ref="Q182:Q183"/>
    <mergeCell ref="R167:R169"/>
    <mergeCell ref="R181:R187"/>
    <mergeCell ref="P177:P180"/>
    <mergeCell ref="R189:R190"/>
    <mergeCell ref="P191:R191"/>
    <mergeCell ref="R197:R201"/>
    <mergeCell ref="P188:R188"/>
    <mergeCell ref="P196:R196"/>
    <mergeCell ref="R193:R195"/>
    <mergeCell ref="Q177:Q180"/>
    <mergeCell ref="R177:R180"/>
    <mergeCell ref="A207:C207"/>
    <mergeCell ref="A188:C188"/>
    <mergeCell ref="A196:C196"/>
    <mergeCell ref="A202:C202"/>
    <mergeCell ref="A193:A195"/>
    <mergeCell ref="A181:A187"/>
    <mergeCell ref="A189:A190"/>
    <mergeCell ref="A191:C191"/>
    <mergeCell ref="A197:A201"/>
    <mergeCell ref="A204:A205"/>
    <mergeCell ref="A206:C206"/>
    <mergeCell ref="B182:B183"/>
    <mergeCell ref="B184:C184"/>
    <mergeCell ref="P206:R206"/>
    <mergeCell ref="A137:A140"/>
    <mergeCell ref="A160:A164"/>
    <mergeCell ref="P184:Q184"/>
    <mergeCell ref="M177:O177"/>
    <mergeCell ref="Q167:Q168"/>
    <mergeCell ref="P169:Q169"/>
    <mergeCell ref="M144:O144"/>
    <mergeCell ref="P144:P147"/>
    <mergeCell ref="M145:O145"/>
    <mergeCell ref="P164:R164"/>
    <mergeCell ref="A150:C150"/>
    <mergeCell ref="J178:L178"/>
    <mergeCell ref="B164:C164"/>
    <mergeCell ref="D177:F177"/>
    <mergeCell ref="G177:I177"/>
    <mergeCell ref="J177:L177"/>
    <mergeCell ref="J145:L145"/>
    <mergeCell ref="B144:B147"/>
    <mergeCell ref="C144:C147"/>
    <mergeCell ref="D144:F144"/>
    <mergeCell ref="G144:I144"/>
    <mergeCell ref="D145:F145"/>
    <mergeCell ref="G145:I145"/>
    <mergeCell ref="J36:L36"/>
    <mergeCell ref="M36:O36"/>
    <mergeCell ref="R160:R163"/>
    <mergeCell ref="B162:B163"/>
    <mergeCell ref="A144:A147"/>
    <mergeCell ref="P159:R159"/>
    <mergeCell ref="R144:R147"/>
    <mergeCell ref="P150:R150"/>
    <mergeCell ref="Q143:R143"/>
    <mergeCell ref="P153:Q153"/>
    <mergeCell ref="Q151:Q152"/>
    <mergeCell ref="R151:R156"/>
    <mergeCell ref="B151:B152"/>
    <mergeCell ref="B77:C77"/>
    <mergeCell ref="P77:Q77"/>
    <mergeCell ref="A67:B67"/>
    <mergeCell ref="A143:B143"/>
    <mergeCell ref="Q67:R67"/>
    <mergeCell ref="A68:A71"/>
    <mergeCell ref="P35:P38"/>
    <mergeCell ref="Q35:Q38"/>
    <mergeCell ref="R39:R51"/>
    <mergeCell ref="A62:C62"/>
    <mergeCell ref="Q144:Q147"/>
    <mergeCell ref="R8:R14"/>
    <mergeCell ref="B18:B19"/>
    <mergeCell ref="A148:A149"/>
    <mergeCell ref="A1:R1"/>
    <mergeCell ref="A110:A113"/>
    <mergeCell ref="B110:B113"/>
    <mergeCell ref="C110:C113"/>
    <mergeCell ref="D110:F110"/>
    <mergeCell ref="G110:I110"/>
    <mergeCell ref="D111:F111"/>
    <mergeCell ref="G111:I111"/>
    <mergeCell ref="J111:L111"/>
    <mergeCell ref="M111:O111"/>
    <mergeCell ref="J110:L110"/>
    <mergeCell ref="M110:O110"/>
    <mergeCell ref="A2:R2"/>
    <mergeCell ref="P110:P113"/>
    <mergeCell ref="Q110:Q113"/>
    <mergeCell ref="R110:R113"/>
    <mergeCell ref="A25:C25"/>
    <mergeCell ref="R35:R38"/>
    <mergeCell ref="D36:F36"/>
    <mergeCell ref="G36:I36"/>
    <mergeCell ref="P25:R25"/>
    <mergeCell ref="C35:C38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D35:F35"/>
    <mergeCell ref="G35:I35"/>
    <mergeCell ref="J35:L35"/>
    <mergeCell ref="M35:O35"/>
    <mergeCell ref="P15:R15"/>
    <mergeCell ref="R16:R24"/>
    <mergeCell ref="A8:A14"/>
    <mergeCell ref="P24:Q24"/>
    <mergeCell ref="A15:C15"/>
    <mergeCell ref="A16:A24"/>
    <mergeCell ref="A34:B34"/>
    <mergeCell ref="A53:A61"/>
    <mergeCell ref="A52:C52"/>
    <mergeCell ref="B47:B50"/>
    <mergeCell ref="Q47:Q50"/>
    <mergeCell ref="B51:C51"/>
    <mergeCell ref="P51:Q51"/>
    <mergeCell ref="A39:A51"/>
    <mergeCell ref="B39:B41"/>
    <mergeCell ref="Q39:Q41"/>
    <mergeCell ref="Q18:Q19"/>
    <mergeCell ref="B20:C20"/>
    <mergeCell ref="P20:Q20"/>
    <mergeCell ref="B22:B23"/>
    <mergeCell ref="Q22:Q23"/>
    <mergeCell ref="A35:A38"/>
    <mergeCell ref="B35:B38"/>
    <mergeCell ref="B24:C24"/>
    <mergeCell ref="B42:C42"/>
    <mergeCell ref="P42:Q42"/>
    <mergeCell ref="Q34:R34"/>
    <mergeCell ref="P52:R52"/>
    <mergeCell ref="R53:R61"/>
    <mergeCell ref="P62:R62"/>
    <mergeCell ref="R68:R71"/>
    <mergeCell ref="D68:F68"/>
    <mergeCell ref="G68:I68"/>
    <mergeCell ref="D69:F69"/>
    <mergeCell ref="G69:I69"/>
    <mergeCell ref="J68:L68"/>
    <mergeCell ref="M68:O68"/>
    <mergeCell ref="P68:P71"/>
    <mergeCell ref="Q68:Q71"/>
    <mergeCell ref="M69:O69"/>
    <mergeCell ref="J69:L69"/>
    <mergeCell ref="B68:B71"/>
    <mergeCell ref="C68:C71"/>
    <mergeCell ref="B83:C83"/>
    <mergeCell ref="A103:C103"/>
    <mergeCell ref="A130:A135"/>
    <mergeCell ref="A136:C136"/>
    <mergeCell ref="P136:R136"/>
    <mergeCell ref="R130:R135"/>
    <mergeCell ref="P118:R118"/>
    <mergeCell ref="A118:C118"/>
    <mergeCell ref="A129:C129"/>
    <mergeCell ref="B119:B120"/>
    <mergeCell ref="Q119:Q120"/>
    <mergeCell ref="B121:C121"/>
    <mergeCell ref="P121:Q121"/>
    <mergeCell ref="B122:B123"/>
    <mergeCell ref="Q122:Q123"/>
    <mergeCell ref="B124:C124"/>
    <mergeCell ref="P124:Q124"/>
    <mergeCell ref="A119:A128"/>
    <mergeCell ref="R119:R128"/>
    <mergeCell ref="R114:R117"/>
    <mergeCell ref="A72:A86"/>
    <mergeCell ref="Q78:Q79"/>
    <mergeCell ref="M178:O178"/>
    <mergeCell ref="J144:L144"/>
    <mergeCell ref="B153:C153"/>
    <mergeCell ref="A151:A157"/>
    <mergeCell ref="A159:C159"/>
    <mergeCell ref="D178:F178"/>
    <mergeCell ref="G178:I178"/>
    <mergeCell ref="A167:A169"/>
    <mergeCell ref="B177:B180"/>
    <mergeCell ref="C177:C180"/>
    <mergeCell ref="B169:C169"/>
    <mergeCell ref="A177:A180"/>
    <mergeCell ref="A176:B176"/>
  </mergeCells>
  <printOptions horizontalCentered="1"/>
  <pageMargins left="0.62992125984251968" right="0.62992125984251968" top="0.78740157480314965" bottom="0.62992125984251968" header="0.78740157480314965" footer="0.62992125984251968"/>
  <pageSetup paperSize="9" scale="6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31"/>
  <sheetViews>
    <sheetView rightToLeft="1" view="pageBreakPreview" zoomScale="75" zoomScaleNormal="100" zoomScaleSheetLayoutView="75" workbookViewId="0">
      <selection activeCell="B6" sqref="B6:D6"/>
    </sheetView>
  </sheetViews>
  <sheetFormatPr defaultRowHeight="12.75" x14ac:dyDescent="0.2"/>
  <cols>
    <col min="1" max="1" width="25.140625" customWidth="1"/>
    <col min="2" max="13" width="9.42578125" customWidth="1"/>
    <col min="14" max="14" width="35" customWidth="1"/>
  </cols>
  <sheetData>
    <row r="1" spans="1:14" ht="27.75" customHeight="1" x14ac:dyDescent="0.2">
      <c r="A1" s="3039" t="s">
        <v>2412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40.5" customHeight="1" x14ac:dyDescent="0.2">
      <c r="A2" s="2798" t="s">
        <v>2413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24" customHeight="1" thickBot="1" x14ac:dyDescent="0.25">
      <c r="A3" s="1417" t="s">
        <v>2728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1418" t="s">
        <v>1206</v>
      </c>
    </row>
    <row r="4" spans="1:14" ht="16.5" thickTop="1" x14ac:dyDescent="0.25">
      <c r="A4" s="3326" t="s">
        <v>32</v>
      </c>
      <c r="B4" s="3329" t="s">
        <v>33</v>
      </c>
      <c r="C4" s="3329"/>
      <c r="D4" s="3329"/>
      <c r="E4" s="3329" t="s">
        <v>1</v>
      </c>
      <c r="F4" s="3329"/>
      <c r="G4" s="3329"/>
      <c r="H4" s="3329" t="s">
        <v>2</v>
      </c>
      <c r="I4" s="3329"/>
      <c r="J4" s="3329"/>
      <c r="K4" s="3301" t="s">
        <v>31</v>
      </c>
      <c r="L4" s="3301"/>
      <c r="M4" s="3301"/>
      <c r="N4" s="3348" t="s">
        <v>98</v>
      </c>
    </row>
    <row r="5" spans="1:14" ht="15.75" x14ac:dyDescent="0.2">
      <c r="A5" s="3327"/>
      <c r="B5" s="3240" t="s">
        <v>94</v>
      </c>
      <c r="C5" s="3240"/>
      <c r="D5" s="3240"/>
      <c r="E5" s="3240" t="s">
        <v>95</v>
      </c>
      <c r="F5" s="3240"/>
      <c r="G5" s="3240"/>
      <c r="H5" s="3240" t="s">
        <v>96</v>
      </c>
      <c r="I5" s="3240"/>
      <c r="J5" s="3240"/>
      <c r="K5" s="2827" t="s">
        <v>116</v>
      </c>
      <c r="L5" s="2827"/>
      <c r="M5" s="2827"/>
      <c r="N5" s="3331"/>
    </row>
    <row r="6" spans="1:14" ht="15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31"/>
    </row>
    <row r="7" spans="1:14" ht="13.5" thickBot="1" x14ac:dyDescent="0.25">
      <c r="A7" s="3328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332"/>
    </row>
    <row r="8" spans="1:14" s="917" customFormat="1" ht="19.5" customHeight="1" x14ac:dyDescent="0.2">
      <c r="A8" s="295" t="s">
        <v>34</v>
      </c>
      <c r="B8" s="2605">
        <v>5</v>
      </c>
      <c r="C8" s="2605">
        <v>29</v>
      </c>
      <c r="D8" s="2605">
        <v>34</v>
      </c>
      <c r="E8" s="2605">
        <v>10</v>
      </c>
      <c r="F8" s="2605">
        <v>27</v>
      </c>
      <c r="G8" s="2605">
        <v>37</v>
      </c>
      <c r="H8" s="2605">
        <v>4</v>
      </c>
      <c r="I8" s="2605">
        <v>4</v>
      </c>
      <c r="J8" s="2605">
        <v>8</v>
      </c>
      <c r="K8" s="2605">
        <f>SUM(B8,E8,H8)</f>
        <v>19</v>
      </c>
      <c r="L8" s="2605">
        <f>SUM(C8,F8,I8)</f>
        <v>60</v>
      </c>
      <c r="M8" s="2605">
        <f>SUM(K8:L8)</f>
        <v>79</v>
      </c>
      <c r="N8" s="1215" t="s">
        <v>128</v>
      </c>
    </row>
    <row r="9" spans="1:14" s="917" customFormat="1" ht="19.5" customHeight="1" x14ac:dyDescent="0.2">
      <c r="A9" s="918" t="s">
        <v>427</v>
      </c>
      <c r="B9" s="74">
        <v>3</v>
      </c>
      <c r="C9" s="74">
        <v>3</v>
      </c>
      <c r="D9" s="74">
        <v>6</v>
      </c>
      <c r="E9" s="74">
        <v>39</v>
      </c>
      <c r="F9" s="74">
        <v>51</v>
      </c>
      <c r="G9" s="74">
        <v>90</v>
      </c>
      <c r="H9" s="74">
        <v>7</v>
      </c>
      <c r="I9" s="74">
        <v>6</v>
      </c>
      <c r="J9" s="74">
        <v>13</v>
      </c>
      <c r="K9" s="74">
        <f t="shared" ref="K9:K29" si="0">SUM(B9,E9,H9)</f>
        <v>49</v>
      </c>
      <c r="L9" s="74">
        <f t="shared" ref="L9:L29" si="1">SUM(C9,F9,I9)</f>
        <v>60</v>
      </c>
      <c r="M9" s="74">
        <f t="shared" ref="M9:M29" si="2">SUM(K9:L9)</f>
        <v>109</v>
      </c>
      <c r="N9" s="1215" t="s">
        <v>428</v>
      </c>
    </row>
    <row r="10" spans="1:14" s="917" customFormat="1" ht="19.5" customHeight="1" x14ac:dyDescent="0.2">
      <c r="A10" s="918" t="s">
        <v>429</v>
      </c>
      <c r="B10" s="74">
        <v>0</v>
      </c>
      <c r="C10" s="74">
        <v>0</v>
      </c>
      <c r="D10" s="74">
        <v>0</v>
      </c>
      <c r="E10" s="74">
        <v>2</v>
      </c>
      <c r="F10" s="74">
        <v>15</v>
      </c>
      <c r="G10" s="74">
        <v>17</v>
      </c>
      <c r="H10" s="74">
        <v>2</v>
      </c>
      <c r="I10" s="74">
        <v>0</v>
      </c>
      <c r="J10" s="74">
        <v>2</v>
      </c>
      <c r="K10" s="74">
        <f t="shared" si="0"/>
        <v>4</v>
      </c>
      <c r="L10" s="74">
        <f t="shared" si="1"/>
        <v>15</v>
      </c>
      <c r="M10" s="74">
        <f t="shared" si="2"/>
        <v>19</v>
      </c>
      <c r="N10" s="1215" t="s">
        <v>430</v>
      </c>
    </row>
    <row r="11" spans="1:14" s="917" customFormat="1" ht="19.5" customHeight="1" x14ac:dyDescent="0.2">
      <c r="A11" s="918" t="s">
        <v>431</v>
      </c>
      <c r="B11" s="74">
        <v>0</v>
      </c>
      <c r="C11" s="74">
        <v>0</v>
      </c>
      <c r="D11" s="74">
        <v>0</v>
      </c>
      <c r="E11" s="74">
        <v>20</v>
      </c>
      <c r="F11" s="74">
        <v>13</v>
      </c>
      <c r="G11" s="74">
        <v>33</v>
      </c>
      <c r="H11" s="74">
        <v>0</v>
      </c>
      <c r="I11" s="74">
        <v>0</v>
      </c>
      <c r="J11" s="74">
        <v>0</v>
      </c>
      <c r="K11" s="74">
        <f t="shared" si="0"/>
        <v>20</v>
      </c>
      <c r="L11" s="74">
        <f t="shared" si="1"/>
        <v>13</v>
      </c>
      <c r="M11" s="74">
        <f t="shared" si="2"/>
        <v>33</v>
      </c>
      <c r="N11" s="1215" t="s">
        <v>432</v>
      </c>
    </row>
    <row r="12" spans="1:14" s="917" customFormat="1" ht="19.5" customHeight="1" x14ac:dyDescent="0.2">
      <c r="A12" s="918" t="s">
        <v>35</v>
      </c>
      <c r="B12" s="74">
        <v>21</v>
      </c>
      <c r="C12" s="74">
        <v>17</v>
      </c>
      <c r="D12" s="74">
        <v>38</v>
      </c>
      <c r="E12" s="74">
        <v>99</v>
      </c>
      <c r="F12" s="74">
        <v>85</v>
      </c>
      <c r="G12" s="74">
        <v>184</v>
      </c>
      <c r="H12" s="74">
        <v>26</v>
      </c>
      <c r="I12" s="74">
        <v>10</v>
      </c>
      <c r="J12" s="74">
        <v>36</v>
      </c>
      <c r="K12" s="74">
        <f t="shared" si="0"/>
        <v>146</v>
      </c>
      <c r="L12" s="74">
        <f t="shared" si="1"/>
        <v>112</v>
      </c>
      <c r="M12" s="74">
        <f t="shared" si="2"/>
        <v>258</v>
      </c>
      <c r="N12" s="1374" t="s">
        <v>100</v>
      </c>
    </row>
    <row r="13" spans="1:14" s="917" customFormat="1" ht="19.5" customHeight="1" x14ac:dyDescent="0.2">
      <c r="A13" s="918" t="s">
        <v>1719</v>
      </c>
      <c r="B13" s="74">
        <v>10</v>
      </c>
      <c r="C13" s="74">
        <v>12</v>
      </c>
      <c r="D13" s="74">
        <v>22</v>
      </c>
      <c r="E13" s="74">
        <v>119</v>
      </c>
      <c r="F13" s="74">
        <v>67</v>
      </c>
      <c r="G13" s="74">
        <v>186</v>
      </c>
      <c r="H13" s="74">
        <v>56</v>
      </c>
      <c r="I13" s="74">
        <v>28</v>
      </c>
      <c r="J13" s="74">
        <v>84</v>
      </c>
      <c r="K13" s="74">
        <f t="shared" si="0"/>
        <v>185</v>
      </c>
      <c r="L13" s="74">
        <f t="shared" si="1"/>
        <v>107</v>
      </c>
      <c r="M13" s="74">
        <f t="shared" si="2"/>
        <v>292</v>
      </c>
      <c r="N13" s="1374" t="s">
        <v>286</v>
      </c>
    </row>
    <row r="14" spans="1:14" s="917" customFormat="1" ht="19.5" customHeight="1" x14ac:dyDescent="0.2">
      <c r="A14" s="918" t="s">
        <v>58</v>
      </c>
      <c r="B14" s="74">
        <v>0</v>
      </c>
      <c r="C14" s="74">
        <v>0</v>
      </c>
      <c r="D14" s="74">
        <v>0</v>
      </c>
      <c r="E14" s="74">
        <v>28</v>
      </c>
      <c r="F14" s="74">
        <v>19</v>
      </c>
      <c r="G14" s="74">
        <v>47</v>
      </c>
      <c r="H14" s="74">
        <v>7</v>
      </c>
      <c r="I14" s="74">
        <v>7</v>
      </c>
      <c r="J14" s="74">
        <v>14</v>
      </c>
      <c r="K14" s="74">
        <f t="shared" si="0"/>
        <v>35</v>
      </c>
      <c r="L14" s="74">
        <f t="shared" si="1"/>
        <v>26</v>
      </c>
      <c r="M14" s="74">
        <f t="shared" si="2"/>
        <v>61</v>
      </c>
      <c r="N14" s="1215" t="s">
        <v>136</v>
      </c>
    </row>
    <row r="15" spans="1:14" s="917" customFormat="1" ht="19.5" customHeight="1" x14ac:dyDescent="0.2">
      <c r="A15" s="918" t="s">
        <v>43</v>
      </c>
      <c r="B15" s="74">
        <v>0</v>
      </c>
      <c r="C15" s="74">
        <v>0</v>
      </c>
      <c r="D15" s="74">
        <v>0</v>
      </c>
      <c r="E15" s="74">
        <v>53</v>
      </c>
      <c r="F15" s="74">
        <v>75</v>
      </c>
      <c r="G15" s="74">
        <v>128</v>
      </c>
      <c r="H15" s="74">
        <v>25</v>
      </c>
      <c r="I15" s="74">
        <v>48</v>
      </c>
      <c r="J15" s="74">
        <v>73</v>
      </c>
      <c r="K15" s="74">
        <f t="shared" si="0"/>
        <v>78</v>
      </c>
      <c r="L15" s="74">
        <f t="shared" si="1"/>
        <v>123</v>
      </c>
      <c r="M15" s="74">
        <f t="shared" si="2"/>
        <v>201</v>
      </c>
      <c r="N15" s="1215" t="s">
        <v>125</v>
      </c>
    </row>
    <row r="16" spans="1:14" s="917" customFormat="1" ht="19.5" customHeight="1" x14ac:dyDescent="0.2">
      <c r="A16" s="918" t="s">
        <v>1720</v>
      </c>
      <c r="B16" s="74">
        <v>0</v>
      </c>
      <c r="C16" s="74">
        <v>0</v>
      </c>
      <c r="D16" s="74">
        <v>0</v>
      </c>
      <c r="E16" s="74">
        <v>16</v>
      </c>
      <c r="F16" s="74">
        <v>13</v>
      </c>
      <c r="G16" s="74">
        <v>29</v>
      </c>
      <c r="H16" s="74">
        <v>0</v>
      </c>
      <c r="I16" s="74">
        <v>0</v>
      </c>
      <c r="J16" s="74">
        <v>0</v>
      </c>
      <c r="K16" s="74">
        <f t="shared" si="0"/>
        <v>16</v>
      </c>
      <c r="L16" s="74">
        <f t="shared" si="1"/>
        <v>13</v>
      </c>
      <c r="M16" s="74">
        <f t="shared" si="2"/>
        <v>29</v>
      </c>
      <c r="N16" s="1215" t="s">
        <v>642</v>
      </c>
    </row>
    <row r="17" spans="1:14" s="917" customFormat="1" ht="19.5" customHeight="1" x14ac:dyDescent="0.2">
      <c r="A17" s="918" t="s">
        <v>1721</v>
      </c>
      <c r="B17" s="74">
        <v>17</v>
      </c>
      <c r="C17" s="74">
        <v>14</v>
      </c>
      <c r="D17" s="74">
        <v>31</v>
      </c>
      <c r="E17" s="74">
        <v>91</v>
      </c>
      <c r="F17" s="74">
        <v>56</v>
      </c>
      <c r="G17" s="74">
        <v>147</v>
      </c>
      <c r="H17" s="74">
        <v>36</v>
      </c>
      <c r="I17" s="74">
        <v>39</v>
      </c>
      <c r="J17" s="74">
        <v>75</v>
      </c>
      <c r="K17" s="74">
        <f t="shared" si="0"/>
        <v>144</v>
      </c>
      <c r="L17" s="74">
        <f t="shared" si="1"/>
        <v>109</v>
      </c>
      <c r="M17" s="74">
        <f t="shared" si="2"/>
        <v>253</v>
      </c>
      <c r="N17" s="1215" t="s">
        <v>1722</v>
      </c>
    </row>
    <row r="18" spans="1:14" s="917" customFormat="1" ht="19.5" customHeight="1" x14ac:dyDescent="0.2">
      <c r="A18" s="918" t="s">
        <v>1188</v>
      </c>
      <c r="B18" s="74">
        <v>97</v>
      </c>
      <c r="C18" s="74">
        <v>39</v>
      </c>
      <c r="D18" s="74">
        <v>136</v>
      </c>
      <c r="E18" s="74">
        <v>131</v>
      </c>
      <c r="F18" s="74">
        <v>80</v>
      </c>
      <c r="G18" s="74">
        <v>211</v>
      </c>
      <c r="H18" s="74">
        <v>61</v>
      </c>
      <c r="I18" s="74">
        <v>24</v>
      </c>
      <c r="J18" s="74">
        <v>85</v>
      </c>
      <c r="K18" s="74">
        <f t="shared" si="0"/>
        <v>289</v>
      </c>
      <c r="L18" s="74">
        <f t="shared" si="1"/>
        <v>143</v>
      </c>
      <c r="M18" s="74">
        <f t="shared" si="2"/>
        <v>432</v>
      </c>
      <c r="N18" s="1215" t="s">
        <v>160</v>
      </c>
    </row>
    <row r="19" spans="1:14" s="917" customFormat="1" ht="19.5" customHeight="1" x14ac:dyDescent="0.2">
      <c r="A19" s="918" t="s">
        <v>212</v>
      </c>
      <c r="B19" s="74">
        <v>0</v>
      </c>
      <c r="C19" s="74">
        <v>0</v>
      </c>
      <c r="D19" s="74">
        <v>0</v>
      </c>
      <c r="E19" s="74">
        <v>65</v>
      </c>
      <c r="F19" s="74">
        <v>67</v>
      </c>
      <c r="G19" s="74">
        <v>132</v>
      </c>
      <c r="H19" s="74">
        <v>17</v>
      </c>
      <c r="I19" s="74">
        <v>51</v>
      </c>
      <c r="J19" s="74">
        <v>68</v>
      </c>
      <c r="K19" s="74">
        <f t="shared" si="0"/>
        <v>82</v>
      </c>
      <c r="L19" s="74">
        <f t="shared" si="1"/>
        <v>118</v>
      </c>
      <c r="M19" s="74">
        <f t="shared" si="2"/>
        <v>200</v>
      </c>
      <c r="N19" s="1374" t="s">
        <v>224</v>
      </c>
    </row>
    <row r="20" spans="1:14" s="917" customFormat="1" ht="19.5" customHeight="1" x14ac:dyDescent="0.2">
      <c r="A20" s="918" t="s">
        <v>210</v>
      </c>
      <c r="B20" s="74">
        <v>18</v>
      </c>
      <c r="C20" s="74">
        <v>11</v>
      </c>
      <c r="D20" s="74">
        <v>29</v>
      </c>
      <c r="E20" s="74">
        <v>202</v>
      </c>
      <c r="F20" s="74">
        <v>148</v>
      </c>
      <c r="G20" s="74">
        <v>350</v>
      </c>
      <c r="H20" s="74">
        <v>54</v>
      </c>
      <c r="I20" s="74">
        <v>27</v>
      </c>
      <c r="J20" s="74">
        <v>81</v>
      </c>
      <c r="K20" s="74">
        <f t="shared" si="0"/>
        <v>274</v>
      </c>
      <c r="L20" s="74">
        <f t="shared" si="1"/>
        <v>186</v>
      </c>
      <c r="M20" s="74">
        <f t="shared" si="2"/>
        <v>460</v>
      </c>
      <c r="N20" s="1215" t="s">
        <v>409</v>
      </c>
    </row>
    <row r="21" spans="1:14" s="917" customFormat="1" ht="19.5" customHeight="1" x14ac:dyDescent="0.2">
      <c r="A21" s="918" t="s">
        <v>255</v>
      </c>
      <c r="B21" s="74">
        <v>0</v>
      </c>
      <c r="C21" s="74">
        <v>0</v>
      </c>
      <c r="D21" s="74">
        <v>0</v>
      </c>
      <c r="E21" s="74">
        <v>120</v>
      </c>
      <c r="F21" s="74">
        <v>50</v>
      </c>
      <c r="G21" s="74">
        <v>170</v>
      </c>
      <c r="H21" s="74">
        <v>11</v>
      </c>
      <c r="I21" s="74">
        <v>2</v>
      </c>
      <c r="J21" s="74">
        <v>13</v>
      </c>
      <c r="K21" s="74">
        <f t="shared" si="0"/>
        <v>131</v>
      </c>
      <c r="L21" s="74">
        <f t="shared" si="1"/>
        <v>52</v>
      </c>
      <c r="M21" s="74">
        <f t="shared" si="2"/>
        <v>183</v>
      </c>
      <c r="N21" s="1374" t="s">
        <v>254</v>
      </c>
    </row>
    <row r="22" spans="1:14" s="917" customFormat="1" ht="19.5" customHeight="1" x14ac:dyDescent="0.2">
      <c r="A22" s="918" t="s">
        <v>833</v>
      </c>
      <c r="B22" s="74">
        <v>0</v>
      </c>
      <c r="C22" s="74">
        <v>0</v>
      </c>
      <c r="D22" s="74">
        <v>0</v>
      </c>
      <c r="E22" s="74">
        <v>0</v>
      </c>
      <c r="F22" s="74">
        <v>96</v>
      </c>
      <c r="G22" s="74">
        <v>96</v>
      </c>
      <c r="H22" s="74">
        <v>0</v>
      </c>
      <c r="I22" s="74">
        <v>0</v>
      </c>
      <c r="J22" s="74">
        <v>0</v>
      </c>
      <c r="K22" s="74">
        <f t="shared" si="0"/>
        <v>0</v>
      </c>
      <c r="L22" s="74">
        <f t="shared" si="1"/>
        <v>96</v>
      </c>
      <c r="M22" s="74">
        <f t="shared" si="2"/>
        <v>96</v>
      </c>
      <c r="N22" s="1215" t="s">
        <v>289</v>
      </c>
    </row>
    <row r="23" spans="1:14" s="917" customFormat="1" ht="19.5" customHeight="1" x14ac:dyDescent="0.2">
      <c r="A23" s="15" t="s">
        <v>39</v>
      </c>
      <c r="B23" s="74">
        <v>11</v>
      </c>
      <c r="C23" s="74">
        <v>11</v>
      </c>
      <c r="D23" s="74">
        <v>22</v>
      </c>
      <c r="E23" s="74">
        <v>185</v>
      </c>
      <c r="F23" s="74">
        <v>75</v>
      </c>
      <c r="G23" s="74">
        <v>260</v>
      </c>
      <c r="H23" s="74">
        <v>63</v>
      </c>
      <c r="I23" s="74">
        <v>39</v>
      </c>
      <c r="J23" s="74">
        <v>102</v>
      </c>
      <c r="K23" s="74">
        <f t="shared" si="0"/>
        <v>259</v>
      </c>
      <c r="L23" s="74">
        <f t="shared" si="1"/>
        <v>125</v>
      </c>
      <c r="M23" s="74">
        <f t="shared" si="2"/>
        <v>384</v>
      </c>
      <c r="N23" s="1215" t="s">
        <v>442</v>
      </c>
    </row>
    <row r="24" spans="1:14" s="917" customFormat="1" ht="19.5" customHeight="1" x14ac:dyDescent="0.2">
      <c r="A24" s="918" t="s">
        <v>751</v>
      </c>
      <c r="B24" s="74">
        <v>0</v>
      </c>
      <c r="C24" s="74">
        <v>0</v>
      </c>
      <c r="D24" s="74">
        <v>0</v>
      </c>
      <c r="E24" s="74">
        <v>22</v>
      </c>
      <c r="F24" s="74">
        <v>15</v>
      </c>
      <c r="G24" s="74">
        <v>37</v>
      </c>
      <c r="H24" s="74">
        <v>4</v>
      </c>
      <c r="I24" s="74">
        <v>1</v>
      </c>
      <c r="J24" s="74">
        <v>5</v>
      </c>
      <c r="K24" s="74">
        <f t="shared" si="0"/>
        <v>26</v>
      </c>
      <c r="L24" s="74">
        <f t="shared" si="1"/>
        <v>16</v>
      </c>
      <c r="M24" s="74">
        <f t="shared" si="2"/>
        <v>42</v>
      </c>
      <c r="N24" s="1215" t="s">
        <v>752</v>
      </c>
    </row>
    <row r="25" spans="1:14" s="917" customFormat="1" ht="19.5" customHeight="1" x14ac:dyDescent="0.2">
      <c r="A25" s="918" t="s">
        <v>1208</v>
      </c>
      <c r="B25" s="74">
        <v>40</v>
      </c>
      <c r="C25" s="74">
        <v>22</v>
      </c>
      <c r="D25" s="74">
        <v>62</v>
      </c>
      <c r="E25" s="74">
        <v>84</v>
      </c>
      <c r="F25" s="74">
        <v>37</v>
      </c>
      <c r="G25" s="74">
        <v>121</v>
      </c>
      <c r="H25" s="74">
        <v>39</v>
      </c>
      <c r="I25" s="74">
        <v>26</v>
      </c>
      <c r="J25" s="74">
        <v>65</v>
      </c>
      <c r="K25" s="74">
        <f t="shared" si="0"/>
        <v>163</v>
      </c>
      <c r="L25" s="74">
        <f t="shared" si="1"/>
        <v>85</v>
      </c>
      <c r="M25" s="74">
        <f t="shared" si="2"/>
        <v>248</v>
      </c>
      <c r="N25" s="1215" t="s">
        <v>124</v>
      </c>
    </row>
    <row r="26" spans="1:14" s="917" customFormat="1" ht="19.5" customHeight="1" x14ac:dyDescent="0.2">
      <c r="A26" s="296" t="s">
        <v>449</v>
      </c>
      <c r="B26" s="76">
        <v>0</v>
      </c>
      <c r="C26" s="76">
        <v>0</v>
      </c>
      <c r="D26" s="76">
        <v>0</v>
      </c>
      <c r="E26" s="76">
        <v>19</v>
      </c>
      <c r="F26" s="76">
        <v>9</v>
      </c>
      <c r="G26" s="76">
        <v>28</v>
      </c>
      <c r="H26" s="76">
        <v>0</v>
      </c>
      <c r="I26" s="76">
        <v>0</v>
      </c>
      <c r="J26" s="76">
        <v>0</v>
      </c>
      <c r="K26" s="74">
        <f t="shared" si="0"/>
        <v>19</v>
      </c>
      <c r="L26" s="74">
        <f t="shared" si="1"/>
        <v>9</v>
      </c>
      <c r="M26" s="74">
        <f t="shared" si="2"/>
        <v>28</v>
      </c>
      <c r="N26" s="1390" t="s">
        <v>939</v>
      </c>
    </row>
    <row r="27" spans="1:14" s="917" customFormat="1" ht="19.5" customHeight="1" x14ac:dyDescent="0.2">
      <c r="A27" s="1536" t="s">
        <v>201</v>
      </c>
      <c r="B27" s="96">
        <v>0</v>
      </c>
      <c r="C27" s="96">
        <v>0</v>
      </c>
      <c r="D27" s="96">
        <v>0</v>
      </c>
      <c r="E27" s="96">
        <v>23</v>
      </c>
      <c r="F27" s="96">
        <v>3</v>
      </c>
      <c r="G27" s="96">
        <v>26</v>
      </c>
      <c r="H27" s="96">
        <v>44</v>
      </c>
      <c r="I27" s="96">
        <v>4</v>
      </c>
      <c r="J27" s="96">
        <v>48</v>
      </c>
      <c r="K27" s="74">
        <f t="shared" si="0"/>
        <v>67</v>
      </c>
      <c r="L27" s="74">
        <f t="shared" si="1"/>
        <v>7</v>
      </c>
      <c r="M27" s="74">
        <f t="shared" si="2"/>
        <v>74</v>
      </c>
      <c r="N27" s="1390" t="s">
        <v>290</v>
      </c>
    </row>
    <row r="28" spans="1:14" s="2052" customFormat="1" ht="19.5" customHeight="1" x14ac:dyDescent="0.2">
      <c r="A28" s="2042" t="s">
        <v>451</v>
      </c>
      <c r="B28" s="96">
        <v>0</v>
      </c>
      <c r="C28" s="96">
        <v>0</v>
      </c>
      <c r="D28" s="96">
        <v>0</v>
      </c>
      <c r="E28" s="96">
        <v>8</v>
      </c>
      <c r="F28" s="96">
        <v>1</v>
      </c>
      <c r="G28" s="96">
        <v>9</v>
      </c>
      <c r="H28" s="96">
        <v>0</v>
      </c>
      <c r="I28" s="96">
        <v>0</v>
      </c>
      <c r="J28" s="96">
        <v>0</v>
      </c>
      <c r="K28" s="74">
        <f t="shared" si="0"/>
        <v>8</v>
      </c>
      <c r="L28" s="74">
        <f t="shared" si="1"/>
        <v>1</v>
      </c>
      <c r="M28" s="74">
        <f t="shared" si="2"/>
        <v>9</v>
      </c>
      <c r="N28" s="1400" t="s">
        <v>452</v>
      </c>
    </row>
    <row r="29" spans="1:14" s="917" customFormat="1" ht="19.5" customHeight="1" thickBot="1" x14ac:dyDescent="0.25">
      <c r="A29" s="1562" t="s">
        <v>41</v>
      </c>
      <c r="B29" s="2609">
        <v>0</v>
      </c>
      <c r="C29" s="2609">
        <v>0</v>
      </c>
      <c r="D29" s="2609">
        <v>0</v>
      </c>
      <c r="E29" s="2609">
        <v>33</v>
      </c>
      <c r="F29" s="2609">
        <v>30</v>
      </c>
      <c r="G29" s="2609">
        <v>63</v>
      </c>
      <c r="H29" s="2609">
        <v>0</v>
      </c>
      <c r="I29" s="2609">
        <v>0</v>
      </c>
      <c r="J29" s="2609">
        <v>0</v>
      </c>
      <c r="K29" s="74">
        <f t="shared" si="0"/>
        <v>33</v>
      </c>
      <c r="L29" s="74">
        <f t="shared" si="1"/>
        <v>30</v>
      </c>
      <c r="M29" s="74">
        <f t="shared" si="2"/>
        <v>63</v>
      </c>
      <c r="N29" s="1390" t="s">
        <v>144</v>
      </c>
    </row>
    <row r="30" spans="1:14" ht="28.5" customHeight="1" thickBot="1" x14ac:dyDescent="0.25">
      <c r="A30" s="67" t="s">
        <v>87</v>
      </c>
      <c r="B30" s="2606">
        <f>SUM(B8:B29)</f>
        <v>222</v>
      </c>
      <c r="C30" s="2606">
        <f t="shared" ref="C30:J30" si="3">SUM(C8:C29)</f>
        <v>158</v>
      </c>
      <c r="D30" s="2606">
        <f t="shared" si="3"/>
        <v>380</v>
      </c>
      <c r="E30" s="2606">
        <f t="shared" si="3"/>
        <v>1369</v>
      </c>
      <c r="F30" s="2606">
        <f t="shared" si="3"/>
        <v>1032</v>
      </c>
      <c r="G30" s="2606">
        <f t="shared" si="3"/>
        <v>2401</v>
      </c>
      <c r="H30" s="2606">
        <f t="shared" si="3"/>
        <v>456</v>
      </c>
      <c r="I30" s="2606">
        <f t="shared" si="3"/>
        <v>316</v>
      </c>
      <c r="J30" s="2606">
        <f t="shared" si="3"/>
        <v>772</v>
      </c>
      <c r="K30" s="2606">
        <f t="shared" ref="K30" si="4">SUM(B30,E30,H30)</f>
        <v>2047</v>
      </c>
      <c r="L30" s="2606">
        <f t="shared" ref="L30" si="5">SUM(C30,F30,I30)</f>
        <v>1506</v>
      </c>
      <c r="M30" s="2606">
        <f t="shared" ref="M30" si="6">SUM(K30:L30)</f>
        <v>3553</v>
      </c>
      <c r="N30" s="1581" t="s">
        <v>1209</v>
      </c>
    </row>
    <row r="31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293"/>
  <sheetViews>
    <sheetView rightToLeft="1" view="pageBreakPreview" topLeftCell="A229" zoomScale="80" zoomScaleNormal="100" zoomScaleSheetLayoutView="80" workbookViewId="0">
      <selection activeCell="A225" sqref="A225:R252"/>
    </sheetView>
  </sheetViews>
  <sheetFormatPr defaultRowHeight="12.75" x14ac:dyDescent="0.2"/>
  <cols>
    <col min="1" max="1" width="10.140625" customWidth="1"/>
    <col min="2" max="2" width="15.140625" customWidth="1"/>
    <col min="3" max="3" width="19" customWidth="1"/>
    <col min="4" max="4" width="7.140625" customWidth="1"/>
    <col min="5" max="15" width="6.85546875" customWidth="1"/>
    <col min="16" max="16" width="23.7109375" customWidth="1"/>
    <col min="17" max="17" width="20.7109375" customWidth="1"/>
    <col min="18" max="18" width="18.42578125" customWidth="1"/>
  </cols>
  <sheetData>
    <row r="1" spans="1:18" ht="18.75" customHeight="1" x14ac:dyDescent="0.2">
      <c r="A1" s="3188" t="s">
        <v>2414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21" customHeight="1" x14ac:dyDescent="0.2">
      <c r="A2" s="3188" t="s">
        <v>2415</v>
      </c>
      <c r="B2" s="3188"/>
      <c r="C2" s="3188"/>
      <c r="D2" s="3188"/>
      <c r="E2" s="3188"/>
      <c r="F2" s="3188"/>
      <c r="G2" s="3188"/>
      <c r="H2" s="3188"/>
      <c r="I2" s="3188"/>
      <c r="J2" s="3188"/>
      <c r="K2" s="3188"/>
      <c r="L2" s="3188"/>
      <c r="M2" s="3188"/>
      <c r="N2" s="3188"/>
      <c r="O2" s="3188"/>
      <c r="P2" s="3188"/>
      <c r="Q2" s="3188"/>
      <c r="R2" s="3188"/>
    </row>
    <row r="3" spans="1:18" ht="18" customHeight="1" thickBot="1" x14ac:dyDescent="0.25">
      <c r="A3" s="908" t="s">
        <v>2729</v>
      </c>
      <c r="B3" s="917"/>
      <c r="C3" s="917"/>
      <c r="D3" s="917"/>
      <c r="E3" s="917"/>
      <c r="F3" s="917"/>
      <c r="G3" s="917"/>
      <c r="H3" s="917"/>
      <c r="I3" s="917"/>
      <c r="J3" s="917"/>
      <c r="K3" s="917"/>
      <c r="L3" s="917"/>
      <c r="M3" s="917"/>
      <c r="N3" s="917"/>
      <c r="O3" s="917"/>
      <c r="P3" s="917"/>
      <c r="Q3" s="3042" t="s">
        <v>2730</v>
      </c>
      <c r="R3" s="3042"/>
    </row>
    <row r="4" spans="1:18" ht="18" customHeight="1" thickTop="1" x14ac:dyDescent="0.25">
      <c r="A4" s="3336" t="s">
        <v>44</v>
      </c>
      <c r="B4" s="3194" t="s">
        <v>86</v>
      </c>
      <c r="C4" s="3338" t="s">
        <v>45</v>
      </c>
      <c r="D4" s="3338" t="s">
        <v>33</v>
      </c>
      <c r="E4" s="3338"/>
      <c r="F4" s="3338"/>
      <c r="G4" s="3338" t="s">
        <v>1</v>
      </c>
      <c r="H4" s="3338"/>
      <c r="I4" s="3338"/>
      <c r="J4" s="3338" t="s">
        <v>2</v>
      </c>
      <c r="K4" s="3338"/>
      <c r="L4" s="3338"/>
      <c r="M4" s="3301" t="s">
        <v>31</v>
      </c>
      <c r="N4" s="3301"/>
      <c r="O4" s="3301"/>
      <c r="P4" s="3340" t="s">
        <v>99</v>
      </c>
      <c r="Q4" s="3221" t="s">
        <v>126</v>
      </c>
      <c r="R4" s="3218" t="s">
        <v>253</v>
      </c>
    </row>
    <row r="5" spans="1:18" ht="15.75" x14ac:dyDescent="0.2">
      <c r="A5" s="3190"/>
      <c r="B5" s="3224"/>
      <c r="C5" s="3235"/>
      <c r="D5" s="3240" t="s">
        <v>94</v>
      </c>
      <c r="E5" s="3240"/>
      <c r="F5" s="3240"/>
      <c r="G5" s="3240" t="s">
        <v>95</v>
      </c>
      <c r="H5" s="3240"/>
      <c r="I5" s="3240"/>
      <c r="J5" s="3240" t="s">
        <v>96</v>
      </c>
      <c r="K5" s="3240"/>
      <c r="L5" s="3240"/>
      <c r="M5" s="2827" t="s">
        <v>116</v>
      </c>
      <c r="N5" s="2827"/>
      <c r="O5" s="2827"/>
      <c r="P5" s="3276"/>
      <c r="Q5" s="3222"/>
      <c r="R5" s="3219"/>
    </row>
    <row r="6" spans="1:18" ht="15" x14ac:dyDescent="0.2">
      <c r="A6" s="3190"/>
      <c r="B6" s="3224"/>
      <c r="C6" s="3235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76"/>
      <c r="Q6" s="3222"/>
      <c r="R6" s="3219"/>
    </row>
    <row r="7" spans="1:18" ht="13.5" thickBot="1" x14ac:dyDescent="0.25">
      <c r="A7" s="3337"/>
      <c r="B7" s="3225"/>
      <c r="C7" s="333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79" t="s">
        <v>181</v>
      </c>
      <c r="N7" s="79" t="s">
        <v>182</v>
      </c>
      <c r="O7" s="79" t="s">
        <v>183</v>
      </c>
      <c r="P7" s="3341"/>
      <c r="Q7" s="3223"/>
      <c r="R7" s="3220"/>
    </row>
    <row r="8" spans="1:18" ht="28.5" customHeight="1" x14ac:dyDescent="0.2">
      <c r="A8" s="3373" t="s">
        <v>34</v>
      </c>
      <c r="B8" s="1214" t="s">
        <v>297</v>
      </c>
      <c r="C8" s="1214" t="s">
        <v>297</v>
      </c>
      <c r="D8" s="12">
        <v>0</v>
      </c>
      <c r="E8" s="12">
        <v>0</v>
      </c>
      <c r="F8" s="12">
        <v>0</v>
      </c>
      <c r="G8" s="12">
        <v>8</v>
      </c>
      <c r="H8" s="12">
        <v>2</v>
      </c>
      <c r="I8" s="12">
        <v>10</v>
      </c>
      <c r="J8" s="12">
        <v>0</v>
      </c>
      <c r="K8" s="12">
        <v>1</v>
      </c>
      <c r="L8" s="12">
        <v>1</v>
      </c>
      <c r="M8" s="12">
        <f t="shared" ref="M8:O50" si="0">SUM(J8,G8,D8)</f>
        <v>8</v>
      </c>
      <c r="N8" s="12">
        <f t="shared" si="0"/>
        <v>3</v>
      </c>
      <c r="O8" s="12">
        <f t="shared" si="0"/>
        <v>11</v>
      </c>
      <c r="P8" s="1386" t="s">
        <v>1858</v>
      </c>
      <c r="Q8" s="1386" t="s">
        <v>1858</v>
      </c>
      <c r="R8" s="3373" t="s">
        <v>128</v>
      </c>
    </row>
    <row r="9" spans="1:18" ht="29.25" customHeight="1" x14ac:dyDescent="0.2">
      <c r="A9" s="3374"/>
      <c r="B9" s="1214" t="s">
        <v>1178</v>
      </c>
      <c r="C9" s="1214" t="s">
        <v>1178</v>
      </c>
      <c r="D9" s="12">
        <v>0</v>
      </c>
      <c r="E9" s="12">
        <v>0</v>
      </c>
      <c r="F9" s="12">
        <v>0</v>
      </c>
      <c r="G9" s="12">
        <v>1</v>
      </c>
      <c r="H9" s="12">
        <v>5</v>
      </c>
      <c r="I9" s="12">
        <v>6</v>
      </c>
      <c r="J9" s="12">
        <v>0</v>
      </c>
      <c r="K9" s="12">
        <v>0</v>
      </c>
      <c r="L9" s="12">
        <v>0</v>
      </c>
      <c r="M9" s="12">
        <f t="shared" ref="M9:M15" si="1">SUM(J9,G9,D9)</f>
        <v>1</v>
      </c>
      <c r="N9" s="12">
        <f t="shared" ref="N9:N15" si="2">SUM(K9,H9,E9)</f>
        <v>5</v>
      </c>
      <c r="O9" s="12">
        <f t="shared" ref="O9:O15" si="3">SUM(L9,I9,F9)</f>
        <v>6</v>
      </c>
      <c r="P9" s="1386" t="s">
        <v>1667</v>
      </c>
      <c r="Q9" s="1386" t="s">
        <v>1667</v>
      </c>
      <c r="R9" s="3374"/>
    </row>
    <row r="10" spans="1:18" ht="19.5" customHeight="1" x14ac:dyDescent="0.2">
      <c r="A10" s="3374"/>
      <c r="B10" s="1214" t="s">
        <v>304</v>
      </c>
      <c r="C10" s="1214" t="s">
        <v>304</v>
      </c>
      <c r="D10" s="12">
        <v>0</v>
      </c>
      <c r="E10" s="12">
        <v>0</v>
      </c>
      <c r="F10" s="12">
        <v>0</v>
      </c>
      <c r="G10" s="12">
        <v>0</v>
      </c>
      <c r="H10" s="12">
        <v>10</v>
      </c>
      <c r="I10" s="12">
        <v>10</v>
      </c>
      <c r="J10" s="12">
        <v>4</v>
      </c>
      <c r="K10" s="12">
        <v>3</v>
      </c>
      <c r="L10" s="12">
        <v>7</v>
      </c>
      <c r="M10" s="12">
        <f t="shared" si="1"/>
        <v>4</v>
      </c>
      <c r="N10" s="12">
        <f t="shared" si="2"/>
        <v>13</v>
      </c>
      <c r="O10" s="12">
        <f t="shared" si="3"/>
        <v>17</v>
      </c>
      <c r="P10" s="1386" t="s">
        <v>1859</v>
      </c>
      <c r="Q10" s="1386" t="s">
        <v>1859</v>
      </c>
      <c r="R10" s="3374"/>
    </row>
    <row r="11" spans="1:18" ht="27.75" customHeight="1" x14ac:dyDescent="0.2">
      <c r="A11" s="3374"/>
      <c r="B11" s="1214" t="s">
        <v>309</v>
      </c>
      <c r="C11" s="1214" t="s">
        <v>491</v>
      </c>
      <c r="D11" s="12">
        <v>2</v>
      </c>
      <c r="E11" s="12">
        <v>13</v>
      </c>
      <c r="F11" s="12">
        <v>15</v>
      </c>
      <c r="G11" s="12">
        <v>0</v>
      </c>
      <c r="H11" s="12">
        <v>1</v>
      </c>
      <c r="I11" s="12">
        <v>1</v>
      </c>
      <c r="J11" s="12">
        <v>0</v>
      </c>
      <c r="K11" s="12">
        <v>0</v>
      </c>
      <c r="L11" s="12">
        <v>0</v>
      </c>
      <c r="M11" s="12">
        <f t="shared" si="1"/>
        <v>2</v>
      </c>
      <c r="N11" s="12">
        <f t="shared" si="2"/>
        <v>14</v>
      </c>
      <c r="O11" s="12">
        <f t="shared" si="3"/>
        <v>16</v>
      </c>
      <c r="P11" s="1386" t="s">
        <v>1860</v>
      </c>
      <c r="Q11" s="1386" t="s">
        <v>1660</v>
      </c>
      <c r="R11" s="3374"/>
    </row>
    <row r="12" spans="1:18" ht="19.5" customHeight="1" x14ac:dyDescent="0.2">
      <c r="A12" s="3374"/>
      <c r="B12" s="1214" t="s">
        <v>342</v>
      </c>
      <c r="C12" s="1214" t="s">
        <v>342</v>
      </c>
      <c r="D12" s="12">
        <v>0</v>
      </c>
      <c r="E12" s="12">
        <v>0</v>
      </c>
      <c r="F12" s="12">
        <v>0</v>
      </c>
      <c r="G12" s="12">
        <v>0</v>
      </c>
      <c r="H12" s="12">
        <v>6</v>
      </c>
      <c r="I12" s="12">
        <v>6</v>
      </c>
      <c r="J12" s="12">
        <v>0</v>
      </c>
      <c r="K12" s="12">
        <v>0</v>
      </c>
      <c r="L12" s="12">
        <v>0</v>
      </c>
      <c r="M12" s="12">
        <f t="shared" si="1"/>
        <v>0</v>
      </c>
      <c r="N12" s="12">
        <f t="shared" si="2"/>
        <v>6</v>
      </c>
      <c r="O12" s="12">
        <f t="shared" si="3"/>
        <v>6</v>
      </c>
      <c r="P12" s="1386" t="s">
        <v>1861</v>
      </c>
      <c r="Q12" s="1386" t="s">
        <v>312</v>
      </c>
      <c r="R12" s="3374"/>
    </row>
    <row r="13" spans="1:18" s="2052" customFormat="1" ht="18.75" customHeight="1" x14ac:dyDescent="0.2">
      <c r="A13" s="3374"/>
      <c r="B13" s="1214" t="s">
        <v>47</v>
      </c>
      <c r="C13" s="1214" t="s">
        <v>47</v>
      </c>
      <c r="D13" s="12">
        <v>0</v>
      </c>
      <c r="E13" s="12">
        <v>0</v>
      </c>
      <c r="F13" s="12">
        <v>0</v>
      </c>
      <c r="G13" s="12">
        <v>1</v>
      </c>
      <c r="H13" s="12">
        <v>3</v>
      </c>
      <c r="I13" s="12">
        <v>4</v>
      </c>
      <c r="J13" s="12">
        <v>0</v>
      </c>
      <c r="K13" s="12">
        <v>0</v>
      </c>
      <c r="L13" s="12">
        <v>0</v>
      </c>
      <c r="M13" s="12">
        <f t="shared" si="1"/>
        <v>1</v>
      </c>
      <c r="N13" s="12">
        <f t="shared" si="2"/>
        <v>3</v>
      </c>
      <c r="O13" s="12">
        <f t="shared" si="3"/>
        <v>4</v>
      </c>
      <c r="P13" s="1012" t="s">
        <v>129</v>
      </c>
      <c r="Q13" s="1012" t="s">
        <v>129</v>
      </c>
      <c r="R13" s="3374"/>
    </row>
    <row r="14" spans="1:18" s="2052" customFormat="1" ht="44.25" customHeight="1" x14ac:dyDescent="0.2">
      <c r="A14" s="3374"/>
      <c r="B14" s="2075" t="s">
        <v>2392</v>
      </c>
      <c r="C14" s="2075" t="s">
        <v>2392</v>
      </c>
      <c r="D14" s="12">
        <v>3</v>
      </c>
      <c r="E14" s="12">
        <v>10</v>
      </c>
      <c r="F14" s="12">
        <v>13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f t="shared" si="1"/>
        <v>3</v>
      </c>
      <c r="N14" s="12">
        <f t="shared" si="2"/>
        <v>10</v>
      </c>
      <c r="O14" s="12">
        <f t="shared" si="3"/>
        <v>13</v>
      </c>
      <c r="P14" s="1012" t="s">
        <v>469</v>
      </c>
      <c r="Q14" s="1012" t="s">
        <v>469</v>
      </c>
      <c r="R14" s="3374"/>
    </row>
    <row r="15" spans="1:18" s="2052" customFormat="1" ht="30" customHeight="1" x14ac:dyDescent="0.2">
      <c r="A15" s="3209"/>
      <c r="B15" s="1214" t="s">
        <v>387</v>
      </c>
      <c r="C15" s="1214" t="s">
        <v>387</v>
      </c>
      <c r="D15" s="12">
        <v>0</v>
      </c>
      <c r="E15" s="12">
        <v>6</v>
      </c>
      <c r="F15" s="12">
        <v>6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f t="shared" si="1"/>
        <v>0</v>
      </c>
      <c r="N15" s="12">
        <f t="shared" si="2"/>
        <v>6</v>
      </c>
      <c r="O15" s="12">
        <f t="shared" si="3"/>
        <v>6</v>
      </c>
      <c r="P15" s="1554" t="s">
        <v>2589</v>
      </c>
      <c r="Q15" s="1554" t="s">
        <v>2589</v>
      </c>
      <c r="R15" s="3209"/>
    </row>
    <row r="16" spans="1:18" ht="18.75" customHeight="1" x14ac:dyDescent="0.2">
      <c r="A16" s="3385" t="s">
        <v>92</v>
      </c>
      <c r="B16" s="3385"/>
      <c r="C16" s="3385"/>
      <c r="D16" s="12">
        <f>SUM(D8:D15)</f>
        <v>5</v>
      </c>
      <c r="E16" s="12">
        <f t="shared" ref="E16:O16" si="4">SUM(E8:E15)</f>
        <v>29</v>
      </c>
      <c r="F16" s="12">
        <f t="shared" si="4"/>
        <v>34</v>
      </c>
      <c r="G16" s="12">
        <f t="shared" si="4"/>
        <v>10</v>
      </c>
      <c r="H16" s="12">
        <f t="shared" si="4"/>
        <v>27</v>
      </c>
      <c r="I16" s="12">
        <f t="shared" si="4"/>
        <v>37</v>
      </c>
      <c r="J16" s="12">
        <f t="shared" si="4"/>
        <v>4</v>
      </c>
      <c r="K16" s="12">
        <f t="shared" si="4"/>
        <v>4</v>
      </c>
      <c r="L16" s="12">
        <f t="shared" si="4"/>
        <v>8</v>
      </c>
      <c r="M16" s="12">
        <f t="shared" si="4"/>
        <v>19</v>
      </c>
      <c r="N16" s="12">
        <f t="shared" si="4"/>
        <v>60</v>
      </c>
      <c r="O16" s="12">
        <f t="shared" si="4"/>
        <v>79</v>
      </c>
      <c r="P16" s="3351" t="s">
        <v>130</v>
      </c>
      <c r="Q16" s="3351"/>
      <c r="R16" s="3351"/>
    </row>
    <row r="17" spans="1:18" ht="15.75" customHeight="1" x14ac:dyDescent="0.2">
      <c r="A17" s="3208" t="s">
        <v>427</v>
      </c>
      <c r="B17" s="3208" t="s">
        <v>504</v>
      </c>
      <c r="C17" s="1280" t="s">
        <v>504</v>
      </c>
      <c r="D17" s="12">
        <v>0</v>
      </c>
      <c r="E17" s="12">
        <v>0</v>
      </c>
      <c r="F17" s="12">
        <v>0</v>
      </c>
      <c r="G17" s="12">
        <v>4</v>
      </c>
      <c r="H17" s="12">
        <v>12</v>
      </c>
      <c r="I17" s="12">
        <v>16</v>
      </c>
      <c r="J17" s="12">
        <v>0</v>
      </c>
      <c r="K17" s="12">
        <v>0</v>
      </c>
      <c r="L17" s="12">
        <v>0</v>
      </c>
      <c r="M17" s="12">
        <f t="shared" si="0"/>
        <v>4</v>
      </c>
      <c r="N17" s="12">
        <f t="shared" si="0"/>
        <v>12</v>
      </c>
      <c r="O17" s="12">
        <f t="shared" si="0"/>
        <v>16</v>
      </c>
      <c r="P17" s="1388" t="s">
        <v>1862</v>
      </c>
      <c r="Q17" s="3375" t="s">
        <v>1862</v>
      </c>
      <c r="R17" s="3375" t="s">
        <v>428</v>
      </c>
    </row>
    <row r="18" spans="1:18" ht="35.25" customHeight="1" x14ac:dyDescent="0.2">
      <c r="A18" s="3374"/>
      <c r="B18" s="3209"/>
      <c r="C18" s="1281" t="s">
        <v>507</v>
      </c>
      <c r="D18" s="12">
        <v>0</v>
      </c>
      <c r="E18" s="12">
        <v>0</v>
      </c>
      <c r="F18" s="12">
        <v>0</v>
      </c>
      <c r="G18" s="12">
        <v>6</v>
      </c>
      <c r="H18" s="12">
        <v>13</v>
      </c>
      <c r="I18" s="12">
        <v>19</v>
      </c>
      <c r="J18" s="12">
        <v>0</v>
      </c>
      <c r="K18" s="12">
        <v>0</v>
      </c>
      <c r="L18" s="12">
        <v>0</v>
      </c>
      <c r="M18" s="12">
        <f t="shared" si="0"/>
        <v>6</v>
      </c>
      <c r="N18" s="12">
        <f t="shared" si="0"/>
        <v>13</v>
      </c>
      <c r="O18" s="12">
        <f t="shared" si="0"/>
        <v>19</v>
      </c>
      <c r="P18" s="1386" t="s">
        <v>1863</v>
      </c>
      <c r="Q18" s="3368"/>
      <c r="R18" s="3367"/>
    </row>
    <row r="19" spans="1:18" ht="17.25" customHeight="1" x14ac:dyDescent="0.2">
      <c r="A19" s="3374"/>
      <c r="B19" s="3383" t="s">
        <v>46</v>
      </c>
      <c r="C19" s="3383"/>
      <c r="D19" s="12">
        <f t="shared" ref="D19:L19" si="5">SUM(D17:D18)</f>
        <v>0</v>
      </c>
      <c r="E19" s="12">
        <f t="shared" si="5"/>
        <v>0</v>
      </c>
      <c r="F19" s="12">
        <f t="shared" si="5"/>
        <v>0</v>
      </c>
      <c r="G19" s="12">
        <f>SUM(G17:G18)</f>
        <v>10</v>
      </c>
      <c r="H19" s="12">
        <f t="shared" ref="H19:I19" si="6">SUM(H17:H18)</f>
        <v>25</v>
      </c>
      <c r="I19" s="12">
        <f t="shared" si="6"/>
        <v>35</v>
      </c>
      <c r="J19" s="12">
        <f t="shared" si="5"/>
        <v>0</v>
      </c>
      <c r="K19" s="12">
        <f t="shared" si="5"/>
        <v>0</v>
      </c>
      <c r="L19" s="12">
        <f t="shared" si="5"/>
        <v>0</v>
      </c>
      <c r="M19" s="12">
        <f t="shared" si="0"/>
        <v>10</v>
      </c>
      <c r="N19" s="12">
        <f t="shared" si="0"/>
        <v>25</v>
      </c>
      <c r="O19" s="12">
        <f t="shared" si="0"/>
        <v>35</v>
      </c>
      <c r="P19" s="3351" t="s">
        <v>133</v>
      </c>
      <c r="Q19" s="3351"/>
      <c r="R19" s="3367"/>
    </row>
    <row r="20" spans="1:18" ht="19.5" customHeight="1" x14ac:dyDescent="0.2">
      <c r="A20" s="3374"/>
      <c r="B20" s="1280" t="s">
        <v>50</v>
      </c>
      <c r="C20" s="1280" t="s">
        <v>50</v>
      </c>
      <c r="D20" s="12">
        <v>0</v>
      </c>
      <c r="E20" s="12">
        <v>0</v>
      </c>
      <c r="F20" s="12">
        <v>0</v>
      </c>
      <c r="G20" s="12">
        <v>12</v>
      </c>
      <c r="H20" s="12">
        <v>4</v>
      </c>
      <c r="I20" s="12">
        <v>16</v>
      </c>
      <c r="J20" s="12">
        <v>2</v>
      </c>
      <c r="K20" s="12">
        <v>0</v>
      </c>
      <c r="L20" s="12">
        <v>2</v>
      </c>
      <c r="M20" s="12">
        <f t="shared" si="0"/>
        <v>14</v>
      </c>
      <c r="N20" s="12">
        <f t="shared" si="0"/>
        <v>4</v>
      </c>
      <c r="O20" s="12">
        <f t="shared" si="0"/>
        <v>18</v>
      </c>
      <c r="P20" s="1386" t="s">
        <v>1862</v>
      </c>
      <c r="Q20" s="1386" t="s">
        <v>1862</v>
      </c>
      <c r="R20" s="3367"/>
    </row>
    <row r="21" spans="1:18" ht="31.5" customHeight="1" x14ac:dyDescent="0.2">
      <c r="A21" s="3374"/>
      <c r="B21" s="3208" t="s">
        <v>1723</v>
      </c>
      <c r="C21" s="1280" t="s">
        <v>1723</v>
      </c>
      <c r="D21" s="12">
        <v>0</v>
      </c>
      <c r="E21" s="12">
        <v>0</v>
      </c>
      <c r="F21" s="12">
        <v>0</v>
      </c>
      <c r="G21" s="12">
        <v>14</v>
      </c>
      <c r="H21" s="12">
        <v>10</v>
      </c>
      <c r="I21" s="12">
        <v>24</v>
      </c>
      <c r="J21" s="12">
        <v>1</v>
      </c>
      <c r="K21" s="12">
        <v>0</v>
      </c>
      <c r="L21" s="12">
        <v>1</v>
      </c>
      <c r="M21" s="12">
        <f t="shared" si="0"/>
        <v>15</v>
      </c>
      <c r="N21" s="12">
        <f t="shared" si="0"/>
        <v>10</v>
      </c>
      <c r="O21" s="12">
        <f t="shared" si="0"/>
        <v>25</v>
      </c>
      <c r="P21" s="1386" t="s">
        <v>1863</v>
      </c>
      <c r="Q21" s="3354" t="s">
        <v>1863</v>
      </c>
      <c r="R21" s="3367"/>
    </row>
    <row r="22" spans="1:18" s="2052" customFormat="1" ht="29.25" customHeight="1" x14ac:dyDescent="0.2">
      <c r="A22" s="3374"/>
      <c r="B22" s="3209"/>
      <c r="C22" s="1280" t="s">
        <v>2397</v>
      </c>
      <c r="D22" s="12">
        <v>3</v>
      </c>
      <c r="E22" s="12">
        <v>3</v>
      </c>
      <c r="F22" s="12">
        <v>6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f t="shared" ref="M22" si="7">SUM(J22,G22,D22)</f>
        <v>3</v>
      </c>
      <c r="N22" s="12">
        <f t="shared" ref="N22" si="8">SUM(K22,H22,E22)</f>
        <v>3</v>
      </c>
      <c r="O22" s="12">
        <f t="shared" ref="O22" si="9">SUM(L22,I22,F22)</f>
        <v>6</v>
      </c>
      <c r="P22" s="1386" t="s">
        <v>2581</v>
      </c>
      <c r="Q22" s="3356"/>
      <c r="R22" s="3367"/>
    </row>
    <row r="23" spans="1:18" s="2052" customFormat="1" ht="16.5" customHeight="1" x14ac:dyDescent="0.2">
      <c r="A23" s="3374"/>
      <c r="B23" s="3383" t="s">
        <v>46</v>
      </c>
      <c r="C23" s="3383"/>
      <c r="D23" s="12">
        <f>SUM(D21:D22)</f>
        <v>3</v>
      </c>
      <c r="E23" s="12">
        <f t="shared" ref="E23:O23" si="10">SUM(E21:E22)</f>
        <v>3</v>
      </c>
      <c r="F23" s="12">
        <f t="shared" si="10"/>
        <v>6</v>
      </c>
      <c r="G23" s="12">
        <f t="shared" si="10"/>
        <v>14</v>
      </c>
      <c r="H23" s="12">
        <f t="shared" si="10"/>
        <v>10</v>
      </c>
      <c r="I23" s="12">
        <f t="shared" si="10"/>
        <v>24</v>
      </c>
      <c r="J23" s="12">
        <f t="shared" si="10"/>
        <v>1</v>
      </c>
      <c r="K23" s="12">
        <f t="shared" si="10"/>
        <v>0</v>
      </c>
      <c r="L23" s="12">
        <f t="shared" si="10"/>
        <v>1</v>
      </c>
      <c r="M23" s="12">
        <f t="shared" si="10"/>
        <v>18</v>
      </c>
      <c r="N23" s="12">
        <f t="shared" si="10"/>
        <v>13</v>
      </c>
      <c r="O23" s="12">
        <f t="shared" si="10"/>
        <v>31</v>
      </c>
      <c r="P23" s="3351" t="s">
        <v>133</v>
      </c>
      <c r="Q23" s="3351"/>
      <c r="R23" s="3367"/>
    </row>
    <row r="24" spans="1:18" ht="17.25" customHeight="1" x14ac:dyDescent="0.2">
      <c r="A24" s="3374"/>
      <c r="B24" s="3208" t="s">
        <v>525</v>
      </c>
      <c r="C24" s="1280" t="s">
        <v>1724</v>
      </c>
      <c r="D24" s="12">
        <v>0</v>
      </c>
      <c r="E24" s="12">
        <v>0</v>
      </c>
      <c r="F24" s="12">
        <v>0</v>
      </c>
      <c r="G24" s="12">
        <v>1</v>
      </c>
      <c r="H24" s="12">
        <v>1</v>
      </c>
      <c r="I24" s="12">
        <v>2</v>
      </c>
      <c r="J24" s="12">
        <v>0</v>
      </c>
      <c r="K24" s="12">
        <v>0</v>
      </c>
      <c r="L24" s="12">
        <v>0</v>
      </c>
      <c r="M24" s="12">
        <f t="shared" si="0"/>
        <v>1</v>
      </c>
      <c r="N24" s="12">
        <f t="shared" si="0"/>
        <v>1</v>
      </c>
      <c r="O24" s="12">
        <f t="shared" si="0"/>
        <v>2</v>
      </c>
      <c r="P24" s="1388" t="s">
        <v>1866</v>
      </c>
      <c r="Q24" s="3375" t="s">
        <v>1865</v>
      </c>
      <c r="R24" s="3367"/>
    </row>
    <row r="25" spans="1:18" ht="18" customHeight="1" x14ac:dyDescent="0.2">
      <c r="A25" s="3374"/>
      <c r="B25" s="3374"/>
      <c r="C25" s="1280" t="s">
        <v>1725</v>
      </c>
      <c r="D25" s="12">
        <v>0</v>
      </c>
      <c r="E25" s="12">
        <v>0</v>
      </c>
      <c r="F25" s="12">
        <v>0</v>
      </c>
      <c r="G25" s="12">
        <v>2</v>
      </c>
      <c r="H25" s="12">
        <v>11</v>
      </c>
      <c r="I25" s="12">
        <v>13</v>
      </c>
      <c r="J25" s="12">
        <v>0</v>
      </c>
      <c r="K25" s="12">
        <v>0</v>
      </c>
      <c r="L25" s="12">
        <v>0</v>
      </c>
      <c r="M25" s="12">
        <f t="shared" si="0"/>
        <v>2</v>
      </c>
      <c r="N25" s="12">
        <f t="shared" si="0"/>
        <v>11</v>
      </c>
      <c r="O25" s="12">
        <f t="shared" si="0"/>
        <v>13</v>
      </c>
      <c r="P25" s="1388" t="s">
        <v>1867</v>
      </c>
      <c r="Q25" s="3367"/>
      <c r="R25" s="3367"/>
    </row>
    <row r="26" spans="1:18" s="1577" customFormat="1" ht="18" customHeight="1" x14ac:dyDescent="0.25">
      <c r="A26" s="3374"/>
      <c r="B26" s="3209"/>
      <c r="C26" s="1280" t="s">
        <v>2079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4</v>
      </c>
      <c r="K26" s="2655">
        <v>6</v>
      </c>
      <c r="L26" s="12">
        <v>10</v>
      </c>
      <c r="M26" s="12">
        <f t="shared" ref="M26" si="11">SUM(J26,G26,D26)</f>
        <v>4</v>
      </c>
      <c r="N26" s="12">
        <f t="shared" ref="N26" si="12">SUM(K26,H26,E26)</f>
        <v>6</v>
      </c>
      <c r="O26" s="12">
        <f t="shared" ref="O26" si="13">SUM(L26,I26,F26)</f>
        <v>10</v>
      </c>
      <c r="P26" s="1370" t="s">
        <v>1315</v>
      </c>
      <c r="Q26" s="3368"/>
      <c r="R26" s="3367"/>
    </row>
    <row r="27" spans="1:18" ht="16.5" customHeight="1" x14ac:dyDescent="0.2">
      <c r="A27" s="3209"/>
      <c r="B27" s="3383" t="s">
        <v>46</v>
      </c>
      <c r="C27" s="3383"/>
      <c r="D27" s="12">
        <f t="shared" ref="D27:F27" si="14">SUM(D24:D25)</f>
        <v>0</v>
      </c>
      <c r="E27" s="12">
        <f t="shared" si="14"/>
        <v>0</v>
      </c>
      <c r="F27" s="12">
        <f t="shared" si="14"/>
        <v>0</v>
      </c>
      <c r="G27" s="12">
        <f>SUM(G24:G26)</f>
        <v>3</v>
      </c>
      <c r="H27" s="12">
        <f t="shared" ref="H27:L27" si="15">SUM(H24:H26)</f>
        <v>12</v>
      </c>
      <c r="I27" s="12">
        <f t="shared" si="15"/>
        <v>15</v>
      </c>
      <c r="J27" s="12">
        <f t="shared" si="15"/>
        <v>4</v>
      </c>
      <c r="K27" s="12">
        <f t="shared" si="15"/>
        <v>6</v>
      </c>
      <c r="L27" s="12">
        <f t="shared" si="15"/>
        <v>10</v>
      </c>
      <c r="M27" s="12">
        <f t="shared" si="0"/>
        <v>7</v>
      </c>
      <c r="N27" s="12">
        <f t="shared" si="0"/>
        <v>18</v>
      </c>
      <c r="O27" s="12">
        <f t="shared" si="0"/>
        <v>25</v>
      </c>
      <c r="P27" s="3351" t="s">
        <v>133</v>
      </c>
      <c r="Q27" s="3351"/>
      <c r="R27" s="3368"/>
    </row>
    <row r="28" spans="1:18" ht="18" customHeight="1" x14ac:dyDescent="0.2">
      <c r="A28" s="3385" t="s">
        <v>92</v>
      </c>
      <c r="B28" s="3385"/>
      <c r="C28" s="3385"/>
      <c r="D28" s="12">
        <f>SUM(D27,D23,D20,D19)</f>
        <v>3</v>
      </c>
      <c r="E28" s="12">
        <f t="shared" ref="E28:O28" si="16">SUM(E27,E23,E20,E19)</f>
        <v>3</v>
      </c>
      <c r="F28" s="12">
        <f t="shared" si="16"/>
        <v>6</v>
      </c>
      <c r="G28" s="12">
        <f t="shared" si="16"/>
        <v>39</v>
      </c>
      <c r="H28" s="12">
        <f t="shared" si="16"/>
        <v>51</v>
      </c>
      <c r="I28" s="12">
        <f t="shared" si="16"/>
        <v>90</v>
      </c>
      <c r="J28" s="12">
        <f t="shared" si="16"/>
        <v>7</v>
      </c>
      <c r="K28" s="12">
        <f t="shared" si="16"/>
        <v>6</v>
      </c>
      <c r="L28" s="12">
        <f t="shared" si="16"/>
        <v>13</v>
      </c>
      <c r="M28" s="12">
        <f t="shared" si="16"/>
        <v>49</v>
      </c>
      <c r="N28" s="12">
        <f t="shared" si="16"/>
        <v>60</v>
      </c>
      <c r="O28" s="12">
        <f t="shared" si="16"/>
        <v>109</v>
      </c>
      <c r="P28" s="3351" t="s">
        <v>130</v>
      </c>
      <c r="Q28" s="3351"/>
      <c r="R28" s="3351"/>
    </row>
    <row r="29" spans="1:18" ht="18" customHeight="1" x14ac:dyDescent="0.2">
      <c r="A29" s="3374" t="s">
        <v>429</v>
      </c>
      <c r="B29" s="1214" t="s">
        <v>2416</v>
      </c>
      <c r="C29" s="1214" t="s">
        <v>2417</v>
      </c>
      <c r="D29" s="12">
        <v>0</v>
      </c>
      <c r="E29" s="12">
        <v>0</v>
      </c>
      <c r="F29" s="12">
        <v>0</v>
      </c>
      <c r="G29" s="12">
        <v>2</v>
      </c>
      <c r="H29" s="12">
        <v>15</v>
      </c>
      <c r="I29" s="12">
        <v>17</v>
      </c>
      <c r="J29" s="12">
        <v>0</v>
      </c>
      <c r="K29" s="12">
        <v>0</v>
      </c>
      <c r="L29" s="12">
        <v>0</v>
      </c>
      <c r="M29" s="12">
        <f t="shared" si="0"/>
        <v>2</v>
      </c>
      <c r="N29" s="12">
        <f t="shared" ref="N29" si="17">SUM(K29,H29,E29)</f>
        <v>15</v>
      </c>
      <c r="O29" s="12">
        <f t="shared" ref="O29" si="18">SUM(L29,I29,F29)</f>
        <v>17</v>
      </c>
      <c r="P29" s="1386" t="s">
        <v>2590</v>
      </c>
      <c r="Q29" s="1592" t="s">
        <v>430</v>
      </c>
      <c r="R29" s="3375" t="s">
        <v>430</v>
      </c>
    </row>
    <row r="30" spans="1:18" ht="29.25" customHeight="1" x14ac:dyDescent="0.2">
      <c r="A30" s="3374"/>
      <c r="B30" s="1214" t="s">
        <v>542</v>
      </c>
      <c r="C30" s="1214" t="s">
        <v>542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2</v>
      </c>
      <c r="K30" s="12">
        <v>0</v>
      </c>
      <c r="L30" s="12">
        <v>2</v>
      </c>
      <c r="M30" s="12">
        <f t="shared" ref="M30" si="19">SUM(J30,G30,D30)</f>
        <v>2</v>
      </c>
      <c r="N30" s="12">
        <f t="shared" ref="N30" si="20">SUM(K30,H30,E30)</f>
        <v>0</v>
      </c>
      <c r="O30" s="12">
        <f t="shared" ref="O30" si="21">SUM(L30,I30,F30)</f>
        <v>2</v>
      </c>
      <c r="P30" s="466" t="s">
        <v>543</v>
      </c>
      <c r="Q30" s="466" t="s">
        <v>543</v>
      </c>
      <c r="R30" s="3368"/>
    </row>
    <row r="31" spans="1:18" ht="16.5" customHeight="1" thickBot="1" x14ac:dyDescent="0.25">
      <c r="A31" s="3384" t="s">
        <v>92</v>
      </c>
      <c r="B31" s="3384"/>
      <c r="C31" s="3384"/>
      <c r="D31" s="2531">
        <f>SUM(D29:D30)</f>
        <v>0</v>
      </c>
      <c r="E31" s="2531">
        <f t="shared" ref="E31:O31" si="22">SUM(E29:E30)</f>
        <v>0</v>
      </c>
      <c r="F31" s="2531">
        <f t="shared" si="22"/>
        <v>0</v>
      </c>
      <c r="G31" s="2531">
        <f t="shared" si="22"/>
        <v>2</v>
      </c>
      <c r="H31" s="2531">
        <f t="shared" si="22"/>
        <v>15</v>
      </c>
      <c r="I31" s="2531">
        <f t="shared" si="22"/>
        <v>17</v>
      </c>
      <c r="J31" s="2531">
        <f t="shared" si="22"/>
        <v>2</v>
      </c>
      <c r="K31" s="2531">
        <f t="shared" si="22"/>
        <v>0</v>
      </c>
      <c r="L31" s="2531">
        <f t="shared" si="22"/>
        <v>2</v>
      </c>
      <c r="M31" s="2531">
        <f t="shared" si="22"/>
        <v>4</v>
      </c>
      <c r="N31" s="2531">
        <f t="shared" si="22"/>
        <v>15</v>
      </c>
      <c r="O31" s="2531">
        <f t="shared" si="22"/>
        <v>19</v>
      </c>
      <c r="P31" s="2536"/>
      <c r="Q31" s="2536" t="s">
        <v>130</v>
      </c>
      <c r="R31" s="2542"/>
    </row>
    <row r="32" spans="1:18" s="2314" customFormat="1" ht="16.5" customHeight="1" x14ac:dyDescent="0.2">
      <c r="A32" s="2309"/>
      <c r="B32" s="2309"/>
      <c r="C32" s="2309"/>
      <c r="D32" s="2307"/>
      <c r="E32" s="2307"/>
      <c r="F32" s="2307"/>
      <c r="G32" s="2307"/>
      <c r="H32" s="2307"/>
      <c r="I32" s="2307"/>
      <c r="J32" s="2307"/>
      <c r="K32" s="2307"/>
      <c r="L32" s="2307"/>
      <c r="M32" s="2307"/>
      <c r="N32" s="2307"/>
      <c r="O32" s="2307"/>
      <c r="P32" s="1477"/>
      <c r="Q32" s="1477"/>
      <c r="R32" s="136"/>
    </row>
    <row r="33" spans="1:18" s="2314" customFormat="1" ht="16.5" customHeight="1" x14ac:dyDescent="0.2">
      <c r="A33" s="2309"/>
      <c r="B33" s="2309"/>
      <c r="C33" s="2309"/>
      <c r="D33" s="2307"/>
      <c r="E33" s="2307"/>
      <c r="F33" s="2307"/>
      <c r="G33" s="2307"/>
      <c r="H33" s="2307"/>
      <c r="I33" s="2307"/>
      <c r="J33" s="2307"/>
      <c r="K33" s="2307"/>
      <c r="L33" s="2307"/>
      <c r="M33" s="2307"/>
      <c r="N33" s="2307"/>
      <c r="O33" s="2307"/>
      <c r="P33" s="1477"/>
      <c r="Q33" s="1477"/>
      <c r="R33" s="136"/>
    </row>
    <row r="34" spans="1:18" s="2314" customFormat="1" ht="16.5" customHeight="1" x14ac:dyDescent="0.2">
      <c r="A34" s="2309"/>
      <c r="B34" s="2309"/>
      <c r="C34" s="2309"/>
      <c r="D34" s="2307"/>
      <c r="E34" s="2307"/>
      <c r="F34" s="2307"/>
      <c r="G34" s="2307"/>
      <c r="H34" s="2307"/>
      <c r="I34" s="2307"/>
      <c r="J34" s="2307"/>
      <c r="K34" s="2307"/>
      <c r="L34" s="2307"/>
      <c r="M34" s="2307"/>
      <c r="N34" s="2307"/>
      <c r="O34" s="2307"/>
      <c r="P34" s="1477"/>
      <c r="Q34" s="1477"/>
      <c r="R34" s="136"/>
    </row>
    <row r="35" spans="1:18" s="2314" customFormat="1" ht="16.5" customHeight="1" x14ac:dyDescent="0.2">
      <c r="A35" s="2309"/>
      <c r="B35" s="2309"/>
      <c r="C35" s="2309"/>
      <c r="D35" s="2307"/>
      <c r="E35" s="2307"/>
      <c r="F35" s="2307"/>
      <c r="G35" s="2307"/>
      <c r="H35" s="2307"/>
      <c r="I35" s="2307"/>
      <c r="J35" s="2307"/>
      <c r="K35" s="2307"/>
      <c r="L35" s="2307"/>
      <c r="M35" s="2307"/>
      <c r="N35" s="2307"/>
      <c r="O35" s="2307"/>
      <c r="P35" s="1477"/>
      <c r="Q35" s="1477"/>
      <c r="R35" s="136"/>
    </row>
    <row r="36" spans="1:18" s="917" customFormat="1" ht="22.5" customHeight="1" thickBot="1" x14ac:dyDescent="0.25">
      <c r="A36" s="2987" t="s">
        <v>2731</v>
      </c>
      <c r="B36" s="2987"/>
      <c r="C36" s="1448"/>
      <c r="D36" s="1448"/>
      <c r="E36" s="1448"/>
      <c r="F36" s="1448"/>
      <c r="G36" s="1448"/>
      <c r="H36" s="1448"/>
      <c r="I36" s="1448"/>
      <c r="J36" s="1448"/>
      <c r="K36" s="1448"/>
      <c r="L36" s="1448"/>
      <c r="M36" s="1448"/>
      <c r="N36" s="1448"/>
      <c r="O36" s="1448"/>
      <c r="P36" s="3399" t="s">
        <v>2732</v>
      </c>
      <c r="Q36" s="3399"/>
      <c r="R36" s="3399"/>
    </row>
    <row r="37" spans="1:18" s="917" customFormat="1" ht="19.5" customHeight="1" thickTop="1" x14ac:dyDescent="0.25">
      <c r="A37" s="3336" t="s">
        <v>44</v>
      </c>
      <c r="B37" s="3194" t="s">
        <v>86</v>
      </c>
      <c r="C37" s="3338" t="s">
        <v>45</v>
      </c>
      <c r="D37" s="3338" t="s">
        <v>33</v>
      </c>
      <c r="E37" s="3338"/>
      <c r="F37" s="3338"/>
      <c r="G37" s="3338" t="s">
        <v>1</v>
      </c>
      <c r="H37" s="3338"/>
      <c r="I37" s="3338"/>
      <c r="J37" s="3338" t="s">
        <v>2</v>
      </c>
      <c r="K37" s="3338"/>
      <c r="L37" s="3338"/>
      <c r="M37" s="3301" t="s">
        <v>31</v>
      </c>
      <c r="N37" s="3301"/>
      <c r="O37" s="3301"/>
      <c r="P37" s="3393" t="s">
        <v>99</v>
      </c>
      <c r="Q37" s="3396" t="s">
        <v>126</v>
      </c>
      <c r="R37" s="3272" t="s">
        <v>253</v>
      </c>
    </row>
    <row r="38" spans="1:18" s="917" customFormat="1" ht="19.5" customHeight="1" x14ac:dyDescent="0.2">
      <c r="A38" s="3190"/>
      <c r="B38" s="3224"/>
      <c r="C38" s="3235"/>
      <c r="D38" s="3240" t="s">
        <v>94</v>
      </c>
      <c r="E38" s="3240"/>
      <c r="F38" s="3240"/>
      <c r="G38" s="3240" t="s">
        <v>95</v>
      </c>
      <c r="H38" s="3240"/>
      <c r="I38" s="3240"/>
      <c r="J38" s="3240" t="s">
        <v>96</v>
      </c>
      <c r="K38" s="3240"/>
      <c r="L38" s="3240"/>
      <c r="M38" s="2827" t="s">
        <v>116</v>
      </c>
      <c r="N38" s="2827"/>
      <c r="O38" s="2827"/>
      <c r="P38" s="3394"/>
      <c r="Q38" s="3397"/>
      <c r="R38" s="3273"/>
    </row>
    <row r="39" spans="1:18" s="917" customFormat="1" ht="19.5" customHeight="1" x14ac:dyDescent="0.2">
      <c r="A39" s="3190"/>
      <c r="B39" s="3224"/>
      <c r="C39" s="3235"/>
      <c r="D39" s="2559" t="s">
        <v>204</v>
      </c>
      <c r="E39" s="2559" t="s">
        <v>2833</v>
      </c>
      <c r="F39" s="2559" t="s">
        <v>26</v>
      </c>
      <c r="G39" s="2559" t="s">
        <v>204</v>
      </c>
      <c r="H39" s="2559" t="s">
        <v>2833</v>
      </c>
      <c r="I39" s="2559" t="s">
        <v>26</v>
      </c>
      <c r="J39" s="2559" t="s">
        <v>204</v>
      </c>
      <c r="K39" s="2559" t="s">
        <v>2833</v>
      </c>
      <c r="L39" s="2559" t="s">
        <v>26</v>
      </c>
      <c r="M39" s="2559" t="s">
        <v>204</v>
      </c>
      <c r="N39" s="2559" t="s">
        <v>2833</v>
      </c>
      <c r="O39" s="2559" t="s">
        <v>26</v>
      </c>
      <c r="P39" s="3394"/>
      <c r="Q39" s="3397"/>
      <c r="R39" s="3273"/>
    </row>
    <row r="40" spans="1:18" s="917" customFormat="1" ht="19.5" customHeight="1" thickBot="1" x14ac:dyDescent="0.25">
      <c r="A40" s="3337"/>
      <c r="B40" s="3225"/>
      <c r="C40" s="3339"/>
      <c r="D40" s="79" t="s">
        <v>181</v>
      </c>
      <c r="E40" s="79" t="s">
        <v>182</v>
      </c>
      <c r="F40" s="79" t="s">
        <v>183</v>
      </c>
      <c r="G40" s="79" t="s">
        <v>181</v>
      </c>
      <c r="H40" s="79" t="s">
        <v>182</v>
      </c>
      <c r="I40" s="79" t="s">
        <v>183</v>
      </c>
      <c r="J40" s="79" t="s">
        <v>181</v>
      </c>
      <c r="K40" s="79" t="s">
        <v>182</v>
      </c>
      <c r="L40" s="79" t="s">
        <v>183</v>
      </c>
      <c r="M40" s="79" t="s">
        <v>181</v>
      </c>
      <c r="N40" s="79" t="s">
        <v>182</v>
      </c>
      <c r="O40" s="79" t="s">
        <v>183</v>
      </c>
      <c r="P40" s="3395"/>
      <c r="Q40" s="3398"/>
      <c r="R40" s="3279"/>
    </row>
    <row r="41" spans="1:18" s="1590" customFormat="1" ht="26.25" customHeight="1" x14ac:dyDescent="0.2">
      <c r="A41" s="1588" t="s">
        <v>431</v>
      </c>
      <c r="B41" s="1587"/>
      <c r="C41" s="1214" t="s">
        <v>2081</v>
      </c>
      <c r="D41" s="12">
        <v>0</v>
      </c>
      <c r="E41" s="12">
        <v>0</v>
      </c>
      <c r="F41" s="12">
        <v>0</v>
      </c>
      <c r="G41" s="12">
        <v>20</v>
      </c>
      <c r="H41" s="12">
        <v>13</v>
      </c>
      <c r="I41" s="12">
        <v>33</v>
      </c>
      <c r="J41" s="12">
        <v>0</v>
      </c>
      <c r="K41" s="12">
        <v>0</v>
      </c>
      <c r="L41" s="12">
        <v>0</v>
      </c>
      <c r="M41" s="12">
        <f>SUM(D41,G41,J41)</f>
        <v>20</v>
      </c>
      <c r="N41" s="12">
        <f t="shared" ref="N41:O41" si="23">SUM(E41,H41,K41)</f>
        <v>13</v>
      </c>
      <c r="O41" s="12">
        <f t="shared" si="23"/>
        <v>33</v>
      </c>
      <c r="P41" s="1832" t="s">
        <v>2238</v>
      </c>
      <c r="Q41" s="1832"/>
      <c r="R41" s="1110" t="s">
        <v>432</v>
      </c>
    </row>
    <row r="42" spans="1:18" ht="45.75" customHeight="1" x14ac:dyDescent="0.2">
      <c r="A42" s="3374" t="s">
        <v>35</v>
      </c>
      <c r="B42" s="3383" t="s">
        <v>52</v>
      </c>
      <c r="C42" s="933" t="s">
        <v>1024</v>
      </c>
      <c r="D42" s="12">
        <v>9</v>
      </c>
      <c r="E42" s="12">
        <v>3</v>
      </c>
      <c r="F42" s="12">
        <v>12</v>
      </c>
      <c r="G42" s="12">
        <v>7</v>
      </c>
      <c r="H42" s="12">
        <v>8</v>
      </c>
      <c r="I42" s="12">
        <v>15</v>
      </c>
      <c r="J42" s="12">
        <v>3</v>
      </c>
      <c r="K42" s="12">
        <v>1</v>
      </c>
      <c r="L42" s="12">
        <v>4</v>
      </c>
      <c r="M42" s="12">
        <f t="shared" si="0"/>
        <v>19</v>
      </c>
      <c r="N42" s="12">
        <f t="shared" si="0"/>
        <v>12</v>
      </c>
      <c r="O42" s="12">
        <f t="shared" si="0"/>
        <v>31</v>
      </c>
      <c r="P42" s="1555" t="s">
        <v>1869</v>
      </c>
      <c r="Q42" s="3367" t="s">
        <v>1868</v>
      </c>
      <c r="R42" s="3367" t="s">
        <v>1420</v>
      </c>
    </row>
    <row r="43" spans="1:18" ht="30" customHeight="1" x14ac:dyDescent="0.2">
      <c r="A43" s="3374"/>
      <c r="B43" s="3383"/>
      <c r="C43" s="1214" t="s">
        <v>1049</v>
      </c>
      <c r="D43" s="12">
        <v>0</v>
      </c>
      <c r="E43" s="12">
        <v>0</v>
      </c>
      <c r="F43" s="12">
        <v>0</v>
      </c>
      <c r="G43" s="12">
        <v>6</v>
      </c>
      <c r="H43" s="12">
        <v>3</v>
      </c>
      <c r="I43" s="12">
        <v>9</v>
      </c>
      <c r="J43" s="12">
        <v>0</v>
      </c>
      <c r="K43" s="12">
        <v>0</v>
      </c>
      <c r="L43" s="12">
        <v>0</v>
      </c>
      <c r="M43" s="12">
        <f t="shared" si="0"/>
        <v>6</v>
      </c>
      <c r="N43" s="12">
        <f t="shared" si="0"/>
        <v>3</v>
      </c>
      <c r="O43" s="12">
        <f t="shared" si="0"/>
        <v>9</v>
      </c>
      <c r="P43" s="1555" t="s">
        <v>2260</v>
      </c>
      <c r="Q43" s="3367"/>
      <c r="R43" s="3367"/>
    </row>
    <row r="44" spans="1:18" ht="42.75" customHeight="1" x14ac:dyDescent="0.2">
      <c r="A44" s="3374"/>
      <c r="B44" s="3383"/>
      <c r="C44" s="933" t="s">
        <v>560</v>
      </c>
      <c r="D44" s="12">
        <v>0</v>
      </c>
      <c r="E44" s="12">
        <v>2</v>
      </c>
      <c r="F44" s="12">
        <v>2</v>
      </c>
      <c r="G44" s="12">
        <v>9</v>
      </c>
      <c r="H44" s="12">
        <v>2</v>
      </c>
      <c r="I44" s="12">
        <v>11</v>
      </c>
      <c r="J44" s="12">
        <v>0</v>
      </c>
      <c r="K44" s="12">
        <v>0</v>
      </c>
      <c r="L44" s="12">
        <v>0</v>
      </c>
      <c r="M44" s="12">
        <f t="shared" si="0"/>
        <v>9</v>
      </c>
      <c r="N44" s="12">
        <f t="shared" si="0"/>
        <v>4</v>
      </c>
      <c r="O44" s="12">
        <f t="shared" si="0"/>
        <v>13</v>
      </c>
      <c r="P44" s="1386" t="s">
        <v>1870</v>
      </c>
      <c r="Q44" s="3368"/>
      <c r="R44" s="3367"/>
    </row>
    <row r="45" spans="1:18" ht="26.25" customHeight="1" x14ac:dyDescent="0.2">
      <c r="A45" s="3374"/>
      <c r="B45" s="3383" t="s">
        <v>46</v>
      </c>
      <c r="C45" s="3383"/>
      <c r="D45" s="12">
        <f>SUM(D42:D44)</f>
        <v>9</v>
      </c>
      <c r="E45" s="12">
        <f t="shared" ref="E45:O45" si="24">SUM(E42:E44)</f>
        <v>5</v>
      </c>
      <c r="F45" s="12">
        <f t="shared" si="24"/>
        <v>14</v>
      </c>
      <c r="G45" s="12">
        <f t="shared" si="24"/>
        <v>22</v>
      </c>
      <c r="H45" s="12">
        <f t="shared" si="24"/>
        <v>13</v>
      </c>
      <c r="I45" s="12">
        <f t="shared" si="24"/>
        <v>35</v>
      </c>
      <c r="J45" s="12">
        <f t="shared" si="24"/>
        <v>3</v>
      </c>
      <c r="K45" s="12">
        <f t="shared" si="24"/>
        <v>1</v>
      </c>
      <c r="L45" s="12">
        <f t="shared" si="24"/>
        <v>4</v>
      </c>
      <c r="M45" s="12">
        <f t="shared" si="24"/>
        <v>34</v>
      </c>
      <c r="N45" s="12">
        <f t="shared" si="24"/>
        <v>19</v>
      </c>
      <c r="O45" s="12">
        <f t="shared" si="24"/>
        <v>53</v>
      </c>
      <c r="P45" s="3351" t="s">
        <v>133</v>
      </c>
      <c r="Q45" s="3351"/>
      <c r="R45" s="3367"/>
    </row>
    <row r="46" spans="1:18" ht="26.25" customHeight="1" x14ac:dyDescent="0.2">
      <c r="A46" s="3374"/>
      <c r="B46" s="933" t="s">
        <v>1630</v>
      </c>
      <c r="C46" s="933" t="s">
        <v>1764</v>
      </c>
      <c r="D46" s="12">
        <v>0</v>
      </c>
      <c r="E46" s="12">
        <v>0</v>
      </c>
      <c r="F46" s="12">
        <v>0</v>
      </c>
      <c r="G46" s="12">
        <v>6</v>
      </c>
      <c r="H46" s="12">
        <v>21</v>
      </c>
      <c r="I46" s="12">
        <v>27</v>
      </c>
      <c r="J46" s="12">
        <v>0</v>
      </c>
      <c r="K46" s="12">
        <v>0</v>
      </c>
      <c r="L46" s="12">
        <v>0</v>
      </c>
      <c r="M46" s="12">
        <f t="shared" si="0"/>
        <v>6</v>
      </c>
      <c r="N46" s="12">
        <f t="shared" si="0"/>
        <v>21</v>
      </c>
      <c r="O46" s="12">
        <f t="shared" si="0"/>
        <v>27</v>
      </c>
      <c r="P46" s="1388" t="s">
        <v>1871</v>
      </c>
      <c r="Q46" s="1388" t="s">
        <v>1871</v>
      </c>
      <c r="R46" s="3367"/>
    </row>
    <row r="47" spans="1:18" ht="34.5" customHeight="1" x14ac:dyDescent="0.2">
      <c r="A47" s="3374"/>
      <c r="B47" s="1595" t="s">
        <v>53</v>
      </c>
      <c r="C47" s="1214" t="s">
        <v>569</v>
      </c>
      <c r="D47" s="12">
        <v>0</v>
      </c>
      <c r="E47" s="12">
        <v>0</v>
      </c>
      <c r="F47" s="12">
        <v>0</v>
      </c>
      <c r="G47" s="12">
        <v>18</v>
      </c>
      <c r="H47" s="12">
        <v>7</v>
      </c>
      <c r="I47" s="12">
        <v>25</v>
      </c>
      <c r="J47" s="12">
        <v>1</v>
      </c>
      <c r="K47" s="12">
        <v>0</v>
      </c>
      <c r="L47" s="12">
        <v>1</v>
      </c>
      <c r="M47" s="12">
        <f t="shared" si="0"/>
        <v>19</v>
      </c>
      <c r="N47" s="12">
        <f t="shared" si="0"/>
        <v>7</v>
      </c>
      <c r="O47" s="12">
        <f t="shared" si="0"/>
        <v>26</v>
      </c>
      <c r="P47" s="1386" t="s">
        <v>1872</v>
      </c>
      <c r="Q47" s="2073" t="s">
        <v>567</v>
      </c>
      <c r="R47" s="3367"/>
    </row>
    <row r="48" spans="1:18" ht="31.5" customHeight="1" x14ac:dyDescent="0.2">
      <c r="A48" s="3374"/>
      <c r="B48" s="1595" t="s">
        <v>320</v>
      </c>
      <c r="C48" s="1279"/>
      <c r="D48" s="12">
        <v>11</v>
      </c>
      <c r="E48" s="12">
        <v>11</v>
      </c>
      <c r="F48" s="12">
        <v>22</v>
      </c>
      <c r="G48" s="12">
        <v>21</v>
      </c>
      <c r="H48" s="12">
        <v>19</v>
      </c>
      <c r="I48" s="12">
        <v>40</v>
      </c>
      <c r="J48" s="12">
        <v>6</v>
      </c>
      <c r="K48" s="12">
        <v>0</v>
      </c>
      <c r="L48" s="12">
        <v>6</v>
      </c>
      <c r="M48" s="12">
        <f t="shared" si="0"/>
        <v>38</v>
      </c>
      <c r="N48" s="12">
        <f t="shared" si="0"/>
        <v>30</v>
      </c>
      <c r="O48" s="12">
        <f t="shared" si="0"/>
        <v>68</v>
      </c>
      <c r="P48" s="1386"/>
      <c r="Q48" s="2397" t="s">
        <v>1873</v>
      </c>
      <c r="R48" s="3367"/>
    </row>
    <row r="49" spans="1:18" ht="29.25" customHeight="1" x14ac:dyDescent="0.2">
      <c r="A49" s="3374"/>
      <c r="B49" s="933" t="s">
        <v>582</v>
      </c>
      <c r="C49" s="911"/>
      <c r="D49" s="12">
        <v>0</v>
      </c>
      <c r="E49" s="12">
        <v>0</v>
      </c>
      <c r="F49" s="12">
        <v>0</v>
      </c>
      <c r="G49" s="12">
        <v>15</v>
      </c>
      <c r="H49" s="12">
        <v>17</v>
      </c>
      <c r="I49" s="12">
        <v>32</v>
      </c>
      <c r="J49" s="12">
        <v>16</v>
      </c>
      <c r="K49" s="12">
        <v>9</v>
      </c>
      <c r="L49" s="12">
        <v>25</v>
      </c>
      <c r="M49" s="12">
        <f t="shared" si="0"/>
        <v>31</v>
      </c>
      <c r="N49" s="12">
        <f t="shared" si="0"/>
        <v>26</v>
      </c>
      <c r="O49" s="12">
        <f t="shared" si="0"/>
        <v>57</v>
      </c>
      <c r="P49" s="1385"/>
      <c r="Q49" s="1386" t="s">
        <v>1875</v>
      </c>
      <c r="R49" s="3367"/>
    </row>
    <row r="50" spans="1:18" ht="32.25" customHeight="1" x14ac:dyDescent="0.2">
      <c r="A50" s="3374"/>
      <c r="B50" s="3386" t="s">
        <v>1765</v>
      </c>
      <c r="C50" s="1214" t="s">
        <v>2398</v>
      </c>
      <c r="D50" s="12">
        <v>1</v>
      </c>
      <c r="E50" s="12">
        <v>1</v>
      </c>
      <c r="F50" s="12">
        <v>2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f t="shared" si="0"/>
        <v>1</v>
      </c>
      <c r="N50" s="12">
        <f t="shared" si="0"/>
        <v>1</v>
      </c>
      <c r="O50" s="12">
        <f t="shared" si="0"/>
        <v>2</v>
      </c>
      <c r="P50" s="1388" t="s">
        <v>2424</v>
      </c>
      <c r="Q50" s="3354" t="s">
        <v>1876</v>
      </c>
      <c r="R50" s="3367"/>
    </row>
    <row r="51" spans="1:18" s="2052" customFormat="1" ht="23.25" customHeight="1" x14ac:dyDescent="0.2">
      <c r="A51" s="2050"/>
      <c r="B51" s="3387"/>
      <c r="C51" s="1282" t="s">
        <v>2399</v>
      </c>
      <c r="D51" s="1583">
        <v>0</v>
      </c>
      <c r="E51" s="1583">
        <v>0</v>
      </c>
      <c r="F51" s="1583">
        <v>0</v>
      </c>
      <c r="G51" s="1583">
        <v>6</v>
      </c>
      <c r="H51" s="1583">
        <v>3</v>
      </c>
      <c r="I51" s="1583">
        <v>9</v>
      </c>
      <c r="J51" s="12">
        <v>0</v>
      </c>
      <c r="K51" s="12">
        <v>0</v>
      </c>
      <c r="L51" s="12">
        <v>0</v>
      </c>
      <c r="M51" s="12">
        <f t="shared" ref="M51:M53" si="25">SUM(J51,G51,D51)</f>
        <v>6</v>
      </c>
      <c r="N51" s="12">
        <f t="shared" ref="N51:N53" si="26">SUM(K51,H51,E51)</f>
        <v>3</v>
      </c>
      <c r="O51" s="12">
        <f t="shared" ref="O51:O53" si="27">SUM(L51,I51,F51)</f>
        <v>9</v>
      </c>
      <c r="P51" s="1592" t="s">
        <v>2591</v>
      </c>
      <c r="Q51" s="3355"/>
      <c r="R51" s="2049"/>
    </row>
    <row r="52" spans="1:18" s="2052" customFormat="1" ht="23.25" customHeight="1" x14ac:dyDescent="0.2">
      <c r="A52" s="2050"/>
      <c r="B52" s="3387"/>
      <c r="C52" s="1282" t="s">
        <v>2400</v>
      </c>
      <c r="D52" s="1583">
        <v>0</v>
      </c>
      <c r="E52" s="1583">
        <v>0</v>
      </c>
      <c r="F52" s="1583">
        <v>0</v>
      </c>
      <c r="G52" s="1583">
        <v>5</v>
      </c>
      <c r="H52" s="1583">
        <v>3</v>
      </c>
      <c r="I52" s="1583">
        <v>8</v>
      </c>
      <c r="J52" s="12">
        <v>0</v>
      </c>
      <c r="K52" s="12">
        <v>0</v>
      </c>
      <c r="L52" s="12">
        <v>0</v>
      </c>
      <c r="M52" s="12">
        <f t="shared" si="25"/>
        <v>5</v>
      </c>
      <c r="N52" s="12">
        <f t="shared" si="26"/>
        <v>3</v>
      </c>
      <c r="O52" s="12">
        <f t="shared" si="27"/>
        <v>8</v>
      </c>
      <c r="P52" s="1592" t="s">
        <v>2426</v>
      </c>
      <c r="Q52" s="3355"/>
      <c r="R52" s="2049"/>
    </row>
    <row r="53" spans="1:18" s="2052" customFormat="1" ht="22.5" customHeight="1" x14ac:dyDescent="0.2">
      <c r="A53" s="2050"/>
      <c r="B53" s="3388"/>
      <c r="C53" s="1282" t="s">
        <v>2401</v>
      </c>
      <c r="D53" s="1583">
        <v>0</v>
      </c>
      <c r="E53" s="1583">
        <v>0</v>
      </c>
      <c r="F53" s="1583">
        <v>0</v>
      </c>
      <c r="G53" s="1583">
        <v>6</v>
      </c>
      <c r="H53" s="1583">
        <v>2</v>
      </c>
      <c r="I53" s="1583">
        <v>8</v>
      </c>
      <c r="J53" s="12">
        <v>0</v>
      </c>
      <c r="K53" s="12">
        <v>0</v>
      </c>
      <c r="L53" s="12">
        <v>0</v>
      </c>
      <c r="M53" s="12">
        <f t="shared" si="25"/>
        <v>6</v>
      </c>
      <c r="N53" s="12">
        <f t="shared" si="26"/>
        <v>2</v>
      </c>
      <c r="O53" s="12">
        <f t="shared" si="27"/>
        <v>8</v>
      </c>
      <c r="P53" s="1592" t="s">
        <v>2427</v>
      </c>
      <c r="Q53" s="3356"/>
      <c r="R53" s="2049"/>
    </row>
    <row r="54" spans="1:18" s="2052" customFormat="1" ht="22.5" customHeight="1" x14ac:dyDescent="0.2">
      <c r="A54" s="2050"/>
      <c r="B54" s="3383" t="s">
        <v>46</v>
      </c>
      <c r="C54" s="3383"/>
      <c r="D54" s="1583">
        <f>SUM(D50:D53)</f>
        <v>1</v>
      </c>
      <c r="E54" s="1583">
        <f t="shared" ref="E54:O54" si="28">SUM(E50:E53)</f>
        <v>1</v>
      </c>
      <c r="F54" s="1583">
        <f t="shared" si="28"/>
        <v>2</v>
      </c>
      <c r="G54" s="1583">
        <f t="shared" si="28"/>
        <v>17</v>
      </c>
      <c r="H54" s="1583">
        <f t="shared" si="28"/>
        <v>8</v>
      </c>
      <c r="I54" s="1583">
        <f t="shared" si="28"/>
        <v>25</v>
      </c>
      <c r="J54" s="1583">
        <f t="shared" si="28"/>
        <v>0</v>
      </c>
      <c r="K54" s="1583">
        <f t="shared" si="28"/>
        <v>0</v>
      </c>
      <c r="L54" s="1583">
        <f t="shared" si="28"/>
        <v>0</v>
      </c>
      <c r="M54" s="1583">
        <f t="shared" si="28"/>
        <v>18</v>
      </c>
      <c r="N54" s="1583">
        <f t="shared" si="28"/>
        <v>9</v>
      </c>
      <c r="O54" s="1583">
        <f t="shared" si="28"/>
        <v>27</v>
      </c>
      <c r="P54" s="3351" t="s">
        <v>133</v>
      </c>
      <c r="Q54" s="3351"/>
      <c r="R54" s="2049"/>
    </row>
    <row r="55" spans="1:18" ht="18.75" customHeight="1" x14ac:dyDescent="0.2">
      <c r="A55" s="3208" t="s">
        <v>92</v>
      </c>
      <c r="B55" s="3208"/>
      <c r="C55" s="3208"/>
      <c r="D55" s="1583">
        <f>SUM(D54,D49,D48,D47,D46,D45)</f>
        <v>21</v>
      </c>
      <c r="E55" s="1583">
        <f t="shared" ref="E55:O55" si="29">SUM(E54,E49,E48,E47,E46,E45)</f>
        <v>17</v>
      </c>
      <c r="F55" s="1583">
        <f t="shared" si="29"/>
        <v>38</v>
      </c>
      <c r="G55" s="1583">
        <f t="shared" si="29"/>
        <v>99</v>
      </c>
      <c r="H55" s="1583">
        <f t="shared" si="29"/>
        <v>85</v>
      </c>
      <c r="I55" s="1583">
        <f t="shared" si="29"/>
        <v>184</v>
      </c>
      <c r="J55" s="1583">
        <f t="shared" si="29"/>
        <v>26</v>
      </c>
      <c r="K55" s="1583">
        <f t="shared" si="29"/>
        <v>10</v>
      </c>
      <c r="L55" s="1583">
        <f t="shared" si="29"/>
        <v>36</v>
      </c>
      <c r="M55" s="1583">
        <f t="shared" si="29"/>
        <v>146</v>
      </c>
      <c r="N55" s="1583">
        <f t="shared" si="29"/>
        <v>112</v>
      </c>
      <c r="O55" s="1583">
        <f t="shared" si="29"/>
        <v>258</v>
      </c>
      <c r="P55" s="3409" t="s">
        <v>130</v>
      </c>
      <c r="Q55" s="3409"/>
      <c r="R55" s="3409"/>
    </row>
    <row r="56" spans="1:18" s="1473" customFormat="1" ht="30" customHeight="1" x14ac:dyDescent="0.2">
      <c r="A56" s="3208" t="s">
        <v>1719</v>
      </c>
      <c r="B56" s="1573" t="s">
        <v>1766</v>
      </c>
      <c r="C56" s="1279" t="s">
        <v>1766</v>
      </c>
      <c r="D56" s="12">
        <v>0</v>
      </c>
      <c r="E56" s="12">
        <v>0</v>
      </c>
      <c r="F56" s="12">
        <v>0</v>
      </c>
      <c r="G56" s="12">
        <v>6</v>
      </c>
      <c r="H56" s="12">
        <v>2</v>
      </c>
      <c r="I56" s="12">
        <v>8</v>
      </c>
      <c r="J56" s="12">
        <v>0</v>
      </c>
      <c r="K56" s="12">
        <v>0</v>
      </c>
      <c r="L56" s="12">
        <v>0</v>
      </c>
      <c r="M56" s="12">
        <f t="shared" ref="M56:O61" si="30">SUM(J56,G56,D56)</f>
        <v>6</v>
      </c>
      <c r="N56" s="12">
        <f t="shared" si="30"/>
        <v>2</v>
      </c>
      <c r="O56" s="12">
        <f t="shared" si="30"/>
        <v>8</v>
      </c>
      <c r="P56" s="1386" t="s">
        <v>1878</v>
      </c>
      <c r="Q56" s="1386" t="s">
        <v>1878</v>
      </c>
      <c r="R56" s="3216" t="s">
        <v>1877</v>
      </c>
    </row>
    <row r="57" spans="1:18" s="1577" customFormat="1" ht="27" customHeight="1" x14ac:dyDescent="0.2">
      <c r="A57" s="3374"/>
      <c r="B57" s="1573" t="s">
        <v>606</v>
      </c>
      <c r="C57" s="1279" t="s">
        <v>606</v>
      </c>
      <c r="D57" s="12">
        <v>0</v>
      </c>
      <c r="E57" s="12">
        <v>0</v>
      </c>
      <c r="F57" s="12">
        <v>0</v>
      </c>
      <c r="G57" s="12">
        <v>7</v>
      </c>
      <c r="H57" s="12">
        <v>7</v>
      </c>
      <c r="I57" s="12">
        <v>14</v>
      </c>
      <c r="J57" s="12">
        <v>0</v>
      </c>
      <c r="K57" s="12">
        <v>1</v>
      </c>
      <c r="L57" s="12">
        <v>1</v>
      </c>
      <c r="M57" s="12">
        <f t="shared" si="30"/>
        <v>7</v>
      </c>
      <c r="N57" s="12">
        <f t="shared" si="30"/>
        <v>8</v>
      </c>
      <c r="O57" s="12">
        <f t="shared" si="30"/>
        <v>15</v>
      </c>
      <c r="P57" s="1386" t="s">
        <v>1879</v>
      </c>
      <c r="Q57" s="1386" t="s">
        <v>1879</v>
      </c>
      <c r="R57" s="3240"/>
    </row>
    <row r="58" spans="1:18" s="1577" customFormat="1" ht="18.75" customHeight="1" x14ac:dyDescent="0.2">
      <c r="A58" s="3374"/>
      <c r="B58" s="3208" t="s">
        <v>54</v>
      </c>
      <c r="C58" s="1214" t="s">
        <v>1767</v>
      </c>
      <c r="D58" s="12">
        <v>3</v>
      </c>
      <c r="E58" s="12">
        <v>5</v>
      </c>
      <c r="F58" s="12">
        <v>8</v>
      </c>
      <c r="G58" s="12">
        <v>11</v>
      </c>
      <c r="H58" s="12">
        <v>15</v>
      </c>
      <c r="I58" s="12">
        <v>26</v>
      </c>
      <c r="J58" s="12">
        <v>7</v>
      </c>
      <c r="K58" s="12">
        <v>4</v>
      </c>
      <c r="L58" s="12">
        <v>11</v>
      </c>
      <c r="M58" s="12">
        <f t="shared" si="30"/>
        <v>21</v>
      </c>
      <c r="N58" s="12">
        <f t="shared" si="30"/>
        <v>24</v>
      </c>
      <c r="O58" s="12">
        <f t="shared" si="30"/>
        <v>45</v>
      </c>
      <c r="P58" s="1386" t="s">
        <v>1881</v>
      </c>
      <c r="Q58" s="3354" t="s">
        <v>1880</v>
      </c>
      <c r="R58" s="3240"/>
    </row>
    <row r="59" spans="1:18" s="1577" customFormat="1" ht="20.25" customHeight="1" x14ac:dyDescent="0.2">
      <c r="A59" s="3374"/>
      <c r="B59" s="3374"/>
      <c r="C59" s="1214" t="s">
        <v>1726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1</v>
      </c>
      <c r="K59" s="12">
        <v>1</v>
      </c>
      <c r="L59" s="12">
        <v>2</v>
      </c>
      <c r="M59" s="12">
        <f t="shared" si="30"/>
        <v>1</v>
      </c>
      <c r="N59" s="12">
        <f t="shared" si="30"/>
        <v>1</v>
      </c>
      <c r="O59" s="12">
        <f t="shared" si="30"/>
        <v>2</v>
      </c>
      <c r="P59" s="1386" t="s">
        <v>1882</v>
      </c>
      <c r="Q59" s="3355"/>
      <c r="R59" s="3240"/>
    </row>
    <row r="60" spans="1:18" s="1577" customFormat="1" ht="18.75" customHeight="1" x14ac:dyDescent="0.2">
      <c r="A60" s="3374"/>
      <c r="B60" s="3374"/>
      <c r="C60" s="1214" t="s">
        <v>1728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1</v>
      </c>
      <c r="K60" s="12">
        <v>0</v>
      </c>
      <c r="L60" s="12">
        <v>1</v>
      </c>
      <c r="M60" s="12">
        <f t="shared" si="30"/>
        <v>1</v>
      </c>
      <c r="N60" s="12">
        <f t="shared" si="30"/>
        <v>0</v>
      </c>
      <c r="O60" s="12">
        <f t="shared" si="30"/>
        <v>1</v>
      </c>
      <c r="P60" s="1386" t="s">
        <v>1884</v>
      </c>
      <c r="Q60" s="3355"/>
      <c r="R60" s="3240"/>
    </row>
    <row r="61" spans="1:18" s="1577" customFormat="1" ht="18" customHeight="1" x14ac:dyDescent="0.2">
      <c r="A61" s="3374"/>
      <c r="B61" s="3374"/>
      <c r="C61" s="1282" t="s">
        <v>1727</v>
      </c>
      <c r="D61" s="1583">
        <v>0</v>
      </c>
      <c r="E61" s="1583">
        <v>0</v>
      </c>
      <c r="F61" s="1583">
        <v>0</v>
      </c>
      <c r="G61" s="1583">
        <v>0</v>
      </c>
      <c r="H61" s="1583">
        <v>0</v>
      </c>
      <c r="I61" s="1583">
        <v>0</v>
      </c>
      <c r="J61" s="1583">
        <v>3</v>
      </c>
      <c r="K61" s="1583">
        <v>0</v>
      </c>
      <c r="L61" s="1583">
        <v>3</v>
      </c>
      <c r="M61" s="1583">
        <f t="shared" si="30"/>
        <v>3</v>
      </c>
      <c r="N61" s="1583">
        <f t="shared" si="30"/>
        <v>0</v>
      </c>
      <c r="O61" s="1583">
        <f t="shared" si="30"/>
        <v>3</v>
      </c>
      <c r="P61" s="2073" t="s">
        <v>1883</v>
      </c>
      <c r="Q61" s="3355"/>
      <c r="R61" s="3240"/>
    </row>
    <row r="62" spans="1:18" s="1577" customFormat="1" ht="18.75" customHeight="1" thickBot="1" x14ac:dyDescent="0.25">
      <c r="A62" s="3380"/>
      <c r="B62" s="3384" t="s">
        <v>46</v>
      </c>
      <c r="C62" s="3384"/>
      <c r="D62" s="2531">
        <f>SUM(D58:D61)</f>
        <v>3</v>
      </c>
      <c r="E62" s="2531">
        <f t="shared" ref="E62:O62" si="31">SUM(E58:E61)</f>
        <v>5</v>
      </c>
      <c r="F62" s="2531">
        <f t="shared" si="31"/>
        <v>8</v>
      </c>
      <c r="G62" s="2531">
        <f t="shared" si="31"/>
        <v>11</v>
      </c>
      <c r="H62" s="2531">
        <f t="shared" si="31"/>
        <v>15</v>
      </c>
      <c r="I62" s="2531">
        <f t="shared" si="31"/>
        <v>26</v>
      </c>
      <c r="J62" s="2531">
        <f t="shared" si="31"/>
        <v>12</v>
      </c>
      <c r="K62" s="2531">
        <f t="shared" si="31"/>
        <v>5</v>
      </c>
      <c r="L62" s="2531">
        <f t="shared" si="31"/>
        <v>17</v>
      </c>
      <c r="M62" s="2531">
        <f t="shared" si="31"/>
        <v>26</v>
      </c>
      <c r="N62" s="2531">
        <f t="shared" si="31"/>
        <v>25</v>
      </c>
      <c r="O62" s="2531">
        <f t="shared" si="31"/>
        <v>51</v>
      </c>
      <c r="P62" s="2536" t="s">
        <v>133</v>
      </c>
      <c r="Q62" s="2542"/>
      <c r="R62" s="3408"/>
    </row>
    <row r="63" spans="1:18" s="1577" customFormat="1" ht="20.25" customHeight="1" x14ac:dyDescent="0.2">
      <c r="A63" s="1571"/>
      <c r="B63" s="1571"/>
      <c r="C63" s="1571"/>
      <c r="D63" s="1546"/>
      <c r="E63" s="1546"/>
      <c r="F63" s="1546"/>
      <c r="G63" s="1546"/>
      <c r="H63" s="1546"/>
      <c r="I63" s="1546"/>
      <c r="J63" s="1546"/>
      <c r="K63" s="1546"/>
      <c r="L63" s="1546"/>
      <c r="M63" s="1546"/>
      <c r="N63" s="1546"/>
      <c r="O63" s="1546"/>
      <c r="P63" s="1596"/>
      <c r="Q63" s="1596"/>
      <c r="R63" s="1596"/>
    </row>
    <row r="64" spans="1:18" s="1590" customFormat="1" ht="20.25" customHeight="1" x14ac:dyDescent="0.2">
      <c r="A64" s="1589"/>
      <c r="B64" s="1589"/>
      <c r="C64" s="1589"/>
      <c r="D64" s="1546"/>
      <c r="E64" s="1546"/>
      <c r="F64" s="1546"/>
      <c r="G64" s="1546"/>
      <c r="H64" s="1546"/>
      <c r="I64" s="1546"/>
      <c r="J64" s="1546"/>
      <c r="K64" s="1546"/>
      <c r="L64" s="1546"/>
      <c r="M64" s="1546"/>
      <c r="N64" s="1546"/>
      <c r="O64" s="1546"/>
      <c r="P64" s="1596"/>
      <c r="Q64" s="1596"/>
      <c r="R64" s="1596"/>
    </row>
    <row r="65" spans="1:18" s="917" customFormat="1" ht="18.75" customHeight="1" thickBot="1" x14ac:dyDescent="0.25">
      <c r="A65" s="2987" t="s">
        <v>2731</v>
      </c>
      <c r="B65" s="2987"/>
      <c r="C65" s="1448"/>
      <c r="D65" s="1448"/>
      <c r="E65" s="1448"/>
      <c r="F65" s="1448"/>
      <c r="G65" s="1448"/>
      <c r="H65" s="1448"/>
      <c r="I65" s="1448"/>
      <c r="J65" s="1448"/>
      <c r="K65" s="1448"/>
      <c r="L65" s="1448"/>
      <c r="M65" s="1448"/>
      <c r="N65" s="1448"/>
      <c r="O65" s="1448"/>
      <c r="P65" s="3399" t="s">
        <v>2732</v>
      </c>
      <c r="Q65" s="3399"/>
      <c r="R65" s="3399"/>
    </row>
    <row r="66" spans="1:18" s="917" customFormat="1" ht="18.75" thickTop="1" x14ac:dyDescent="0.25">
      <c r="A66" s="3336" t="s">
        <v>44</v>
      </c>
      <c r="B66" s="3194" t="s">
        <v>86</v>
      </c>
      <c r="C66" s="3338" t="s">
        <v>45</v>
      </c>
      <c r="D66" s="3338" t="s">
        <v>33</v>
      </c>
      <c r="E66" s="3338"/>
      <c r="F66" s="3338"/>
      <c r="G66" s="3338" t="s">
        <v>1</v>
      </c>
      <c r="H66" s="3338"/>
      <c r="I66" s="3338"/>
      <c r="J66" s="3338" t="s">
        <v>2</v>
      </c>
      <c r="K66" s="3338"/>
      <c r="L66" s="3338"/>
      <c r="M66" s="3301" t="s">
        <v>31</v>
      </c>
      <c r="N66" s="3301"/>
      <c r="O66" s="3301"/>
      <c r="P66" s="3393" t="s">
        <v>99</v>
      </c>
      <c r="Q66" s="3396" t="s">
        <v>126</v>
      </c>
      <c r="R66" s="3272" t="s">
        <v>253</v>
      </c>
    </row>
    <row r="67" spans="1:18" s="917" customFormat="1" ht="15.75" x14ac:dyDescent="0.2">
      <c r="A67" s="3190"/>
      <c r="B67" s="3224"/>
      <c r="C67" s="3235"/>
      <c r="D67" s="3240" t="s">
        <v>94</v>
      </c>
      <c r="E67" s="3240"/>
      <c r="F67" s="3240"/>
      <c r="G67" s="3240" t="s">
        <v>95</v>
      </c>
      <c r="H67" s="3240"/>
      <c r="I67" s="3240"/>
      <c r="J67" s="3240" t="s">
        <v>96</v>
      </c>
      <c r="K67" s="3240"/>
      <c r="L67" s="3240"/>
      <c r="M67" s="2827" t="s">
        <v>116</v>
      </c>
      <c r="N67" s="2827"/>
      <c r="O67" s="2827"/>
      <c r="P67" s="3394"/>
      <c r="Q67" s="3397"/>
      <c r="R67" s="3273"/>
    </row>
    <row r="68" spans="1:18" s="917" customFormat="1" ht="15" x14ac:dyDescent="0.2">
      <c r="A68" s="3190"/>
      <c r="B68" s="3224"/>
      <c r="C68" s="3235"/>
      <c r="D68" s="2559" t="s">
        <v>204</v>
      </c>
      <c r="E68" s="2559" t="s">
        <v>2833</v>
      </c>
      <c r="F68" s="2559" t="s">
        <v>26</v>
      </c>
      <c r="G68" s="2559" t="s">
        <v>204</v>
      </c>
      <c r="H68" s="2559" t="s">
        <v>2833</v>
      </c>
      <c r="I68" s="2559" t="s">
        <v>26</v>
      </c>
      <c r="J68" s="2559" t="s">
        <v>204</v>
      </c>
      <c r="K68" s="2559" t="s">
        <v>2833</v>
      </c>
      <c r="L68" s="2559" t="s">
        <v>26</v>
      </c>
      <c r="M68" s="2559" t="s">
        <v>204</v>
      </c>
      <c r="N68" s="2559" t="s">
        <v>2833</v>
      </c>
      <c r="O68" s="2559" t="s">
        <v>26</v>
      </c>
      <c r="P68" s="3394"/>
      <c r="Q68" s="3397"/>
      <c r="R68" s="3273"/>
    </row>
    <row r="69" spans="1:18" s="917" customFormat="1" ht="13.5" thickBot="1" x14ac:dyDescent="0.25">
      <c r="A69" s="3337"/>
      <c r="B69" s="3225"/>
      <c r="C69" s="3339"/>
      <c r="D69" s="79" t="s">
        <v>181</v>
      </c>
      <c r="E69" s="79" t="s">
        <v>182</v>
      </c>
      <c r="F69" s="79" t="s">
        <v>183</v>
      </c>
      <c r="G69" s="79" t="s">
        <v>181</v>
      </c>
      <c r="H69" s="79" t="s">
        <v>182</v>
      </c>
      <c r="I69" s="79" t="s">
        <v>183</v>
      </c>
      <c r="J69" s="79" t="s">
        <v>181</v>
      </c>
      <c r="K69" s="79" t="s">
        <v>182</v>
      </c>
      <c r="L69" s="79" t="s">
        <v>183</v>
      </c>
      <c r="M69" s="79" t="s">
        <v>181</v>
      </c>
      <c r="N69" s="79" t="s">
        <v>182</v>
      </c>
      <c r="O69" s="79" t="s">
        <v>183</v>
      </c>
      <c r="P69" s="3395"/>
      <c r="Q69" s="3398"/>
      <c r="R69" s="3279"/>
    </row>
    <row r="70" spans="1:18" ht="23.25" customHeight="1" x14ac:dyDescent="0.2">
      <c r="A70" s="3373" t="s">
        <v>1719</v>
      </c>
      <c r="B70" s="3208" t="s">
        <v>324</v>
      </c>
      <c r="C70" s="1214" t="s">
        <v>1801</v>
      </c>
      <c r="D70" s="12">
        <v>6</v>
      </c>
      <c r="E70" s="12">
        <v>4</v>
      </c>
      <c r="F70" s="12">
        <v>10</v>
      </c>
      <c r="G70" s="12">
        <v>10</v>
      </c>
      <c r="H70" s="12">
        <v>7</v>
      </c>
      <c r="I70" s="12">
        <v>17</v>
      </c>
      <c r="J70" s="12">
        <v>6</v>
      </c>
      <c r="K70" s="12">
        <v>2</v>
      </c>
      <c r="L70" s="12">
        <v>8</v>
      </c>
      <c r="M70" s="12">
        <f t="shared" ref="M70:O123" si="32">SUM(J70,G70,D70)</f>
        <v>22</v>
      </c>
      <c r="N70" s="12">
        <f t="shared" si="32"/>
        <v>13</v>
      </c>
      <c r="O70" s="12">
        <f t="shared" si="32"/>
        <v>35</v>
      </c>
      <c r="P70" s="1386" t="s">
        <v>2592</v>
      </c>
      <c r="Q70" s="3354" t="s">
        <v>325</v>
      </c>
      <c r="R70" s="3401" t="s">
        <v>1877</v>
      </c>
    </row>
    <row r="71" spans="1:18" ht="22.5" customHeight="1" x14ac:dyDescent="0.2">
      <c r="A71" s="3374"/>
      <c r="B71" s="3374"/>
      <c r="C71" s="1214" t="s">
        <v>1729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2</v>
      </c>
      <c r="K71" s="12">
        <v>0</v>
      </c>
      <c r="L71" s="12">
        <v>2</v>
      </c>
      <c r="M71" s="12">
        <f t="shared" si="32"/>
        <v>2</v>
      </c>
      <c r="N71" s="12">
        <f t="shared" si="32"/>
        <v>0</v>
      </c>
      <c r="O71" s="12">
        <f t="shared" si="32"/>
        <v>2</v>
      </c>
      <c r="P71" s="1388" t="s">
        <v>1885</v>
      </c>
      <c r="Q71" s="3355"/>
      <c r="R71" s="3355"/>
    </row>
    <row r="72" spans="1:18" ht="21" customHeight="1" x14ac:dyDescent="0.2">
      <c r="A72" s="3374"/>
      <c r="B72" s="3385" t="s">
        <v>46</v>
      </c>
      <c r="C72" s="3385"/>
      <c r="D72" s="12">
        <f t="shared" ref="D72:L72" si="33">SUM(D70:D71)</f>
        <v>6</v>
      </c>
      <c r="E72" s="12">
        <f t="shared" si="33"/>
        <v>4</v>
      </c>
      <c r="F72" s="12">
        <f t="shared" si="33"/>
        <v>10</v>
      </c>
      <c r="G72" s="12">
        <f t="shared" si="33"/>
        <v>10</v>
      </c>
      <c r="H72" s="12">
        <f t="shared" si="33"/>
        <v>7</v>
      </c>
      <c r="I72" s="12">
        <f t="shared" si="33"/>
        <v>17</v>
      </c>
      <c r="J72" s="12">
        <f t="shared" si="33"/>
        <v>8</v>
      </c>
      <c r="K72" s="12">
        <f t="shared" si="33"/>
        <v>2</v>
      </c>
      <c r="L72" s="12">
        <f t="shared" si="33"/>
        <v>10</v>
      </c>
      <c r="M72" s="12">
        <f t="shared" si="32"/>
        <v>24</v>
      </c>
      <c r="N72" s="12">
        <f t="shared" si="32"/>
        <v>13</v>
      </c>
      <c r="O72" s="12">
        <f t="shared" si="32"/>
        <v>37</v>
      </c>
      <c r="P72" s="3351" t="s">
        <v>133</v>
      </c>
      <c r="Q72" s="3351"/>
      <c r="R72" s="3355"/>
    </row>
    <row r="73" spans="1:18" ht="23.25" customHeight="1" x14ac:dyDescent="0.2">
      <c r="A73" s="3374"/>
      <c r="B73" s="3386" t="s">
        <v>265</v>
      </c>
      <c r="C73" s="1279" t="s">
        <v>265</v>
      </c>
      <c r="D73" s="12">
        <v>0</v>
      </c>
      <c r="E73" s="12">
        <v>0</v>
      </c>
      <c r="F73" s="12">
        <v>0</v>
      </c>
      <c r="G73" s="12">
        <v>16</v>
      </c>
      <c r="H73" s="12">
        <v>4</v>
      </c>
      <c r="I73" s="12">
        <v>20</v>
      </c>
      <c r="J73" s="12">
        <v>6</v>
      </c>
      <c r="K73" s="12">
        <v>2</v>
      </c>
      <c r="L73" s="12">
        <v>8</v>
      </c>
      <c r="M73" s="12">
        <f t="shared" si="32"/>
        <v>22</v>
      </c>
      <c r="N73" s="12">
        <f t="shared" si="32"/>
        <v>6</v>
      </c>
      <c r="O73" s="12">
        <f t="shared" si="32"/>
        <v>28</v>
      </c>
      <c r="P73" s="1388" t="s">
        <v>327</v>
      </c>
      <c r="Q73" s="3386" t="s">
        <v>327</v>
      </c>
      <c r="R73" s="3355"/>
    </row>
    <row r="74" spans="1:18" ht="23.25" customHeight="1" x14ac:dyDescent="0.2">
      <c r="A74" s="3374"/>
      <c r="B74" s="3388"/>
      <c r="C74" s="1214" t="s">
        <v>1768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1</v>
      </c>
      <c r="L74" s="12">
        <v>1</v>
      </c>
      <c r="M74" s="12">
        <f t="shared" si="32"/>
        <v>0</v>
      </c>
      <c r="N74" s="12">
        <f t="shared" si="32"/>
        <v>1</v>
      </c>
      <c r="O74" s="12">
        <f t="shared" si="32"/>
        <v>1</v>
      </c>
      <c r="P74" s="1388" t="s">
        <v>1886</v>
      </c>
      <c r="Q74" s="3388"/>
      <c r="R74" s="3355"/>
    </row>
    <row r="75" spans="1:18" ht="21" customHeight="1" x14ac:dyDescent="0.2">
      <c r="A75" s="3374"/>
      <c r="B75" s="3385" t="s">
        <v>46</v>
      </c>
      <c r="C75" s="3385"/>
      <c r="D75" s="12">
        <f t="shared" ref="D75:L75" si="34">SUM(D73:D74)</f>
        <v>0</v>
      </c>
      <c r="E75" s="12">
        <f t="shared" si="34"/>
        <v>0</v>
      </c>
      <c r="F75" s="12">
        <f t="shared" si="34"/>
        <v>0</v>
      </c>
      <c r="G75" s="12">
        <f t="shared" si="34"/>
        <v>16</v>
      </c>
      <c r="H75" s="12">
        <f t="shared" si="34"/>
        <v>4</v>
      </c>
      <c r="I75" s="12">
        <f t="shared" si="34"/>
        <v>20</v>
      </c>
      <c r="J75" s="12">
        <f t="shared" si="34"/>
        <v>6</v>
      </c>
      <c r="K75" s="12">
        <f t="shared" si="34"/>
        <v>3</v>
      </c>
      <c r="L75" s="12">
        <f t="shared" si="34"/>
        <v>9</v>
      </c>
      <c r="M75" s="12">
        <f t="shared" si="32"/>
        <v>22</v>
      </c>
      <c r="N75" s="12">
        <f t="shared" si="32"/>
        <v>7</v>
      </c>
      <c r="O75" s="12">
        <f t="shared" si="32"/>
        <v>29</v>
      </c>
      <c r="P75" s="3351" t="s">
        <v>133</v>
      </c>
      <c r="Q75" s="3351"/>
      <c r="R75" s="3355"/>
    </row>
    <row r="76" spans="1:18" s="1577" customFormat="1" ht="21" customHeight="1" x14ac:dyDescent="0.2">
      <c r="A76" s="3374"/>
      <c r="B76" s="3386" t="s">
        <v>1186</v>
      </c>
      <c r="C76" s="1214" t="s">
        <v>2087</v>
      </c>
      <c r="D76" s="12">
        <v>0</v>
      </c>
      <c r="E76" s="12">
        <v>0</v>
      </c>
      <c r="F76" s="12">
        <v>0</v>
      </c>
      <c r="G76" s="12">
        <v>0</v>
      </c>
      <c r="H76" s="12">
        <v>1</v>
      </c>
      <c r="I76" s="12">
        <v>1</v>
      </c>
      <c r="J76" s="12">
        <v>0</v>
      </c>
      <c r="K76" s="12">
        <v>4</v>
      </c>
      <c r="L76" s="12">
        <v>4</v>
      </c>
      <c r="M76" s="12">
        <f t="shared" ref="M76" si="35">SUM(J76,G76,D76)</f>
        <v>0</v>
      </c>
      <c r="N76" s="12">
        <f t="shared" ref="N76" si="36">SUM(K76,H76,E76)</f>
        <v>5</v>
      </c>
      <c r="O76" s="12">
        <f t="shared" ref="O76" si="37">SUM(L76,I76,F76)</f>
        <v>5</v>
      </c>
      <c r="P76" s="624" t="s">
        <v>2088</v>
      </c>
      <c r="Q76" s="3375" t="s">
        <v>329</v>
      </c>
      <c r="R76" s="3355"/>
    </row>
    <row r="77" spans="1:18" ht="19.5" customHeight="1" x14ac:dyDescent="0.2">
      <c r="A77" s="3374"/>
      <c r="B77" s="3387"/>
      <c r="C77" s="1279" t="s">
        <v>1186</v>
      </c>
      <c r="D77" s="12">
        <v>0</v>
      </c>
      <c r="E77" s="12">
        <v>0</v>
      </c>
      <c r="F77" s="12">
        <v>0</v>
      </c>
      <c r="G77" s="12">
        <v>11</v>
      </c>
      <c r="H77" s="12">
        <v>4</v>
      </c>
      <c r="I77" s="12">
        <v>15</v>
      </c>
      <c r="J77" s="12">
        <v>5</v>
      </c>
      <c r="K77" s="12">
        <v>2</v>
      </c>
      <c r="L77" s="12">
        <v>7</v>
      </c>
      <c r="M77" s="12">
        <f t="shared" si="32"/>
        <v>16</v>
      </c>
      <c r="N77" s="12">
        <f t="shared" si="32"/>
        <v>6</v>
      </c>
      <c r="O77" s="12">
        <f t="shared" si="32"/>
        <v>22</v>
      </c>
      <c r="P77" s="1386" t="s">
        <v>329</v>
      </c>
      <c r="Q77" s="3367"/>
      <c r="R77" s="3355"/>
    </row>
    <row r="78" spans="1:18" ht="19.5" customHeight="1" x14ac:dyDescent="0.2">
      <c r="A78" s="3374"/>
      <c r="B78" s="3388"/>
      <c r="C78" s="1214" t="s">
        <v>1730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1</v>
      </c>
      <c r="L78" s="12">
        <v>1</v>
      </c>
      <c r="M78" s="12">
        <f t="shared" si="32"/>
        <v>0</v>
      </c>
      <c r="N78" s="12">
        <f t="shared" si="32"/>
        <v>1</v>
      </c>
      <c r="O78" s="12">
        <f t="shared" si="32"/>
        <v>1</v>
      </c>
      <c r="P78" s="1388" t="s">
        <v>1887</v>
      </c>
      <c r="Q78" s="3368"/>
      <c r="R78" s="3355"/>
    </row>
    <row r="79" spans="1:18" ht="19.5" customHeight="1" x14ac:dyDescent="0.2">
      <c r="A79" s="3374"/>
      <c r="B79" s="3385" t="s">
        <v>46</v>
      </c>
      <c r="C79" s="3385"/>
      <c r="D79" s="12">
        <f t="shared" ref="D79:E79" si="38">SUM(D74:D78)</f>
        <v>0</v>
      </c>
      <c r="E79" s="12">
        <f t="shared" si="38"/>
        <v>0</v>
      </c>
      <c r="F79" s="12">
        <f t="shared" ref="F79" si="39">SUM(F77:F78)</f>
        <v>0</v>
      </c>
      <c r="G79" s="12">
        <f>SUM(G76:G78)</f>
        <v>11</v>
      </c>
      <c r="H79" s="12">
        <f t="shared" ref="H79:L79" si="40">SUM(H76:H78)</f>
        <v>5</v>
      </c>
      <c r="I79" s="12">
        <f t="shared" si="40"/>
        <v>16</v>
      </c>
      <c r="J79" s="12">
        <f t="shared" si="40"/>
        <v>5</v>
      </c>
      <c r="K79" s="12">
        <f t="shared" si="40"/>
        <v>7</v>
      </c>
      <c r="L79" s="12">
        <f t="shared" si="40"/>
        <v>12</v>
      </c>
      <c r="M79" s="12">
        <f t="shared" si="32"/>
        <v>16</v>
      </c>
      <c r="N79" s="12">
        <f t="shared" si="32"/>
        <v>12</v>
      </c>
      <c r="O79" s="12">
        <f t="shared" si="32"/>
        <v>28</v>
      </c>
      <c r="P79" s="3351" t="s">
        <v>133</v>
      </c>
      <c r="Q79" s="3351"/>
      <c r="R79" s="3355"/>
    </row>
    <row r="80" spans="1:18" ht="21" customHeight="1" x14ac:dyDescent="0.2">
      <c r="A80" s="3374"/>
      <c r="B80" s="3386" t="s">
        <v>56</v>
      </c>
      <c r="C80" s="1214" t="s">
        <v>1731</v>
      </c>
      <c r="D80" s="12">
        <v>0</v>
      </c>
      <c r="E80" s="12">
        <v>0</v>
      </c>
      <c r="F80" s="12">
        <v>0</v>
      </c>
      <c r="G80" s="12">
        <v>8</v>
      </c>
      <c r="H80" s="12">
        <v>2</v>
      </c>
      <c r="I80" s="12">
        <v>10</v>
      </c>
      <c r="J80" s="12">
        <v>3</v>
      </c>
      <c r="K80" s="12">
        <v>3</v>
      </c>
      <c r="L80" s="12">
        <v>6</v>
      </c>
      <c r="M80" s="12">
        <f t="shared" si="32"/>
        <v>11</v>
      </c>
      <c r="N80" s="12">
        <f t="shared" ref="N80" si="41">SUM(K80,H80,E80)</f>
        <v>5</v>
      </c>
      <c r="O80" s="12">
        <f t="shared" ref="O80" si="42">SUM(L80,I80,F80)</f>
        <v>16</v>
      </c>
      <c r="P80" s="1388" t="s">
        <v>1889</v>
      </c>
      <c r="Q80" s="3375" t="s">
        <v>1888</v>
      </c>
      <c r="R80" s="3355"/>
    </row>
    <row r="81" spans="1:18" s="2052" customFormat="1" ht="21" customHeight="1" x14ac:dyDescent="0.2">
      <c r="A81" s="3374"/>
      <c r="B81" s="3387"/>
      <c r="C81" s="1214" t="s">
        <v>56</v>
      </c>
      <c r="D81" s="12">
        <v>0</v>
      </c>
      <c r="E81" s="12">
        <v>0</v>
      </c>
      <c r="F81" s="12">
        <v>0</v>
      </c>
      <c r="G81" s="12">
        <v>4</v>
      </c>
      <c r="H81" s="12">
        <v>4</v>
      </c>
      <c r="I81" s="12">
        <v>8</v>
      </c>
      <c r="J81" s="12">
        <v>2</v>
      </c>
      <c r="K81" s="12">
        <v>2</v>
      </c>
      <c r="L81" s="12">
        <v>4</v>
      </c>
      <c r="M81" s="12">
        <f t="shared" ref="M81:M82" si="43">SUM(J81,G81,D81)</f>
        <v>6</v>
      </c>
      <c r="N81" s="12">
        <f t="shared" ref="N81:N82" si="44">SUM(K81,H81,E81)</f>
        <v>6</v>
      </c>
      <c r="O81" s="12">
        <f t="shared" ref="O81:O82" si="45">SUM(L81,I81,F81)</f>
        <v>12</v>
      </c>
      <c r="P81" s="1388" t="s">
        <v>1888</v>
      </c>
      <c r="Q81" s="3367"/>
      <c r="R81" s="3355"/>
    </row>
    <row r="82" spans="1:18" ht="21" customHeight="1" x14ac:dyDescent="0.2">
      <c r="A82" s="3374"/>
      <c r="B82" s="3388"/>
      <c r="C82" s="1214" t="s">
        <v>1732</v>
      </c>
      <c r="D82" s="12">
        <v>0</v>
      </c>
      <c r="E82" s="12">
        <v>0</v>
      </c>
      <c r="F82" s="12">
        <v>0</v>
      </c>
      <c r="G82" s="12">
        <v>2</v>
      </c>
      <c r="H82" s="12">
        <v>5</v>
      </c>
      <c r="I82" s="12">
        <v>7</v>
      </c>
      <c r="J82" s="12">
        <v>2</v>
      </c>
      <c r="K82" s="12">
        <v>0</v>
      </c>
      <c r="L82" s="12">
        <v>2</v>
      </c>
      <c r="M82" s="12">
        <f t="shared" si="43"/>
        <v>4</v>
      </c>
      <c r="N82" s="12">
        <f t="shared" si="44"/>
        <v>5</v>
      </c>
      <c r="O82" s="12">
        <f t="shared" si="45"/>
        <v>9</v>
      </c>
      <c r="P82" s="1388" t="s">
        <v>1890</v>
      </c>
      <c r="Q82" s="3368"/>
      <c r="R82" s="3355"/>
    </row>
    <row r="83" spans="1:18" ht="21" customHeight="1" x14ac:dyDescent="0.2">
      <c r="A83" s="3374"/>
      <c r="B83" s="3385" t="s">
        <v>46</v>
      </c>
      <c r="C83" s="3385"/>
      <c r="D83" s="12">
        <f>SUM(D80:D82)</f>
        <v>0</v>
      </c>
      <c r="E83" s="12">
        <f t="shared" ref="E83:O83" si="46">SUM(E80:E82)</f>
        <v>0</v>
      </c>
      <c r="F83" s="12">
        <f t="shared" si="46"/>
        <v>0</v>
      </c>
      <c r="G83" s="12">
        <f t="shared" si="46"/>
        <v>14</v>
      </c>
      <c r="H83" s="12">
        <f t="shared" si="46"/>
        <v>11</v>
      </c>
      <c r="I83" s="12">
        <f t="shared" si="46"/>
        <v>25</v>
      </c>
      <c r="J83" s="12">
        <f t="shared" si="46"/>
        <v>7</v>
      </c>
      <c r="K83" s="12">
        <f t="shared" si="46"/>
        <v>5</v>
      </c>
      <c r="L83" s="12">
        <f t="shared" si="46"/>
        <v>12</v>
      </c>
      <c r="M83" s="12">
        <f t="shared" si="46"/>
        <v>21</v>
      </c>
      <c r="N83" s="12">
        <f t="shared" si="46"/>
        <v>16</v>
      </c>
      <c r="O83" s="12">
        <f t="shared" si="46"/>
        <v>37</v>
      </c>
      <c r="P83" s="3351" t="s">
        <v>133</v>
      </c>
      <c r="Q83" s="3351"/>
      <c r="R83" s="3355"/>
    </row>
    <row r="84" spans="1:18" ht="40.5" customHeight="1" x14ac:dyDescent="0.2">
      <c r="A84" s="3374"/>
      <c r="B84" s="1573" t="s">
        <v>609</v>
      </c>
      <c r="C84" s="1566"/>
      <c r="D84" s="12">
        <v>0</v>
      </c>
      <c r="E84" s="12">
        <v>0</v>
      </c>
      <c r="F84" s="12">
        <v>0</v>
      </c>
      <c r="G84" s="12">
        <v>18</v>
      </c>
      <c r="H84" s="12">
        <v>0</v>
      </c>
      <c r="I84" s="12">
        <v>18</v>
      </c>
      <c r="J84" s="12">
        <v>0</v>
      </c>
      <c r="K84" s="12">
        <v>0</v>
      </c>
      <c r="L84" s="12">
        <v>0</v>
      </c>
      <c r="M84" s="12">
        <f t="shared" si="32"/>
        <v>18</v>
      </c>
      <c r="N84" s="12">
        <f t="shared" si="32"/>
        <v>0</v>
      </c>
      <c r="O84" s="12">
        <f t="shared" si="32"/>
        <v>18</v>
      </c>
      <c r="P84" s="1385"/>
      <c r="Q84" s="1386" t="s">
        <v>1891</v>
      </c>
      <c r="R84" s="3355"/>
    </row>
    <row r="85" spans="1:18" s="917" customFormat="1" ht="19.5" customHeight="1" x14ac:dyDescent="0.2">
      <c r="A85" s="3374"/>
      <c r="B85" s="3386" t="s">
        <v>57</v>
      </c>
      <c r="C85" s="1597" t="s">
        <v>57</v>
      </c>
      <c r="D85" s="12">
        <v>0</v>
      </c>
      <c r="E85" s="12">
        <v>0</v>
      </c>
      <c r="F85" s="12">
        <v>0</v>
      </c>
      <c r="G85" s="1585">
        <v>17</v>
      </c>
      <c r="H85" s="1585">
        <v>3</v>
      </c>
      <c r="I85" s="1585">
        <v>20</v>
      </c>
      <c r="J85" s="1585">
        <v>10</v>
      </c>
      <c r="K85" s="1585">
        <v>1</v>
      </c>
      <c r="L85" s="1585">
        <v>11</v>
      </c>
      <c r="M85" s="1585">
        <f t="shared" ref="M85:O90" si="47">SUM(J85,G85,D85)</f>
        <v>27</v>
      </c>
      <c r="N85" s="1585">
        <f t="shared" si="47"/>
        <v>4</v>
      </c>
      <c r="O85" s="1585">
        <f t="shared" si="47"/>
        <v>31</v>
      </c>
      <c r="P85" s="1593" t="s">
        <v>1892</v>
      </c>
      <c r="Q85" s="3386" t="s">
        <v>1892</v>
      </c>
      <c r="R85" s="3355"/>
    </row>
    <row r="86" spans="1:18" s="1577" customFormat="1" ht="19.5" customHeight="1" x14ac:dyDescent="0.2">
      <c r="A86" s="3374"/>
      <c r="B86" s="3388"/>
      <c r="C86" s="1214" t="s">
        <v>1733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1</v>
      </c>
      <c r="K86" s="12">
        <v>0</v>
      </c>
      <c r="L86" s="12">
        <v>1</v>
      </c>
      <c r="M86" s="12">
        <f t="shared" si="47"/>
        <v>1</v>
      </c>
      <c r="N86" s="12">
        <f t="shared" si="47"/>
        <v>0</v>
      </c>
      <c r="O86" s="12">
        <f t="shared" si="47"/>
        <v>1</v>
      </c>
      <c r="P86" s="1388" t="s">
        <v>1893</v>
      </c>
      <c r="Q86" s="3388"/>
      <c r="R86" s="3355"/>
    </row>
    <row r="87" spans="1:18" s="1577" customFormat="1" ht="19.5" customHeight="1" x14ac:dyDescent="0.2">
      <c r="A87" s="3374"/>
      <c r="B87" s="3385" t="s">
        <v>46</v>
      </c>
      <c r="C87" s="3385"/>
      <c r="D87" s="12">
        <f>SUM(D85:D86)</f>
        <v>0</v>
      </c>
      <c r="E87" s="12">
        <f t="shared" ref="E87:O87" si="48">SUM(E85:E86)</f>
        <v>0</v>
      </c>
      <c r="F87" s="12">
        <f t="shared" si="48"/>
        <v>0</v>
      </c>
      <c r="G87" s="12">
        <f t="shared" si="48"/>
        <v>17</v>
      </c>
      <c r="H87" s="12">
        <f t="shared" si="48"/>
        <v>3</v>
      </c>
      <c r="I87" s="12">
        <f t="shared" si="48"/>
        <v>20</v>
      </c>
      <c r="J87" s="12">
        <f t="shared" si="48"/>
        <v>11</v>
      </c>
      <c r="K87" s="12">
        <f t="shared" si="48"/>
        <v>1</v>
      </c>
      <c r="L87" s="12">
        <f t="shared" si="48"/>
        <v>12</v>
      </c>
      <c r="M87" s="12">
        <f t="shared" si="48"/>
        <v>28</v>
      </c>
      <c r="N87" s="12">
        <f t="shared" si="48"/>
        <v>4</v>
      </c>
      <c r="O87" s="12">
        <f t="shared" si="48"/>
        <v>32</v>
      </c>
      <c r="P87" s="3351" t="s">
        <v>133</v>
      </c>
      <c r="Q87" s="3351"/>
      <c r="R87" s="3355"/>
    </row>
    <row r="88" spans="1:18" s="1577" customFormat="1" ht="19.5" customHeight="1" x14ac:dyDescent="0.2">
      <c r="A88" s="3374"/>
      <c r="B88" s="3208" t="s">
        <v>1734</v>
      </c>
      <c r="C88" s="1570" t="s">
        <v>1734</v>
      </c>
      <c r="D88" s="12">
        <v>1</v>
      </c>
      <c r="E88" s="12">
        <v>3</v>
      </c>
      <c r="F88" s="12">
        <v>4</v>
      </c>
      <c r="G88" s="12">
        <v>9</v>
      </c>
      <c r="H88" s="12">
        <v>13</v>
      </c>
      <c r="I88" s="12">
        <v>22</v>
      </c>
      <c r="J88" s="12">
        <v>5</v>
      </c>
      <c r="K88" s="12">
        <v>4</v>
      </c>
      <c r="L88" s="12">
        <v>9</v>
      </c>
      <c r="M88" s="12">
        <f t="shared" si="47"/>
        <v>15</v>
      </c>
      <c r="N88" s="12">
        <f t="shared" si="47"/>
        <v>20</v>
      </c>
      <c r="O88" s="12">
        <f t="shared" si="47"/>
        <v>35</v>
      </c>
      <c r="P88" s="1388" t="s">
        <v>1895</v>
      </c>
      <c r="Q88" s="3375" t="s">
        <v>1895</v>
      </c>
      <c r="R88" s="3355"/>
    </row>
    <row r="89" spans="1:18" s="1577" customFormat="1" ht="19.5" customHeight="1" x14ac:dyDescent="0.2">
      <c r="A89" s="3209"/>
      <c r="B89" s="3209"/>
      <c r="C89" s="911" t="s">
        <v>1735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2</v>
      </c>
      <c r="K89" s="12">
        <v>0</v>
      </c>
      <c r="L89" s="12">
        <v>2</v>
      </c>
      <c r="M89" s="12">
        <f t="shared" si="47"/>
        <v>2</v>
      </c>
      <c r="N89" s="12">
        <f t="shared" si="47"/>
        <v>0</v>
      </c>
      <c r="O89" s="12">
        <f t="shared" si="47"/>
        <v>2</v>
      </c>
      <c r="P89" s="1388" t="s">
        <v>1894</v>
      </c>
      <c r="Q89" s="3368"/>
      <c r="R89" s="3356"/>
    </row>
    <row r="90" spans="1:18" s="1577" customFormat="1" ht="19.5" customHeight="1" x14ac:dyDescent="0.2">
      <c r="A90" s="1571"/>
      <c r="B90" s="3385" t="s">
        <v>46</v>
      </c>
      <c r="C90" s="3385"/>
      <c r="D90" s="1583">
        <f>SUM(D88:D89)</f>
        <v>1</v>
      </c>
      <c r="E90" s="1583">
        <f t="shared" ref="E90:L90" si="49">SUM(E88:E89)</f>
        <v>3</v>
      </c>
      <c r="F90" s="1583">
        <f t="shared" si="49"/>
        <v>4</v>
      </c>
      <c r="G90" s="1583">
        <f t="shared" si="49"/>
        <v>9</v>
      </c>
      <c r="H90" s="1583">
        <f t="shared" si="49"/>
        <v>13</v>
      </c>
      <c r="I90" s="1583">
        <f t="shared" si="49"/>
        <v>22</v>
      </c>
      <c r="J90" s="1583">
        <f t="shared" si="49"/>
        <v>7</v>
      </c>
      <c r="K90" s="1583">
        <f t="shared" si="49"/>
        <v>4</v>
      </c>
      <c r="L90" s="1583">
        <f t="shared" si="49"/>
        <v>11</v>
      </c>
      <c r="M90" s="12">
        <f t="shared" si="47"/>
        <v>17</v>
      </c>
      <c r="N90" s="12">
        <f t="shared" si="47"/>
        <v>20</v>
      </c>
      <c r="O90" s="12">
        <f t="shared" si="47"/>
        <v>37</v>
      </c>
      <c r="P90" s="3351" t="s">
        <v>133</v>
      </c>
      <c r="Q90" s="3351"/>
      <c r="R90" s="1569"/>
    </row>
    <row r="91" spans="1:18" s="1577" customFormat="1" ht="19.5" customHeight="1" thickBot="1" x14ac:dyDescent="0.25">
      <c r="A91" s="3384" t="s">
        <v>92</v>
      </c>
      <c r="B91" s="3384"/>
      <c r="C91" s="3384"/>
      <c r="D91" s="2531">
        <f t="shared" ref="D91:O91" si="50">SUM(D90,D87,D84,D83,D79,D75,D72,D62,D57,D56)</f>
        <v>10</v>
      </c>
      <c r="E91" s="2531">
        <f t="shared" si="50"/>
        <v>12</v>
      </c>
      <c r="F91" s="2531">
        <f t="shared" si="50"/>
        <v>22</v>
      </c>
      <c r="G91" s="2531">
        <f t="shared" si="50"/>
        <v>119</v>
      </c>
      <c r="H91" s="2531">
        <f t="shared" si="50"/>
        <v>67</v>
      </c>
      <c r="I91" s="2531">
        <f t="shared" si="50"/>
        <v>186</v>
      </c>
      <c r="J91" s="2531">
        <f t="shared" si="50"/>
        <v>56</v>
      </c>
      <c r="K91" s="2531">
        <f t="shared" si="50"/>
        <v>28</v>
      </c>
      <c r="L91" s="2531">
        <f t="shared" si="50"/>
        <v>84</v>
      </c>
      <c r="M91" s="2531">
        <f t="shared" si="50"/>
        <v>185</v>
      </c>
      <c r="N91" s="2531">
        <f t="shared" si="50"/>
        <v>107</v>
      </c>
      <c r="O91" s="2531">
        <f t="shared" si="50"/>
        <v>292</v>
      </c>
      <c r="P91" s="3376" t="s">
        <v>130</v>
      </c>
      <c r="Q91" s="3376"/>
      <c r="R91" s="2543"/>
    </row>
    <row r="92" spans="1:18" s="1577" customFormat="1" ht="15.75" x14ac:dyDescent="0.2">
      <c r="A92" s="1571"/>
      <c r="B92" s="1572"/>
      <c r="C92" s="1571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1391"/>
      <c r="Q92" s="1391"/>
      <c r="R92" s="1391"/>
    </row>
    <row r="93" spans="1:18" s="2072" customFormat="1" ht="15.75" x14ac:dyDescent="0.2">
      <c r="A93" s="2064"/>
      <c r="B93" s="2066"/>
      <c r="C93" s="2064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1391"/>
      <c r="Q93" s="1391"/>
      <c r="R93" s="1391"/>
    </row>
    <row r="94" spans="1:18" s="2072" customFormat="1" ht="15.75" x14ac:dyDescent="0.2">
      <c r="A94" s="2064"/>
      <c r="B94" s="2066"/>
      <c r="C94" s="2064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1391"/>
      <c r="Q94" s="1391"/>
      <c r="R94" s="1391"/>
    </row>
    <row r="95" spans="1:18" s="2072" customFormat="1" ht="15.75" x14ac:dyDescent="0.2">
      <c r="A95" s="2064"/>
      <c r="B95" s="2066"/>
      <c r="C95" s="2064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1391"/>
      <c r="Q95" s="1391"/>
      <c r="R95" s="1391"/>
    </row>
    <row r="96" spans="1:18" s="2072" customFormat="1" ht="15.75" x14ac:dyDescent="0.2">
      <c r="A96" s="2064"/>
      <c r="B96" s="2066"/>
      <c r="C96" s="2064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1391"/>
      <c r="Q96" s="1391"/>
      <c r="R96" s="1391"/>
    </row>
    <row r="97" spans="1:18" s="2072" customFormat="1" ht="15.75" x14ac:dyDescent="0.2">
      <c r="A97" s="2064"/>
      <c r="B97" s="2066"/>
      <c r="C97" s="2064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1391"/>
      <c r="Q97" s="1391"/>
      <c r="R97" s="1391"/>
    </row>
    <row r="98" spans="1:18" s="2072" customFormat="1" ht="15.75" x14ac:dyDescent="0.2">
      <c r="A98" s="2064"/>
      <c r="B98" s="2066"/>
      <c r="C98" s="2064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1391"/>
      <c r="Q98" s="1391"/>
      <c r="R98" s="1391"/>
    </row>
    <row r="99" spans="1:18" s="1577" customFormat="1" ht="15.75" x14ac:dyDescent="0.2">
      <c r="A99" s="1571"/>
      <c r="B99" s="1572"/>
      <c r="C99" s="1571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1391"/>
      <c r="Q99" s="1391"/>
      <c r="R99" s="1391"/>
    </row>
    <row r="100" spans="1:18" s="1753" customFormat="1" ht="15.75" x14ac:dyDescent="0.2">
      <c r="A100" s="1750"/>
      <c r="B100" s="1751"/>
      <c r="C100" s="1750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1391"/>
      <c r="Q100" s="1391"/>
      <c r="R100" s="1391"/>
    </row>
    <row r="101" spans="1:18" s="917" customFormat="1" ht="27.75" customHeight="1" thickBot="1" x14ac:dyDescent="0.25">
      <c r="A101" s="2987" t="s">
        <v>2731</v>
      </c>
      <c r="B101" s="2987"/>
      <c r="C101" s="1448"/>
      <c r="D101" s="1448"/>
      <c r="E101" s="1448"/>
      <c r="F101" s="1448"/>
      <c r="G101" s="1448"/>
      <c r="H101" s="1448"/>
      <c r="I101" s="1448"/>
      <c r="J101" s="1448"/>
      <c r="K101" s="1448"/>
      <c r="L101" s="1448"/>
      <c r="M101" s="1448"/>
      <c r="N101" s="1448"/>
      <c r="O101" s="1448"/>
      <c r="P101" s="3399" t="s">
        <v>2732</v>
      </c>
      <c r="Q101" s="3399"/>
      <c r="R101" s="3399"/>
    </row>
    <row r="102" spans="1:18" s="917" customFormat="1" ht="18.75" thickTop="1" x14ac:dyDescent="0.25">
      <c r="A102" s="3336" t="s">
        <v>44</v>
      </c>
      <c r="B102" s="3194" t="s">
        <v>86</v>
      </c>
      <c r="C102" s="3338" t="s">
        <v>45</v>
      </c>
      <c r="D102" s="3338" t="s">
        <v>33</v>
      </c>
      <c r="E102" s="3338"/>
      <c r="F102" s="3338"/>
      <c r="G102" s="3338" t="s">
        <v>1</v>
      </c>
      <c r="H102" s="3338"/>
      <c r="I102" s="3338"/>
      <c r="J102" s="3338" t="s">
        <v>2</v>
      </c>
      <c r="K102" s="3338"/>
      <c r="L102" s="3338"/>
      <c r="M102" s="3301" t="s">
        <v>31</v>
      </c>
      <c r="N102" s="3301"/>
      <c r="O102" s="3301"/>
      <c r="P102" s="3393" t="s">
        <v>99</v>
      </c>
      <c r="Q102" s="3396" t="s">
        <v>126</v>
      </c>
      <c r="R102" s="3272" t="s">
        <v>253</v>
      </c>
    </row>
    <row r="103" spans="1:18" s="917" customFormat="1" ht="15.75" x14ac:dyDescent="0.2">
      <c r="A103" s="3190"/>
      <c r="B103" s="3224"/>
      <c r="C103" s="3235"/>
      <c r="D103" s="3240" t="s">
        <v>94</v>
      </c>
      <c r="E103" s="3240"/>
      <c r="F103" s="3240"/>
      <c r="G103" s="3240" t="s">
        <v>95</v>
      </c>
      <c r="H103" s="3240"/>
      <c r="I103" s="3240"/>
      <c r="J103" s="3240" t="s">
        <v>96</v>
      </c>
      <c r="K103" s="3240"/>
      <c r="L103" s="3240"/>
      <c r="M103" s="2827" t="s">
        <v>116</v>
      </c>
      <c r="N103" s="2827"/>
      <c r="O103" s="2827"/>
      <c r="P103" s="3394"/>
      <c r="Q103" s="3397"/>
      <c r="R103" s="3273"/>
    </row>
    <row r="104" spans="1:18" s="917" customFormat="1" ht="15" x14ac:dyDescent="0.2">
      <c r="A104" s="3190"/>
      <c r="B104" s="3224"/>
      <c r="C104" s="3235"/>
      <c r="D104" s="2559" t="s">
        <v>204</v>
      </c>
      <c r="E104" s="2559" t="s">
        <v>2833</v>
      </c>
      <c r="F104" s="2559" t="s">
        <v>26</v>
      </c>
      <c r="G104" s="2559" t="s">
        <v>204</v>
      </c>
      <c r="H104" s="2559" t="s">
        <v>2833</v>
      </c>
      <c r="I104" s="2559" t="s">
        <v>26</v>
      </c>
      <c r="J104" s="2559" t="s">
        <v>204</v>
      </c>
      <c r="K104" s="2559" t="s">
        <v>2833</v>
      </c>
      <c r="L104" s="2559" t="s">
        <v>26</v>
      </c>
      <c r="M104" s="2559" t="s">
        <v>204</v>
      </c>
      <c r="N104" s="2559" t="s">
        <v>2833</v>
      </c>
      <c r="O104" s="2559" t="s">
        <v>26</v>
      </c>
      <c r="P104" s="3394"/>
      <c r="Q104" s="3397"/>
      <c r="R104" s="3273"/>
    </row>
    <row r="105" spans="1:18" s="917" customFormat="1" ht="13.5" thickBot="1" x14ac:dyDescent="0.25">
      <c r="A105" s="3337"/>
      <c r="B105" s="3225"/>
      <c r="C105" s="3339"/>
      <c r="D105" s="79" t="s">
        <v>181</v>
      </c>
      <c r="E105" s="79" t="s">
        <v>182</v>
      </c>
      <c r="F105" s="79" t="s">
        <v>183</v>
      </c>
      <c r="G105" s="79" t="s">
        <v>181</v>
      </c>
      <c r="H105" s="79" t="s">
        <v>182</v>
      </c>
      <c r="I105" s="79" t="s">
        <v>183</v>
      </c>
      <c r="J105" s="79" t="s">
        <v>181</v>
      </c>
      <c r="K105" s="79" t="s">
        <v>182</v>
      </c>
      <c r="L105" s="79" t="s">
        <v>183</v>
      </c>
      <c r="M105" s="79" t="s">
        <v>181</v>
      </c>
      <c r="N105" s="79" t="s">
        <v>182</v>
      </c>
      <c r="O105" s="79" t="s">
        <v>183</v>
      </c>
      <c r="P105" s="3395"/>
      <c r="Q105" s="3398"/>
      <c r="R105" s="3279"/>
    </row>
    <row r="106" spans="1:18" ht="30.75" customHeight="1" x14ac:dyDescent="0.2">
      <c r="A106" s="3386" t="s">
        <v>334</v>
      </c>
      <c r="B106" s="3373" t="s">
        <v>1769</v>
      </c>
      <c r="C106" s="1214" t="s">
        <v>2402</v>
      </c>
      <c r="D106" s="12">
        <v>0</v>
      </c>
      <c r="E106" s="12">
        <v>0</v>
      </c>
      <c r="F106" s="12">
        <v>0</v>
      </c>
      <c r="G106" s="12">
        <v>1</v>
      </c>
      <c r="H106" s="12">
        <v>2</v>
      </c>
      <c r="I106" s="12">
        <v>3</v>
      </c>
      <c r="J106" s="12">
        <v>1</v>
      </c>
      <c r="K106" s="12">
        <v>0</v>
      </c>
      <c r="L106" s="12">
        <v>1</v>
      </c>
      <c r="M106" s="12">
        <f>SUM(D106,G106,J106)</f>
        <v>2</v>
      </c>
      <c r="N106" s="12">
        <f t="shared" ref="N106:O106" si="51">SUM(E106,H106,K106)</f>
        <v>2</v>
      </c>
      <c r="O106" s="12">
        <f t="shared" si="51"/>
        <v>4</v>
      </c>
      <c r="P106" s="1843" t="s">
        <v>2428</v>
      </c>
      <c r="Q106" s="3373" t="s">
        <v>1897</v>
      </c>
      <c r="R106" s="3390" t="s">
        <v>1896</v>
      </c>
    </row>
    <row r="107" spans="1:18" s="2052" customFormat="1" ht="30.75" customHeight="1" x14ac:dyDescent="0.2">
      <c r="A107" s="3387"/>
      <c r="B107" s="3209"/>
      <c r="C107" s="1214" t="s">
        <v>2403</v>
      </c>
      <c r="D107" s="12">
        <v>0</v>
      </c>
      <c r="E107" s="12">
        <v>0</v>
      </c>
      <c r="F107" s="12">
        <v>0</v>
      </c>
      <c r="G107" s="12">
        <v>2</v>
      </c>
      <c r="H107" s="12">
        <v>3</v>
      </c>
      <c r="I107" s="12">
        <v>5</v>
      </c>
      <c r="J107" s="12">
        <v>0</v>
      </c>
      <c r="K107" s="12">
        <v>0</v>
      </c>
      <c r="L107" s="12">
        <v>0</v>
      </c>
      <c r="M107" s="12">
        <f>SUM(D107,G107,J107)</f>
        <v>2</v>
      </c>
      <c r="N107" s="12">
        <f t="shared" ref="N107" si="52">SUM(E107,H107,K107)</f>
        <v>3</v>
      </c>
      <c r="O107" s="12">
        <f t="shared" ref="O107" si="53">SUM(F107,I107,L107)</f>
        <v>5</v>
      </c>
      <c r="P107" s="1780" t="s">
        <v>2582</v>
      </c>
      <c r="Q107" s="3209"/>
      <c r="R107" s="3391"/>
    </row>
    <row r="108" spans="1:18" s="2052" customFormat="1" ht="21" customHeight="1" x14ac:dyDescent="0.2">
      <c r="A108" s="3387"/>
      <c r="B108" s="3385" t="s">
        <v>46</v>
      </c>
      <c r="C108" s="3385"/>
      <c r="D108" s="12">
        <f>SUM(D106:D107)</f>
        <v>0</v>
      </c>
      <c r="E108" s="12">
        <f t="shared" ref="E108:O108" si="54">SUM(E106:E107)</f>
        <v>0</v>
      </c>
      <c r="F108" s="12">
        <f t="shared" si="54"/>
        <v>0</v>
      </c>
      <c r="G108" s="12">
        <f t="shared" si="54"/>
        <v>3</v>
      </c>
      <c r="H108" s="12">
        <f t="shared" si="54"/>
        <v>5</v>
      </c>
      <c r="I108" s="12">
        <f t="shared" si="54"/>
        <v>8</v>
      </c>
      <c r="J108" s="12">
        <f t="shared" si="54"/>
        <v>1</v>
      </c>
      <c r="K108" s="12">
        <f t="shared" si="54"/>
        <v>0</v>
      </c>
      <c r="L108" s="12">
        <f t="shared" si="54"/>
        <v>1</v>
      </c>
      <c r="M108" s="12">
        <f t="shared" si="54"/>
        <v>4</v>
      </c>
      <c r="N108" s="12">
        <f t="shared" si="54"/>
        <v>5</v>
      </c>
      <c r="O108" s="12">
        <f t="shared" si="54"/>
        <v>9</v>
      </c>
      <c r="P108" s="3351" t="s">
        <v>133</v>
      </c>
      <c r="Q108" s="3351"/>
      <c r="R108" s="3391"/>
    </row>
    <row r="109" spans="1:18" ht="24" customHeight="1" x14ac:dyDescent="0.2">
      <c r="A109" s="3387"/>
      <c r="B109" s="3208" t="s">
        <v>48</v>
      </c>
      <c r="C109" s="1214" t="s">
        <v>614</v>
      </c>
      <c r="D109" s="12">
        <f t="shared" ref="D109:D110" si="55">SUM(D107:D108)</f>
        <v>0</v>
      </c>
      <c r="E109" s="12">
        <f t="shared" ref="E109:E111" si="56">SUM(E107:E108)</f>
        <v>0</v>
      </c>
      <c r="F109" s="12">
        <f t="shared" ref="F109:F111" si="57">SUM(F107:F108)</f>
        <v>0</v>
      </c>
      <c r="G109" s="12">
        <v>2</v>
      </c>
      <c r="H109" s="12">
        <v>5</v>
      </c>
      <c r="I109" s="12">
        <v>7</v>
      </c>
      <c r="J109" s="12">
        <v>0</v>
      </c>
      <c r="K109" s="12">
        <v>1</v>
      </c>
      <c r="L109" s="12">
        <v>1</v>
      </c>
      <c r="M109" s="12">
        <f t="shared" si="32"/>
        <v>2</v>
      </c>
      <c r="N109" s="12">
        <f t="shared" si="32"/>
        <v>6</v>
      </c>
      <c r="O109" s="12">
        <f t="shared" si="32"/>
        <v>8</v>
      </c>
      <c r="P109" s="1388" t="s">
        <v>615</v>
      </c>
      <c r="Q109" s="3375" t="s">
        <v>312</v>
      </c>
      <c r="R109" s="3391"/>
    </row>
    <row r="110" spans="1:18" ht="24" customHeight="1" x14ac:dyDescent="0.2">
      <c r="A110" s="3387"/>
      <c r="B110" s="3209"/>
      <c r="C110" s="1214" t="s">
        <v>1736</v>
      </c>
      <c r="D110" s="12">
        <f t="shared" si="55"/>
        <v>0</v>
      </c>
      <c r="E110" s="12">
        <f t="shared" si="56"/>
        <v>0</v>
      </c>
      <c r="F110" s="12">
        <f t="shared" si="57"/>
        <v>0</v>
      </c>
      <c r="G110" s="12">
        <v>1</v>
      </c>
      <c r="H110" s="12">
        <v>2</v>
      </c>
      <c r="I110" s="12">
        <v>3</v>
      </c>
      <c r="J110" s="12">
        <v>0</v>
      </c>
      <c r="K110" s="12">
        <v>1</v>
      </c>
      <c r="L110" s="12">
        <v>1</v>
      </c>
      <c r="M110" s="12">
        <f t="shared" si="32"/>
        <v>1</v>
      </c>
      <c r="N110" s="12">
        <f t="shared" si="32"/>
        <v>3</v>
      </c>
      <c r="O110" s="12">
        <f t="shared" si="32"/>
        <v>4</v>
      </c>
      <c r="P110" s="1388" t="s">
        <v>1898</v>
      </c>
      <c r="Q110" s="3368"/>
      <c r="R110" s="3391"/>
    </row>
    <row r="111" spans="1:18" ht="19.5" customHeight="1" x14ac:dyDescent="0.2">
      <c r="A111" s="3387"/>
      <c r="B111" s="3385" t="s">
        <v>46</v>
      </c>
      <c r="C111" s="3385"/>
      <c r="D111" s="12">
        <f>SUM(D109:D110)</f>
        <v>0</v>
      </c>
      <c r="E111" s="12">
        <f t="shared" si="56"/>
        <v>0</v>
      </c>
      <c r="F111" s="12">
        <f t="shared" si="57"/>
        <v>0</v>
      </c>
      <c r="G111" s="12">
        <f t="shared" ref="G111:O111" si="58">SUM(G109:G110)</f>
        <v>3</v>
      </c>
      <c r="H111" s="12">
        <f t="shared" si="58"/>
        <v>7</v>
      </c>
      <c r="I111" s="12">
        <f t="shared" si="58"/>
        <v>10</v>
      </c>
      <c r="J111" s="12">
        <f t="shared" si="58"/>
        <v>0</v>
      </c>
      <c r="K111" s="12">
        <f t="shared" si="58"/>
        <v>2</v>
      </c>
      <c r="L111" s="12">
        <f t="shared" si="58"/>
        <v>2</v>
      </c>
      <c r="M111" s="12">
        <f t="shared" si="58"/>
        <v>3</v>
      </c>
      <c r="N111" s="12">
        <f t="shared" si="58"/>
        <v>9</v>
      </c>
      <c r="O111" s="12">
        <f t="shared" si="58"/>
        <v>12</v>
      </c>
      <c r="P111" s="3351" t="s">
        <v>133</v>
      </c>
      <c r="Q111" s="3351"/>
      <c r="R111" s="3391"/>
    </row>
    <row r="112" spans="1:18" ht="22.5" customHeight="1" x14ac:dyDescent="0.2">
      <c r="A112" s="3387"/>
      <c r="B112" s="3208" t="s">
        <v>881</v>
      </c>
      <c r="C112" s="1214" t="s">
        <v>1737</v>
      </c>
      <c r="D112" s="12">
        <v>0</v>
      </c>
      <c r="E112" s="12">
        <v>0</v>
      </c>
      <c r="F112" s="12">
        <v>0</v>
      </c>
      <c r="G112" s="12">
        <v>8</v>
      </c>
      <c r="H112" s="12">
        <v>0</v>
      </c>
      <c r="I112" s="12">
        <v>8</v>
      </c>
      <c r="J112" s="12">
        <v>4</v>
      </c>
      <c r="K112" s="12">
        <v>0</v>
      </c>
      <c r="L112" s="12">
        <v>4</v>
      </c>
      <c r="M112" s="12">
        <f t="shared" si="32"/>
        <v>12</v>
      </c>
      <c r="N112" s="12">
        <f t="shared" si="32"/>
        <v>0</v>
      </c>
      <c r="O112" s="12">
        <f t="shared" si="32"/>
        <v>12</v>
      </c>
      <c r="P112" s="1388" t="s">
        <v>1900</v>
      </c>
      <c r="Q112" s="3354" t="s">
        <v>1899</v>
      </c>
      <c r="R112" s="3391"/>
    </row>
    <row r="113" spans="1:18" ht="22.5" customHeight="1" x14ac:dyDescent="0.2">
      <c r="A113" s="3387"/>
      <c r="B113" s="3209"/>
      <c r="C113" s="1214" t="s">
        <v>1738</v>
      </c>
      <c r="D113" s="12">
        <v>0</v>
      </c>
      <c r="E113" s="12">
        <v>0</v>
      </c>
      <c r="F113" s="12">
        <v>0</v>
      </c>
      <c r="G113" s="12">
        <v>3</v>
      </c>
      <c r="H113" s="12">
        <v>1</v>
      </c>
      <c r="I113" s="12">
        <v>4</v>
      </c>
      <c r="J113" s="12">
        <v>0</v>
      </c>
      <c r="K113" s="12">
        <v>0</v>
      </c>
      <c r="L113" s="12">
        <v>0</v>
      </c>
      <c r="M113" s="12">
        <f t="shared" si="32"/>
        <v>3</v>
      </c>
      <c r="N113" s="12">
        <f t="shared" si="32"/>
        <v>1</v>
      </c>
      <c r="O113" s="12">
        <f t="shared" si="32"/>
        <v>4</v>
      </c>
      <c r="P113" s="1388" t="s">
        <v>1901</v>
      </c>
      <c r="Q113" s="3355"/>
      <c r="R113" s="3391"/>
    </row>
    <row r="114" spans="1:18" ht="18.75" customHeight="1" x14ac:dyDescent="0.2">
      <c r="A114" s="3387"/>
      <c r="B114" s="3385" t="s">
        <v>46</v>
      </c>
      <c r="C114" s="3385"/>
      <c r="D114" s="12">
        <v>0</v>
      </c>
      <c r="E114" s="12">
        <v>0</v>
      </c>
      <c r="F114" s="12">
        <f t="shared" ref="F114:L114" si="59">SUM(F112:F113)</f>
        <v>0</v>
      </c>
      <c r="G114" s="12">
        <f t="shared" si="59"/>
        <v>11</v>
      </c>
      <c r="H114" s="12">
        <f t="shared" si="59"/>
        <v>1</v>
      </c>
      <c r="I114" s="12">
        <f t="shared" si="59"/>
        <v>12</v>
      </c>
      <c r="J114" s="12">
        <f t="shared" si="59"/>
        <v>4</v>
      </c>
      <c r="K114" s="12">
        <f t="shared" si="59"/>
        <v>0</v>
      </c>
      <c r="L114" s="12">
        <f t="shared" si="59"/>
        <v>4</v>
      </c>
      <c r="M114" s="12">
        <f t="shared" si="32"/>
        <v>15</v>
      </c>
      <c r="N114" s="12">
        <f t="shared" si="32"/>
        <v>1</v>
      </c>
      <c r="O114" s="12">
        <f t="shared" si="32"/>
        <v>16</v>
      </c>
      <c r="P114" s="1388" t="s">
        <v>133</v>
      </c>
      <c r="Q114" s="1375"/>
      <c r="R114" s="3391"/>
    </row>
    <row r="115" spans="1:18" ht="21" customHeight="1" x14ac:dyDescent="0.2">
      <c r="A115" s="3387"/>
      <c r="B115" s="3208" t="s">
        <v>339</v>
      </c>
      <c r="C115" s="1214" t="s">
        <v>1770</v>
      </c>
      <c r="D115" s="12">
        <v>0</v>
      </c>
      <c r="E115" s="12">
        <v>0</v>
      </c>
      <c r="F115" s="12">
        <v>0</v>
      </c>
      <c r="G115" s="12">
        <v>2</v>
      </c>
      <c r="H115" s="12">
        <v>3</v>
      </c>
      <c r="I115" s="12">
        <v>5</v>
      </c>
      <c r="J115" s="12">
        <v>2</v>
      </c>
      <c r="K115" s="12">
        <v>2</v>
      </c>
      <c r="L115" s="12">
        <v>4</v>
      </c>
      <c r="M115" s="12">
        <f t="shared" si="32"/>
        <v>4</v>
      </c>
      <c r="N115" s="12">
        <f t="shared" si="32"/>
        <v>5</v>
      </c>
      <c r="O115" s="12">
        <f t="shared" si="32"/>
        <v>9</v>
      </c>
      <c r="P115" s="1388" t="s">
        <v>2258</v>
      </c>
      <c r="Q115" s="3354" t="s">
        <v>1902</v>
      </c>
      <c r="R115" s="3391"/>
    </row>
    <row r="116" spans="1:18" ht="21" customHeight="1" x14ac:dyDescent="0.2">
      <c r="A116" s="3387"/>
      <c r="B116" s="3209"/>
      <c r="C116" s="1214" t="s">
        <v>339</v>
      </c>
      <c r="D116" s="12">
        <v>0</v>
      </c>
      <c r="E116" s="12">
        <v>0</v>
      </c>
      <c r="F116" s="12">
        <v>0</v>
      </c>
      <c r="G116" s="12">
        <v>1</v>
      </c>
      <c r="H116" s="12">
        <v>1</v>
      </c>
      <c r="I116" s="12">
        <v>2</v>
      </c>
      <c r="J116" s="12">
        <v>0</v>
      </c>
      <c r="K116" s="12">
        <v>3</v>
      </c>
      <c r="L116" s="12">
        <v>3</v>
      </c>
      <c r="M116" s="12">
        <f t="shared" si="32"/>
        <v>1</v>
      </c>
      <c r="N116" s="12">
        <f t="shared" si="32"/>
        <v>4</v>
      </c>
      <c r="O116" s="12">
        <f t="shared" si="32"/>
        <v>5</v>
      </c>
      <c r="P116" s="1388" t="s">
        <v>2259</v>
      </c>
      <c r="Q116" s="3355"/>
      <c r="R116" s="3391"/>
    </row>
    <row r="117" spans="1:18" ht="15.75" customHeight="1" x14ac:dyDescent="0.2">
      <c r="A117" s="3387"/>
      <c r="B117" s="3385" t="s">
        <v>46</v>
      </c>
      <c r="C117" s="3385"/>
      <c r="D117" s="12">
        <f t="shared" ref="D117:L117" si="60">SUM(D115:D116)</f>
        <v>0</v>
      </c>
      <c r="E117" s="12">
        <f t="shared" si="60"/>
        <v>0</v>
      </c>
      <c r="F117" s="12">
        <f t="shared" si="60"/>
        <v>0</v>
      </c>
      <c r="G117" s="12">
        <f t="shared" si="60"/>
        <v>3</v>
      </c>
      <c r="H117" s="12">
        <f t="shared" si="60"/>
        <v>4</v>
      </c>
      <c r="I117" s="12">
        <f t="shared" si="60"/>
        <v>7</v>
      </c>
      <c r="J117" s="12">
        <f t="shared" si="60"/>
        <v>2</v>
      </c>
      <c r="K117" s="12">
        <f t="shared" si="60"/>
        <v>5</v>
      </c>
      <c r="L117" s="12">
        <f t="shared" si="60"/>
        <v>7</v>
      </c>
      <c r="M117" s="12">
        <f t="shared" si="32"/>
        <v>5</v>
      </c>
      <c r="N117" s="12">
        <f t="shared" si="32"/>
        <v>9</v>
      </c>
      <c r="O117" s="12">
        <f t="shared" si="32"/>
        <v>14</v>
      </c>
      <c r="P117" s="3351" t="s">
        <v>133</v>
      </c>
      <c r="Q117" s="3351"/>
      <c r="R117" s="3391"/>
    </row>
    <row r="118" spans="1:18" s="2052" customFormat="1" ht="21.75" customHeight="1" x14ac:dyDescent="0.2">
      <c r="A118" s="3387"/>
      <c r="B118" s="1214" t="s">
        <v>391</v>
      </c>
      <c r="C118" s="1214" t="s">
        <v>1739</v>
      </c>
      <c r="D118" s="12">
        <v>0</v>
      </c>
      <c r="E118" s="12">
        <v>0</v>
      </c>
      <c r="F118" s="12">
        <v>0</v>
      </c>
      <c r="G118" s="12">
        <v>2</v>
      </c>
      <c r="H118" s="12">
        <v>0</v>
      </c>
      <c r="I118" s="12">
        <v>2</v>
      </c>
      <c r="J118" s="12">
        <v>0</v>
      </c>
      <c r="K118" s="12">
        <v>0</v>
      </c>
      <c r="L118" s="12">
        <v>0</v>
      </c>
      <c r="M118" s="12">
        <f>SUM(D118,G118,J118)</f>
        <v>2</v>
      </c>
      <c r="N118" s="12">
        <f t="shared" ref="N118:O118" si="61">SUM(E118,H118,K118)</f>
        <v>0</v>
      </c>
      <c r="O118" s="12">
        <f t="shared" si="61"/>
        <v>2</v>
      </c>
      <c r="P118" s="1388" t="s">
        <v>1903</v>
      </c>
      <c r="Q118" s="1388" t="s">
        <v>1904</v>
      </c>
      <c r="R118" s="3391"/>
    </row>
    <row r="119" spans="1:18" s="2052" customFormat="1" ht="21.75" customHeight="1" x14ac:dyDescent="0.2">
      <c r="A119" s="3387"/>
      <c r="B119" s="1214" t="s">
        <v>880</v>
      </c>
      <c r="C119" s="1214" t="s">
        <v>880</v>
      </c>
      <c r="D119" s="12">
        <v>0</v>
      </c>
      <c r="E119" s="12">
        <v>0</v>
      </c>
      <c r="F119" s="12">
        <v>0</v>
      </c>
      <c r="G119" s="12">
        <v>2</v>
      </c>
      <c r="H119" s="12">
        <v>2</v>
      </c>
      <c r="I119" s="12">
        <v>4</v>
      </c>
      <c r="J119" s="12">
        <v>0</v>
      </c>
      <c r="K119" s="12">
        <v>0</v>
      </c>
      <c r="L119" s="12">
        <v>0</v>
      </c>
      <c r="M119" s="12">
        <f t="shared" ref="M119:M120" si="62">SUM(D119,G119,J119)</f>
        <v>2</v>
      </c>
      <c r="N119" s="12">
        <f t="shared" ref="N119:N120" si="63">SUM(E119,H119,K119)</f>
        <v>2</v>
      </c>
      <c r="O119" s="12">
        <f t="shared" ref="O119:O120" si="64">SUM(F119,I119,L119)</f>
        <v>4</v>
      </c>
      <c r="P119" s="1159" t="s">
        <v>2584</v>
      </c>
      <c r="Q119" s="1159" t="s">
        <v>2584</v>
      </c>
      <c r="R119" s="3391"/>
    </row>
    <row r="120" spans="1:18" ht="34.5" customHeight="1" x14ac:dyDescent="0.2">
      <c r="A120" s="3388"/>
      <c r="B120" s="1214" t="s">
        <v>297</v>
      </c>
      <c r="C120" s="1214" t="s">
        <v>297</v>
      </c>
      <c r="D120" s="12">
        <v>0</v>
      </c>
      <c r="E120" s="12">
        <v>0</v>
      </c>
      <c r="F120" s="12">
        <v>0</v>
      </c>
      <c r="G120" s="12">
        <v>4</v>
      </c>
      <c r="H120" s="12">
        <v>0</v>
      </c>
      <c r="I120" s="12">
        <v>4</v>
      </c>
      <c r="J120" s="12">
        <v>0</v>
      </c>
      <c r="K120" s="12">
        <v>0</v>
      </c>
      <c r="L120" s="12">
        <v>0</v>
      </c>
      <c r="M120" s="12">
        <f t="shared" si="62"/>
        <v>4</v>
      </c>
      <c r="N120" s="12">
        <f t="shared" si="63"/>
        <v>0</v>
      </c>
      <c r="O120" s="12">
        <f t="shared" si="64"/>
        <v>4</v>
      </c>
      <c r="P120" s="2345" t="s">
        <v>633</v>
      </c>
      <c r="Q120" s="1158" t="s">
        <v>634</v>
      </c>
      <c r="R120" s="3392"/>
    </row>
    <row r="121" spans="1:18" ht="16.5" customHeight="1" x14ac:dyDescent="0.2">
      <c r="A121" s="3385" t="s">
        <v>92</v>
      </c>
      <c r="B121" s="3385"/>
      <c r="C121" s="3385"/>
      <c r="D121" s="12">
        <f>SUM(D118:D120,D117,D114,D111,D108)</f>
        <v>0</v>
      </c>
      <c r="E121" s="12">
        <f t="shared" ref="E121:O121" si="65">SUM(E118:E120,E117,E114,E111,E108)</f>
        <v>0</v>
      </c>
      <c r="F121" s="12">
        <f t="shared" si="65"/>
        <v>0</v>
      </c>
      <c r="G121" s="12">
        <f t="shared" si="65"/>
        <v>28</v>
      </c>
      <c r="H121" s="12">
        <f t="shared" si="65"/>
        <v>19</v>
      </c>
      <c r="I121" s="12">
        <f t="shared" si="65"/>
        <v>47</v>
      </c>
      <c r="J121" s="12">
        <f t="shared" si="65"/>
        <v>7</v>
      </c>
      <c r="K121" s="12">
        <f t="shared" si="65"/>
        <v>7</v>
      </c>
      <c r="L121" s="12">
        <f t="shared" si="65"/>
        <v>14</v>
      </c>
      <c r="M121" s="12">
        <f t="shared" si="65"/>
        <v>35</v>
      </c>
      <c r="N121" s="12">
        <f t="shared" si="65"/>
        <v>26</v>
      </c>
      <c r="O121" s="12">
        <f t="shared" si="65"/>
        <v>61</v>
      </c>
      <c r="P121" s="3351" t="s">
        <v>130</v>
      </c>
      <c r="Q121" s="3351"/>
      <c r="R121" s="3351"/>
    </row>
    <row r="122" spans="1:18" ht="20.25" customHeight="1" x14ac:dyDescent="0.2">
      <c r="A122" s="3386" t="s">
        <v>43</v>
      </c>
      <c r="B122" s="3208" t="s">
        <v>59</v>
      </c>
      <c r="C122" s="1214" t="s">
        <v>48</v>
      </c>
      <c r="D122" s="12">
        <v>0</v>
      </c>
      <c r="E122" s="12">
        <v>0</v>
      </c>
      <c r="F122" s="12">
        <v>0</v>
      </c>
      <c r="G122" s="12">
        <v>6</v>
      </c>
      <c r="H122" s="12">
        <v>12</v>
      </c>
      <c r="I122" s="12">
        <v>18</v>
      </c>
      <c r="J122" s="12">
        <v>1</v>
      </c>
      <c r="K122" s="12">
        <v>14</v>
      </c>
      <c r="L122" s="12">
        <v>15</v>
      </c>
      <c r="M122" s="12">
        <f t="shared" si="32"/>
        <v>7</v>
      </c>
      <c r="N122" s="12">
        <f t="shared" si="32"/>
        <v>26</v>
      </c>
      <c r="O122" s="12">
        <f t="shared" si="32"/>
        <v>33</v>
      </c>
      <c r="P122" s="1388" t="s">
        <v>312</v>
      </c>
      <c r="Q122" s="3375" t="s">
        <v>1427</v>
      </c>
      <c r="R122" s="3375" t="s">
        <v>1905</v>
      </c>
    </row>
    <row r="123" spans="1:18" ht="20.25" customHeight="1" x14ac:dyDescent="0.2">
      <c r="A123" s="3387"/>
      <c r="B123" s="3374"/>
      <c r="C123" s="1214" t="s">
        <v>64</v>
      </c>
      <c r="D123" s="12">
        <v>0</v>
      </c>
      <c r="E123" s="12">
        <v>0</v>
      </c>
      <c r="F123" s="12">
        <v>0</v>
      </c>
      <c r="G123" s="12">
        <v>6</v>
      </c>
      <c r="H123" s="12">
        <v>12</v>
      </c>
      <c r="I123" s="12">
        <v>18</v>
      </c>
      <c r="J123" s="12">
        <v>2</v>
      </c>
      <c r="K123" s="12">
        <v>8</v>
      </c>
      <c r="L123" s="12">
        <v>10</v>
      </c>
      <c r="M123" s="12">
        <f t="shared" si="32"/>
        <v>8</v>
      </c>
      <c r="N123" s="12">
        <f t="shared" si="32"/>
        <v>20</v>
      </c>
      <c r="O123" s="12">
        <f t="shared" si="32"/>
        <v>28</v>
      </c>
      <c r="P123" s="1388" t="s">
        <v>142</v>
      </c>
      <c r="Q123" s="3367"/>
      <c r="R123" s="3367"/>
    </row>
    <row r="124" spans="1:18" ht="20.25" customHeight="1" x14ac:dyDescent="0.2">
      <c r="A124" s="3387"/>
      <c r="B124" s="3209"/>
      <c r="C124" s="1214" t="s">
        <v>65</v>
      </c>
      <c r="D124" s="12">
        <v>0</v>
      </c>
      <c r="E124" s="12">
        <v>0</v>
      </c>
      <c r="F124" s="12">
        <v>0</v>
      </c>
      <c r="G124" s="12">
        <v>3</v>
      </c>
      <c r="H124" s="12">
        <v>11</v>
      </c>
      <c r="I124" s="12">
        <v>14</v>
      </c>
      <c r="J124" s="12">
        <v>3</v>
      </c>
      <c r="K124" s="12">
        <v>7</v>
      </c>
      <c r="L124" s="12">
        <v>10</v>
      </c>
      <c r="M124" s="12">
        <f t="shared" ref="M124:O186" si="66">SUM(J124,G124,D124)</f>
        <v>6</v>
      </c>
      <c r="N124" s="12">
        <f t="shared" si="66"/>
        <v>18</v>
      </c>
      <c r="O124" s="12">
        <f t="shared" si="66"/>
        <v>24</v>
      </c>
      <c r="P124" s="1388" t="s">
        <v>1907</v>
      </c>
      <c r="Q124" s="3368"/>
      <c r="R124" s="3367"/>
    </row>
    <row r="125" spans="1:18" ht="17.25" customHeight="1" x14ac:dyDescent="0.2">
      <c r="A125" s="3387"/>
      <c r="B125" s="3208" t="s">
        <v>46</v>
      </c>
      <c r="C125" s="3208"/>
      <c r="D125" s="1583">
        <v>0</v>
      </c>
      <c r="E125" s="1583">
        <v>0</v>
      </c>
      <c r="F125" s="1583">
        <f t="shared" ref="F125:F154" si="67">SUM(D125:E125)</f>
        <v>0</v>
      </c>
      <c r="G125" s="1583">
        <f t="shared" ref="G125:K125" si="68">SUM(G122:G124)</f>
        <v>15</v>
      </c>
      <c r="H125" s="1583">
        <f t="shared" si="68"/>
        <v>35</v>
      </c>
      <c r="I125" s="1583">
        <f t="shared" ref="I125" si="69">SUM(G125:H125)</f>
        <v>50</v>
      </c>
      <c r="J125" s="1583">
        <f t="shared" si="68"/>
        <v>6</v>
      </c>
      <c r="K125" s="1583">
        <f t="shared" si="68"/>
        <v>29</v>
      </c>
      <c r="L125" s="1583">
        <f t="shared" ref="L125" si="70">SUM(J125:K125)</f>
        <v>35</v>
      </c>
      <c r="M125" s="1583">
        <f t="shared" si="66"/>
        <v>21</v>
      </c>
      <c r="N125" s="1583">
        <f t="shared" si="66"/>
        <v>64</v>
      </c>
      <c r="O125" s="1583">
        <f t="shared" si="66"/>
        <v>85</v>
      </c>
      <c r="P125" s="3351" t="s">
        <v>133</v>
      </c>
      <c r="Q125" s="3351"/>
      <c r="R125" s="3367"/>
    </row>
    <row r="126" spans="1:18" s="1473" customFormat="1" ht="20.25" customHeight="1" x14ac:dyDescent="0.2">
      <c r="A126" s="3387"/>
      <c r="B126" s="3208" t="s">
        <v>60</v>
      </c>
      <c r="C126" s="1214" t="s">
        <v>1740</v>
      </c>
      <c r="D126" s="12">
        <v>0</v>
      </c>
      <c r="E126" s="12">
        <v>0</v>
      </c>
      <c r="F126" s="12">
        <v>0</v>
      </c>
      <c r="G126" s="12">
        <v>5</v>
      </c>
      <c r="H126" s="12">
        <v>3</v>
      </c>
      <c r="I126" s="12">
        <v>8</v>
      </c>
      <c r="J126" s="12">
        <v>2</v>
      </c>
      <c r="K126" s="12">
        <v>3</v>
      </c>
      <c r="L126" s="12">
        <v>5</v>
      </c>
      <c r="M126" s="12">
        <f t="shared" ref="M126:O132" si="71">SUM(J126,G126,D126)</f>
        <v>7</v>
      </c>
      <c r="N126" s="12">
        <f t="shared" si="71"/>
        <v>6</v>
      </c>
      <c r="O126" s="12">
        <f t="shared" si="71"/>
        <v>13</v>
      </c>
      <c r="P126" s="1399" t="s">
        <v>1908</v>
      </c>
      <c r="Q126" s="3407" t="s">
        <v>138</v>
      </c>
      <c r="R126" s="3367"/>
    </row>
    <row r="127" spans="1:18" s="1473" customFormat="1" ht="20.25" customHeight="1" x14ac:dyDescent="0.2">
      <c r="A127" s="3387"/>
      <c r="B127" s="3374"/>
      <c r="C127" s="1214" t="s">
        <v>1741</v>
      </c>
      <c r="D127" s="12">
        <v>0</v>
      </c>
      <c r="E127" s="12">
        <v>0</v>
      </c>
      <c r="F127" s="12">
        <v>0</v>
      </c>
      <c r="G127" s="12">
        <v>2</v>
      </c>
      <c r="H127" s="12">
        <v>2</v>
      </c>
      <c r="I127" s="12">
        <v>4</v>
      </c>
      <c r="J127" s="12"/>
      <c r="K127" s="12"/>
      <c r="L127" s="12">
        <v>0</v>
      </c>
      <c r="M127" s="12">
        <f t="shared" si="71"/>
        <v>2</v>
      </c>
      <c r="N127" s="12">
        <f t="shared" si="71"/>
        <v>2</v>
      </c>
      <c r="O127" s="12">
        <f t="shared" si="71"/>
        <v>4</v>
      </c>
      <c r="P127" s="1399" t="s">
        <v>1909</v>
      </c>
      <c r="Q127" s="3406"/>
      <c r="R127" s="3367"/>
    </row>
    <row r="128" spans="1:18" s="1577" customFormat="1" ht="20.25" customHeight="1" x14ac:dyDescent="0.2">
      <c r="A128" s="3387"/>
      <c r="B128" s="3374"/>
      <c r="C128" s="1214" t="s">
        <v>649</v>
      </c>
      <c r="D128" s="12">
        <v>0</v>
      </c>
      <c r="E128" s="12">
        <v>0</v>
      </c>
      <c r="F128" s="12">
        <v>0</v>
      </c>
      <c r="G128" s="12">
        <v>2</v>
      </c>
      <c r="H128" s="12">
        <v>2</v>
      </c>
      <c r="I128" s="12">
        <v>4</v>
      </c>
      <c r="J128" s="12">
        <v>0</v>
      </c>
      <c r="K128" s="12">
        <v>3</v>
      </c>
      <c r="L128" s="12">
        <v>3</v>
      </c>
      <c r="M128" s="12">
        <f t="shared" si="71"/>
        <v>2</v>
      </c>
      <c r="N128" s="12">
        <f t="shared" si="71"/>
        <v>5</v>
      </c>
      <c r="O128" s="12">
        <f t="shared" si="71"/>
        <v>7</v>
      </c>
      <c r="P128" s="1399" t="s">
        <v>1910</v>
      </c>
      <c r="Q128" s="3406"/>
      <c r="R128" s="3367"/>
    </row>
    <row r="129" spans="1:18" s="1577" customFormat="1" ht="20.25" customHeight="1" x14ac:dyDescent="0.2">
      <c r="A129" s="3387"/>
      <c r="B129" s="3374"/>
      <c r="C129" s="1214" t="s">
        <v>653</v>
      </c>
      <c r="D129" s="12">
        <v>0</v>
      </c>
      <c r="E129" s="12">
        <v>0</v>
      </c>
      <c r="F129" s="12">
        <v>0</v>
      </c>
      <c r="G129" s="12">
        <v>4</v>
      </c>
      <c r="H129" s="12">
        <v>2</v>
      </c>
      <c r="I129" s="12">
        <v>6</v>
      </c>
      <c r="J129" s="12">
        <v>3</v>
      </c>
      <c r="K129" s="12">
        <v>5</v>
      </c>
      <c r="L129" s="12">
        <v>8</v>
      </c>
      <c r="M129" s="12">
        <f t="shared" si="71"/>
        <v>7</v>
      </c>
      <c r="N129" s="12">
        <f t="shared" si="71"/>
        <v>7</v>
      </c>
      <c r="O129" s="12">
        <f t="shared" si="71"/>
        <v>14</v>
      </c>
      <c r="P129" s="1399" t="s">
        <v>315</v>
      </c>
      <c r="Q129" s="3406"/>
      <c r="R129" s="3367"/>
    </row>
    <row r="130" spans="1:18" s="1577" customFormat="1" ht="20.25" customHeight="1" x14ac:dyDescent="0.2">
      <c r="A130" s="3387"/>
      <c r="B130" s="3374"/>
      <c r="C130" s="1214" t="s">
        <v>651</v>
      </c>
      <c r="D130" s="12">
        <v>0</v>
      </c>
      <c r="E130" s="12">
        <v>0</v>
      </c>
      <c r="F130" s="12">
        <v>0</v>
      </c>
      <c r="G130" s="12">
        <v>2</v>
      </c>
      <c r="H130" s="12">
        <v>9</v>
      </c>
      <c r="I130" s="12">
        <v>11</v>
      </c>
      <c r="J130" s="12">
        <v>1</v>
      </c>
      <c r="K130" s="12">
        <v>3</v>
      </c>
      <c r="L130" s="12">
        <v>4</v>
      </c>
      <c r="M130" s="12">
        <f t="shared" si="71"/>
        <v>3</v>
      </c>
      <c r="N130" s="12">
        <f t="shared" si="71"/>
        <v>12</v>
      </c>
      <c r="O130" s="12">
        <f t="shared" si="71"/>
        <v>15</v>
      </c>
      <c r="P130" s="1399" t="s">
        <v>1911</v>
      </c>
      <c r="Q130" s="3406"/>
      <c r="R130" s="3367"/>
    </row>
    <row r="131" spans="1:18" s="1577" customFormat="1" ht="20.25" customHeight="1" x14ac:dyDescent="0.2">
      <c r="A131" s="3387"/>
      <c r="B131" s="3374"/>
      <c r="C131" s="1282" t="s">
        <v>1742</v>
      </c>
      <c r="D131" s="1583">
        <v>0</v>
      </c>
      <c r="E131" s="1583">
        <v>0</v>
      </c>
      <c r="F131" s="1583">
        <v>0</v>
      </c>
      <c r="G131" s="1583">
        <v>2</v>
      </c>
      <c r="H131" s="1583">
        <v>6</v>
      </c>
      <c r="I131" s="1583">
        <v>8</v>
      </c>
      <c r="J131" s="1583">
        <v>4</v>
      </c>
      <c r="K131" s="1583">
        <v>2</v>
      </c>
      <c r="L131" s="1583">
        <v>6</v>
      </c>
      <c r="M131" s="1583">
        <f t="shared" si="71"/>
        <v>6</v>
      </c>
      <c r="N131" s="1583">
        <f t="shared" si="71"/>
        <v>8</v>
      </c>
      <c r="O131" s="1583">
        <f t="shared" si="71"/>
        <v>14</v>
      </c>
      <c r="P131" s="2544" t="s">
        <v>689</v>
      </c>
      <c r="Q131" s="3406"/>
      <c r="R131" s="3367"/>
    </row>
    <row r="132" spans="1:18" s="1577" customFormat="1" ht="15.75" customHeight="1" thickBot="1" x14ac:dyDescent="0.25">
      <c r="A132" s="2545"/>
      <c r="B132" s="3384" t="s">
        <v>46</v>
      </c>
      <c r="C132" s="3384"/>
      <c r="D132" s="2531">
        <v>0</v>
      </c>
      <c r="E132" s="2531">
        <v>0</v>
      </c>
      <c r="F132" s="2531">
        <f t="shared" ref="F132:L132" si="72">SUM(F126:F131)</f>
        <v>0</v>
      </c>
      <c r="G132" s="2531">
        <f t="shared" si="72"/>
        <v>17</v>
      </c>
      <c r="H132" s="2531">
        <f t="shared" si="72"/>
        <v>24</v>
      </c>
      <c r="I132" s="2531">
        <f t="shared" si="72"/>
        <v>41</v>
      </c>
      <c r="J132" s="2531">
        <f t="shared" si="72"/>
        <v>10</v>
      </c>
      <c r="K132" s="2531">
        <f t="shared" si="72"/>
        <v>16</v>
      </c>
      <c r="L132" s="2531">
        <f t="shared" si="72"/>
        <v>26</v>
      </c>
      <c r="M132" s="2531">
        <f t="shared" si="71"/>
        <v>27</v>
      </c>
      <c r="N132" s="2531">
        <f t="shared" si="71"/>
        <v>40</v>
      </c>
      <c r="O132" s="2531">
        <f t="shared" si="71"/>
        <v>67</v>
      </c>
      <c r="P132" s="3376" t="s">
        <v>133</v>
      </c>
      <c r="Q132" s="3376"/>
      <c r="R132" s="2546"/>
    </row>
    <row r="133" spans="1:18" s="1577" customFormat="1" ht="20.25" customHeight="1" x14ac:dyDescent="0.2">
      <c r="A133" s="1572"/>
      <c r="B133" s="1571"/>
      <c r="C133" s="1571"/>
      <c r="D133" s="1546"/>
      <c r="E133" s="1546"/>
      <c r="F133" s="1546"/>
      <c r="G133" s="1546"/>
      <c r="H133" s="1546"/>
      <c r="I133" s="1546"/>
      <c r="J133" s="1546"/>
      <c r="K133" s="1546"/>
      <c r="L133" s="1546"/>
      <c r="M133" s="1546"/>
      <c r="N133" s="1546"/>
      <c r="O133" s="1546"/>
      <c r="P133" s="1568"/>
      <c r="Q133" s="1568"/>
      <c r="R133" s="1568"/>
    </row>
    <row r="134" spans="1:18" s="1577" customFormat="1" ht="20.25" customHeight="1" x14ac:dyDescent="0.2">
      <c r="A134" s="1572"/>
      <c r="B134" s="1571"/>
      <c r="C134" s="1571"/>
      <c r="D134" s="1546"/>
      <c r="E134" s="1546"/>
      <c r="F134" s="1546"/>
      <c r="G134" s="1546"/>
      <c r="H134" s="1546"/>
      <c r="I134" s="1546"/>
      <c r="J134" s="1546"/>
      <c r="K134" s="1546"/>
      <c r="L134" s="1546"/>
      <c r="M134" s="1546"/>
      <c r="N134" s="1546"/>
      <c r="O134" s="1546"/>
      <c r="P134" s="1568"/>
      <c r="Q134" s="1568"/>
      <c r="R134" s="1568"/>
    </row>
    <row r="135" spans="1:18" s="1577" customFormat="1" ht="20.25" customHeight="1" x14ac:dyDescent="0.2">
      <c r="A135" s="1572"/>
      <c r="B135" s="1571"/>
      <c r="C135" s="1571"/>
      <c r="D135" s="1546"/>
      <c r="E135" s="1546"/>
      <c r="F135" s="1546"/>
      <c r="G135" s="1546"/>
      <c r="H135" s="1546"/>
      <c r="I135" s="1546"/>
      <c r="J135" s="1546"/>
      <c r="K135" s="1546"/>
      <c r="L135" s="1546"/>
      <c r="M135" s="1546"/>
      <c r="N135" s="1546"/>
      <c r="O135" s="1546"/>
      <c r="P135" s="1568"/>
      <c r="Q135" s="1568"/>
      <c r="R135" s="1568"/>
    </row>
    <row r="136" spans="1:18" s="1577" customFormat="1" ht="20.25" customHeight="1" x14ac:dyDescent="0.2">
      <c r="A136" s="1572"/>
      <c r="B136" s="1571"/>
      <c r="C136" s="1571"/>
      <c r="D136" s="1546"/>
      <c r="E136" s="1546"/>
      <c r="F136" s="1546"/>
      <c r="G136" s="1546"/>
      <c r="H136" s="1546"/>
      <c r="I136" s="1546"/>
      <c r="J136" s="1546"/>
      <c r="K136" s="1546"/>
      <c r="L136" s="1546"/>
      <c r="M136" s="1546"/>
      <c r="N136" s="1546"/>
      <c r="O136" s="1546"/>
      <c r="P136" s="1568"/>
      <c r="Q136" s="1568"/>
      <c r="R136" s="1568"/>
    </row>
    <row r="137" spans="1:18" s="1753" customFormat="1" ht="20.25" customHeight="1" x14ac:dyDescent="0.2">
      <c r="A137" s="1751"/>
      <c r="B137" s="1750"/>
      <c r="C137" s="1750"/>
      <c r="D137" s="1546"/>
      <c r="E137" s="1546"/>
      <c r="F137" s="1546"/>
      <c r="G137" s="1546"/>
      <c r="H137" s="1546"/>
      <c r="I137" s="1546"/>
      <c r="J137" s="1546"/>
      <c r="K137" s="1546"/>
      <c r="L137" s="1546"/>
      <c r="M137" s="1546"/>
      <c r="N137" s="1546"/>
      <c r="O137" s="1546"/>
      <c r="P137" s="1748"/>
      <c r="Q137" s="1748"/>
      <c r="R137" s="1748"/>
    </row>
    <row r="138" spans="1:18" s="1753" customFormat="1" ht="20.25" customHeight="1" x14ac:dyDescent="0.2">
      <c r="A138" s="1751"/>
      <c r="B138" s="1750"/>
      <c r="C138" s="1750"/>
      <c r="D138" s="1546"/>
      <c r="E138" s="1546"/>
      <c r="F138" s="1546"/>
      <c r="G138" s="1546"/>
      <c r="H138" s="1546"/>
      <c r="I138" s="1546"/>
      <c r="J138" s="1546"/>
      <c r="K138" s="1546"/>
      <c r="L138" s="1546"/>
      <c r="M138" s="1546"/>
      <c r="N138" s="1546"/>
      <c r="O138" s="1546"/>
      <c r="P138" s="1748"/>
      <c r="Q138" s="1748"/>
      <c r="R138" s="1748"/>
    </row>
    <row r="139" spans="1:18" s="917" customFormat="1" ht="24.75" customHeight="1" thickBot="1" x14ac:dyDescent="0.25">
      <c r="A139" s="2987" t="s">
        <v>2731</v>
      </c>
      <c r="B139" s="2987"/>
      <c r="C139" s="1448"/>
      <c r="D139" s="1448"/>
      <c r="E139" s="1448"/>
      <c r="F139" s="1448"/>
      <c r="G139" s="1448"/>
      <c r="H139" s="1448"/>
      <c r="I139" s="1448"/>
      <c r="J139" s="1448"/>
      <c r="K139" s="1448"/>
      <c r="L139" s="1448"/>
      <c r="M139" s="1448"/>
      <c r="N139" s="1448"/>
      <c r="O139" s="1448"/>
      <c r="P139" s="3399" t="s">
        <v>2732</v>
      </c>
      <c r="Q139" s="3399"/>
      <c r="R139" s="3399"/>
    </row>
    <row r="140" spans="1:18" s="917" customFormat="1" ht="18" customHeight="1" thickTop="1" x14ac:dyDescent="0.25">
      <c r="A140" s="3336" t="s">
        <v>44</v>
      </c>
      <c r="B140" s="3194" t="s">
        <v>86</v>
      </c>
      <c r="C140" s="3338" t="s">
        <v>45</v>
      </c>
      <c r="D140" s="3338" t="s">
        <v>33</v>
      </c>
      <c r="E140" s="3338"/>
      <c r="F140" s="3338"/>
      <c r="G140" s="3338" t="s">
        <v>1</v>
      </c>
      <c r="H140" s="3338"/>
      <c r="I140" s="3338"/>
      <c r="J140" s="3338" t="s">
        <v>2</v>
      </c>
      <c r="K140" s="3338"/>
      <c r="L140" s="3338"/>
      <c r="M140" s="3301" t="s">
        <v>31</v>
      </c>
      <c r="N140" s="3301"/>
      <c r="O140" s="3301"/>
      <c r="P140" s="3393" t="s">
        <v>99</v>
      </c>
      <c r="Q140" s="3396" t="s">
        <v>126</v>
      </c>
      <c r="R140" s="3272" t="s">
        <v>253</v>
      </c>
    </row>
    <row r="141" spans="1:18" s="917" customFormat="1" ht="18" customHeight="1" x14ac:dyDescent="0.2">
      <c r="A141" s="3190"/>
      <c r="B141" s="3224"/>
      <c r="C141" s="3235"/>
      <c r="D141" s="3240" t="s">
        <v>94</v>
      </c>
      <c r="E141" s="3240"/>
      <c r="F141" s="3240"/>
      <c r="G141" s="3240" t="s">
        <v>95</v>
      </c>
      <c r="H141" s="3240"/>
      <c r="I141" s="3240"/>
      <c r="J141" s="3240" t="s">
        <v>96</v>
      </c>
      <c r="K141" s="3240"/>
      <c r="L141" s="3240"/>
      <c r="M141" s="2827" t="s">
        <v>116</v>
      </c>
      <c r="N141" s="2827"/>
      <c r="O141" s="2827"/>
      <c r="P141" s="3394"/>
      <c r="Q141" s="3397"/>
      <c r="R141" s="3273"/>
    </row>
    <row r="142" spans="1:18" s="917" customFormat="1" ht="18" customHeight="1" x14ac:dyDescent="0.2">
      <c r="A142" s="3190"/>
      <c r="B142" s="3224"/>
      <c r="C142" s="3235"/>
      <c r="D142" s="2559" t="s">
        <v>204</v>
      </c>
      <c r="E142" s="2559" t="s">
        <v>2833</v>
      </c>
      <c r="F142" s="2559" t="s">
        <v>26</v>
      </c>
      <c r="G142" s="2559" t="s">
        <v>204</v>
      </c>
      <c r="H142" s="2559" t="s">
        <v>2833</v>
      </c>
      <c r="I142" s="2559" t="s">
        <v>26</v>
      </c>
      <c r="J142" s="2559" t="s">
        <v>204</v>
      </c>
      <c r="K142" s="2559" t="s">
        <v>2833</v>
      </c>
      <c r="L142" s="2559" t="s">
        <v>26</v>
      </c>
      <c r="M142" s="2559" t="s">
        <v>204</v>
      </c>
      <c r="N142" s="2559" t="s">
        <v>2833</v>
      </c>
      <c r="O142" s="2559" t="s">
        <v>26</v>
      </c>
      <c r="P142" s="3394"/>
      <c r="Q142" s="3397"/>
      <c r="R142" s="3273"/>
    </row>
    <row r="143" spans="1:18" s="917" customFormat="1" ht="18" customHeight="1" thickBot="1" x14ac:dyDescent="0.25">
      <c r="A143" s="3337"/>
      <c r="B143" s="3225"/>
      <c r="C143" s="3339"/>
      <c r="D143" s="79" t="s">
        <v>181</v>
      </c>
      <c r="E143" s="79" t="s">
        <v>182</v>
      </c>
      <c r="F143" s="79" t="s">
        <v>183</v>
      </c>
      <c r="G143" s="79" t="s">
        <v>181</v>
      </c>
      <c r="H143" s="79" t="s">
        <v>182</v>
      </c>
      <c r="I143" s="79" t="s">
        <v>183</v>
      </c>
      <c r="J143" s="79" t="s">
        <v>181</v>
      </c>
      <c r="K143" s="79" t="s">
        <v>182</v>
      </c>
      <c r="L143" s="79" t="s">
        <v>183</v>
      </c>
      <c r="M143" s="79" t="s">
        <v>181</v>
      </c>
      <c r="N143" s="79" t="s">
        <v>182</v>
      </c>
      <c r="O143" s="79" t="s">
        <v>183</v>
      </c>
      <c r="P143" s="3395"/>
      <c r="Q143" s="3398"/>
      <c r="R143" s="3279"/>
    </row>
    <row r="144" spans="1:18" ht="26.25" customHeight="1" x14ac:dyDescent="0.2">
      <c r="A144" s="3400" t="s">
        <v>43</v>
      </c>
      <c r="B144" s="3208" t="s">
        <v>61</v>
      </c>
      <c r="C144" s="1214" t="s">
        <v>61</v>
      </c>
      <c r="D144" s="12">
        <v>0</v>
      </c>
      <c r="E144" s="12">
        <v>0</v>
      </c>
      <c r="F144" s="12">
        <v>0</v>
      </c>
      <c r="G144" s="12">
        <v>9</v>
      </c>
      <c r="H144" s="12">
        <v>11</v>
      </c>
      <c r="I144" s="12">
        <v>20</v>
      </c>
      <c r="J144" s="12">
        <v>0</v>
      </c>
      <c r="K144" s="12">
        <v>0</v>
      </c>
      <c r="L144" s="12">
        <v>0</v>
      </c>
      <c r="M144" s="12">
        <f t="shared" si="66"/>
        <v>9</v>
      </c>
      <c r="N144" s="12">
        <f t="shared" si="66"/>
        <v>11</v>
      </c>
      <c r="O144" s="12">
        <f t="shared" si="66"/>
        <v>20</v>
      </c>
      <c r="P144" s="1388" t="s">
        <v>139</v>
      </c>
      <c r="Q144" s="3375" t="s">
        <v>139</v>
      </c>
      <c r="R144" s="3379" t="s">
        <v>1905</v>
      </c>
    </row>
    <row r="145" spans="1:18" ht="26.25" customHeight="1" x14ac:dyDescent="0.2">
      <c r="A145" s="3387"/>
      <c r="B145" s="3374"/>
      <c r="C145" s="1214" t="s">
        <v>1743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2</v>
      </c>
      <c r="K145" s="12">
        <v>0</v>
      </c>
      <c r="L145" s="12">
        <v>2</v>
      </c>
      <c r="M145" s="12">
        <f t="shared" si="66"/>
        <v>2</v>
      </c>
      <c r="N145" s="12">
        <f t="shared" si="66"/>
        <v>0</v>
      </c>
      <c r="O145" s="12">
        <f t="shared" si="66"/>
        <v>2</v>
      </c>
      <c r="P145" s="1388" t="s">
        <v>1874</v>
      </c>
      <c r="Q145" s="3367"/>
      <c r="R145" s="3367"/>
    </row>
    <row r="146" spans="1:18" ht="26.25" customHeight="1" x14ac:dyDescent="0.2">
      <c r="A146" s="3387"/>
      <c r="B146" s="3385" t="s">
        <v>46</v>
      </c>
      <c r="C146" s="3385"/>
      <c r="D146" s="12">
        <v>0</v>
      </c>
      <c r="E146" s="12">
        <v>0</v>
      </c>
      <c r="F146" s="12">
        <f t="shared" ref="F146:L146" si="73">SUM(F144:F145)</f>
        <v>0</v>
      </c>
      <c r="G146" s="12">
        <f t="shared" si="73"/>
        <v>9</v>
      </c>
      <c r="H146" s="12">
        <f t="shared" si="73"/>
        <v>11</v>
      </c>
      <c r="I146" s="12">
        <f t="shared" si="73"/>
        <v>20</v>
      </c>
      <c r="J146" s="12">
        <f t="shared" si="73"/>
        <v>2</v>
      </c>
      <c r="K146" s="12">
        <f t="shared" si="73"/>
        <v>0</v>
      </c>
      <c r="L146" s="12">
        <f t="shared" si="73"/>
        <v>2</v>
      </c>
      <c r="M146" s="12">
        <f t="shared" si="66"/>
        <v>11</v>
      </c>
      <c r="N146" s="12">
        <f t="shared" si="66"/>
        <v>11</v>
      </c>
      <c r="O146" s="12">
        <f t="shared" si="66"/>
        <v>22</v>
      </c>
      <c r="P146" s="3351" t="s">
        <v>133</v>
      </c>
      <c r="Q146" s="3351"/>
      <c r="R146" s="3367"/>
    </row>
    <row r="147" spans="1:18" ht="22.5" customHeight="1" x14ac:dyDescent="0.2">
      <c r="A147" s="3387"/>
      <c r="B147" s="3208" t="s">
        <v>393</v>
      </c>
      <c r="C147" s="1214" t="s">
        <v>1744</v>
      </c>
      <c r="D147" s="12">
        <v>0</v>
      </c>
      <c r="E147" s="12">
        <v>0</v>
      </c>
      <c r="F147" s="12">
        <v>0</v>
      </c>
      <c r="G147" s="12">
        <v>6</v>
      </c>
      <c r="H147" s="12">
        <v>0</v>
      </c>
      <c r="I147" s="12">
        <v>6</v>
      </c>
      <c r="J147" s="12">
        <v>1</v>
      </c>
      <c r="K147" s="12">
        <v>3</v>
      </c>
      <c r="L147" s="12">
        <v>4</v>
      </c>
      <c r="M147" s="12">
        <f t="shared" si="66"/>
        <v>7</v>
      </c>
      <c r="N147" s="12">
        <f t="shared" si="66"/>
        <v>3</v>
      </c>
      <c r="O147" s="12">
        <f t="shared" si="66"/>
        <v>10</v>
      </c>
      <c r="P147" s="1388" t="s">
        <v>1913</v>
      </c>
      <c r="Q147" s="3375" t="s">
        <v>1912</v>
      </c>
      <c r="R147" s="3367"/>
    </row>
    <row r="148" spans="1:18" ht="22.5" customHeight="1" x14ac:dyDescent="0.2">
      <c r="A148" s="3387"/>
      <c r="B148" s="3374"/>
      <c r="C148" s="1214" t="s">
        <v>675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1</v>
      </c>
      <c r="K148" s="12">
        <v>0</v>
      </c>
      <c r="L148" s="12">
        <v>1</v>
      </c>
      <c r="M148" s="12">
        <f t="shared" si="66"/>
        <v>1</v>
      </c>
      <c r="N148" s="12">
        <f t="shared" si="66"/>
        <v>0</v>
      </c>
      <c r="O148" s="12">
        <f t="shared" si="66"/>
        <v>1</v>
      </c>
      <c r="P148" s="1388" t="s">
        <v>1914</v>
      </c>
      <c r="Q148" s="3367"/>
      <c r="R148" s="3367"/>
    </row>
    <row r="149" spans="1:18" ht="22.5" customHeight="1" x14ac:dyDescent="0.2">
      <c r="A149" s="3387"/>
      <c r="B149" s="3374"/>
      <c r="C149" s="1214" t="s">
        <v>1745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1</v>
      </c>
      <c r="K149" s="12">
        <v>0</v>
      </c>
      <c r="L149" s="12">
        <v>1</v>
      </c>
      <c r="M149" s="12">
        <f t="shared" si="66"/>
        <v>1</v>
      </c>
      <c r="N149" s="12">
        <f t="shared" si="66"/>
        <v>0</v>
      </c>
      <c r="O149" s="12">
        <f t="shared" si="66"/>
        <v>1</v>
      </c>
      <c r="P149" s="1388" t="s">
        <v>1915</v>
      </c>
      <c r="Q149" s="3367"/>
      <c r="R149" s="3367"/>
    </row>
    <row r="150" spans="1:18" ht="22.5" customHeight="1" x14ac:dyDescent="0.2">
      <c r="A150" s="3387"/>
      <c r="B150" s="3374"/>
      <c r="C150" s="1214" t="s">
        <v>1746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2</v>
      </c>
      <c r="K150" s="12">
        <v>0</v>
      </c>
      <c r="L150" s="12">
        <v>2</v>
      </c>
      <c r="M150" s="12">
        <f t="shared" si="66"/>
        <v>2</v>
      </c>
      <c r="N150" s="12">
        <f t="shared" si="66"/>
        <v>0</v>
      </c>
      <c r="O150" s="12">
        <f t="shared" si="66"/>
        <v>2</v>
      </c>
      <c r="P150" s="1388" t="s">
        <v>1916</v>
      </c>
      <c r="Q150" s="3367"/>
      <c r="R150" s="3367"/>
    </row>
    <row r="151" spans="1:18" ht="22.5" customHeight="1" x14ac:dyDescent="0.2">
      <c r="A151" s="3387"/>
      <c r="B151" s="3374"/>
      <c r="C151" s="1214" t="s">
        <v>1771</v>
      </c>
      <c r="D151" s="12">
        <v>0</v>
      </c>
      <c r="E151" s="12">
        <v>0</v>
      </c>
      <c r="F151" s="12">
        <v>0</v>
      </c>
      <c r="G151" s="12">
        <v>1</v>
      </c>
      <c r="H151" s="12">
        <v>0</v>
      </c>
      <c r="I151" s="12">
        <v>1</v>
      </c>
      <c r="J151" s="12">
        <v>0</v>
      </c>
      <c r="K151" s="12">
        <v>0</v>
      </c>
      <c r="L151" s="12">
        <v>0</v>
      </c>
      <c r="M151" s="12">
        <f t="shared" si="66"/>
        <v>1</v>
      </c>
      <c r="N151" s="12">
        <f t="shared" si="66"/>
        <v>0</v>
      </c>
      <c r="O151" s="12">
        <f t="shared" si="66"/>
        <v>1</v>
      </c>
      <c r="P151" s="1388" t="s">
        <v>1917</v>
      </c>
      <c r="Q151" s="3367"/>
      <c r="R151" s="3367"/>
    </row>
    <row r="152" spans="1:18" ht="22.5" customHeight="1" x14ac:dyDescent="0.2">
      <c r="A152" s="3387"/>
      <c r="B152" s="3209"/>
      <c r="C152" s="1214" t="s">
        <v>1772</v>
      </c>
      <c r="D152" s="12">
        <v>0</v>
      </c>
      <c r="E152" s="12">
        <v>0</v>
      </c>
      <c r="F152" s="12">
        <v>0</v>
      </c>
      <c r="G152" s="12">
        <v>5</v>
      </c>
      <c r="H152" s="12">
        <v>5</v>
      </c>
      <c r="I152" s="12">
        <v>10</v>
      </c>
      <c r="J152" s="12">
        <v>2</v>
      </c>
      <c r="K152" s="12">
        <v>0</v>
      </c>
      <c r="L152" s="12">
        <v>2</v>
      </c>
      <c r="M152" s="12">
        <f t="shared" si="66"/>
        <v>7</v>
      </c>
      <c r="N152" s="12">
        <f t="shared" si="66"/>
        <v>5</v>
      </c>
      <c r="O152" s="12">
        <f t="shared" si="66"/>
        <v>12</v>
      </c>
      <c r="P152" s="1388" t="s">
        <v>1918</v>
      </c>
      <c r="Q152" s="3368"/>
      <c r="R152" s="3367"/>
    </row>
    <row r="153" spans="1:18" ht="24.75" customHeight="1" x14ac:dyDescent="0.2">
      <c r="A153" s="3388"/>
      <c r="B153" s="3385" t="s">
        <v>46</v>
      </c>
      <c r="C153" s="3385"/>
      <c r="D153" s="12">
        <f t="shared" ref="D153:L153" si="74">SUM(D147:D152)</f>
        <v>0</v>
      </c>
      <c r="E153" s="12">
        <f t="shared" si="74"/>
        <v>0</v>
      </c>
      <c r="F153" s="12">
        <f t="shared" si="74"/>
        <v>0</v>
      </c>
      <c r="G153" s="12">
        <f t="shared" si="74"/>
        <v>12</v>
      </c>
      <c r="H153" s="12">
        <f t="shared" si="74"/>
        <v>5</v>
      </c>
      <c r="I153" s="12">
        <f t="shared" si="74"/>
        <v>17</v>
      </c>
      <c r="J153" s="12">
        <f t="shared" si="74"/>
        <v>7</v>
      </c>
      <c r="K153" s="12">
        <f t="shared" si="74"/>
        <v>3</v>
      </c>
      <c r="L153" s="12">
        <f t="shared" si="74"/>
        <v>10</v>
      </c>
      <c r="M153" s="12">
        <f t="shared" si="66"/>
        <v>19</v>
      </c>
      <c r="N153" s="12">
        <f t="shared" si="66"/>
        <v>8</v>
      </c>
      <c r="O153" s="12">
        <f t="shared" si="66"/>
        <v>27</v>
      </c>
      <c r="P153" s="3351" t="s">
        <v>133</v>
      </c>
      <c r="Q153" s="3351"/>
      <c r="R153" s="3368"/>
    </row>
    <row r="154" spans="1:18" ht="26.25" customHeight="1" x14ac:dyDescent="0.2">
      <c r="A154" s="3385" t="s">
        <v>92</v>
      </c>
      <c r="B154" s="3385"/>
      <c r="C154" s="3385"/>
      <c r="D154" s="12">
        <f>SUM(D153,D146,D132,D125)</f>
        <v>0</v>
      </c>
      <c r="E154" s="12">
        <f>SUM(E153,E146,E132,E125)</f>
        <v>0</v>
      </c>
      <c r="F154" s="12">
        <f t="shared" si="67"/>
        <v>0</v>
      </c>
      <c r="G154" s="12">
        <f>SUM(G153,G146,G132,G125)</f>
        <v>53</v>
      </c>
      <c r="H154" s="12">
        <f>SUM(H153,H146,H132,H125)</f>
        <v>75</v>
      </c>
      <c r="I154" s="12">
        <f t="shared" ref="I154" si="75">SUM(G154:H154)</f>
        <v>128</v>
      </c>
      <c r="J154" s="12">
        <f>SUM(J153,J146,J132,J125)</f>
        <v>25</v>
      </c>
      <c r="K154" s="12">
        <f>SUM(K153,K146,K132,K125)</f>
        <v>48</v>
      </c>
      <c r="L154" s="12">
        <f t="shared" ref="L154" si="76">SUM(J154:K154)</f>
        <v>73</v>
      </c>
      <c r="M154" s="12">
        <f t="shared" si="66"/>
        <v>78</v>
      </c>
      <c r="N154" s="12">
        <f t="shared" si="66"/>
        <v>123</v>
      </c>
      <c r="O154" s="12">
        <f t="shared" si="66"/>
        <v>201</v>
      </c>
      <c r="P154" s="3351" t="s">
        <v>130</v>
      </c>
      <c r="Q154" s="3351"/>
      <c r="R154" s="3351"/>
    </row>
    <row r="155" spans="1:18" ht="35.25" customHeight="1" x14ac:dyDescent="0.2">
      <c r="A155" s="1214" t="s">
        <v>2076</v>
      </c>
      <c r="B155" s="1214" t="s">
        <v>1747</v>
      </c>
      <c r="C155" s="1214"/>
      <c r="D155" s="12">
        <v>0</v>
      </c>
      <c r="E155" s="12">
        <v>0</v>
      </c>
      <c r="F155" s="12">
        <v>0</v>
      </c>
      <c r="G155" s="12">
        <v>16</v>
      </c>
      <c r="H155" s="12">
        <v>13</v>
      </c>
      <c r="I155" s="12">
        <v>29</v>
      </c>
      <c r="J155" s="12">
        <v>0</v>
      </c>
      <c r="K155" s="12">
        <v>0</v>
      </c>
      <c r="L155" s="12">
        <v>0</v>
      </c>
      <c r="M155" s="12">
        <f t="shared" si="66"/>
        <v>16</v>
      </c>
      <c r="N155" s="12">
        <f t="shared" si="66"/>
        <v>13</v>
      </c>
      <c r="O155" s="12">
        <f t="shared" si="66"/>
        <v>29</v>
      </c>
      <c r="P155" s="1599"/>
      <c r="Q155" s="1388" t="s">
        <v>1919</v>
      </c>
      <c r="R155" s="1388" t="s">
        <v>642</v>
      </c>
    </row>
    <row r="156" spans="1:18" ht="26.25" customHeight="1" x14ac:dyDescent="0.2">
      <c r="A156" s="3386" t="s">
        <v>1763</v>
      </c>
      <c r="B156" s="1282" t="s">
        <v>62</v>
      </c>
      <c r="C156" s="1214" t="s">
        <v>1748</v>
      </c>
      <c r="D156" s="12">
        <v>0</v>
      </c>
      <c r="E156" s="12">
        <v>0</v>
      </c>
      <c r="F156" s="12">
        <v>0</v>
      </c>
      <c r="G156" s="12">
        <v>44</v>
      </c>
      <c r="H156" s="12">
        <v>23</v>
      </c>
      <c r="I156" s="12">
        <v>67</v>
      </c>
      <c r="J156" s="12">
        <v>18</v>
      </c>
      <c r="K156" s="12">
        <v>18</v>
      </c>
      <c r="L156" s="12">
        <v>36</v>
      </c>
      <c r="M156" s="12">
        <f t="shared" si="66"/>
        <v>62</v>
      </c>
      <c r="N156" s="12">
        <f t="shared" si="66"/>
        <v>41</v>
      </c>
      <c r="O156" s="12">
        <f t="shared" si="66"/>
        <v>103</v>
      </c>
      <c r="P156" s="1599"/>
      <c r="Q156" s="1388" t="s">
        <v>697</v>
      </c>
      <c r="R156" s="3354" t="s">
        <v>1920</v>
      </c>
    </row>
    <row r="157" spans="1:18" ht="26.25" customHeight="1" x14ac:dyDescent="0.2">
      <c r="A157" s="3387"/>
      <c r="B157" s="1214" t="s">
        <v>63</v>
      </c>
      <c r="C157" s="1214"/>
      <c r="D157" s="12">
        <v>15</v>
      </c>
      <c r="E157" s="12">
        <v>7</v>
      </c>
      <c r="F157" s="12">
        <v>22</v>
      </c>
      <c r="G157" s="12">
        <v>26</v>
      </c>
      <c r="H157" s="12">
        <v>16</v>
      </c>
      <c r="I157" s="12">
        <v>42</v>
      </c>
      <c r="J157" s="12">
        <v>16</v>
      </c>
      <c r="K157" s="12">
        <v>18</v>
      </c>
      <c r="L157" s="12">
        <v>34</v>
      </c>
      <c r="M157" s="12">
        <f t="shared" si="66"/>
        <v>57</v>
      </c>
      <c r="N157" s="12">
        <f t="shared" si="66"/>
        <v>41</v>
      </c>
      <c r="O157" s="12">
        <f t="shared" si="66"/>
        <v>98</v>
      </c>
      <c r="P157" s="1599"/>
      <c r="Q157" s="1388" t="s">
        <v>1921</v>
      </c>
      <c r="R157" s="3355"/>
    </row>
    <row r="158" spans="1:18" ht="34.5" customHeight="1" x14ac:dyDescent="0.2">
      <c r="A158" s="3387"/>
      <c r="B158" s="1214" t="s">
        <v>1749</v>
      </c>
      <c r="C158" s="1214" t="s">
        <v>67</v>
      </c>
      <c r="D158" s="12">
        <v>2</v>
      </c>
      <c r="E158" s="12">
        <v>7</v>
      </c>
      <c r="F158" s="12">
        <v>9</v>
      </c>
      <c r="G158" s="12">
        <v>20</v>
      </c>
      <c r="H158" s="12">
        <v>16</v>
      </c>
      <c r="I158" s="12">
        <v>36</v>
      </c>
      <c r="J158" s="12">
        <v>2</v>
      </c>
      <c r="K158" s="12">
        <v>3</v>
      </c>
      <c r="L158" s="12">
        <v>5</v>
      </c>
      <c r="M158" s="12">
        <f t="shared" si="66"/>
        <v>24</v>
      </c>
      <c r="N158" s="12">
        <f t="shared" si="66"/>
        <v>26</v>
      </c>
      <c r="O158" s="12">
        <f t="shared" si="66"/>
        <v>50</v>
      </c>
      <c r="P158" s="1386" t="s">
        <v>2257</v>
      </c>
      <c r="Q158" s="1386" t="s">
        <v>1922</v>
      </c>
      <c r="R158" s="3355"/>
    </row>
    <row r="159" spans="1:18" ht="30.75" customHeight="1" x14ac:dyDescent="0.2">
      <c r="A159" s="3387"/>
      <c r="B159" s="1282" t="s">
        <v>1512</v>
      </c>
      <c r="C159" s="1282"/>
      <c r="D159" s="1583">
        <v>0</v>
      </c>
      <c r="E159" s="1583">
        <v>0</v>
      </c>
      <c r="F159" s="1583">
        <v>0</v>
      </c>
      <c r="G159" s="1583">
        <v>1</v>
      </c>
      <c r="H159" s="1583">
        <v>1</v>
      </c>
      <c r="I159" s="1583">
        <v>2</v>
      </c>
      <c r="J159" s="1583">
        <v>0</v>
      </c>
      <c r="K159" s="1583">
        <v>0</v>
      </c>
      <c r="L159" s="1583">
        <v>0</v>
      </c>
      <c r="M159" s="1583">
        <f t="shared" si="66"/>
        <v>1</v>
      </c>
      <c r="N159" s="1583">
        <f t="shared" si="66"/>
        <v>1</v>
      </c>
      <c r="O159" s="1583">
        <f t="shared" si="66"/>
        <v>2</v>
      </c>
      <c r="P159" s="1600"/>
      <c r="Q159" s="1592" t="s">
        <v>1923</v>
      </c>
      <c r="R159" s="3355"/>
    </row>
    <row r="160" spans="1:18" ht="22.5" customHeight="1" thickBot="1" x14ac:dyDescent="0.25">
      <c r="A160" s="3384" t="s">
        <v>92</v>
      </c>
      <c r="B160" s="3384"/>
      <c r="C160" s="3384"/>
      <c r="D160" s="2531">
        <f t="shared" ref="D160:O160" si="77">SUM(D156:D159)</f>
        <v>17</v>
      </c>
      <c r="E160" s="2531">
        <f t="shared" si="77"/>
        <v>14</v>
      </c>
      <c r="F160" s="2531">
        <f t="shared" si="77"/>
        <v>31</v>
      </c>
      <c r="G160" s="2531">
        <f t="shared" si="77"/>
        <v>91</v>
      </c>
      <c r="H160" s="2531">
        <f t="shared" si="77"/>
        <v>56</v>
      </c>
      <c r="I160" s="2531">
        <f t="shared" si="77"/>
        <v>147</v>
      </c>
      <c r="J160" s="2531">
        <f t="shared" si="77"/>
        <v>36</v>
      </c>
      <c r="K160" s="2531">
        <f t="shared" si="77"/>
        <v>39</v>
      </c>
      <c r="L160" s="2531">
        <f t="shared" si="77"/>
        <v>75</v>
      </c>
      <c r="M160" s="2531">
        <f t="shared" si="77"/>
        <v>144</v>
      </c>
      <c r="N160" s="2531">
        <f t="shared" si="77"/>
        <v>109</v>
      </c>
      <c r="O160" s="2531">
        <f t="shared" si="77"/>
        <v>253</v>
      </c>
      <c r="P160" s="3376" t="s">
        <v>130</v>
      </c>
      <c r="Q160" s="3376"/>
      <c r="R160" s="3376"/>
    </row>
    <row r="161" spans="1:18" s="1447" customFormat="1" ht="22.5" customHeight="1" x14ac:dyDescent="0.2">
      <c r="A161" s="1446"/>
      <c r="B161" s="1446"/>
      <c r="C161" s="1446"/>
      <c r="D161" s="1444"/>
      <c r="E161" s="1444"/>
      <c r="F161" s="1444"/>
      <c r="G161" s="1444"/>
      <c r="H161" s="1444"/>
      <c r="I161" s="1444"/>
      <c r="J161" s="1444"/>
      <c r="K161" s="1444"/>
      <c r="L161" s="1444"/>
      <c r="M161" s="1444"/>
      <c r="N161" s="1444"/>
      <c r="O161" s="1444"/>
      <c r="P161" s="1445"/>
      <c r="Q161" s="1445"/>
      <c r="R161" s="1445"/>
    </row>
    <row r="162" spans="1:18" s="1577" customFormat="1" ht="22.5" customHeight="1" x14ac:dyDescent="0.2">
      <c r="A162" s="1571"/>
      <c r="B162" s="1571"/>
      <c r="C162" s="1571"/>
      <c r="D162" s="1546"/>
      <c r="E162" s="1546"/>
      <c r="F162" s="1546"/>
      <c r="G162" s="1546"/>
      <c r="H162" s="1546"/>
      <c r="I162" s="1546"/>
      <c r="J162" s="1546"/>
      <c r="K162" s="1546"/>
      <c r="L162" s="1546"/>
      <c r="M162" s="1546"/>
      <c r="N162" s="1546"/>
      <c r="O162" s="1546"/>
      <c r="P162" s="1568"/>
      <c r="Q162" s="1568"/>
      <c r="R162" s="1568"/>
    </row>
    <row r="163" spans="1:18" s="1577" customFormat="1" ht="22.5" customHeight="1" x14ac:dyDescent="0.2">
      <c r="A163" s="1571"/>
      <c r="B163" s="1571"/>
      <c r="C163" s="1571"/>
      <c r="D163" s="1546"/>
      <c r="E163" s="1546"/>
      <c r="F163" s="1546"/>
      <c r="G163" s="1546"/>
      <c r="H163" s="1546"/>
      <c r="I163" s="1546"/>
      <c r="J163" s="1546"/>
      <c r="K163" s="1546"/>
      <c r="L163" s="1546"/>
      <c r="M163" s="1546"/>
      <c r="N163" s="1546"/>
      <c r="O163" s="1546"/>
      <c r="P163" s="1568"/>
      <c r="Q163" s="1568"/>
      <c r="R163" s="1568"/>
    </row>
    <row r="164" spans="1:18" s="1577" customFormat="1" ht="22.5" customHeight="1" x14ac:dyDescent="0.2">
      <c r="A164" s="1571"/>
      <c r="B164" s="1571"/>
      <c r="C164" s="1571"/>
      <c r="D164" s="1546"/>
      <c r="E164" s="1546"/>
      <c r="F164" s="1546"/>
      <c r="G164" s="1546"/>
      <c r="H164" s="1546"/>
      <c r="I164" s="1546"/>
      <c r="J164" s="1546"/>
      <c r="K164" s="1546"/>
      <c r="L164" s="1546"/>
      <c r="M164" s="1546"/>
      <c r="N164" s="1546"/>
      <c r="O164" s="1546"/>
      <c r="P164" s="1568"/>
      <c r="Q164" s="1568"/>
      <c r="R164" s="1568"/>
    </row>
    <row r="165" spans="1:18" s="1753" customFormat="1" ht="22.5" customHeight="1" x14ac:dyDescent="0.2">
      <c r="A165" s="1750"/>
      <c r="B165" s="1750"/>
      <c r="C165" s="1750"/>
      <c r="D165" s="1546"/>
      <c r="E165" s="1546"/>
      <c r="F165" s="1546"/>
      <c r="G165" s="1546"/>
      <c r="H165" s="1546"/>
      <c r="I165" s="1546"/>
      <c r="J165" s="1546"/>
      <c r="K165" s="1546"/>
      <c r="L165" s="1546"/>
      <c r="M165" s="1546"/>
      <c r="N165" s="1546"/>
      <c r="O165" s="1546"/>
      <c r="P165" s="1748"/>
      <c r="Q165" s="1748"/>
      <c r="R165" s="1748"/>
    </row>
    <row r="166" spans="1:18" s="917" customFormat="1" ht="22.5" customHeight="1" thickBot="1" x14ac:dyDescent="0.25">
      <c r="A166" s="2987" t="s">
        <v>2731</v>
      </c>
      <c r="B166" s="2987"/>
      <c r="C166" s="1448"/>
      <c r="D166" s="1448"/>
      <c r="E166" s="1448"/>
      <c r="F166" s="1448"/>
      <c r="G166" s="1448"/>
      <c r="H166" s="1448"/>
      <c r="I166" s="1448"/>
      <c r="J166" s="1448"/>
      <c r="K166" s="1448"/>
      <c r="L166" s="1448"/>
      <c r="M166" s="1448"/>
      <c r="N166" s="1448"/>
      <c r="O166" s="1448"/>
      <c r="P166" s="3399" t="s">
        <v>2732</v>
      </c>
      <c r="Q166" s="3399"/>
      <c r="R166" s="3399"/>
    </row>
    <row r="167" spans="1:18" s="917" customFormat="1" ht="22.5" customHeight="1" thickTop="1" x14ac:dyDescent="0.25">
      <c r="A167" s="3336" t="s">
        <v>44</v>
      </c>
      <c r="B167" s="3194" t="s">
        <v>86</v>
      </c>
      <c r="C167" s="3338" t="s">
        <v>45</v>
      </c>
      <c r="D167" s="3338" t="s">
        <v>33</v>
      </c>
      <c r="E167" s="3338"/>
      <c r="F167" s="3338"/>
      <c r="G167" s="3338" t="s">
        <v>1</v>
      </c>
      <c r="H167" s="3338"/>
      <c r="I167" s="3338"/>
      <c r="J167" s="3338" t="s">
        <v>2</v>
      </c>
      <c r="K167" s="3338"/>
      <c r="L167" s="3338"/>
      <c r="M167" s="3301" t="s">
        <v>31</v>
      </c>
      <c r="N167" s="3301"/>
      <c r="O167" s="3301"/>
      <c r="P167" s="3393" t="s">
        <v>99</v>
      </c>
      <c r="Q167" s="3396" t="s">
        <v>126</v>
      </c>
      <c r="R167" s="3272" t="s">
        <v>253</v>
      </c>
    </row>
    <row r="168" spans="1:18" s="917" customFormat="1" ht="22.5" customHeight="1" x14ac:dyDescent="0.2">
      <c r="A168" s="3190"/>
      <c r="B168" s="3224"/>
      <c r="C168" s="3235"/>
      <c r="D168" s="3240" t="s">
        <v>94</v>
      </c>
      <c r="E168" s="3240"/>
      <c r="F168" s="3240"/>
      <c r="G168" s="3240" t="s">
        <v>95</v>
      </c>
      <c r="H168" s="3240"/>
      <c r="I168" s="3240"/>
      <c r="J168" s="3240" t="s">
        <v>96</v>
      </c>
      <c r="K168" s="3240"/>
      <c r="L168" s="3240"/>
      <c r="M168" s="2827" t="s">
        <v>116</v>
      </c>
      <c r="N168" s="2827"/>
      <c r="O168" s="2827"/>
      <c r="P168" s="3394"/>
      <c r="Q168" s="3397"/>
      <c r="R168" s="3273"/>
    </row>
    <row r="169" spans="1:18" s="917" customFormat="1" ht="22.5" customHeight="1" x14ac:dyDescent="0.2">
      <c r="A169" s="3190"/>
      <c r="B169" s="3224"/>
      <c r="C169" s="3235"/>
      <c r="D169" s="2559" t="s">
        <v>204</v>
      </c>
      <c r="E169" s="2559" t="s">
        <v>2833</v>
      </c>
      <c r="F169" s="2559" t="s">
        <v>26</v>
      </c>
      <c r="G169" s="2559" t="s">
        <v>204</v>
      </c>
      <c r="H169" s="2559" t="s">
        <v>2833</v>
      </c>
      <c r="I169" s="2559" t="s">
        <v>26</v>
      </c>
      <c r="J169" s="2559" t="s">
        <v>204</v>
      </c>
      <c r="K169" s="2559" t="s">
        <v>2833</v>
      </c>
      <c r="L169" s="2559" t="s">
        <v>26</v>
      </c>
      <c r="M169" s="2559" t="s">
        <v>204</v>
      </c>
      <c r="N169" s="2559" t="s">
        <v>2833</v>
      </c>
      <c r="O169" s="2559" t="s">
        <v>26</v>
      </c>
      <c r="P169" s="3394"/>
      <c r="Q169" s="3397"/>
      <c r="R169" s="3273"/>
    </row>
    <row r="170" spans="1:18" s="917" customFormat="1" ht="22.5" customHeight="1" thickBot="1" x14ac:dyDescent="0.25">
      <c r="A170" s="3337"/>
      <c r="B170" s="3225"/>
      <c r="C170" s="3339"/>
      <c r="D170" s="79" t="s">
        <v>181</v>
      </c>
      <c r="E170" s="79" t="s">
        <v>182</v>
      </c>
      <c r="F170" s="79" t="s">
        <v>183</v>
      </c>
      <c r="G170" s="79" t="s">
        <v>181</v>
      </c>
      <c r="H170" s="79" t="s">
        <v>182</v>
      </c>
      <c r="I170" s="79" t="s">
        <v>183</v>
      </c>
      <c r="J170" s="79" t="s">
        <v>181</v>
      </c>
      <c r="K170" s="79" t="s">
        <v>182</v>
      </c>
      <c r="L170" s="79" t="s">
        <v>183</v>
      </c>
      <c r="M170" s="79" t="s">
        <v>181</v>
      </c>
      <c r="N170" s="79" t="s">
        <v>182</v>
      </c>
      <c r="O170" s="79" t="s">
        <v>183</v>
      </c>
      <c r="P170" s="3395"/>
      <c r="Q170" s="3398"/>
      <c r="R170" s="3279"/>
    </row>
    <row r="171" spans="1:18" ht="48" customHeight="1" x14ac:dyDescent="0.2">
      <c r="A171" s="3386" t="s">
        <v>38</v>
      </c>
      <c r="B171" s="1214" t="s">
        <v>1750</v>
      </c>
      <c r="C171" s="1279" t="s">
        <v>1750</v>
      </c>
      <c r="D171" s="12">
        <v>0</v>
      </c>
      <c r="E171" s="12">
        <v>0</v>
      </c>
      <c r="F171" s="12">
        <v>0</v>
      </c>
      <c r="G171" s="12">
        <v>0</v>
      </c>
      <c r="H171" s="12">
        <v>1</v>
      </c>
      <c r="I171" s="12">
        <v>1</v>
      </c>
      <c r="J171" s="12">
        <v>0</v>
      </c>
      <c r="K171" s="12">
        <v>0</v>
      </c>
      <c r="L171" s="12">
        <v>0</v>
      </c>
      <c r="M171" s="12">
        <f t="shared" si="66"/>
        <v>0</v>
      </c>
      <c r="N171" s="12">
        <f t="shared" si="66"/>
        <v>1</v>
      </c>
      <c r="O171" s="12">
        <f t="shared" si="66"/>
        <v>1</v>
      </c>
      <c r="P171" s="1386" t="s">
        <v>1924</v>
      </c>
      <c r="Q171" s="1386" t="s">
        <v>1924</v>
      </c>
      <c r="R171" s="3401" t="s">
        <v>437</v>
      </c>
    </row>
    <row r="172" spans="1:18" ht="31.5" customHeight="1" x14ac:dyDescent="0.2">
      <c r="A172" s="3387"/>
      <c r="B172" s="3208" t="s">
        <v>68</v>
      </c>
      <c r="C172" s="1214" t="s">
        <v>68</v>
      </c>
      <c r="D172" s="12">
        <v>20</v>
      </c>
      <c r="E172" s="12">
        <v>16</v>
      </c>
      <c r="F172" s="12">
        <v>36</v>
      </c>
      <c r="G172" s="12">
        <v>35</v>
      </c>
      <c r="H172" s="12">
        <v>16</v>
      </c>
      <c r="I172" s="12">
        <v>51</v>
      </c>
      <c r="J172" s="12">
        <v>26</v>
      </c>
      <c r="K172" s="12">
        <v>12</v>
      </c>
      <c r="L172" s="12">
        <v>38</v>
      </c>
      <c r="M172" s="12">
        <f t="shared" si="66"/>
        <v>81</v>
      </c>
      <c r="N172" s="12">
        <f t="shared" si="66"/>
        <v>44</v>
      </c>
      <c r="O172" s="12">
        <f t="shared" si="66"/>
        <v>125</v>
      </c>
      <c r="P172" s="1386" t="s">
        <v>1925</v>
      </c>
      <c r="Q172" s="3354" t="s">
        <v>1925</v>
      </c>
      <c r="R172" s="3355"/>
    </row>
    <row r="173" spans="1:18" s="2052" customFormat="1" ht="31.5" customHeight="1" x14ac:dyDescent="0.2">
      <c r="A173" s="3387"/>
      <c r="B173" s="3209"/>
      <c r="C173" s="1214" t="s">
        <v>1190</v>
      </c>
      <c r="D173" s="12">
        <v>3</v>
      </c>
      <c r="E173" s="12">
        <v>0</v>
      </c>
      <c r="F173" s="12">
        <v>3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f t="shared" ref="M173" si="78">SUM(J173,G173,D173)</f>
        <v>3</v>
      </c>
      <c r="N173" s="12">
        <f t="shared" ref="N173" si="79">SUM(K173,H173,E173)</f>
        <v>0</v>
      </c>
      <c r="O173" s="12">
        <f t="shared" ref="O173" si="80">SUM(L173,I173,F173)</f>
        <v>3</v>
      </c>
      <c r="P173" s="664" t="s">
        <v>2586</v>
      </c>
      <c r="Q173" s="3356"/>
      <c r="R173" s="3355"/>
    </row>
    <row r="174" spans="1:18" s="2052" customFormat="1" ht="21.75" customHeight="1" x14ac:dyDescent="0.2">
      <c r="A174" s="3387"/>
      <c r="B174" s="3385" t="s">
        <v>46</v>
      </c>
      <c r="C174" s="3385"/>
      <c r="D174" s="12">
        <f>SUM(D172:D173)</f>
        <v>23</v>
      </c>
      <c r="E174" s="12">
        <f t="shared" ref="E174:O174" si="81">SUM(E172:E173)</f>
        <v>16</v>
      </c>
      <c r="F174" s="12">
        <f t="shared" si="81"/>
        <v>39</v>
      </c>
      <c r="G174" s="12">
        <f t="shared" si="81"/>
        <v>35</v>
      </c>
      <c r="H174" s="12">
        <f t="shared" si="81"/>
        <v>16</v>
      </c>
      <c r="I174" s="12">
        <f t="shared" si="81"/>
        <v>51</v>
      </c>
      <c r="J174" s="12">
        <f t="shared" si="81"/>
        <v>26</v>
      </c>
      <c r="K174" s="12">
        <f t="shared" si="81"/>
        <v>12</v>
      </c>
      <c r="L174" s="12">
        <f t="shared" si="81"/>
        <v>38</v>
      </c>
      <c r="M174" s="12">
        <f t="shared" si="81"/>
        <v>84</v>
      </c>
      <c r="N174" s="12">
        <f t="shared" si="81"/>
        <v>44</v>
      </c>
      <c r="O174" s="12">
        <f t="shared" si="81"/>
        <v>128</v>
      </c>
      <c r="P174" s="3351" t="s">
        <v>133</v>
      </c>
      <c r="Q174" s="3351"/>
      <c r="R174" s="3355"/>
    </row>
    <row r="175" spans="1:18" ht="31.5" customHeight="1" x14ac:dyDescent="0.2">
      <c r="A175" s="3387"/>
      <c r="B175" s="3354" t="s">
        <v>1348</v>
      </c>
      <c r="C175" s="1214" t="s">
        <v>1348</v>
      </c>
      <c r="D175" s="12">
        <v>22</v>
      </c>
      <c r="E175" s="12">
        <v>1</v>
      </c>
      <c r="F175" s="12">
        <v>23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f t="shared" si="66"/>
        <v>22</v>
      </c>
      <c r="N175" s="12">
        <f t="shared" si="66"/>
        <v>1</v>
      </c>
      <c r="O175" s="12">
        <f t="shared" si="66"/>
        <v>23</v>
      </c>
      <c r="P175" s="1386" t="s">
        <v>1926</v>
      </c>
      <c r="Q175" s="3354" t="s">
        <v>1926</v>
      </c>
      <c r="R175" s="3355"/>
    </row>
    <row r="176" spans="1:18" s="2052" customFormat="1" ht="31.5" customHeight="1" x14ac:dyDescent="0.2">
      <c r="A176" s="3387"/>
      <c r="B176" s="3356"/>
      <c r="C176" s="1214" t="s">
        <v>2407</v>
      </c>
      <c r="D176" s="12">
        <v>12</v>
      </c>
      <c r="E176" s="12">
        <v>5</v>
      </c>
      <c r="F176" s="12">
        <v>17</v>
      </c>
      <c r="G176" s="12">
        <v>22</v>
      </c>
      <c r="H176" s="12">
        <v>10</v>
      </c>
      <c r="I176" s="12">
        <v>32</v>
      </c>
      <c r="J176" s="12">
        <v>7</v>
      </c>
      <c r="K176" s="12">
        <v>5</v>
      </c>
      <c r="L176" s="12">
        <v>12</v>
      </c>
      <c r="M176" s="12">
        <f t="shared" ref="M176" si="82">SUM(J176,G176,D176)</f>
        <v>41</v>
      </c>
      <c r="N176" s="12">
        <f t="shared" ref="N176" si="83">SUM(K176,H176,E176)</f>
        <v>20</v>
      </c>
      <c r="O176" s="12">
        <f t="shared" ref="O176" si="84">SUM(L176,I176,F176)</f>
        <v>61</v>
      </c>
      <c r="P176" s="664" t="s">
        <v>2449</v>
      </c>
      <c r="Q176" s="3356"/>
      <c r="R176" s="3355"/>
    </row>
    <row r="177" spans="1:18" s="2052" customFormat="1" ht="24.75" customHeight="1" x14ac:dyDescent="0.2">
      <c r="A177" s="3387"/>
      <c r="B177" s="3385" t="s">
        <v>46</v>
      </c>
      <c r="C177" s="3385"/>
      <c r="D177" s="12">
        <f>SUM(D175:D176)</f>
        <v>34</v>
      </c>
      <c r="E177" s="12">
        <f t="shared" ref="E177:O177" si="85">SUM(E175:E176)</f>
        <v>6</v>
      </c>
      <c r="F177" s="12">
        <f t="shared" si="85"/>
        <v>40</v>
      </c>
      <c r="G177" s="12">
        <f t="shared" si="85"/>
        <v>22</v>
      </c>
      <c r="H177" s="12">
        <f t="shared" si="85"/>
        <v>10</v>
      </c>
      <c r="I177" s="12">
        <f t="shared" si="85"/>
        <v>32</v>
      </c>
      <c r="J177" s="12">
        <f t="shared" si="85"/>
        <v>7</v>
      </c>
      <c r="K177" s="12">
        <f t="shared" si="85"/>
        <v>5</v>
      </c>
      <c r="L177" s="12">
        <f t="shared" si="85"/>
        <v>12</v>
      </c>
      <c r="M177" s="12">
        <f t="shared" si="85"/>
        <v>63</v>
      </c>
      <c r="N177" s="12">
        <f t="shared" si="85"/>
        <v>21</v>
      </c>
      <c r="O177" s="12">
        <f t="shared" si="85"/>
        <v>84</v>
      </c>
      <c r="P177" s="3351" t="s">
        <v>133</v>
      </c>
      <c r="Q177" s="3351"/>
      <c r="R177" s="3355"/>
    </row>
    <row r="178" spans="1:18" ht="21" customHeight="1" x14ac:dyDescent="0.2">
      <c r="A178" s="3387"/>
      <c r="B178" s="1214" t="s">
        <v>70</v>
      </c>
      <c r="C178" s="1214" t="s">
        <v>70</v>
      </c>
      <c r="D178" s="12">
        <v>20</v>
      </c>
      <c r="E178" s="12">
        <v>4</v>
      </c>
      <c r="F178" s="12">
        <v>24</v>
      </c>
      <c r="G178" s="12">
        <v>31</v>
      </c>
      <c r="H178" s="12">
        <v>15</v>
      </c>
      <c r="I178" s="12">
        <v>46</v>
      </c>
      <c r="J178" s="12">
        <v>12</v>
      </c>
      <c r="K178" s="12">
        <v>4</v>
      </c>
      <c r="L178" s="12">
        <v>16</v>
      </c>
      <c r="M178" s="12">
        <f t="shared" si="66"/>
        <v>63</v>
      </c>
      <c r="N178" s="12">
        <f t="shared" si="66"/>
        <v>23</v>
      </c>
      <c r="O178" s="12">
        <f t="shared" si="66"/>
        <v>86</v>
      </c>
      <c r="P178" s="1386" t="s">
        <v>164</v>
      </c>
      <c r="Q178" s="1386" t="s">
        <v>164</v>
      </c>
      <c r="R178" s="3355"/>
    </row>
    <row r="179" spans="1:18" ht="27.75" customHeight="1" x14ac:dyDescent="0.2">
      <c r="A179" s="3387"/>
      <c r="B179" s="1214" t="s">
        <v>207</v>
      </c>
      <c r="C179" s="1279" t="s">
        <v>207</v>
      </c>
      <c r="D179" s="12">
        <v>13</v>
      </c>
      <c r="E179" s="12">
        <v>6</v>
      </c>
      <c r="F179" s="12">
        <v>19</v>
      </c>
      <c r="G179" s="12">
        <v>18</v>
      </c>
      <c r="H179" s="12">
        <v>15</v>
      </c>
      <c r="I179" s="12">
        <v>33</v>
      </c>
      <c r="J179" s="12">
        <v>1</v>
      </c>
      <c r="K179" s="12">
        <v>0</v>
      </c>
      <c r="L179" s="12">
        <v>1</v>
      </c>
      <c r="M179" s="12">
        <f t="shared" ref="M179:M181" si="86">SUM(J179,G179,D179)</f>
        <v>32</v>
      </c>
      <c r="N179" s="12">
        <f t="shared" ref="N179:N181" si="87">SUM(K179,H179,E179)</f>
        <v>21</v>
      </c>
      <c r="O179" s="12">
        <f t="shared" ref="O179:O181" si="88">SUM(L179,I179,F179)</f>
        <v>53</v>
      </c>
      <c r="P179" s="1386" t="s">
        <v>1927</v>
      </c>
      <c r="Q179" s="1386" t="s">
        <v>1927</v>
      </c>
      <c r="R179" s="3355"/>
    </row>
    <row r="180" spans="1:18" ht="24" customHeight="1" x14ac:dyDescent="0.2">
      <c r="A180" s="3388"/>
      <c r="B180" s="1214" t="s">
        <v>71</v>
      </c>
      <c r="C180" s="1214" t="s">
        <v>71</v>
      </c>
      <c r="D180" s="12">
        <v>7</v>
      </c>
      <c r="E180" s="12">
        <v>7</v>
      </c>
      <c r="F180" s="12">
        <v>14</v>
      </c>
      <c r="G180" s="12">
        <v>17</v>
      </c>
      <c r="H180" s="12">
        <v>17</v>
      </c>
      <c r="I180" s="12">
        <v>34</v>
      </c>
      <c r="J180" s="12">
        <v>15</v>
      </c>
      <c r="K180" s="12">
        <v>3</v>
      </c>
      <c r="L180" s="12">
        <v>18</v>
      </c>
      <c r="M180" s="12">
        <f t="shared" si="86"/>
        <v>39</v>
      </c>
      <c r="N180" s="12">
        <f t="shared" si="87"/>
        <v>27</v>
      </c>
      <c r="O180" s="12">
        <f t="shared" si="88"/>
        <v>66</v>
      </c>
      <c r="P180" s="1386" t="s">
        <v>165</v>
      </c>
      <c r="Q180" s="1386" t="s">
        <v>165</v>
      </c>
      <c r="R180" s="3356"/>
    </row>
    <row r="181" spans="1:18" s="2072" customFormat="1" ht="30.75" customHeight="1" x14ac:dyDescent="0.2">
      <c r="A181" s="2065"/>
      <c r="B181" s="1214" t="s">
        <v>2408</v>
      </c>
      <c r="C181" s="1214"/>
      <c r="D181" s="12">
        <v>0</v>
      </c>
      <c r="E181" s="12">
        <v>0</v>
      </c>
      <c r="F181" s="12">
        <v>0</v>
      </c>
      <c r="G181" s="12">
        <v>8</v>
      </c>
      <c r="H181" s="12">
        <v>6</v>
      </c>
      <c r="I181" s="12">
        <v>14</v>
      </c>
      <c r="J181" s="12">
        <v>0</v>
      </c>
      <c r="K181" s="12">
        <v>0</v>
      </c>
      <c r="L181" s="12">
        <v>0</v>
      </c>
      <c r="M181" s="12">
        <f t="shared" si="86"/>
        <v>8</v>
      </c>
      <c r="N181" s="12">
        <f t="shared" si="87"/>
        <v>6</v>
      </c>
      <c r="O181" s="12">
        <f t="shared" si="88"/>
        <v>14</v>
      </c>
      <c r="P181" s="1386"/>
      <c r="Q181" s="1386" t="s">
        <v>2418</v>
      </c>
      <c r="R181" s="2060"/>
    </row>
    <row r="182" spans="1:18" ht="18" customHeight="1" x14ac:dyDescent="0.2">
      <c r="A182" s="3385" t="s">
        <v>92</v>
      </c>
      <c r="B182" s="3385"/>
      <c r="C182" s="3385"/>
      <c r="D182" s="12">
        <f>SUM(D178:D181,D177,D174,D171)</f>
        <v>97</v>
      </c>
      <c r="E182" s="12">
        <f t="shared" ref="E182:O182" si="89">SUM(E178:E181,E177,E174,E171)</f>
        <v>39</v>
      </c>
      <c r="F182" s="12">
        <f t="shared" si="89"/>
        <v>136</v>
      </c>
      <c r="G182" s="12">
        <f t="shared" si="89"/>
        <v>131</v>
      </c>
      <c r="H182" s="12">
        <f t="shared" si="89"/>
        <v>80</v>
      </c>
      <c r="I182" s="12">
        <f t="shared" si="89"/>
        <v>211</v>
      </c>
      <c r="J182" s="12">
        <f t="shared" si="89"/>
        <v>61</v>
      </c>
      <c r="K182" s="12">
        <f t="shared" si="89"/>
        <v>24</v>
      </c>
      <c r="L182" s="12">
        <f t="shared" si="89"/>
        <v>85</v>
      </c>
      <c r="M182" s="12">
        <f t="shared" si="89"/>
        <v>289</v>
      </c>
      <c r="N182" s="12">
        <f t="shared" si="89"/>
        <v>143</v>
      </c>
      <c r="O182" s="12">
        <f t="shared" si="89"/>
        <v>432</v>
      </c>
      <c r="P182" s="3351" t="s">
        <v>130</v>
      </c>
      <c r="Q182" s="3351"/>
      <c r="R182" s="3375"/>
    </row>
    <row r="183" spans="1:18" ht="24" customHeight="1" x14ac:dyDescent="0.2">
      <c r="A183" s="3208" t="s">
        <v>1773</v>
      </c>
      <c r="B183" s="1594" t="s">
        <v>59</v>
      </c>
      <c r="C183" s="1594" t="s">
        <v>59</v>
      </c>
      <c r="D183" s="12">
        <v>0</v>
      </c>
      <c r="E183" s="12">
        <v>0</v>
      </c>
      <c r="F183" s="12">
        <v>0</v>
      </c>
      <c r="G183" s="12">
        <v>22</v>
      </c>
      <c r="H183" s="12">
        <v>29</v>
      </c>
      <c r="I183" s="12">
        <v>51</v>
      </c>
      <c r="J183" s="12">
        <v>8</v>
      </c>
      <c r="K183" s="12">
        <v>33</v>
      </c>
      <c r="L183" s="12">
        <v>41</v>
      </c>
      <c r="M183" s="12">
        <f t="shared" si="66"/>
        <v>30</v>
      </c>
      <c r="N183" s="12">
        <f t="shared" si="66"/>
        <v>62</v>
      </c>
      <c r="O183" s="12">
        <f t="shared" si="66"/>
        <v>92</v>
      </c>
      <c r="P183" s="1592" t="s">
        <v>1906</v>
      </c>
      <c r="Q183" s="2347" t="s">
        <v>1906</v>
      </c>
      <c r="R183" s="3354" t="s">
        <v>1928</v>
      </c>
    </row>
    <row r="184" spans="1:18" ht="24" customHeight="1" x14ac:dyDescent="0.2">
      <c r="A184" s="3374"/>
      <c r="B184" s="1594" t="s">
        <v>60</v>
      </c>
      <c r="C184" s="1214" t="s">
        <v>60</v>
      </c>
      <c r="D184" s="12">
        <v>0</v>
      </c>
      <c r="E184" s="12">
        <v>0</v>
      </c>
      <c r="F184" s="12">
        <v>0</v>
      </c>
      <c r="G184" s="12">
        <v>21</v>
      </c>
      <c r="H184" s="12">
        <v>15</v>
      </c>
      <c r="I184" s="12">
        <v>36</v>
      </c>
      <c r="J184" s="12">
        <v>9</v>
      </c>
      <c r="K184" s="12">
        <v>18</v>
      </c>
      <c r="L184" s="12">
        <v>27</v>
      </c>
      <c r="M184" s="12">
        <f t="shared" si="66"/>
        <v>30</v>
      </c>
      <c r="N184" s="12">
        <f t="shared" si="66"/>
        <v>33</v>
      </c>
      <c r="O184" s="12">
        <f t="shared" si="66"/>
        <v>63</v>
      </c>
      <c r="P184" s="1388" t="s">
        <v>138</v>
      </c>
      <c r="Q184" s="2347" t="s">
        <v>138</v>
      </c>
      <c r="R184" s="3355"/>
    </row>
    <row r="185" spans="1:18" ht="24" customHeight="1" x14ac:dyDescent="0.2">
      <c r="A185" s="3374"/>
      <c r="B185" s="1594" t="s">
        <v>61</v>
      </c>
      <c r="C185" s="1214" t="s">
        <v>61</v>
      </c>
      <c r="D185" s="12">
        <v>0</v>
      </c>
      <c r="E185" s="12">
        <v>0</v>
      </c>
      <c r="F185" s="12">
        <v>0</v>
      </c>
      <c r="G185" s="12">
        <v>15</v>
      </c>
      <c r="H185" s="12">
        <v>10</v>
      </c>
      <c r="I185" s="12">
        <v>25</v>
      </c>
      <c r="J185" s="12">
        <v>0</v>
      </c>
      <c r="K185" s="12">
        <v>0</v>
      </c>
      <c r="L185" s="12">
        <v>0</v>
      </c>
      <c r="M185" s="12">
        <f t="shared" si="66"/>
        <v>15</v>
      </c>
      <c r="N185" s="12">
        <f t="shared" si="66"/>
        <v>10</v>
      </c>
      <c r="O185" s="12">
        <f t="shared" si="66"/>
        <v>25</v>
      </c>
      <c r="P185" s="1388" t="s">
        <v>1930</v>
      </c>
      <c r="Q185" s="2347" t="s">
        <v>1930</v>
      </c>
      <c r="R185" s="3355"/>
    </row>
    <row r="186" spans="1:18" ht="24" customHeight="1" x14ac:dyDescent="0.2">
      <c r="A186" s="3209"/>
      <c r="B186" s="1214" t="s">
        <v>343</v>
      </c>
      <c r="C186" s="1214" t="s">
        <v>343</v>
      </c>
      <c r="D186" s="12">
        <v>0</v>
      </c>
      <c r="E186" s="12">
        <v>0</v>
      </c>
      <c r="F186" s="12">
        <v>0</v>
      </c>
      <c r="G186" s="12">
        <v>7</v>
      </c>
      <c r="H186" s="12">
        <v>13</v>
      </c>
      <c r="I186" s="12">
        <v>20</v>
      </c>
      <c r="J186" s="12">
        <v>0</v>
      </c>
      <c r="K186" s="12">
        <v>0</v>
      </c>
      <c r="L186" s="12">
        <v>0</v>
      </c>
      <c r="M186" s="12">
        <f t="shared" si="66"/>
        <v>7</v>
      </c>
      <c r="N186" s="12">
        <f t="shared" si="66"/>
        <v>13</v>
      </c>
      <c r="O186" s="12">
        <f t="shared" si="66"/>
        <v>20</v>
      </c>
      <c r="P186" s="1388" t="s">
        <v>697</v>
      </c>
      <c r="Q186" s="624" t="s">
        <v>697</v>
      </c>
      <c r="R186" s="3356"/>
    </row>
    <row r="187" spans="1:18" ht="17.25" customHeight="1" x14ac:dyDescent="0.2">
      <c r="A187" s="3208" t="s">
        <v>92</v>
      </c>
      <c r="B187" s="3208"/>
      <c r="C187" s="3208"/>
      <c r="D187" s="1583">
        <f>SUM(D183:D186)</f>
        <v>0</v>
      </c>
      <c r="E187" s="1583">
        <f t="shared" ref="E187:O187" si="90">SUM(E183:E186)</f>
        <v>0</v>
      </c>
      <c r="F187" s="1583">
        <f t="shared" si="90"/>
        <v>0</v>
      </c>
      <c r="G187" s="1583">
        <f t="shared" si="90"/>
        <v>65</v>
      </c>
      <c r="H187" s="1583">
        <f t="shared" si="90"/>
        <v>67</v>
      </c>
      <c r="I187" s="1583">
        <f t="shared" si="90"/>
        <v>132</v>
      </c>
      <c r="J187" s="1583">
        <f t="shared" si="90"/>
        <v>17</v>
      </c>
      <c r="K187" s="1583">
        <f t="shared" si="90"/>
        <v>51</v>
      </c>
      <c r="L187" s="1583">
        <f t="shared" si="90"/>
        <v>68</v>
      </c>
      <c r="M187" s="1583">
        <f t="shared" si="90"/>
        <v>82</v>
      </c>
      <c r="N187" s="1583">
        <f t="shared" si="90"/>
        <v>118</v>
      </c>
      <c r="O187" s="1583">
        <f t="shared" si="90"/>
        <v>200</v>
      </c>
      <c r="P187" s="3375" t="s">
        <v>130</v>
      </c>
      <c r="Q187" s="3375"/>
      <c r="R187" s="3375"/>
    </row>
    <row r="188" spans="1:18" s="1473" customFormat="1" ht="19.5" customHeight="1" x14ac:dyDescent="0.2">
      <c r="A188" s="3208" t="s">
        <v>210</v>
      </c>
      <c r="B188" s="1594" t="s">
        <v>72</v>
      </c>
      <c r="C188" s="1214" t="s">
        <v>72</v>
      </c>
      <c r="D188" s="12">
        <v>0</v>
      </c>
      <c r="E188" s="12">
        <v>0</v>
      </c>
      <c r="F188" s="12">
        <v>0</v>
      </c>
      <c r="G188" s="12">
        <v>50</v>
      </c>
      <c r="H188" s="12">
        <v>19</v>
      </c>
      <c r="I188" s="12">
        <v>69</v>
      </c>
      <c r="J188" s="12">
        <v>20</v>
      </c>
      <c r="K188" s="12">
        <v>6</v>
      </c>
      <c r="L188" s="12">
        <v>26</v>
      </c>
      <c r="M188" s="12">
        <f t="shared" ref="M188:O190" si="91">SUM(J188,G188,D188)</f>
        <v>70</v>
      </c>
      <c r="N188" s="12">
        <f t="shared" si="91"/>
        <v>25</v>
      </c>
      <c r="O188" s="12">
        <f t="shared" si="91"/>
        <v>95</v>
      </c>
      <c r="P188" s="1388" t="s">
        <v>1931</v>
      </c>
      <c r="Q188" s="1388" t="s">
        <v>1931</v>
      </c>
      <c r="R188" s="3354" t="s">
        <v>1932</v>
      </c>
    </row>
    <row r="189" spans="1:18" s="1577" customFormat="1" ht="47.25" customHeight="1" x14ac:dyDescent="0.2">
      <c r="A189" s="3374"/>
      <c r="B189" s="1282" t="s">
        <v>74</v>
      </c>
      <c r="C189" s="1282" t="s">
        <v>1751</v>
      </c>
      <c r="D189" s="1583">
        <v>0</v>
      </c>
      <c r="E189" s="1583">
        <v>0</v>
      </c>
      <c r="F189" s="1583">
        <v>0</v>
      </c>
      <c r="G189" s="1583">
        <v>17</v>
      </c>
      <c r="H189" s="1583">
        <v>21</v>
      </c>
      <c r="I189" s="1583">
        <v>38</v>
      </c>
      <c r="J189" s="1583">
        <v>0</v>
      </c>
      <c r="K189" s="1583">
        <v>0</v>
      </c>
      <c r="L189" s="1583">
        <v>0</v>
      </c>
      <c r="M189" s="1583">
        <f t="shared" si="91"/>
        <v>17</v>
      </c>
      <c r="N189" s="1583">
        <f t="shared" si="91"/>
        <v>21</v>
      </c>
      <c r="O189" s="1583">
        <f t="shared" si="91"/>
        <v>38</v>
      </c>
      <c r="P189" s="2073" t="s">
        <v>1933</v>
      </c>
      <c r="Q189" s="2397" t="s">
        <v>1934</v>
      </c>
      <c r="R189" s="3355"/>
    </row>
    <row r="190" spans="1:18" s="1577" customFormat="1" ht="21.75" customHeight="1" thickBot="1" x14ac:dyDescent="0.25">
      <c r="A190" s="3380"/>
      <c r="B190" s="2547" t="s">
        <v>75</v>
      </c>
      <c r="C190" s="2547" t="s">
        <v>970</v>
      </c>
      <c r="D190" s="2531">
        <v>0</v>
      </c>
      <c r="E190" s="2531">
        <v>0</v>
      </c>
      <c r="F190" s="2531">
        <v>0</v>
      </c>
      <c r="G190" s="2531">
        <v>42</v>
      </c>
      <c r="H190" s="2531">
        <v>24</v>
      </c>
      <c r="I190" s="2531">
        <v>66</v>
      </c>
      <c r="J190" s="2531">
        <v>15</v>
      </c>
      <c r="K190" s="2531">
        <v>5</v>
      </c>
      <c r="L190" s="2531">
        <v>20</v>
      </c>
      <c r="M190" s="2531">
        <f t="shared" si="91"/>
        <v>57</v>
      </c>
      <c r="N190" s="2531">
        <f t="shared" si="91"/>
        <v>29</v>
      </c>
      <c r="O190" s="2531">
        <f t="shared" si="91"/>
        <v>86</v>
      </c>
      <c r="P190" s="2536" t="s">
        <v>1255</v>
      </c>
      <c r="Q190" s="2536" t="s">
        <v>1436</v>
      </c>
      <c r="R190" s="3402"/>
    </row>
    <row r="191" spans="1:18" s="1577" customFormat="1" ht="18" customHeight="1" x14ac:dyDescent="0.2">
      <c r="A191" s="1571"/>
      <c r="B191" s="1571"/>
      <c r="C191" s="1571"/>
      <c r="D191" s="1546"/>
      <c r="E191" s="1546"/>
      <c r="F191" s="1546"/>
      <c r="G191" s="1546"/>
      <c r="H191" s="1546"/>
      <c r="I191" s="1546"/>
      <c r="J191" s="1546"/>
      <c r="K191" s="1546"/>
      <c r="L191" s="1546"/>
      <c r="M191" s="1546"/>
      <c r="N191" s="1546"/>
      <c r="O191" s="1546"/>
      <c r="P191" s="1568"/>
      <c r="Q191" s="1568"/>
      <c r="R191" s="1568"/>
    </row>
    <row r="192" spans="1:18" s="1577" customFormat="1" ht="18" customHeight="1" x14ac:dyDescent="0.2">
      <c r="A192" s="1571"/>
      <c r="B192" s="1571"/>
      <c r="C192" s="1571"/>
      <c r="D192" s="1546"/>
      <c r="E192" s="1546"/>
      <c r="F192" s="1546"/>
      <c r="G192" s="1546"/>
      <c r="H192" s="1546"/>
      <c r="I192" s="1546"/>
      <c r="J192" s="1546"/>
      <c r="K192" s="1546"/>
      <c r="L192" s="1546"/>
      <c r="M192" s="1546"/>
      <c r="N192" s="1546"/>
      <c r="O192" s="1546"/>
      <c r="P192" s="1568"/>
      <c r="Q192" s="1568"/>
      <c r="R192" s="1568"/>
    </row>
    <row r="193" spans="1:18" s="1753" customFormat="1" ht="18" customHeight="1" x14ac:dyDescent="0.2">
      <c r="A193" s="1750"/>
      <c r="B193" s="1750"/>
      <c r="C193" s="1750"/>
      <c r="D193" s="1546"/>
      <c r="E193" s="1546"/>
      <c r="F193" s="1546"/>
      <c r="G193" s="1546"/>
      <c r="H193" s="1546"/>
      <c r="I193" s="1546"/>
      <c r="J193" s="1546"/>
      <c r="K193" s="1546"/>
      <c r="L193" s="1546"/>
      <c r="M193" s="1546"/>
      <c r="N193" s="1546"/>
      <c r="O193" s="1546"/>
      <c r="P193" s="1748"/>
      <c r="Q193" s="1748"/>
      <c r="R193" s="1748"/>
    </row>
    <row r="194" spans="1:18" s="1753" customFormat="1" ht="18" customHeight="1" x14ac:dyDescent="0.2">
      <c r="A194" s="1750"/>
      <c r="B194" s="1750"/>
      <c r="C194" s="1750"/>
      <c r="D194" s="1546"/>
      <c r="E194" s="1546"/>
      <c r="F194" s="1546"/>
      <c r="G194" s="1546"/>
      <c r="H194" s="1546"/>
      <c r="I194" s="1546"/>
      <c r="J194" s="1546"/>
      <c r="K194" s="1546"/>
      <c r="L194" s="1546"/>
      <c r="M194" s="1546"/>
      <c r="N194" s="1546"/>
      <c r="O194" s="1546"/>
      <c r="P194" s="1748"/>
      <c r="Q194" s="1748"/>
      <c r="R194" s="1748"/>
    </row>
    <row r="195" spans="1:18" s="1838" customFormat="1" ht="18" customHeight="1" x14ac:dyDescent="0.2">
      <c r="A195" s="1837"/>
      <c r="B195" s="1837"/>
      <c r="C195" s="1837"/>
      <c r="D195" s="1546"/>
      <c r="E195" s="1546"/>
      <c r="F195" s="1546"/>
      <c r="G195" s="1546"/>
      <c r="H195" s="1546"/>
      <c r="I195" s="1546"/>
      <c r="J195" s="1546"/>
      <c r="K195" s="1546"/>
      <c r="L195" s="1546"/>
      <c r="M195" s="1546"/>
      <c r="N195" s="1546"/>
      <c r="O195" s="1546"/>
      <c r="P195" s="1835"/>
      <c r="Q195" s="1835"/>
      <c r="R195" s="1835"/>
    </row>
    <row r="196" spans="1:18" s="1364" customFormat="1" ht="18" customHeight="1" thickBot="1" x14ac:dyDescent="0.25">
      <c r="A196" s="2987" t="s">
        <v>2733</v>
      </c>
      <c r="B196" s="2987"/>
      <c r="C196" s="1448"/>
      <c r="D196" s="1448"/>
      <c r="E196" s="1448"/>
      <c r="F196" s="1448"/>
      <c r="G196" s="1448"/>
      <c r="H196" s="1448"/>
      <c r="I196" s="1448"/>
      <c r="J196" s="1448"/>
      <c r="K196" s="1448"/>
      <c r="L196" s="1448"/>
      <c r="M196" s="1448"/>
      <c r="N196" s="1448"/>
      <c r="O196" s="1448"/>
      <c r="P196" s="3399" t="s">
        <v>2732</v>
      </c>
      <c r="Q196" s="3399"/>
      <c r="R196" s="3399"/>
    </row>
    <row r="197" spans="1:18" s="917" customFormat="1" ht="18" customHeight="1" thickTop="1" x14ac:dyDescent="0.25">
      <c r="A197" s="3336" t="s">
        <v>44</v>
      </c>
      <c r="B197" s="3194" t="s">
        <v>86</v>
      </c>
      <c r="C197" s="3338" t="s">
        <v>45</v>
      </c>
      <c r="D197" s="3338" t="s">
        <v>33</v>
      </c>
      <c r="E197" s="3338"/>
      <c r="F197" s="3338"/>
      <c r="G197" s="3338" t="s">
        <v>1</v>
      </c>
      <c r="H197" s="3338"/>
      <c r="I197" s="3338"/>
      <c r="J197" s="3338" t="s">
        <v>2</v>
      </c>
      <c r="K197" s="3338"/>
      <c r="L197" s="3338"/>
      <c r="M197" s="3301" t="s">
        <v>31</v>
      </c>
      <c r="N197" s="3301"/>
      <c r="O197" s="3301"/>
      <c r="P197" s="3393" t="s">
        <v>99</v>
      </c>
      <c r="Q197" s="3396" t="s">
        <v>126</v>
      </c>
      <c r="R197" s="3272" t="s">
        <v>253</v>
      </c>
    </row>
    <row r="198" spans="1:18" s="917" customFormat="1" ht="18" customHeight="1" x14ac:dyDescent="0.2">
      <c r="A198" s="3190"/>
      <c r="B198" s="3224"/>
      <c r="C198" s="3235"/>
      <c r="D198" s="3240" t="s">
        <v>94</v>
      </c>
      <c r="E198" s="3240"/>
      <c r="F198" s="3240"/>
      <c r="G198" s="3240" t="s">
        <v>95</v>
      </c>
      <c r="H198" s="3240"/>
      <c r="I198" s="3240"/>
      <c r="J198" s="3240" t="s">
        <v>96</v>
      </c>
      <c r="K198" s="3240"/>
      <c r="L198" s="3240"/>
      <c r="M198" s="2827" t="s">
        <v>116</v>
      </c>
      <c r="N198" s="2827"/>
      <c r="O198" s="2827"/>
      <c r="P198" s="3394"/>
      <c r="Q198" s="3397"/>
      <c r="R198" s="3273"/>
    </row>
    <row r="199" spans="1:18" s="917" customFormat="1" ht="18" customHeight="1" x14ac:dyDescent="0.2">
      <c r="A199" s="3190"/>
      <c r="B199" s="3224"/>
      <c r="C199" s="3235"/>
      <c r="D199" s="2559" t="s">
        <v>204</v>
      </c>
      <c r="E199" s="2559" t="s">
        <v>2833</v>
      </c>
      <c r="F199" s="2559" t="s">
        <v>26</v>
      </c>
      <c r="G199" s="2559" t="s">
        <v>204</v>
      </c>
      <c r="H199" s="2559" t="s">
        <v>2833</v>
      </c>
      <c r="I199" s="2559" t="s">
        <v>26</v>
      </c>
      <c r="J199" s="2559" t="s">
        <v>204</v>
      </c>
      <c r="K199" s="2559" t="s">
        <v>2833</v>
      </c>
      <c r="L199" s="2559" t="s">
        <v>26</v>
      </c>
      <c r="M199" s="2559" t="s">
        <v>204</v>
      </c>
      <c r="N199" s="2559" t="s">
        <v>2833</v>
      </c>
      <c r="O199" s="2559" t="s">
        <v>26</v>
      </c>
      <c r="P199" s="3394"/>
      <c r="Q199" s="3397"/>
      <c r="R199" s="3273"/>
    </row>
    <row r="200" spans="1:18" s="917" customFormat="1" ht="18" customHeight="1" thickBot="1" x14ac:dyDescent="0.25">
      <c r="A200" s="3337"/>
      <c r="B200" s="3225"/>
      <c r="C200" s="3339"/>
      <c r="D200" s="79" t="s">
        <v>181</v>
      </c>
      <c r="E200" s="79" t="s">
        <v>182</v>
      </c>
      <c r="F200" s="79" t="s">
        <v>183</v>
      </c>
      <c r="G200" s="79" t="s">
        <v>181</v>
      </c>
      <c r="H200" s="79" t="s">
        <v>182</v>
      </c>
      <c r="I200" s="79" t="s">
        <v>183</v>
      </c>
      <c r="J200" s="79" t="s">
        <v>181</v>
      </c>
      <c r="K200" s="79" t="s">
        <v>182</v>
      </c>
      <c r="L200" s="79" t="s">
        <v>183</v>
      </c>
      <c r="M200" s="79" t="s">
        <v>181</v>
      </c>
      <c r="N200" s="79" t="s">
        <v>182</v>
      </c>
      <c r="O200" s="79" t="s">
        <v>183</v>
      </c>
      <c r="P200" s="3395"/>
      <c r="Q200" s="3398"/>
      <c r="R200" s="3279"/>
    </row>
    <row r="201" spans="1:18" ht="23.25" customHeight="1" x14ac:dyDescent="0.2">
      <c r="A201" s="3373" t="s">
        <v>210</v>
      </c>
      <c r="B201" s="2087" t="s">
        <v>79</v>
      </c>
      <c r="C201" s="1214" t="s">
        <v>79</v>
      </c>
      <c r="D201" s="12">
        <v>18</v>
      </c>
      <c r="E201" s="12">
        <v>11</v>
      </c>
      <c r="F201" s="12">
        <v>29</v>
      </c>
      <c r="G201" s="12">
        <v>29</v>
      </c>
      <c r="H201" s="12">
        <v>26</v>
      </c>
      <c r="I201" s="12">
        <v>55</v>
      </c>
      <c r="J201" s="12">
        <v>11</v>
      </c>
      <c r="K201" s="12">
        <v>7</v>
      </c>
      <c r="L201" s="12">
        <v>18</v>
      </c>
      <c r="M201" s="12">
        <f t="shared" ref="M201:O201" si="92">SUM(J201,G201,D201)</f>
        <v>58</v>
      </c>
      <c r="N201" s="12">
        <f t="shared" si="92"/>
        <v>44</v>
      </c>
      <c r="O201" s="12">
        <f t="shared" si="92"/>
        <v>102</v>
      </c>
      <c r="P201" s="1388" t="s">
        <v>1430</v>
      </c>
      <c r="Q201" s="2088" t="s">
        <v>149</v>
      </c>
      <c r="R201" s="3401" t="s">
        <v>1932</v>
      </c>
    </row>
    <row r="202" spans="1:18" ht="36.75" customHeight="1" x14ac:dyDescent="0.2">
      <c r="A202" s="3374"/>
      <c r="B202" s="1595" t="s">
        <v>83</v>
      </c>
      <c r="C202" s="1214" t="s">
        <v>82</v>
      </c>
      <c r="D202" s="12">
        <v>0</v>
      </c>
      <c r="E202" s="12">
        <v>0</v>
      </c>
      <c r="F202" s="12">
        <v>0</v>
      </c>
      <c r="G202" s="12">
        <v>45</v>
      </c>
      <c r="H202" s="12">
        <v>25</v>
      </c>
      <c r="I202" s="12">
        <v>70</v>
      </c>
      <c r="J202" s="12">
        <v>8</v>
      </c>
      <c r="K202" s="12">
        <v>9</v>
      </c>
      <c r="L202" s="12">
        <v>17</v>
      </c>
      <c r="M202" s="12">
        <f t="shared" ref="M202:O246" si="93">SUM(J202,G202,D202)</f>
        <v>53</v>
      </c>
      <c r="N202" s="12">
        <f t="shared" si="93"/>
        <v>34</v>
      </c>
      <c r="O202" s="12">
        <f t="shared" si="93"/>
        <v>87</v>
      </c>
      <c r="P202" s="1386" t="s">
        <v>157</v>
      </c>
      <c r="Q202" s="2073" t="s">
        <v>1936</v>
      </c>
      <c r="R202" s="3355"/>
    </row>
    <row r="203" spans="1:18" ht="54" customHeight="1" x14ac:dyDescent="0.2">
      <c r="A203" s="3209"/>
      <c r="B203" s="1279" t="s">
        <v>729</v>
      </c>
      <c r="C203" s="1279" t="s">
        <v>729</v>
      </c>
      <c r="D203" s="12">
        <v>0</v>
      </c>
      <c r="E203" s="12">
        <v>0</v>
      </c>
      <c r="F203" s="12">
        <v>0</v>
      </c>
      <c r="G203" s="12">
        <v>19</v>
      </c>
      <c r="H203" s="12">
        <v>33</v>
      </c>
      <c r="I203" s="12">
        <v>52</v>
      </c>
      <c r="J203" s="12">
        <v>0</v>
      </c>
      <c r="K203" s="12">
        <v>0</v>
      </c>
      <c r="L203" s="12">
        <v>0</v>
      </c>
      <c r="M203" s="12">
        <f t="shared" si="93"/>
        <v>19</v>
      </c>
      <c r="N203" s="12">
        <f t="shared" si="93"/>
        <v>33</v>
      </c>
      <c r="O203" s="12">
        <f t="shared" si="93"/>
        <v>52</v>
      </c>
      <c r="P203" s="1420" t="s">
        <v>1844</v>
      </c>
      <c r="Q203" s="1420" t="s">
        <v>1844</v>
      </c>
      <c r="R203" s="3356"/>
    </row>
    <row r="204" spans="1:18" ht="23.25" customHeight="1" x14ac:dyDescent="0.2">
      <c r="A204" s="3385" t="s">
        <v>92</v>
      </c>
      <c r="B204" s="3385"/>
      <c r="C204" s="3385"/>
      <c r="D204" s="12">
        <f>SUM(D201:D203,D188:D190)</f>
        <v>18</v>
      </c>
      <c r="E204" s="12">
        <f t="shared" ref="E204:O204" si="94">SUM(E201:E203,E188:E190)</f>
        <v>11</v>
      </c>
      <c r="F204" s="12">
        <f t="shared" si="94"/>
        <v>29</v>
      </c>
      <c r="G204" s="12">
        <f t="shared" si="94"/>
        <v>202</v>
      </c>
      <c r="H204" s="12">
        <f t="shared" si="94"/>
        <v>148</v>
      </c>
      <c r="I204" s="12">
        <f t="shared" si="94"/>
        <v>350</v>
      </c>
      <c r="J204" s="12">
        <f t="shared" si="94"/>
        <v>54</v>
      </c>
      <c r="K204" s="12">
        <f t="shared" si="94"/>
        <v>27</v>
      </c>
      <c r="L204" s="12">
        <f t="shared" si="94"/>
        <v>81</v>
      </c>
      <c r="M204" s="12">
        <f t="shared" si="94"/>
        <v>274</v>
      </c>
      <c r="N204" s="12">
        <f t="shared" si="94"/>
        <v>186</v>
      </c>
      <c r="O204" s="12">
        <f t="shared" si="94"/>
        <v>460</v>
      </c>
      <c r="P204" s="3351" t="s">
        <v>130</v>
      </c>
      <c r="Q204" s="3351"/>
      <c r="R204" s="3351"/>
    </row>
    <row r="205" spans="1:18" ht="20.25" customHeight="1" x14ac:dyDescent="0.2">
      <c r="A205" s="3208" t="s">
        <v>936</v>
      </c>
      <c r="B205" s="3208" t="s">
        <v>72</v>
      </c>
      <c r="C205" s="1214" t="s">
        <v>72</v>
      </c>
      <c r="D205" s="12">
        <v>0</v>
      </c>
      <c r="E205" s="12">
        <v>0</v>
      </c>
      <c r="F205" s="12">
        <v>0</v>
      </c>
      <c r="G205" s="12">
        <v>16</v>
      </c>
      <c r="H205" s="12">
        <v>4</v>
      </c>
      <c r="I205" s="12">
        <v>20</v>
      </c>
      <c r="J205" s="12">
        <v>0</v>
      </c>
      <c r="K205" s="12">
        <v>0</v>
      </c>
      <c r="L205" s="12">
        <v>0</v>
      </c>
      <c r="M205" s="12">
        <f t="shared" si="93"/>
        <v>16</v>
      </c>
      <c r="N205" s="12">
        <f t="shared" si="93"/>
        <v>4</v>
      </c>
      <c r="O205" s="12">
        <f t="shared" si="93"/>
        <v>20</v>
      </c>
      <c r="P205" s="1386" t="s">
        <v>1931</v>
      </c>
      <c r="Q205" s="3375" t="s">
        <v>1931</v>
      </c>
      <c r="R205" s="3354" t="s">
        <v>1938</v>
      </c>
    </row>
    <row r="206" spans="1:18" ht="20.25" customHeight="1" x14ac:dyDescent="0.2">
      <c r="A206" s="3374"/>
      <c r="B206" s="3209"/>
      <c r="C206" s="1214" t="s">
        <v>73</v>
      </c>
      <c r="D206" s="12">
        <v>0</v>
      </c>
      <c r="E206" s="12">
        <v>0</v>
      </c>
      <c r="F206" s="12">
        <v>0</v>
      </c>
      <c r="G206" s="12">
        <v>17</v>
      </c>
      <c r="H206" s="12">
        <v>4</v>
      </c>
      <c r="I206" s="12">
        <v>21</v>
      </c>
      <c r="J206" s="12">
        <v>2</v>
      </c>
      <c r="K206" s="12">
        <v>2</v>
      </c>
      <c r="L206" s="12">
        <v>4</v>
      </c>
      <c r="M206" s="12">
        <f t="shared" si="93"/>
        <v>19</v>
      </c>
      <c r="N206" s="12">
        <f t="shared" si="93"/>
        <v>6</v>
      </c>
      <c r="O206" s="12">
        <f t="shared" si="93"/>
        <v>25</v>
      </c>
      <c r="P206" s="1386" t="s">
        <v>159</v>
      </c>
      <c r="Q206" s="3368"/>
      <c r="R206" s="3355"/>
    </row>
    <row r="207" spans="1:18" ht="20.25" customHeight="1" x14ac:dyDescent="0.2">
      <c r="A207" s="3374"/>
      <c r="B207" s="3385" t="s">
        <v>46</v>
      </c>
      <c r="C207" s="3385"/>
      <c r="D207" s="12">
        <f t="shared" ref="D207:L207" si="95">SUM(D205:D206)</f>
        <v>0</v>
      </c>
      <c r="E207" s="12">
        <f t="shared" si="95"/>
        <v>0</v>
      </c>
      <c r="F207" s="12">
        <f t="shared" si="95"/>
        <v>0</v>
      </c>
      <c r="G207" s="12">
        <f t="shared" si="95"/>
        <v>33</v>
      </c>
      <c r="H207" s="12">
        <f t="shared" si="95"/>
        <v>8</v>
      </c>
      <c r="I207" s="12">
        <f t="shared" si="95"/>
        <v>41</v>
      </c>
      <c r="J207" s="12">
        <f t="shared" si="95"/>
        <v>2</v>
      </c>
      <c r="K207" s="12">
        <f t="shared" si="95"/>
        <v>2</v>
      </c>
      <c r="L207" s="12">
        <f t="shared" si="95"/>
        <v>4</v>
      </c>
      <c r="M207" s="12">
        <f t="shared" si="93"/>
        <v>35</v>
      </c>
      <c r="N207" s="12">
        <f t="shared" si="93"/>
        <v>10</v>
      </c>
      <c r="O207" s="12">
        <f t="shared" si="93"/>
        <v>45</v>
      </c>
      <c r="P207" s="3351" t="s">
        <v>133</v>
      </c>
      <c r="Q207" s="3351"/>
      <c r="R207" s="3355"/>
    </row>
    <row r="208" spans="1:18" s="917" customFormat="1" ht="20.25" customHeight="1" x14ac:dyDescent="0.2">
      <c r="A208" s="3374"/>
      <c r="B208" s="1214" t="s">
        <v>74</v>
      </c>
      <c r="C208" s="1214" t="s">
        <v>74</v>
      </c>
      <c r="D208" s="12">
        <v>0</v>
      </c>
      <c r="E208" s="12">
        <v>0</v>
      </c>
      <c r="F208" s="12">
        <v>0</v>
      </c>
      <c r="G208" s="12">
        <v>18</v>
      </c>
      <c r="H208" s="12">
        <v>14</v>
      </c>
      <c r="I208" s="12">
        <v>32</v>
      </c>
      <c r="J208" s="12">
        <v>0</v>
      </c>
      <c r="K208" s="12">
        <v>0</v>
      </c>
      <c r="L208" s="12">
        <v>0</v>
      </c>
      <c r="M208" s="12">
        <f t="shared" ref="M208:O209" si="96">SUM(J208,G208,D208)</f>
        <v>18</v>
      </c>
      <c r="N208" s="12">
        <f t="shared" si="96"/>
        <v>14</v>
      </c>
      <c r="O208" s="12">
        <f t="shared" si="96"/>
        <v>32</v>
      </c>
      <c r="P208" s="1388" t="s">
        <v>1939</v>
      </c>
      <c r="Q208" s="1388" t="s">
        <v>1939</v>
      </c>
      <c r="R208" s="3355"/>
    </row>
    <row r="209" spans="1:18" s="917" customFormat="1" ht="20.25" customHeight="1" x14ac:dyDescent="0.2">
      <c r="A209" s="3374"/>
      <c r="B209" s="1283" t="s">
        <v>75</v>
      </c>
      <c r="C209" s="1282" t="s">
        <v>76</v>
      </c>
      <c r="D209" s="12">
        <v>0</v>
      </c>
      <c r="E209" s="12">
        <v>0</v>
      </c>
      <c r="F209" s="12">
        <v>0</v>
      </c>
      <c r="G209" s="1583">
        <v>24</v>
      </c>
      <c r="H209" s="1583">
        <v>7</v>
      </c>
      <c r="I209" s="1583">
        <v>31</v>
      </c>
      <c r="J209" s="12">
        <v>0</v>
      </c>
      <c r="K209" s="12">
        <v>0</v>
      </c>
      <c r="L209" s="12">
        <v>0</v>
      </c>
      <c r="M209" s="1583">
        <f t="shared" si="96"/>
        <v>24</v>
      </c>
      <c r="N209" s="1583">
        <f t="shared" si="96"/>
        <v>7</v>
      </c>
      <c r="O209" s="1583">
        <f t="shared" si="96"/>
        <v>31</v>
      </c>
      <c r="P209" s="1592" t="s">
        <v>153</v>
      </c>
      <c r="Q209" s="1592" t="s">
        <v>153</v>
      </c>
      <c r="R209" s="3355"/>
    </row>
    <row r="210" spans="1:18" s="917" customFormat="1" ht="27.75" customHeight="1" x14ac:dyDescent="0.2">
      <c r="A210" s="3374"/>
      <c r="B210" s="1279" t="s">
        <v>214</v>
      </c>
      <c r="C210" s="1214" t="s">
        <v>1753</v>
      </c>
      <c r="D210" s="12">
        <v>0</v>
      </c>
      <c r="E210" s="12">
        <v>0</v>
      </c>
      <c r="F210" s="12">
        <v>0</v>
      </c>
      <c r="G210" s="12">
        <v>27</v>
      </c>
      <c r="H210" s="12">
        <v>5</v>
      </c>
      <c r="I210" s="12">
        <v>32</v>
      </c>
      <c r="J210" s="12">
        <v>9</v>
      </c>
      <c r="K210" s="12">
        <v>0</v>
      </c>
      <c r="L210" s="12">
        <v>9</v>
      </c>
      <c r="M210" s="12">
        <f t="shared" ref="M210:O216" si="97">SUM(J210,G210,D210)</f>
        <v>36</v>
      </c>
      <c r="N210" s="12">
        <f t="shared" si="97"/>
        <v>5</v>
      </c>
      <c r="O210" s="12">
        <f t="shared" si="97"/>
        <v>41</v>
      </c>
      <c r="P210" s="1386" t="s">
        <v>1940</v>
      </c>
      <c r="Q210" s="1386" t="s">
        <v>290</v>
      </c>
      <c r="R210" s="3355"/>
    </row>
    <row r="211" spans="1:18" s="1577" customFormat="1" ht="20.25" customHeight="1" x14ac:dyDescent="0.2">
      <c r="A211" s="3209"/>
      <c r="B211" s="1279" t="s">
        <v>973</v>
      </c>
      <c r="C211" s="1214" t="s">
        <v>1752</v>
      </c>
      <c r="D211" s="12">
        <v>0</v>
      </c>
      <c r="E211" s="12">
        <v>0</v>
      </c>
      <c r="F211" s="12">
        <v>0</v>
      </c>
      <c r="G211" s="12">
        <v>13</v>
      </c>
      <c r="H211" s="12">
        <v>9</v>
      </c>
      <c r="I211" s="12">
        <v>22</v>
      </c>
      <c r="J211" s="12">
        <v>0</v>
      </c>
      <c r="K211" s="12">
        <v>0</v>
      </c>
      <c r="L211" s="12">
        <v>0</v>
      </c>
      <c r="M211" s="12">
        <f t="shared" si="97"/>
        <v>13</v>
      </c>
      <c r="N211" s="12">
        <f t="shared" si="97"/>
        <v>9</v>
      </c>
      <c r="O211" s="12">
        <f t="shared" si="97"/>
        <v>22</v>
      </c>
      <c r="P211" s="1386" t="s">
        <v>1937</v>
      </c>
      <c r="Q211" s="1386" t="s">
        <v>1846</v>
      </c>
      <c r="R211" s="3356"/>
    </row>
    <row r="212" spans="1:18" s="2072" customFormat="1" ht="20.25" customHeight="1" x14ac:dyDescent="0.2">
      <c r="A212" s="2064"/>
      <c r="B212" s="1283" t="s">
        <v>971</v>
      </c>
      <c r="C212" s="1283" t="s">
        <v>971</v>
      </c>
      <c r="D212" s="12">
        <v>0</v>
      </c>
      <c r="E212" s="12">
        <v>0</v>
      </c>
      <c r="F212" s="12">
        <v>0</v>
      </c>
      <c r="G212" s="1583">
        <v>5</v>
      </c>
      <c r="H212" s="1583">
        <v>7</v>
      </c>
      <c r="I212" s="1583">
        <v>12</v>
      </c>
      <c r="J212" s="1583">
        <v>0</v>
      </c>
      <c r="K212" s="1583">
        <v>0</v>
      </c>
      <c r="L212" s="1583">
        <v>0</v>
      </c>
      <c r="M212" s="12">
        <f t="shared" si="97"/>
        <v>5</v>
      </c>
      <c r="N212" s="12">
        <f t="shared" si="97"/>
        <v>7</v>
      </c>
      <c r="O212" s="12">
        <v>12</v>
      </c>
      <c r="P212" s="2073" t="s">
        <v>972</v>
      </c>
      <c r="Q212" s="2073" t="s">
        <v>972</v>
      </c>
      <c r="R212" s="2060"/>
    </row>
    <row r="213" spans="1:18" s="1577" customFormat="1" ht="20.25" customHeight="1" x14ac:dyDescent="0.2">
      <c r="A213" s="3208" t="s">
        <v>92</v>
      </c>
      <c r="B213" s="3208"/>
      <c r="C213" s="3208"/>
      <c r="D213" s="1583">
        <f>SUM(D208:D212,D207)</f>
        <v>0</v>
      </c>
      <c r="E213" s="1583">
        <f t="shared" ref="E213:O213" si="98">SUM(E208:E212,E207)</f>
        <v>0</v>
      </c>
      <c r="F213" s="1583">
        <f t="shared" si="98"/>
        <v>0</v>
      </c>
      <c r="G213" s="1583">
        <f t="shared" si="98"/>
        <v>120</v>
      </c>
      <c r="H213" s="1583">
        <f t="shared" si="98"/>
        <v>50</v>
      </c>
      <c r="I213" s="1583">
        <f t="shared" si="98"/>
        <v>170</v>
      </c>
      <c r="J213" s="1583">
        <f t="shared" si="98"/>
        <v>11</v>
      </c>
      <c r="K213" s="1583">
        <f t="shared" si="98"/>
        <v>2</v>
      </c>
      <c r="L213" s="1583">
        <f t="shared" si="98"/>
        <v>13</v>
      </c>
      <c r="M213" s="1583">
        <f t="shared" si="98"/>
        <v>131</v>
      </c>
      <c r="N213" s="1583">
        <f t="shared" si="98"/>
        <v>52</v>
      </c>
      <c r="O213" s="1583">
        <f t="shared" si="98"/>
        <v>183</v>
      </c>
      <c r="P213" s="3375" t="s">
        <v>130</v>
      </c>
      <c r="Q213" s="3375"/>
      <c r="R213" s="3375"/>
    </row>
    <row r="214" spans="1:18" s="2072" customFormat="1" ht="20.25" customHeight="1" x14ac:dyDescent="0.2">
      <c r="A214" s="3386" t="s">
        <v>833</v>
      </c>
      <c r="B214" s="2067" t="s">
        <v>59</v>
      </c>
      <c r="C214" s="2054"/>
      <c r="D214" s="1583">
        <v>0</v>
      </c>
      <c r="E214" s="1583">
        <v>0</v>
      </c>
      <c r="F214" s="1583">
        <v>0</v>
      </c>
      <c r="G214" s="1583">
        <v>0</v>
      </c>
      <c r="H214" s="1583">
        <v>14</v>
      </c>
      <c r="I214" s="1583">
        <v>14</v>
      </c>
      <c r="J214" s="1583">
        <v>0</v>
      </c>
      <c r="K214" s="1583">
        <v>0</v>
      </c>
      <c r="L214" s="1583">
        <v>0</v>
      </c>
      <c r="M214" s="1583">
        <f>SUM(D214,G214,J214)</f>
        <v>0</v>
      </c>
      <c r="N214" s="1583">
        <f t="shared" ref="N214:O214" si="99">SUM(E214,H214,K214)</f>
        <v>14</v>
      </c>
      <c r="O214" s="1583">
        <f t="shared" si="99"/>
        <v>14</v>
      </c>
      <c r="P214" s="2061"/>
      <c r="Q214" s="2347" t="s">
        <v>1906</v>
      </c>
      <c r="R214" s="3363" t="s">
        <v>1941</v>
      </c>
    </row>
    <row r="215" spans="1:18" s="1577" customFormat="1" ht="20.25" customHeight="1" x14ac:dyDescent="0.2">
      <c r="A215" s="3387"/>
      <c r="B215" s="1573" t="s">
        <v>60</v>
      </c>
      <c r="C215" s="1566"/>
      <c r="D215" s="1583">
        <v>0</v>
      </c>
      <c r="E215" s="1583">
        <v>0</v>
      </c>
      <c r="F215" s="1583">
        <v>0</v>
      </c>
      <c r="G215" s="12">
        <v>0</v>
      </c>
      <c r="H215" s="12">
        <v>29</v>
      </c>
      <c r="I215" s="12">
        <v>29</v>
      </c>
      <c r="J215" s="1583">
        <v>0</v>
      </c>
      <c r="K215" s="1583">
        <v>0</v>
      </c>
      <c r="L215" s="1583">
        <v>0</v>
      </c>
      <c r="M215" s="1583">
        <f>SUM(D215,G215,J215)</f>
        <v>0</v>
      </c>
      <c r="N215" s="1583">
        <f t="shared" ref="N215" si="100">SUM(E215,H215,K215)</f>
        <v>29</v>
      </c>
      <c r="O215" s="1583">
        <f t="shared" ref="O215" si="101">SUM(F215,I215,L215)</f>
        <v>29</v>
      </c>
      <c r="P215" s="1600"/>
      <c r="Q215" s="1385" t="s">
        <v>138</v>
      </c>
      <c r="R215" s="3364"/>
    </row>
    <row r="216" spans="1:18" s="1577" customFormat="1" ht="20.25" customHeight="1" x14ac:dyDescent="0.2">
      <c r="A216" s="3387"/>
      <c r="B216" s="3386" t="s">
        <v>72</v>
      </c>
      <c r="C216" s="1279" t="s">
        <v>72</v>
      </c>
      <c r="D216" s="12">
        <v>0</v>
      </c>
      <c r="E216" s="12">
        <v>0</v>
      </c>
      <c r="F216" s="12">
        <v>0</v>
      </c>
      <c r="G216" s="12">
        <v>0</v>
      </c>
      <c r="H216" s="12">
        <v>24</v>
      </c>
      <c r="I216" s="12">
        <v>24</v>
      </c>
      <c r="J216" s="12">
        <v>0</v>
      </c>
      <c r="K216" s="12">
        <v>0</v>
      </c>
      <c r="L216" s="12">
        <v>0</v>
      </c>
      <c r="M216" s="12">
        <f t="shared" si="97"/>
        <v>0</v>
      </c>
      <c r="N216" s="12">
        <f t="shared" si="97"/>
        <v>24</v>
      </c>
      <c r="O216" s="12">
        <f t="shared" si="97"/>
        <v>24</v>
      </c>
      <c r="P216" s="1385" t="s">
        <v>1931</v>
      </c>
      <c r="Q216" s="3375" t="s">
        <v>1931</v>
      </c>
      <c r="R216" s="3364"/>
    </row>
    <row r="217" spans="1:18" s="1577" customFormat="1" ht="20.25" customHeight="1" x14ac:dyDescent="0.2">
      <c r="A217" s="3387"/>
      <c r="B217" s="3388"/>
      <c r="C217" s="1279" t="s">
        <v>73</v>
      </c>
      <c r="D217" s="12">
        <v>0</v>
      </c>
      <c r="E217" s="12">
        <v>0</v>
      </c>
      <c r="F217" s="12">
        <v>0</v>
      </c>
      <c r="G217" s="12">
        <v>0</v>
      </c>
      <c r="H217" s="12">
        <v>21</v>
      </c>
      <c r="I217" s="12">
        <v>21</v>
      </c>
      <c r="J217" s="12">
        <v>0</v>
      </c>
      <c r="K217" s="12">
        <v>0</v>
      </c>
      <c r="L217" s="12">
        <v>0</v>
      </c>
      <c r="M217" s="12">
        <f t="shared" ref="M217" si="102">SUM(J217,G217,D217)</f>
        <v>0</v>
      </c>
      <c r="N217" s="12">
        <f t="shared" ref="N217" si="103">SUM(K217,H217,E217)</f>
        <v>21</v>
      </c>
      <c r="O217" s="12">
        <f t="shared" ref="O217" si="104">SUM(L217,I217,F217)</f>
        <v>21</v>
      </c>
      <c r="P217" s="1385" t="s">
        <v>159</v>
      </c>
      <c r="Q217" s="3368"/>
      <c r="R217" s="3364"/>
    </row>
    <row r="218" spans="1:18" s="1577" customFormat="1" ht="20.25" customHeight="1" x14ac:dyDescent="0.2">
      <c r="A218" s="3387"/>
      <c r="B218" s="3385" t="s">
        <v>46</v>
      </c>
      <c r="C218" s="3385"/>
      <c r="D218" s="12">
        <f>SUM(D216:D217)</f>
        <v>0</v>
      </c>
      <c r="E218" s="12">
        <f t="shared" ref="E218:O218" si="105">SUM(E216:E217)</f>
        <v>0</v>
      </c>
      <c r="F218" s="12">
        <f t="shared" si="105"/>
        <v>0</v>
      </c>
      <c r="G218" s="12">
        <f t="shared" si="105"/>
        <v>0</v>
      </c>
      <c r="H218" s="12">
        <f t="shared" si="105"/>
        <v>45</v>
      </c>
      <c r="I218" s="12">
        <f t="shared" si="105"/>
        <v>45</v>
      </c>
      <c r="J218" s="12">
        <f t="shared" si="105"/>
        <v>0</v>
      </c>
      <c r="K218" s="12">
        <f t="shared" si="105"/>
        <v>0</v>
      </c>
      <c r="L218" s="12">
        <f t="shared" si="105"/>
        <v>0</v>
      </c>
      <c r="M218" s="12">
        <f t="shared" si="105"/>
        <v>0</v>
      </c>
      <c r="N218" s="12">
        <f t="shared" si="105"/>
        <v>45</v>
      </c>
      <c r="O218" s="12">
        <f t="shared" si="105"/>
        <v>45</v>
      </c>
      <c r="P218" s="3351" t="s">
        <v>133</v>
      </c>
      <c r="Q218" s="3351"/>
      <c r="R218" s="3364"/>
    </row>
    <row r="219" spans="1:18" s="2072" customFormat="1" ht="46.5" customHeight="1" x14ac:dyDescent="0.2">
      <c r="A219" s="3388"/>
      <c r="B219" s="2054" t="s">
        <v>201</v>
      </c>
      <c r="C219" s="2054"/>
      <c r="D219" s="1583">
        <v>0</v>
      </c>
      <c r="E219" s="1583">
        <v>0</v>
      </c>
      <c r="F219" s="1583">
        <v>0</v>
      </c>
      <c r="G219" s="1583">
        <v>0</v>
      </c>
      <c r="H219" s="1583">
        <v>8</v>
      </c>
      <c r="I219" s="1583">
        <v>8</v>
      </c>
      <c r="J219" s="1583">
        <v>0</v>
      </c>
      <c r="K219" s="1583">
        <v>0</v>
      </c>
      <c r="L219" s="1583">
        <v>0</v>
      </c>
      <c r="M219" s="1583">
        <f>SUM(D219,G219,J219)</f>
        <v>0</v>
      </c>
      <c r="N219" s="1583">
        <f t="shared" ref="N219:O219" si="106">SUM(E219,H219,K219)</f>
        <v>8</v>
      </c>
      <c r="O219" s="1583">
        <f t="shared" si="106"/>
        <v>8</v>
      </c>
      <c r="P219" s="2061"/>
      <c r="Q219" s="2059" t="s">
        <v>2419</v>
      </c>
      <c r="R219" s="3365"/>
    </row>
    <row r="220" spans="1:18" s="1577" customFormat="1" ht="20.25" customHeight="1" thickBot="1" x14ac:dyDescent="0.25">
      <c r="A220" s="3384" t="s">
        <v>92</v>
      </c>
      <c r="B220" s="3384"/>
      <c r="C220" s="3384"/>
      <c r="D220" s="2531">
        <f>SUM(D219,D218,D215,D214)</f>
        <v>0</v>
      </c>
      <c r="E220" s="2531">
        <f t="shared" ref="E220:O220" si="107">SUM(E219,E218,E215,E214)</f>
        <v>0</v>
      </c>
      <c r="F220" s="2531">
        <f t="shared" si="107"/>
        <v>0</v>
      </c>
      <c r="G220" s="2531">
        <f t="shared" si="107"/>
        <v>0</v>
      </c>
      <c r="H220" s="2531">
        <f t="shared" si="107"/>
        <v>96</v>
      </c>
      <c r="I220" s="2531">
        <f t="shared" si="107"/>
        <v>96</v>
      </c>
      <c r="J220" s="2531">
        <f t="shared" si="107"/>
        <v>0</v>
      </c>
      <c r="K220" s="2531">
        <f t="shared" si="107"/>
        <v>0</v>
      </c>
      <c r="L220" s="2531">
        <f t="shared" si="107"/>
        <v>0</v>
      </c>
      <c r="M220" s="2531">
        <f t="shared" si="107"/>
        <v>0</v>
      </c>
      <c r="N220" s="2531">
        <f t="shared" si="107"/>
        <v>96</v>
      </c>
      <c r="O220" s="2531">
        <f t="shared" si="107"/>
        <v>96</v>
      </c>
      <c r="P220" s="3376" t="s">
        <v>130</v>
      </c>
      <c r="Q220" s="3376"/>
      <c r="R220" s="3376"/>
    </row>
    <row r="221" spans="1:18" s="1577" customFormat="1" ht="20.25" customHeight="1" x14ac:dyDescent="0.2">
      <c r="A221" s="1571"/>
      <c r="B221" s="1571"/>
      <c r="C221" s="1571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1391"/>
      <c r="Q221" s="1391"/>
      <c r="R221" s="1391"/>
    </row>
    <row r="222" spans="1:18" s="2072" customFormat="1" ht="20.25" customHeight="1" x14ac:dyDescent="0.2">
      <c r="A222" s="2064"/>
      <c r="B222" s="2064"/>
      <c r="C222" s="2064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1391"/>
      <c r="Q222" s="1391"/>
      <c r="R222" s="1391"/>
    </row>
    <row r="223" spans="1:18" s="2072" customFormat="1" ht="20.25" customHeight="1" x14ac:dyDescent="0.2">
      <c r="A223" s="2064"/>
      <c r="B223" s="2064"/>
      <c r="C223" s="206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1391"/>
      <c r="Q223" s="1391"/>
      <c r="R223" s="1391"/>
    </row>
    <row r="224" spans="1:18" s="1753" customFormat="1" ht="20.25" customHeight="1" x14ac:dyDescent="0.2">
      <c r="A224" s="1750"/>
      <c r="B224" s="1750"/>
      <c r="C224" s="1750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1391"/>
      <c r="Q224" s="1391"/>
      <c r="R224" s="1391"/>
    </row>
    <row r="225" spans="1:18" s="1753" customFormat="1" ht="20.25" customHeight="1" x14ac:dyDescent="0.2">
      <c r="A225" s="1750"/>
      <c r="B225" s="1750"/>
      <c r="C225" s="1750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1391"/>
      <c r="Q225" s="1391"/>
      <c r="R225" s="1391"/>
    </row>
    <row r="226" spans="1:18" s="1364" customFormat="1" ht="20.25" customHeight="1" thickBot="1" x14ac:dyDescent="0.25">
      <c r="A226" s="2987" t="s">
        <v>2731</v>
      </c>
      <c r="B226" s="2987"/>
      <c r="C226" s="1448"/>
      <c r="D226" s="1448"/>
      <c r="E226" s="1448"/>
      <c r="F226" s="1448"/>
      <c r="G226" s="1448"/>
      <c r="H226" s="1448"/>
      <c r="I226" s="1448"/>
      <c r="J226" s="1448"/>
      <c r="K226" s="1448"/>
      <c r="L226" s="1448"/>
      <c r="M226" s="1448"/>
      <c r="N226" s="1448"/>
      <c r="O226" s="1448"/>
      <c r="P226" s="3399" t="s">
        <v>2732</v>
      </c>
      <c r="Q226" s="3399"/>
      <c r="R226" s="3399"/>
    </row>
    <row r="227" spans="1:18" s="917" customFormat="1" ht="20.25" customHeight="1" thickTop="1" x14ac:dyDescent="0.25">
      <c r="A227" s="3336" t="s">
        <v>44</v>
      </c>
      <c r="B227" s="3194" t="s">
        <v>86</v>
      </c>
      <c r="C227" s="3338" t="s">
        <v>45</v>
      </c>
      <c r="D227" s="3338" t="s">
        <v>33</v>
      </c>
      <c r="E227" s="3338"/>
      <c r="F227" s="3338"/>
      <c r="G227" s="3338" t="s">
        <v>1</v>
      </c>
      <c r="H227" s="3338"/>
      <c r="I227" s="3338"/>
      <c r="J227" s="3338" t="s">
        <v>2</v>
      </c>
      <c r="K227" s="3338"/>
      <c r="L227" s="3338"/>
      <c r="M227" s="3301" t="s">
        <v>31</v>
      </c>
      <c r="N227" s="3301"/>
      <c r="O227" s="3301"/>
      <c r="P227" s="3393" t="s">
        <v>99</v>
      </c>
      <c r="Q227" s="3396" t="s">
        <v>126</v>
      </c>
      <c r="R227" s="3272" t="s">
        <v>253</v>
      </c>
    </row>
    <row r="228" spans="1:18" s="917" customFormat="1" ht="20.25" customHeight="1" x14ac:dyDescent="0.2">
      <c r="A228" s="3190"/>
      <c r="B228" s="3224"/>
      <c r="C228" s="3235"/>
      <c r="D228" s="3240" t="s">
        <v>94</v>
      </c>
      <c r="E228" s="3240"/>
      <c r="F228" s="3240"/>
      <c r="G228" s="3240" t="s">
        <v>95</v>
      </c>
      <c r="H228" s="3240"/>
      <c r="I228" s="3240"/>
      <c r="J228" s="3240" t="s">
        <v>96</v>
      </c>
      <c r="K228" s="3240"/>
      <c r="L228" s="3240"/>
      <c r="M228" s="2827" t="s">
        <v>116</v>
      </c>
      <c r="N228" s="2827"/>
      <c r="O228" s="2827"/>
      <c r="P228" s="3394"/>
      <c r="Q228" s="3397"/>
      <c r="R228" s="3273"/>
    </row>
    <row r="229" spans="1:18" s="917" customFormat="1" ht="20.25" customHeight="1" x14ac:dyDescent="0.2">
      <c r="A229" s="3190"/>
      <c r="B229" s="3224"/>
      <c r="C229" s="3235"/>
      <c r="D229" s="2559" t="s">
        <v>204</v>
      </c>
      <c r="E229" s="2559" t="s">
        <v>2833</v>
      </c>
      <c r="F229" s="2559" t="s">
        <v>26</v>
      </c>
      <c r="G229" s="2559" t="s">
        <v>204</v>
      </c>
      <c r="H229" s="2559" t="s">
        <v>2833</v>
      </c>
      <c r="I229" s="2559" t="s">
        <v>26</v>
      </c>
      <c r="J229" s="2559" t="s">
        <v>204</v>
      </c>
      <c r="K229" s="2559" t="s">
        <v>2833</v>
      </c>
      <c r="L229" s="2559" t="s">
        <v>26</v>
      </c>
      <c r="M229" s="2559" t="s">
        <v>204</v>
      </c>
      <c r="N229" s="2559" t="s">
        <v>2833</v>
      </c>
      <c r="O229" s="2559" t="s">
        <v>26</v>
      </c>
      <c r="P229" s="3394"/>
      <c r="Q229" s="3397"/>
      <c r="R229" s="3273"/>
    </row>
    <row r="230" spans="1:18" s="917" customFormat="1" ht="20.25" customHeight="1" thickBot="1" x14ac:dyDescent="0.25">
      <c r="A230" s="3337"/>
      <c r="B230" s="3225"/>
      <c r="C230" s="3339"/>
      <c r="D230" s="79" t="s">
        <v>181</v>
      </c>
      <c r="E230" s="79" t="s">
        <v>182</v>
      </c>
      <c r="F230" s="79" t="s">
        <v>183</v>
      </c>
      <c r="G230" s="79" t="s">
        <v>181</v>
      </c>
      <c r="H230" s="79" t="s">
        <v>182</v>
      </c>
      <c r="I230" s="79" t="s">
        <v>183</v>
      </c>
      <c r="J230" s="79" t="s">
        <v>181</v>
      </c>
      <c r="K230" s="79" t="s">
        <v>182</v>
      </c>
      <c r="L230" s="79" t="s">
        <v>183</v>
      </c>
      <c r="M230" s="79" t="s">
        <v>181</v>
      </c>
      <c r="N230" s="79" t="s">
        <v>182</v>
      </c>
      <c r="O230" s="79" t="s">
        <v>183</v>
      </c>
      <c r="P230" s="3395"/>
      <c r="Q230" s="3398"/>
      <c r="R230" s="3279"/>
    </row>
    <row r="231" spans="1:18" ht="21" customHeight="1" x14ac:dyDescent="0.2">
      <c r="A231" s="3208" t="s">
        <v>39</v>
      </c>
      <c r="B231" s="3386" t="s">
        <v>72</v>
      </c>
      <c r="C231" s="1279" t="s">
        <v>72</v>
      </c>
      <c r="D231" s="12">
        <v>0</v>
      </c>
      <c r="E231" s="12">
        <v>0</v>
      </c>
      <c r="F231" s="12">
        <v>0</v>
      </c>
      <c r="G231" s="12">
        <v>24</v>
      </c>
      <c r="H231" s="12">
        <v>5</v>
      </c>
      <c r="I231" s="12">
        <v>29</v>
      </c>
      <c r="J231" s="12">
        <v>15</v>
      </c>
      <c r="K231" s="12">
        <v>9</v>
      </c>
      <c r="L231" s="12">
        <v>24</v>
      </c>
      <c r="M231" s="12">
        <f>SUM(D231,G231,J231)</f>
        <v>39</v>
      </c>
      <c r="N231" s="12">
        <f t="shared" ref="N231:O231" si="108">SUM(E231,H231,K231)</f>
        <v>14</v>
      </c>
      <c r="O231" s="12">
        <f t="shared" si="108"/>
        <v>53</v>
      </c>
      <c r="P231" s="1388" t="s">
        <v>1931</v>
      </c>
      <c r="Q231" s="3375" t="s">
        <v>1931</v>
      </c>
      <c r="R231" s="3375" t="s">
        <v>442</v>
      </c>
    </row>
    <row r="232" spans="1:18" ht="21" customHeight="1" x14ac:dyDescent="0.2">
      <c r="A232" s="3374"/>
      <c r="B232" s="3388"/>
      <c r="C232" s="1214" t="s">
        <v>1774</v>
      </c>
      <c r="D232" s="12">
        <v>0</v>
      </c>
      <c r="E232" s="12">
        <v>0</v>
      </c>
      <c r="F232" s="12">
        <v>0</v>
      </c>
      <c r="G232" s="12">
        <v>17</v>
      </c>
      <c r="H232" s="12">
        <v>11</v>
      </c>
      <c r="I232" s="12">
        <v>28</v>
      </c>
      <c r="J232" s="12">
        <v>10</v>
      </c>
      <c r="K232" s="12">
        <v>8</v>
      </c>
      <c r="L232" s="12">
        <v>18</v>
      </c>
      <c r="M232" s="12">
        <f>SUM(D232,G232,J232)</f>
        <v>27</v>
      </c>
      <c r="N232" s="12">
        <f t="shared" ref="N232" si="109">SUM(E232,H232,K232)</f>
        <v>19</v>
      </c>
      <c r="O232" s="12">
        <f t="shared" ref="O232" si="110">SUM(F232,I232,L232)</f>
        <v>46</v>
      </c>
      <c r="P232" s="1388" t="s">
        <v>159</v>
      </c>
      <c r="Q232" s="3368"/>
      <c r="R232" s="3367"/>
    </row>
    <row r="233" spans="1:18" ht="21" customHeight="1" x14ac:dyDescent="0.2">
      <c r="A233" s="3374"/>
      <c r="B233" s="3385" t="s">
        <v>46</v>
      </c>
      <c r="C233" s="3385"/>
      <c r="D233" s="12">
        <f t="shared" ref="D233:O233" si="111">SUM(D231:D232)</f>
        <v>0</v>
      </c>
      <c r="E233" s="12">
        <f t="shared" si="111"/>
        <v>0</v>
      </c>
      <c r="F233" s="12">
        <f t="shared" si="111"/>
        <v>0</v>
      </c>
      <c r="G233" s="12">
        <f t="shared" si="111"/>
        <v>41</v>
      </c>
      <c r="H233" s="12">
        <f t="shared" si="111"/>
        <v>16</v>
      </c>
      <c r="I233" s="12">
        <f t="shared" si="111"/>
        <v>57</v>
      </c>
      <c r="J233" s="12">
        <f t="shared" si="111"/>
        <v>25</v>
      </c>
      <c r="K233" s="12">
        <f t="shared" si="111"/>
        <v>17</v>
      </c>
      <c r="L233" s="12">
        <f t="shared" si="111"/>
        <v>42</v>
      </c>
      <c r="M233" s="12">
        <f t="shared" si="111"/>
        <v>66</v>
      </c>
      <c r="N233" s="12">
        <f t="shared" si="111"/>
        <v>33</v>
      </c>
      <c r="O233" s="12">
        <f t="shared" si="111"/>
        <v>99</v>
      </c>
      <c r="P233" s="3351" t="s">
        <v>133</v>
      </c>
      <c r="Q233" s="3351"/>
      <c r="R233" s="3367"/>
    </row>
    <row r="234" spans="1:18" ht="21" customHeight="1" x14ac:dyDescent="0.2">
      <c r="A234" s="3374"/>
      <c r="B234" s="3386" t="s">
        <v>74</v>
      </c>
      <c r="C234" s="1279" t="s">
        <v>74</v>
      </c>
      <c r="D234" s="12">
        <v>0</v>
      </c>
      <c r="E234" s="12">
        <v>0</v>
      </c>
      <c r="F234" s="12">
        <v>0</v>
      </c>
      <c r="G234" s="12">
        <v>22</v>
      </c>
      <c r="H234" s="12">
        <v>27</v>
      </c>
      <c r="I234" s="12">
        <v>49</v>
      </c>
      <c r="J234" s="12">
        <v>8</v>
      </c>
      <c r="K234" s="12">
        <v>4</v>
      </c>
      <c r="L234" s="12">
        <v>12</v>
      </c>
      <c r="M234" s="12">
        <f>SUM(D234,G234,J234)</f>
        <v>30</v>
      </c>
      <c r="N234" s="12">
        <f t="shared" ref="N234:O234" si="112">SUM(E234,H234,K234)</f>
        <v>31</v>
      </c>
      <c r="O234" s="12">
        <f t="shared" si="112"/>
        <v>61</v>
      </c>
      <c r="P234" s="1388" t="s">
        <v>1943</v>
      </c>
      <c r="Q234" s="3375" t="s">
        <v>1942</v>
      </c>
      <c r="R234" s="3367"/>
    </row>
    <row r="235" spans="1:18" ht="21" customHeight="1" x14ac:dyDescent="0.2">
      <c r="A235" s="3374"/>
      <c r="B235" s="3388"/>
      <c r="C235" s="1214" t="s">
        <v>708</v>
      </c>
      <c r="D235" s="12">
        <v>0</v>
      </c>
      <c r="E235" s="12">
        <v>0</v>
      </c>
      <c r="F235" s="12">
        <v>0</v>
      </c>
      <c r="G235" s="12">
        <v>1</v>
      </c>
      <c r="H235" s="12">
        <v>1</v>
      </c>
      <c r="I235" s="12">
        <v>2</v>
      </c>
      <c r="J235" s="12">
        <v>0</v>
      </c>
      <c r="K235" s="12">
        <v>0</v>
      </c>
      <c r="L235" s="12">
        <v>0</v>
      </c>
      <c r="M235" s="12">
        <f>SUM(D235,G235,J235)</f>
        <v>1</v>
      </c>
      <c r="N235" s="12">
        <f t="shared" ref="N235" si="113">SUM(E235,H235,K235)</f>
        <v>1</v>
      </c>
      <c r="O235" s="12">
        <f t="shared" ref="O235" si="114">SUM(F235,I235,L235)</f>
        <v>2</v>
      </c>
      <c r="P235" s="1388" t="s">
        <v>709</v>
      </c>
      <c r="Q235" s="3368"/>
      <c r="R235" s="3367"/>
    </row>
    <row r="236" spans="1:18" ht="21" customHeight="1" x14ac:dyDescent="0.2">
      <c r="A236" s="3374"/>
      <c r="B236" s="3385" t="s">
        <v>46</v>
      </c>
      <c r="C236" s="3385"/>
      <c r="D236" s="12">
        <f t="shared" ref="D236:F236" si="115">SUM(D234:D235)</f>
        <v>0</v>
      </c>
      <c r="E236" s="12">
        <f t="shared" si="115"/>
        <v>0</v>
      </c>
      <c r="F236" s="12">
        <f t="shared" si="115"/>
        <v>0</v>
      </c>
      <c r="G236" s="12">
        <f>SUM(G234:G235)</f>
        <v>23</v>
      </c>
      <c r="H236" s="12">
        <f t="shared" ref="H236:O236" si="116">SUM(H234:H235)</f>
        <v>28</v>
      </c>
      <c r="I236" s="12">
        <f t="shared" si="116"/>
        <v>51</v>
      </c>
      <c r="J236" s="12">
        <f t="shared" si="116"/>
        <v>8</v>
      </c>
      <c r="K236" s="12">
        <f t="shared" si="116"/>
        <v>4</v>
      </c>
      <c r="L236" s="12">
        <f t="shared" si="116"/>
        <v>12</v>
      </c>
      <c r="M236" s="12">
        <f t="shared" si="116"/>
        <v>31</v>
      </c>
      <c r="N236" s="12">
        <f t="shared" si="116"/>
        <v>32</v>
      </c>
      <c r="O236" s="12">
        <f t="shared" si="116"/>
        <v>63</v>
      </c>
      <c r="P236" s="3351" t="s">
        <v>133</v>
      </c>
      <c r="Q236" s="3351"/>
      <c r="R236" s="3367"/>
    </row>
    <row r="237" spans="1:18" ht="21" customHeight="1" x14ac:dyDescent="0.2">
      <c r="A237" s="3374"/>
      <c r="B237" s="3208" t="s">
        <v>75</v>
      </c>
      <c r="C237" s="1214" t="s">
        <v>76</v>
      </c>
      <c r="D237" s="12">
        <v>0</v>
      </c>
      <c r="E237" s="12">
        <v>0</v>
      </c>
      <c r="F237" s="12">
        <v>0</v>
      </c>
      <c r="G237" s="12">
        <v>27</v>
      </c>
      <c r="H237" s="12">
        <v>4</v>
      </c>
      <c r="I237" s="12">
        <v>31</v>
      </c>
      <c r="J237" s="12">
        <v>12</v>
      </c>
      <c r="K237" s="12">
        <v>4</v>
      </c>
      <c r="L237" s="12">
        <v>16</v>
      </c>
      <c r="M237" s="12">
        <f>SUM(D237,G237,J237)</f>
        <v>39</v>
      </c>
      <c r="N237" s="12">
        <f t="shared" ref="N237:O237" si="117">SUM(E237,H237,K237)</f>
        <v>8</v>
      </c>
      <c r="O237" s="12">
        <f t="shared" si="117"/>
        <v>47</v>
      </c>
      <c r="P237" s="1388" t="s">
        <v>153</v>
      </c>
      <c r="Q237" s="3375" t="s">
        <v>1944</v>
      </c>
      <c r="R237" s="3367"/>
    </row>
    <row r="238" spans="1:18" ht="21" customHeight="1" x14ac:dyDescent="0.2">
      <c r="A238" s="3374"/>
      <c r="B238" s="3209"/>
      <c r="C238" s="1214" t="s">
        <v>77</v>
      </c>
      <c r="D238" s="12">
        <v>0</v>
      </c>
      <c r="E238" s="12">
        <v>0</v>
      </c>
      <c r="F238" s="12">
        <v>0</v>
      </c>
      <c r="G238" s="12">
        <v>31</v>
      </c>
      <c r="H238" s="12">
        <v>5</v>
      </c>
      <c r="I238" s="12">
        <v>36</v>
      </c>
      <c r="J238" s="12">
        <v>9</v>
      </c>
      <c r="K238" s="12">
        <v>1</v>
      </c>
      <c r="L238" s="12">
        <v>10</v>
      </c>
      <c r="M238" s="12">
        <f>SUM(D238,G238,J238)</f>
        <v>40</v>
      </c>
      <c r="N238" s="12">
        <f t="shared" ref="N238" si="118">SUM(E238,H238,K238)</f>
        <v>6</v>
      </c>
      <c r="O238" s="12">
        <f t="shared" ref="O238" si="119">SUM(F238,I238,L238)</f>
        <v>46</v>
      </c>
      <c r="P238" s="1388" t="s">
        <v>1935</v>
      </c>
      <c r="Q238" s="3368"/>
      <c r="R238" s="3367"/>
    </row>
    <row r="239" spans="1:18" ht="21" customHeight="1" x14ac:dyDescent="0.2">
      <c r="A239" s="3374"/>
      <c r="B239" s="3385" t="s">
        <v>46</v>
      </c>
      <c r="C239" s="3385"/>
      <c r="D239" s="12">
        <f t="shared" ref="D239:O239" si="120">SUM(D237:D238)</f>
        <v>0</v>
      </c>
      <c r="E239" s="12">
        <f t="shared" si="120"/>
        <v>0</v>
      </c>
      <c r="F239" s="12">
        <f t="shared" si="120"/>
        <v>0</v>
      </c>
      <c r="G239" s="12">
        <f t="shared" si="120"/>
        <v>58</v>
      </c>
      <c r="H239" s="12">
        <f t="shared" si="120"/>
        <v>9</v>
      </c>
      <c r="I239" s="12">
        <f t="shared" si="120"/>
        <v>67</v>
      </c>
      <c r="J239" s="12">
        <f t="shared" si="120"/>
        <v>21</v>
      </c>
      <c r="K239" s="12">
        <f t="shared" si="120"/>
        <v>5</v>
      </c>
      <c r="L239" s="12">
        <f t="shared" si="120"/>
        <v>26</v>
      </c>
      <c r="M239" s="12">
        <f t="shared" si="120"/>
        <v>79</v>
      </c>
      <c r="N239" s="12">
        <f t="shared" si="120"/>
        <v>14</v>
      </c>
      <c r="O239" s="12">
        <f t="shared" si="120"/>
        <v>93</v>
      </c>
      <c r="P239" s="3351" t="s">
        <v>133</v>
      </c>
      <c r="Q239" s="3351"/>
      <c r="R239" s="3367"/>
    </row>
    <row r="240" spans="1:18" ht="21" customHeight="1" x14ac:dyDescent="0.2">
      <c r="A240" s="3374"/>
      <c r="B240" s="1214" t="s">
        <v>746</v>
      </c>
      <c r="C240" s="1214" t="s">
        <v>746</v>
      </c>
      <c r="D240" s="12">
        <v>11</v>
      </c>
      <c r="E240" s="12">
        <v>11</v>
      </c>
      <c r="F240" s="12">
        <v>22</v>
      </c>
      <c r="G240" s="12">
        <v>31</v>
      </c>
      <c r="H240" s="12">
        <v>3</v>
      </c>
      <c r="I240" s="12">
        <v>34</v>
      </c>
      <c r="J240" s="12">
        <v>9</v>
      </c>
      <c r="K240" s="12">
        <v>12</v>
      </c>
      <c r="L240" s="12">
        <v>21</v>
      </c>
      <c r="M240" s="12">
        <f>SUM(D240,G240,J240)</f>
        <v>51</v>
      </c>
      <c r="N240" s="12">
        <f t="shared" ref="N240:O240" si="121">SUM(E240,H240,K240)</f>
        <v>26</v>
      </c>
      <c r="O240" s="12">
        <f t="shared" si="121"/>
        <v>77</v>
      </c>
      <c r="P240" s="1388" t="s">
        <v>747</v>
      </c>
      <c r="Q240" s="1388" t="s">
        <v>747</v>
      </c>
      <c r="R240" s="3367"/>
    </row>
    <row r="241" spans="1:18" ht="31.5" customHeight="1" x14ac:dyDescent="0.2">
      <c r="A241" s="3374"/>
      <c r="B241" s="1214" t="s">
        <v>365</v>
      </c>
      <c r="C241" s="1214" t="s">
        <v>365</v>
      </c>
      <c r="D241" s="12">
        <v>0</v>
      </c>
      <c r="E241" s="12">
        <v>0</v>
      </c>
      <c r="F241" s="12">
        <v>0</v>
      </c>
      <c r="G241" s="12">
        <v>0</v>
      </c>
      <c r="H241" s="12">
        <v>1</v>
      </c>
      <c r="I241" s="12">
        <v>1</v>
      </c>
      <c r="J241" s="12">
        <v>0</v>
      </c>
      <c r="K241" s="12">
        <v>0</v>
      </c>
      <c r="L241" s="12">
        <v>0</v>
      </c>
      <c r="M241" s="12">
        <f t="shared" ref="M241:M243" si="122">SUM(D241,G241,J241)</f>
        <v>0</v>
      </c>
      <c r="N241" s="12">
        <f t="shared" ref="N241:N243" si="123">SUM(E241,H241,K241)</f>
        <v>1</v>
      </c>
      <c r="O241" s="12">
        <f t="shared" ref="O241:O243" si="124">SUM(F241,I241,L241)</f>
        <v>1</v>
      </c>
      <c r="P241" s="1386" t="s">
        <v>1945</v>
      </c>
      <c r="Q241" s="1388" t="s">
        <v>747</v>
      </c>
      <c r="R241" s="3367"/>
    </row>
    <row r="242" spans="1:18" ht="20.25" customHeight="1" x14ac:dyDescent="0.2">
      <c r="A242" s="3374"/>
      <c r="B242" s="1214" t="s">
        <v>367</v>
      </c>
      <c r="C242" s="1214" t="s">
        <v>367</v>
      </c>
      <c r="D242" s="12">
        <v>0</v>
      </c>
      <c r="E242" s="12">
        <v>0</v>
      </c>
      <c r="F242" s="12">
        <v>0</v>
      </c>
      <c r="G242" s="12">
        <v>20</v>
      </c>
      <c r="H242" s="12">
        <v>8</v>
      </c>
      <c r="I242" s="12">
        <v>28</v>
      </c>
      <c r="J242" s="12">
        <v>0</v>
      </c>
      <c r="K242" s="12">
        <v>1</v>
      </c>
      <c r="L242" s="12">
        <v>1</v>
      </c>
      <c r="M242" s="12">
        <f t="shared" si="122"/>
        <v>20</v>
      </c>
      <c r="N242" s="12">
        <f t="shared" si="123"/>
        <v>9</v>
      </c>
      <c r="O242" s="12">
        <f t="shared" si="124"/>
        <v>29</v>
      </c>
      <c r="P242" s="1388" t="s">
        <v>368</v>
      </c>
      <c r="Q242" s="1388" t="s">
        <v>1945</v>
      </c>
      <c r="R242" s="3367"/>
    </row>
    <row r="243" spans="1:18" ht="20.25" customHeight="1" x14ac:dyDescent="0.2">
      <c r="A243" s="3209"/>
      <c r="B243" s="1214" t="s">
        <v>915</v>
      </c>
      <c r="C243" s="1214" t="s">
        <v>915</v>
      </c>
      <c r="D243" s="12">
        <v>0</v>
      </c>
      <c r="E243" s="12">
        <v>0</v>
      </c>
      <c r="F243" s="12">
        <v>0</v>
      </c>
      <c r="G243" s="12">
        <v>12</v>
      </c>
      <c r="H243" s="12">
        <v>10</v>
      </c>
      <c r="I243" s="12">
        <v>22</v>
      </c>
      <c r="J243" s="12">
        <v>0</v>
      </c>
      <c r="K243" s="12">
        <v>0</v>
      </c>
      <c r="L243" s="12">
        <v>0</v>
      </c>
      <c r="M243" s="12">
        <f t="shared" si="122"/>
        <v>12</v>
      </c>
      <c r="N243" s="12">
        <f t="shared" si="123"/>
        <v>10</v>
      </c>
      <c r="O243" s="12">
        <f t="shared" si="124"/>
        <v>22</v>
      </c>
      <c r="P243" s="1388" t="s">
        <v>916</v>
      </c>
      <c r="Q243" s="1388" t="s">
        <v>368</v>
      </c>
      <c r="R243" s="3368"/>
    </row>
    <row r="244" spans="1:18" ht="20.25" customHeight="1" x14ac:dyDescent="0.2">
      <c r="A244" s="3385" t="s">
        <v>92</v>
      </c>
      <c r="B244" s="3385"/>
      <c r="C244" s="3385"/>
      <c r="D244" s="12">
        <f>SUM(D233,D236,D239,D240:D243)</f>
        <v>11</v>
      </c>
      <c r="E244" s="12">
        <f t="shared" ref="E244:O244" si="125">SUM(E233,E236,E239,E240:E243)</f>
        <v>11</v>
      </c>
      <c r="F244" s="12">
        <f t="shared" si="125"/>
        <v>22</v>
      </c>
      <c r="G244" s="12">
        <f t="shared" si="125"/>
        <v>185</v>
      </c>
      <c r="H244" s="12">
        <f t="shared" si="125"/>
        <v>75</v>
      </c>
      <c r="I244" s="12">
        <f t="shared" si="125"/>
        <v>260</v>
      </c>
      <c r="J244" s="12">
        <f t="shared" si="125"/>
        <v>63</v>
      </c>
      <c r="K244" s="12">
        <f t="shared" si="125"/>
        <v>39</v>
      </c>
      <c r="L244" s="12">
        <f t="shared" si="125"/>
        <v>102</v>
      </c>
      <c r="M244" s="12">
        <f t="shared" si="125"/>
        <v>259</v>
      </c>
      <c r="N244" s="12">
        <f t="shared" si="125"/>
        <v>125</v>
      </c>
      <c r="O244" s="12">
        <f t="shared" si="125"/>
        <v>384</v>
      </c>
      <c r="P244" s="3351" t="s">
        <v>130</v>
      </c>
      <c r="Q244" s="3351"/>
      <c r="R244" s="3351"/>
    </row>
    <row r="245" spans="1:18" s="1577" customFormat="1" ht="20.25" customHeight="1" x14ac:dyDescent="0.2">
      <c r="A245" s="1566"/>
      <c r="B245" s="3208" t="s">
        <v>1755</v>
      </c>
      <c r="C245" s="1566" t="s">
        <v>2086</v>
      </c>
      <c r="D245" s="12">
        <v>0</v>
      </c>
      <c r="E245" s="12">
        <v>0</v>
      </c>
      <c r="F245" s="12">
        <v>0</v>
      </c>
      <c r="G245" s="12">
        <v>11</v>
      </c>
      <c r="H245" s="12">
        <v>6</v>
      </c>
      <c r="I245" s="12">
        <v>17</v>
      </c>
      <c r="J245" s="12">
        <v>0</v>
      </c>
      <c r="K245" s="12">
        <v>0</v>
      </c>
      <c r="L245" s="12">
        <v>0</v>
      </c>
      <c r="M245" s="12">
        <f>SUM(D245,G245,J245)</f>
        <v>11</v>
      </c>
      <c r="N245" s="12">
        <f t="shared" ref="N245:O245" si="126">SUM(E245,H245,K245)</f>
        <v>6</v>
      </c>
      <c r="O245" s="12">
        <f t="shared" si="126"/>
        <v>17</v>
      </c>
      <c r="P245" s="1159" t="s">
        <v>2183</v>
      </c>
      <c r="Q245" s="3354" t="s">
        <v>1849</v>
      </c>
      <c r="R245" s="1567"/>
    </row>
    <row r="246" spans="1:18" ht="30" x14ac:dyDescent="0.2">
      <c r="A246" s="1834" t="s">
        <v>751</v>
      </c>
      <c r="B246" s="3209"/>
      <c r="C246" s="1214" t="s">
        <v>1755</v>
      </c>
      <c r="D246" s="12">
        <v>0</v>
      </c>
      <c r="E246" s="12">
        <v>0</v>
      </c>
      <c r="F246" s="12">
        <v>0</v>
      </c>
      <c r="G246" s="12">
        <v>11</v>
      </c>
      <c r="H246" s="12">
        <v>9</v>
      </c>
      <c r="I246" s="12">
        <v>20</v>
      </c>
      <c r="J246" s="12">
        <v>4</v>
      </c>
      <c r="K246" s="12">
        <v>1</v>
      </c>
      <c r="L246" s="12">
        <v>5</v>
      </c>
      <c r="M246" s="12">
        <f t="shared" si="93"/>
        <v>15</v>
      </c>
      <c r="N246" s="12">
        <f t="shared" si="93"/>
        <v>10</v>
      </c>
      <c r="O246" s="12">
        <f t="shared" si="93"/>
        <v>25</v>
      </c>
      <c r="P246" s="1602" t="s">
        <v>1849</v>
      </c>
      <c r="Q246" s="3356"/>
      <c r="R246" s="1836" t="s">
        <v>1848</v>
      </c>
    </row>
    <row r="247" spans="1:18" ht="22.5" customHeight="1" x14ac:dyDescent="0.2">
      <c r="A247" s="3208" t="s">
        <v>92</v>
      </c>
      <c r="B247" s="3208"/>
      <c r="C247" s="3208"/>
      <c r="D247" s="1583">
        <f>SUM(D245:D246)</f>
        <v>0</v>
      </c>
      <c r="E247" s="1583">
        <f t="shared" ref="E247:O247" si="127">SUM(E245:E246)</f>
        <v>0</v>
      </c>
      <c r="F247" s="1583">
        <f t="shared" si="127"/>
        <v>0</v>
      </c>
      <c r="G247" s="1583">
        <f t="shared" si="127"/>
        <v>22</v>
      </c>
      <c r="H247" s="1583">
        <f t="shared" si="127"/>
        <v>15</v>
      </c>
      <c r="I247" s="1583">
        <f t="shared" si="127"/>
        <v>37</v>
      </c>
      <c r="J247" s="1583">
        <f t="shared" si="127"/>
        <v>4</v>
      </c>
      <c r="K247" s="1583">
        <f t="shared" si="127"/>
        <v>1</v>
      </c>
      <c r="L247" s="1583">
        <f t="shared" si="127"/>
        <v>5</v>
      </c>
      <c r="M247" s="1583">
        <f t="shared" si="127"/>
        <v>26</v>
      </c>
      <c r="N247" s="1583">
        <f t="shared" si="127"/>
        <v>16</v>
      </c>
      <c r="O247" s="1583">
        <f t="shared" si="127"/>
        <v>42</v>
      </c>
      <c r="P247" s="3351" t="s">
        <v>130</v>
      </c>
      <c r="Q247" s="3351"/>
      <c r="R247" s="3351"/>
    </row>
    <row r="248" spans="1:18" s="917" customFormat="1" ht="20.25" customHeight="1" x14ac:dyDescent="0.2">
      <c r="A248" s="3208" t="s">
        <v>1208</v>
      </c>
      <c r="B248" s="1594" t="s">
        <v>1756</v>
      </c>
      <c r="C248" s="1214" t="s">
        <v>1756</v>
      </c>
      <c r="D248" s="12">
        <v>14</v>
      </c>
      <c r="E248" s="12">
        <v>7</v>
      </c>
      <c r="F248" s="12">
        <v>21</v>
      </c>
      <c r="G248" s="12">
        <v>27</v>
      </c>
      <c r="H248" s="12">
        <v>9</v>
      </c>
      <c r="I248" s="12">
        <v>36</v>
      </c>
      <c r="J248" s="1583">
        <v>0</v>
      </c>
      <c r="K248" s="1583">
        <v>0</v>
      </c>
      <c r="L248" s="12">
        <v>0</v>
      </c>
      <c r="M248" s="12">
        <f>SUM(J248,G248,D248)</f>
        <v>41</v>
      </c>
      <c r="N248" s="12">
        <f>SUM(K248,H248,E248)</f>
        <v>16</v>
      </c>
      <c r="O248" s="12">
        <f>SUM(L248,I248,F248)</f>
        <v>57</v>
      </c>
      <c r="P248" s="2539" t="s">
        <v>1850</v>
      </c>
      <c r="Q248" s="2539" t="s">
        <v>1850</v>
      </c>
      <c r="R248" s="3406" t="s">
        <v>1946</v>
      </c>
    </row>
    <row r="249" spans="1:18" s="1473" customFormat="1" ht="20.25" customHeight="1" x14ac:dyDescent="0.2">
      <c r="A249" s="3374"/>
      <c r="B249" s="1594" t="s">
        <v>85</v>
      </c>
      <c r="C249" s="1594" t="s">
        <v>85</v>
      </c>
      <c r="D249" s="1583">
        <v>15</v>
      </c>
      <c r="E249" s="1583">
        <v>5</v>
      </c>
      <c r="F249" s="1583">
        <v>20</v>
      </c>
      <c r="G249" s="1583">
        <v>33</v>
      </c>
      <c r="H249" s="1583">
        <v>9</v>
      </c>
      <c r="I249" s="1583">
        <v>42</v>
      </c>
      <c r="J249" s="1583">
        <v>18</v>
      </c>
      <c r="K249" s="1583">
        <v>13</v>
      </c>
      <c r="L249" s="1583">
        <v>31</v>
      </c>
      <c r="M249" s="12">
        <f t="shared" ref="M249:M252" si="128">SUM(J249,G249,D249)</f>
        <v>66</v>
      </c>
      <c r="N249" s="12">
        <f t="shared" ref="N249:N252" si="129">SUM(K249,H249,E249)</f>
        <v>27</v>
      </c>
      <c r="O249" s="12">
        <f t="shared" ref="O249:O252" si="130">SUM(L249,I249,F249)</f>
        <v>93</v>
      </c>
      <c r="P249" s="2539" t="s">
        <v>1851</v>
      </c>
      <c r="Q249" s="2539" t="s">
        <v>1851</v>
      </c>
      <c r="R249" s="3406"/>
    </row>
    <row r="250" spans="1:18" s="1577" customFormat="1" ht="20.25" customHeight="1" x14ac:dyDescent="0.2">
      <c r="A250" s="3374"/>
      <c r="B250" s="1594" t="s">
        <v>203</v>
      </c>
      <c r="C250" s="1594" t="s">
        <v>203</v>
      </c>
      <c r="D250" s="1583">
        <v>11</v>
      </c>
      <c r="E250" s="1583">
        <v>10</v>
      </c>
      <c r="F250" s="1583">
        <v>21</v>
      </c>
      <c r="G250" s="1583">
        <v>24</v>
      </c>
      <c r="H250" s="1583">
        <v>19</v>
      </c>
      <c r="I250" s="1583">
        <v>43</v>
      </c>
      <c r="J250" s="1583">
        <v>21</v>
      </c>
      <c r="K250" s="1583">
        <v>13</v>
      </c>
      <c r="L250" s="1583">
        <v>34</v>
      </c>
      <c r="M250" s="12">
        <f t="shared" si="128"/>
        <v>56</v>
      </c>
      <c r="N250" s="12">
        <f t="shared" si="129"/>
        <v>42</v>
      </c>
      <c r="O250" s="12">
        <f t="shared" si="130"/>
        <v>98</v>
      </c>
      <c r="P250" s="2539" t="s">
        <v>1852</v>
      </c>
      <c r="Q250" s="2539" t="s">
        <v>1852</v>
      </c>
      <c r="R250" s="3406"/>
    </row>
    <row r="251" spans="1:18" s="1577" customFormat="1" ht="20.25" customHeight="1" x14ac:dyDescent="0.2">
      <c r="A251" s="3374"/>
      <c r="B251" s="3208" t="s">
        <v>92</v>
      </c>
      <c r="C251" s="3208"/>
      <c r="D251" s="1583">
        <f t="shared" ref="D251:L251" si="131">SUM(D248:D250)</f>
        <v>40</v>
      </c>
      <c r="E251" s="1583">
        <f t="shared" si="131"/>
        <v>22</v>
      </c>
      <c r="F251" s="1583">
        <f t="shared" si="131"/>
        <v>62</v>
      </c>
      <c r="G251" s="1583">
        <f t="shared" si="131"/>
        <v>84</v>
      </c>
      <c r="H251" s="1583">
        <f t="shared" si="131"/>
        <v>37</v>
      </c>
      <c r="I251" s="1583">
        <f t="shared" si="131"/>
        <v>121</v>
      </c>
      <c r="J251" s="1583">
        <f t="shared" si="131"/>
        <v>39</v>
      </c>
      <c r="K251" s="1583">
        <f t="shared" si="131"/>
        <v>26</v>
      </c>
      <c r="L251" s="1583">
        <f t="shared" si="131"/>
        <v>65</v>
      </c>
      <c r="M251" s="1583">
        <f t="shared" si="128"/>
        <v>163</v>
      </c>
      <c r="N251" s="1583">
        <f t="shared" si="129"/>
        <v>85</v>
      </c>
      <c r="O251" s="1583">
        <f t="shared" si="130"/>
        <v>248</v>
      </c>
      <c r="P251" s="3375" t="s">
        <v>130</v>
      </c>
      <c r="Q251" s="3375"/>
      <c r="R251" s="3406"/>
    </row>
    <row r="252" spans="1:18" s="1577" customFormat="1" ht="43.5" customHeight="1" thickBot="1" x14ac:dyDescent="0.25">
      <c r="A252" s="2547" t="s">
        <v>449</v>
      </c>
      <c r="B252" s="2548" t="s">
        <v>1757</v>
      </c>
      <c r="C252" s="2548"/>
      <c r="D252" s="2531">
        <v>0</v>
      </c>
      <c r="E252" s="2531">
        <v>0</v>
      </c>
      <c r="F252" s="2531">
        <v>0</v>
      </c>
      <c r="G252" s="2531">
        <v>19</v>
      </c>
      <c r="H252" s="2531">
        <v>9</v>
      </c>
      <c r="I252" s="2531">
        <v>28</v>
      </c>
      <c r="J252" s="2531">
        <v>0</v>
      </c>
      <c r="K252" s="2531">
        <v>0</v>
      </c>
      <c r="L252" s="2531">
        <v>0</v>
      </c>
      <c r="M252" s="2531">
        <f t="shared" si="128"/>
        <v>19</v>
      </c>
      <c r="N252" s="2531">
        <f t="shared" si="129"/>
        <v>9</v>
      </c>
      <c r="O252" s="2531">
        <f t="shared" si="130"/>
        <v>28</v>
      </c>
      <c r="P252" s="2532"/>
      <c r="Q252" s="2532" t="s">
        <v>2736</v>
      </c>
      <c r="R252" s="2536" t="s">
        <v>939</v>
      </c>
    </row>
    <row r="253" spans="1:18" s="1577" customFormat="1" ht="20.25" customHeight="1" x14ac:dyDescent="0.2"/>
    <row r="254" spans="1:18" s="1577" customFormat="1" ht="20.25" customHeight="1" x14ac:dyDescent="0.2"/>
    <row r="255" spans="1:18" s="1577" customFormat="1" ht="20.25" customHeight="1" x14ac:dyDescent="0.2"/>
    <row r="256" spans="1:18" s="1577" customFormat="1" ht="15.75" x14ac:dyDescent="0.2">
      <c r="A256" s="1571"/>
      <c r="B256" s="1571"/>
      <c r="C256" s="1571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1391"/>
      <c r="Q256" s="1391"/>
      <c r="R256" s="1391"/>
    </row>
    <row r="257" spans="1:18" s="1753" customFormat="1" ht="15.75" x14ac:dyDescent="0.2">
      <c r="A257" s="1750"/>
      <c r="B257" s="1750"/>
      <c r="C257" s="1750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1391"/>
      <c r="Q257" s="1391"/>
      <c r="R257" s="1391"/>
    </row>
    <row r="258" spans="1:18" s="1753" customFormat="1" ht="15.75" x14ac:dyDescent="0.2">
      <c r="A258" s="1750"/>
      <c r="B258" s="1750"/>
      <c r="C258" s="1750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1391"/>
      <c r="Q258" s="1391"/>
      <c r="R258" s="1391"/>
    </row>
    <row r="259" spans="1:18" s="1753" customFormat="1" ht="15.75" x14ac:dyDescent="0.2">
      <c r="A259" s="1750"/>
      <c r="B259" s="1750"/>
      <c r="C259" s="1750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1391"/>
      <c r="Q259" s="1391"/>
      <c r="R259" s="1391"/>
    </row>
    <row r="260" spans="1:18" s="1830" customFormat="1" ht="15.75" x14ac:dyDescent="0.2">
      <c r="A260" s="1829"/>
      <c r="B260" s="1829"/>
      <c r="C260" s="1829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1391"/>
      <c r="Q260" s="1391"/>
      <c r="R260" s="1391"/>
    </row>
    <row r="261" spans="1:18" s="1753" customFormat="1" ht="18.75" customHeight="1" x14ac:dyDescent="0.2">
      <c r="A261" s="1598"/>
      <c r="B261" s="1603"/>
      <c r="C261" s="1603"/>
      <c r="D261" s="1546"/>
      <c r="E261" s="1546"/>
      <c r="F261" s="1546"/>
      <c r="G261" s="1546"/>
      <c r="H261" s="1546"/>
      <c r="I261" s="1546"/>
      <c r="J261" s="1546"/>
      <c r="K261" s="1546"/>
      <c r="L261" s="1546"/>
      <c r="M261" s="1546"/>
      <c r="N261" s="1546"/>
      <c r="O261" s="1546"/>
      <c r="P261" s="1554"/>
      <c r="Q261" s="1601"/>
      <c r="R261" s="1554"/>
    </row>
    <row r="262" spans="1:18" s="1577" customFormat="1" ht="21" customHeight="1" thickBot="1" x14ac:dyDescent="0.25">
      <c r="A262" s="2987" t="s">
        <v>2731</v>
      </c>
      <c r="B262" s="2987"/>
      <c r="C262" s="1448"/>
      <c r="D262" s="1448"/>
      <c r="E262" s="1448"/>
      <c r="F262" s="1448"/>
      <c r="G262" s="1448"/>
      <c r="H262" s="1448"/>
      <c r="I262" s="1448"/>
      <c r="J262" s="1448"/>
      <c r="K262" s="1448"/>
      <c r="L262" s="1448"/>
      <c r="M262" s="1448"/>
      <c r="N262" s="1448"/>
      <c r="O262" s="1448"/>
      <c r="P262" s="3399" t="s">
        <v>2732</v>
      </c>
      <c r="Q262" s="3399"/>
      <c r="R262" s="3399"/>
    </row>
    <row r="263" spans="1:18" s="1577" customFormat="1" ht="21" customHeight="1" thickTop="1" x14ac:dyDescent="0.25">
      <c r="A263" s="3336" t="s">
        <v>44</v>
      </c>
      <c r="B263" s="3194" t="s">
        <v>86</v>
      </c>
      <c r="C263" s="3338" t="s">
        <v>45</v>
      </c>
      <c r="D263" s="3338" t="s">
        <v>33</v>
      </c>
      <c r="E263" s="3338"/>
      <c r="F263" s="3338"/>
      <c r="G263" s="3338" t="s">
        <v>1</v>
      </c>
      <c r="H263" s="3338"/>
      <c r="I263" s="3338"/>
      <c r="J263" s="3338" t="s">
        <v>2</v>
      </c>
      <c r="K263" s="3338"/>
      <c r="L263" s="3338"/>
      <c r="M263" s="3301" t="s">
        <v>31</v>
      </c>
      <c r="N263" s="3301"/>
      <c r="O263" s="3301"/>
      <c r="P263" s="3393" t="s">
        <v>99</v>
      </c>
      <c r="Q263" s="3396" t="s">
        <v>126</v>
      </c>
      <c r="R263" s="3272" t="s">
        <v>253</v>
      </c>
    </row>
    <row r="264" spans="1:18" s="1577" customFormat="1" ht="21" customHeight="1" x14ac:dyDescent="0.2">
      <c r="A264" s="3190"/>
      <c r="B264" s="3224"/>
      <c r="C264" s="3235"/>
      <c r="D264" s="3240" t="s">
        <v>94</v>
      </c>
      <c r="E264" s="3240"/>
      <c r="F264" s="3240"/>
      <c r="G264" s="3240" t="s">
        <v>95</v>
      </c>
      <c r="H264" s="3240"/>
      <c r="I264" s="3240"/>
      <c r="J264" s="3240" t="s">
        <v>96</v>
      </c>
      <c r="K264" s="3240"/>
      <c r="L264" s="3240"/>
      <c r="M264" s="2827" t="s">
        <v>116</v>
      </c>
      <c r="N264" s="2827"/>
      <c r="O264" s="2827"/>
      <c r="P264" s="3394"/>
      <c r="Q264" s="3397"/>
      <c r="R264" s="3273"/>
    </row>
    <row r="265" spans="1:18" s="1577" customFormat="1" ht="21" customHeight="1" x14ac:dyDescent="0.2">
      <c r="A265" s="3190"/>
      <c r="B265" s="3224"/>
      <c r="C265" s="3235"/>
      <c r="D265" s="2559" t="s">
        <v>204</v>
      </c>
      <c r="E265" s="2559" t="s">
        <v>2833</v>
      </c>
      <c r="F265" s="2559" t="s">
        <v>26</v>
      </c>
      <c r="G265" s="2559" t="s">
        <v>204</v>
      </c>
      <c r="H265" s="2559" t="s">
        <v>2833</v>
      </c>
      <c r="I265" s="2559" t="s">
        <v>26</v>
      </c>
      <c r="J265" s="2559" t="s">
        <v>204</v>
      </c>
      <c r="K265" s="2559" t="s">
        <v>2833</v>
      </c>
      <c r="L265" s="2559" t="s">
        <v>26</v>
      </c>
      <c r="M265" s="2559" t="s">
        <v>204</v>
      </c>
      <c r="N265" s="2559" t="s">
        <v>2833</v>
      </c>
      <c r="O265" s="2559" t="s">
        <v>26</v>
      </c>
      <c r="P265" s="3394"/>
      <c r="Q265" s="3397"/>
      <c r="R265" s="3273"/>
    </row>
    <row r="266" spans="1:18" s="1577" customFormat="1" ht="21" customHeight="1" thickBot="1" x14ac:dyDescent="0.25">
      <c r="A266" s="3337"/>
      <c r="B266" s="3225"/>
      <c r="C266" s="3339"/>
      <c r="D266" s="79" t="s">
        <v>181</v>
      </c>
      <c r="E266" s="79" t="s">
        <v>182</v>
      </c>
      <c r="F266" s="79" t="s">
        <v>183</v>
      </c>
      <c r="G266" s="79" t="s">
        <v>181</v>
      </c>
      <c r="H266" s="79" t="s">
        <v>182</v>
      </c>
      <c r="I266" s="79" t="s">
        <v>183</v>
      </c>
      <c r="J266" s="79" t="s">
        <v>181</v>
      </c>
      <c r="K266" s="79" t="s">
        <v>182</v>
      </c>
      <c r="L266" s="79" t="s">
        <v>183</v>
      </c>
      <c r="M266" s="79" t="s">
        <v>181</v>
      </c>
      <c r="N266" s="79" t="s">
        <v>182</v>
      </c>
      <c r="O266" s="79" t="s">
        <v>183</v>
      </c>
      <c r="P266" s="3395"/>
      <c r="Q266" s="3398"/>
      <c r="R266" s="3279"/>
    </row>
    <row r="267" spans="1:18" ht="38.25" customHeight="1" x14ac:dyDescent="0.2">
      <c r="A267" s="3208" t="s">
        <v>201</v>
      </c>
      <c r="B267" s="1843"/>
      <c r="C267" s="1284" t="s">
        <v>201</v>
      </c>
      <c r="D267" s="12">
        <v>0</v>
      </c>
      <c r="E267" s="12">
        <v>0</v>
      </c>
      <c r="F267" s="12">
        <v>0</v>
      </c>
      <c r="G267" s="12">
        <v>23</v>
      </c>
      <c r="H267" s="12">
        <v>3</v>
      </c>
      <c r="I267" s="12">
        <v>26</v>
      </c>
      <c r="J267" s="12">
        <v>0</v>
      </c>
      <c r="K267" s="12">
        <v>0</v>
      </c>
      <c r="L267" s="12">
        <v>0</v>
      </c>
      <c r="M267" s="12">
        <f t="shared" ref="M267:O277" si="132">SUM(J267,G267,D267)</f>
        <v>23</v>
      </c>
      <c r="N267" s="12">
        <f t="shared" si="132"/>
        <v>3</v>
      </c>
      <c r="O267" s="12">
        <f t="shared" si="132"/>
        <v>26</v>
      </c>
      <c r="P267" s="1386" t="s">
        <v>1963</v>
      </c>
      <c r="Q267" s="1599"/>
      <c r="R267" s="3401" t="s">
        <v>1853</v>
      </c>
    </row>
    <row r="268" spans="1:18" ht="45" customHeight="1" x14ac:dyDescent="0.2">
      <c r="A268" s="3374"/>
      <c r="B268" s="3405"/>
      <c r="C268" s="1214" t="s">
        <v>1758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1</v>
      </c>
      <c r="K268" s="12">
        <v>0</v>
      </c>
      <c r="L268" s="12">
        <v>1</v>
      </c>
      <c r="M268" s="12">
        <f t="shared" si="132"/>
        <v>1</v>
      </c>
      <c r="N268" s="12">
        <f t="shared" si="132"/>
        <v>0</v>
      </c>
      <c r="O268" s="12">
        <f t="shared" si="132"/>
        <v>1</v>
      </c>
      <c r="P268" s="1386" t="s">
        <v>1854</v>
      </c>
      <c r="Q268" s="3410"/>
      <c r="R268" s="3355"/>
    </row>
    <row r="269" spans="1:18" ht="21.75" customHeight="1" x14ac:dyDescent="0.2">
      <c r="A269" s="3374"/>
      <c r="B269" s="3405"/>
      <c r="C269" s="1284" t="s">
        <v>1759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6</v>
      </c>
      <c r="K269" s="12">
        <v>1</v>
      </c>
      <c r="L269" s="12">
        <v>7</v>
      </c>
      <c r="M269" s="12">
        <f t="shared" si="132"/>
        <v>6</v>
      </c>
      <c r="N269" s="12">
        <f t="shared" si="132"/>
        <v>1</v>
      </c>
      <c r="O269" s="12">
        <f t="shared" si="132"/>
        <v>7</v>
      </c>
      <c r="P269" s="1386" t="s">
        <v>1855</v>
      </c>
      <c r="Q269" s="3411"/>
      <c r="R269" s="3355"/>
    </row>
    <row r="270" spans="1:18" ht="19.5" customHeight="1" x14ac:dyDescent="0.2">
      <c r="A270" s="3374"/>
      <c r="B270" s="3405"/>
      <c r="C270" s="1214" t="s">
        <v>1760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14</v>
      </c>
      <c r="K270" s="12">
        <v>0</v>
      </c>
      <c r="L270" s="12">
        <v>14</v>
      </c>
      <c r="M270" s="12">
        <f t="shared" si="132"/>
        <v>14</v>
      </c>
      <c r="N270" s="12">
        <f t="shared" si="132"/>
        <v>0</v>
      </c>
      <c r="O270" s="12">
        <f t="shared" si="132"/>
        <v>14</v>
      </c>
      <c r="P270" s="1386" t="s">
        <v>1856</v>
      </c>
      <c r="Q270" s="3411"/>
      <c r="R270" s="3355"/>
    </row>
    <row r="271" spans="1:18" ht="31.5" customHeight="1" x14ac:dyDescent="0.2">
      <c r="A271" s="3374"/>
      <c r="B271" s="3405"/>
      <c r="C271" s="1214" t="s">
        <v>1761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1</v>
      </c>
      <c r="K271" s="12">
        <v>0</v>
      </c>
      <c r="L271" s="12">
        <v>1</v>
      </c>
      <c r="M271" s="12">
        <f t="shared" si="132"/>
        <v>1</v>
      </c>
      <c r="N271" s="12">
        <f t="shared" si="132"/>
        <v>0</v>
      </c>
      <c r="O271" s="12">
        <f t="shared" si="132"/>
        <v>1</v>
      </c>
      <c r="P271" s="1386" t="s">
        <v>1964</v>
      </c>
      <c r="Q271" s="3411"/>
      <c r="R271" s="3355"/>
    </row>
    <row r="272" spans="1:18" ht="19.5" customHeight="1" x14ac:dyDescent="0.2">
      <c r="A272" s="3374"/>
      <c r="B272" s="3405"/>
      <c r="C272" s="1214" t="s">
        <v>713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9</v>
      </c>
      <c r="K272" s="12">
        <v>1</v>
      </c>
      <c r="L272" s="12">
        <v>10</v>
      </c>
      <c r="M272" s="12">
        <f t="shared" si="132"/>
        <v>9</v>
      </c>
      <c r="N272" s="12">
        <f t="shared" si="132"/>
        <v>1</v>
      </c>
      <c r="O272" s="12">
        <f t="shared" si="132"/>
        <v>10</v>
      </c>
      <c r="P272" s="1386" t="s">
        <v>247</v>
      </c>
      <c r="Q272" s="3411"/>
      <c r="R272" s="3355"/>
    </row>
    <row r="273" spans="1:18" ht="33.75" customHeight="1" x14ac:dyDescent="0.2">
      <c r="A273" s="3374"/>
      <c r="B273" s="3405"/>
      <c r="C273" s="1214" t="s">
        <v>2593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5</v>
      </c>
      <c r="K273" s="12">
        <v>1</v>
      </c>
      <c r="L273" s="12">
        <v>6</v>
      </c>
      <c r="M273" s="12">
        <f t="shared" si="132"/>
        <v>5</v>
      </c>
      <c r="N273" s="12">
        <f t="shared" si="132"/>
        <v>1</v>
      </c>
      <c r="O273" s="12">
        <f t="shared" si="132"/>
        <v>6</v>
      </c>
      <c r="P273" s="1386" t="s">
        <v>2594</v>
      </c>
      <c r="Q273" s="3411"/>
      <c r="R273" s="3355"/>
    </row>
    <row r="274" spans="1:18" ht="21.75" customHeight="1" x14ac:dyDescent="0.2">
      <c r="A274" s="3374"/>
      <c r="B274" s="3405"/>
      <c r="C274" s="1214" t="s">
        <v>1762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8</v>
      </c>
      <c r="K274" s="12">
        <v>1</v>
      </c>
      <c r="L274" s="12">
        <v>9</v>
      </c>
      <c r="M274" s="12">
        <f t="shared" si="132"/>
        <v>8</v>
      </c>
      <c r="N274" s="12">
        <f t="shared" si="132"/>
        <v>1</v>
      </c>
      <c r="O274" s="12">
        <f t="shared" si="132"/>
        <v>9</v>
      </c>
      <c r="P274" s="1386" t="s">
        <v>1965</v>
      </c>
      <c r="Q274" s="3411"/>
      <c r="R274" s="3355"/>
    </row>
    <row r="275" spans="1:18" ht="20.25" customHeight="1" x14ac:dyDescent="0.2">
      <c r="A275" s="3385" t="s">
        <v>92</v>
      </c>
      <c r="B275" s="3385"/>
      <c r="C275" s="3385"/>
      <c r="D275" s="12">
        <f t="shared" ref="D275:O275" si="133">SUM(D267:D274)</f>
        <v>0</v>
      </c>
      <c r="E275" s="12">
        <f t="shared" si="133"/>
        <v>0</v>
      </c>
      <c r="F275" s="12">
        <f t="shared" si="133"/>
        <v>0</v>
      </c>
      <c r="G275" s="12">
        <f t="shared" si="133"/>
        <v>23</v>
      </c>
      <c r="H275" s="12">
        <f t="shared" si="133"/>
        <v>3</v>
      </c>
      <c r="I275" s="12">
        <f t="shared" si="133"/>
        <v>26</v>
      </c>
      <c r="J275" s="12">
        <f t="shared" si="133"/>
        <v>44</v>
      </c>
      <c r="K275" s="12">
        <f t="shared" si="133"/>
        <v>4</v>
      </c>
      <c r="L275" s="12">
        <f t="shared" si="133"/>
        <v>48</v>
      </c>
      <c r="M275" s="12">
        <f t="shared" si="133"/>
        <v>67</v>
      </c>
      <c r="N275" s="12">
        <f t="shared" si="133"/>
        <v>7</v>
      </c>
      <c r="O275" s="12">
        <f t="shared" si="133"/>
        <v>74</v>
      </c>
      <c r="P275" s="3351" t="s">
        <v>130</v>
      </c>
      <c r="Q275" s="3351"/>
      <c r="R275" s="3351"/>
    </row>
    <row r="276" spans="1:18" s="2072" customFormat="1" ht="30.75" customHeight="1" x14ac:dyDescent="0.2">
      <c r="A276" s="2054" t="s">
        <v>451</v>
      </c>
      <c r="B276" s="2063" t="s">
        <v>1365</v>
      </c>
      <c r="C276" s="2063" t="s">
        <v>2411</v>
      </c>
      <c r="D276" s="12">
        <v>0</v>
      </c>
      <c r="E276" s="12">
        <v>0</v>
      </c>
      <c r="F276" s="12">
        <v>0</v>
      </c>
      <c r="G276" s="12">
        <v>8</v>
      </c>
      <c r="H276" s="12">
        <v>1</v>
      </c>
      <c r="I276" s="12">
        <v>9</v>
      </c>
      <c r="J276" s="12">
        <v>0</v>
      </c>
      <c r="K276" s="12">
        <v>0</v>
      </c>
      <c r="L276" s="12">
        <v>0</v>
      </c>
      <c r="M276" s="12">
        <f>SUM(D276,G276,J276)</f>
        <v>8</v>
      </c>
      <c r="N276" s="12">
        <f t="shared" ref="N276:O276" si="134">SUM(E276,H276,K276)</f>
        <v>1</v>
      </c>
      <c r="O276" s="12">
        <f t="shared" si="134"/>
        <v>9</v>
      </c>
      <c r="P276" s="2062" t="s">
        <v>2421</v>
      </c>
      <c r="Q276" s="2062" t="s">
        <v>2420</v>
      </c>
      <c r="R276" s="2061" t="s">
        <v>292</v>
      </c>
    </row>
    <row r="277" spans="1:18" ht="29.25" customHeight="1" x14ac:dyDescent="0.2">
      <c r="A277" s="3386" t="s">
        <v>41</v>
      </c>
      <c r="B277" s="1214" t="s">
        <v>1783</v>
      </c>
      <c r="C277" s="1214" t="s">
        <v>2595</v>
      </c>
      <c r="D277" s="12">
        <v>0</v>
      </c>
      <c r="E277" s="12">
        <v>0</v>
      </c>
      <c r="F277" s="12">
        <v>0</v>
      </c>
      <c r="G277" s="12">
        <v>18</v>
      </c>
      <c r="H277" s="12">
        <v>15</v>
      </c>
      <c r="I277" s="12">
        <v>33</v>
      </c>
      <c r="J277" s="12">
        <v>0</v>
      </c>
      <c r="K277" s="12">
        <v>0</v>
      </c>
      <c r="L277" s="12">
        <v>0</v>
      </c>
      <c r="M277" s="12">
        <f t="shared" si="132"/>
        <v>18</v>
      </c>
      <c r="N277" s="12">
        <f t="shared" si="132"/>
        <v>15</v>
      </c>
      <c r="O277" s="12">
        <f t="shared" si="132"/>
        <v>33</v>
      </c>
      <c r="P277" s="1386" t="s">
        <v>2596</v>
      </c>
      <c r="Q277" s="1159" t="s">
        <v>2235</v>
      </c>
      <c r="R277" s="3375" t="s">
        <v>144</v>
      </c>
    </row>
    <row r="278" spans="1:18" s="1577" customFormat="1" ht="31.5" customHeight="1" x14ac:dyDescent="0.2">
      <c r="A278" s="3388"/>
      <c r="B278" s="1214" t="s">
        <v>2089</v>
      </c>
      <c r="C278" s="1214" t="s">
        <v>736</v>
      </c>
      <c r="D278" s="12">
        <v>0</v>
      </c>
      <c r="E278" s="12">
        <v>0</v>
      </c>
      <c r="F278" s="12">
        <v>0</v>
      </c>
      <c r="G278" s="1583">
        <v>15</v>
      </c>
      <c r="H278" s="1583">
        <v>15</v>
      </c>
      <c r="I278" s="1583">
        <v>30</v>
      </c>
      <c r="J278" s="12">
        <v>0</v>
      </c>
      <c r="K278" s="12">
        <v>0</v>
      </c>
      <c r="L278" s="12">
        <v>0</v>
      </c>
      <c r="M278" s="12">
        <f t="shared" ref="M278" si="135">SUM(J278,G278,D278)</f>
        <v>15</v>
      </c>
      <c r="N278" s="12">
        <f t="shared" ref="N278" si="136">SUM(K278,H278,E278)</f>
        <v>15</v>
      </c>
      <c r="O278" s="12">
        <f t="shared" ref="O278" si="137">SUM(L278,I278,F278)</f>
        <v>30</v>
      </c>
      <c r="P278" s="1388" t="s">
        <v>737</v>
      </c>
      <c r="Q278" s="1158" t="s">
        <v>2237</v>
      </c>
      <c r="R278" s="3368"/>
    </row>
    <row r="279" spans="1:18" s="1577" customFormat="1" ht="21.75" customHeight="1" thickBot="1" x14ac:dyDescent="0.25">
      <c r="A279" s="3208" t="s">
        <v>92</v>
      </c>
      <c r="B279" s="3208"/>
      <c r="C279" s="3208"/>
      <c r="D279" s="1583">
        <f>SUM(D277:D278)</f>
        <v>0</v>
      </c>
      <c r="E279" s="1583">
        <f t="shared" ref="E279:O279" si="138">SUM(E277:E278)</f>
        <v>0</v>
      </c>
      <c r="F279" s="1583">
        <f t="shared" si="138"/>
        <v>0</v>
      </c>
      <c r="G279" s="1583">
        <f t="shared" si="138"/>
        <v>33</v>
      </c>
      <c r="H279" s="1583">
        <f t="shared" si="138"/>
        <v>30</v>
      </c>
      <c r="I279" s="1583">
        <f t="shared" si="138"/>
        <v>63</v>
      </c>
      <c r="J279" s="1583">
        <f t="shared" si="138"/>
        <v>0</v>
      </c>
      <c r="K279" s="1583">
        <f t="shared" si="138"/>
        <v>0</v>
      </c>
      <c r="L279" s="1583">
        <f t="shared" si="138"/>
        <v>0</v>
      </c>
      <c r="M279" s="1583">
        <f t="shared" si="138"/>
        <v>33</v>
      </c>
      <c r="N279" s="1583">
        <f t="shared" si="138"/>
        <v>30</v>
      </c>
      <c r="O279" s="1583">
        <f t="shared" si="138"/>
        <v>63</v>
      </c>
      <c r="P279" s="3375" t="s">
        <v>130</v>
      </c>
      <c r="Q279" s="3375"/>
      <c r="R279" s="3375"/>
    </row>
    <row r="280" spans="1:18" ht="28.5" customHeight="1" thickBot="1" x14ac:dyDescent="0.25">
      <c r="A280" s="3403" t="s">
        <v>87</v>
      </c>
      <c r="B280" s="3404"/>
      <c r="C280" s="3404"/>
      <c r="D280" s="2619">
        <f t="shared" ref="D280:O280" si="139">SUM(D279,D276,D275,D252,D251,D247,D244,D220,D213,D204,D187,D182,D160,D155,D154,D121,D91,D55,D41,D31,D28,D16)</f>
        <v>222</v>
      </c>
      <c r="E280" s="2619">
        <f t="shared" si="139"/>
        <v>158</v>
      </c>
      <c r="F280" s="2619">
        <f t="shared" si="139"/>
        <v>380</v>
      </c>
      <c r="G280" s="2619">
        <f t="shared" si="139"/>
        <v>1369</v>
      </c>
      <c r="H280" s="2619">
        <f t="shared" si="139"/>
        <v>1032</v>
      </c>
      <c r="I280" s="2619">
        <f t="shared" si="139"/>
        <v>2401</v>
      </c>
      <c r="J280" s="2619">
        <f t="shared" si="139"/>
        <v>456</v>
      </c>
      <c r="K280" s="2619">
        <f t="shared" si="139"/>
        <v>316</v>
      </c>
      <c r="L280" s="2619">
        <f t="shared" si="139"/>
        <v>772</v>
      </c>
      <c r="M280" s="2619">
        <f t="shared" si="139"/>
        <v>2047</v>
      </c>
      <c r="N280" s="2619">
        <f t="shared" si="139"/>
        <v>1506</v>
      </c>
      <c r="O280" s="2619">
        <f t="shared" si="139"/>
        <v>3553</v>
      </c>
      <c r="P280" s="3389" t="s">
        <v>147</v>
      </c>
      <c r="Q280" s="3389"/>
      <c r="R280" s="3389"/>
    </row>
    <row r="281" spans="1:18" ht="30.75" customHeight="1" thickTop="1" x14ac:dyDescent="0.2"/>
    <row r="282" spans="1:18" ht="23.25" customHeight="1" x14ac:dyDescent="0.2">
      <c r="D282" s="1604"/>
      <c r="E282" s="1577"/>
      <c r="F282" s="1577"/>
      <c r="G282" s="1577"/>
      <c r="H282" s="1577"/>
      <c r="I282" s="1577"/>
      <c r="J282" s="1577"/>
      <c r="K282" s="1577"/>
      <c r="L282" s="1577"/>
      <c r="M282" s="1577"/>
      <c r="N282" s="1577"/>
      <c r="O282" s="1577"/>
    </row>
    <row r="283" spans="1:18" ht="24" customHeight="1" x14ac:dyDescent="0.2"/>
    <row r="293" ht="36" customHeight="1" x14ac:dyDescent="0.2"/>
  </sheetData>
  <mergeCells count="332">
    <mergeCell ref="P279:R279"/>
    <mergeCell ref="A262:B262"/>
    <mergeCell ref="P262:R262"/>
    <mergeCell ref="A263:A266"/>
    <mergeCell ref="B263:B266"/>
    <mergeCell ref="C263:C266"/>
    <mergeCell ref="D263:F263"/>
    <mergeCell ref="G263:I263"/>
    <mergeCell ref="J263:L263"/>
    <mergeCell ref="M263:O263"/>
    <mergeCell ref="P263:P266"/>
    <mergeCell ref="Q263:Q266"/>
    <mergeCell ref="R263:R266"/>
    <mergeCell ref="D264:F264"/>
    <mergeCell ref="G264:I264"/>
    <mergeCell ref="J264:L264"/>
    <mergeCell ref="M264:O264"/>
    <mergeCell ref="P275:R275"/>
    <mergeCell ref="A277:A278"/>
    <mergeCell ref="R277:R278"/>
    <mergeCell ref="R267:R274"/>
    <mergeCell ref="Q268:Q274"/>
    <mergeCell ref="B87:C87"/>
    <mergeCell ref="Q58:Q61"/>
    <mergeCell ref="Q70:Q71"/>
    <mergeCell ref="B239:C239"/>
    <mergeCell ref="P166:R166"/>
    <mergeCell ref="Q147:Q152"/>
    <mergeCell ref="P79:Q79"/>
    <mergeCell ref="P83:Q83"/>
    <mergeCell ref="R140:R143"/>
    <mergeCell ref="B90:C90"/>
    <mergeCell ref="A101:B101"/>
    <mergeCell ref="A70:A89"/>
    <mergeCell ref="B76:B78"/>
    <mergeCell ref="B88:B89"/>
    <mergeCell ref="B79:C79"/>
    <mergeCell ref="G227:I227"/>
    <mergeCell ref="P125:Q125"/>
    <mergeCell ref="R122:R131"/>
    <mergeCell ref="P102:P105"/>
    <mergeCell ref="J102:L102"/>
    <mergeCell ref="D141:F141"/>
    <mergeCell ref="P153:Q153"/>
    <mergeCell ref="P140:P143"/>
    <mergeCell ref="R156:R159"/>
    <mergeCell ref="D38:F38"/>
    <mergeCell ref="G38:I38"/>
    <mergeCell ref="J38:L38"/>
    <mergeCell ref="M38:O38"/>
    <mergeCell ref="R56:R62"/>
    <mergeCell ref="D67:F67"/>
    <mergeCell ref="P65:R65"/>
    <mergeCell ref="Q66:Q69"/>
    <mergeCell ref="R66:R69"/>
    <mergeCell ref="P66:P69"/>
    <mergeCell ref="P55:R55"/>
    <mergeCell ref="M66:O66"/>
    <mergeCell ref="R144:R153"/>
    <mergeCell ref="Q80:Q82"/>
    <mergeCell ref="R102:R105"/>
    <mergeCell ref="P91:Q91"/>
    <mergeCell ref="P87:Q87"/>
    <mergeCell ref="R70:R89"/>
    <mergeCell ref="Q76:Q78"/>
    <mergeCell ref="Q88:Q89"/>
    <mergeCell ref="P90:Q90"/>
    <mergeCell ref="P101:R101"/>
    <mergeCell ref="Q102:Q105"/>
    <mergeCell ref="G103:I103"/>
    <mergeCell ref="J103:L103"/>
    <mergeCell ref="M103:O103"/>
    <mergeCell ref="D103:F103"/>
    <mergeCell ref="M102:O102"/>
    <mergeCell ref="Q126:Q131"/>
    <mergeCell ref="P121:R121"/>
    <mergeCell ref="P72:Q72"/>
    <mergeCell ref="P75:Q75"/>
    <mergeCell ref="P251:Q251"/>
    <mergeCell ref="D198:F198"/>
    <mergeCell ref="G198:I198"/>
    <mergeCell ref="J198:L198"/>
    <mergeCell ref="M198:O198"/>
    <mergeCell ref="D227:F227"/>
    <mergeCell ref="M227:O227"/>
    <mergeCell ref="P218:Q218"/>
    <mergeCell ref="P220:R220"/>
    <mergeCell ref="Q231:Q232"/>
    <mergeCell ref="R248:R251"/>
    <mergeCell ref="P239:Q239"/>
    <mergeCell ref="G228:I228"/>
    <mergeCell ref="J228:L228"/>
    <mergeCell ref="P226:R226"/>
    <mergeCell ref="P233:Q233"/>
    <mergeCell ref="Q234:Q235"/>
    <mergeCell ref="Q237:Q238"/>
    <mergeCell ref="P236:Q236"/>
    <mergeCell ref="M228:O228"/>
    <mergeCell ref="R231:R243"/>
    <mergeCell ref="P244:R244"/>
    <mergeCell ref="P247:R247"/>
    <mergeCell ref="J227:L227"/>
    <mergeCell ref="A31:C31"/>
    <mergeCell ref="B83:C83"/>
    <mergeCell ref="B62:C62"/>
    <mergeCell ref="C227:C230"/>
    <mergeCell ref="B233:C233"/>
    <mergeCell ref="B236:C236"/>
    <mergeCell ref="A204:C204"/>
    <mergeCell ref="D228:F228"/>
    <mergeCell ref="B231:B232"/>
    <mergeCell ref="B234:B235"/>
    <mergeCell ref="A106:A120"/>
    <mergeCell ref="B111:C111"/>
    <mergeCell ref="B147:B152"/>
    <mergeCell ref="B153:C153"/>
    <mergeCell ref="A154:C154"/>
    <mergeCell ref="B122:B124"/>
    <mergeCell ref="B125:C125"/>
    <mergeCell ref="B126:B131"/>
    <mergeCell ref="C140:C143"/>
    <mergeCell ref="B108:C108"/>
    <mergeCell ref="A197:A200"/>
    <mergeCell ref="B197:B200"/>
    <mergeCell ref="C197:C200"/>
    <mergeCell ref="A167:A170"/>
    <mergeCell ref="M5:O5"/>
    <mergeCell ref="B237:B238"/>
    <mergeCell ref="A248:A251"/>
    <mergeCell ref="B251:C251"/>
    <mergeCell ref="A8:A15"/>
    <mergeCell ref="B17:B18"/>
    <mergeCell ref="B21:B22"/>
    <mergeCell ref="B23:C23"/>
    <mergeCell ref="B205:B206"/>
    <mergeCell ref="A227:A230"/>
    <mergeCell ref="A201:A203"/>
    <mergeCell ref="A205:A211"/>
    <mergeCell ref="A55:C55"/>
    <mergeCell ref="A65:B65"/>
    <mergeCell ref="B70:B71"/>
    <mergeCell ref="B72:C72"/>
    <mergeCell ref="B75:C75"/>
    <mergeCell ref="A56:A62"/>
    <mergeCell ref="A66:A69"/>
    <mergeCell ref="B177:C177"/>
    <mergeCell ref="A28:C28"/>
    <mergeCell ref="B19:C19"/>
    <mergeCell ref="B27:C27"/>
    <mergeCell ref="A17:A27"/>
    <mergeCell ref="J168:L168"/>
    <mergeCell ref="B45:C45"/>
    <mergeCell ref="B42:B44"/>
    <mergeCell ref="A29:A30"/>
    <mergeCell ref="A37:A40"/>
    <mergeCell ref="A42:A50"/>
    <mergeCell ref="A36:B36"/>
    <mergeCell ref="B24:B26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G197:I197"/>
    <mergeCell ref="J197:L197"/>
    <mergeCell ref="B207:C207"/>
    <mergeCell ref="A220:C220"/>
    <mergeCell ref="R205:R211"/>
    <mergeCell ref="P213:R213"/>
    <mergeCell ref="Q216:Q217"/>
    <mergeCell ref="D197:F197"/>
    <mergeCell ref="A214:A219"/>
    <mergeCell ref="R214:R219"/>
    <mergeCell ref="A280:C280"/>
    <mergeCell ref="A187:C187"/>
    <mergeCell ref="B114:C114"/>
    <mergeCell ref="B115:B116"/>
    <mergeCell ref="B117:C117"/>
    <mergeCell ref="A121:C121"/>
    <mergeCell ref="A226:B226"/>
    <mergeCell ref="A267:A274"/>
    <mergeCell ref="A275:C275"/>
    <mergeCell ref="A213:C213"/>
    <mergeCell ref="B216:B217"/>
    <mergeCell ref="B218:C218"/>
    <mergeCell ref="B167:B170"/>
    <mergeCell ref="A122:A131"/>
    <mergeCell ref="A244:C244"/>
    <mergeCell ref="A231:A243"/>
    <mergeCell ref="A247:C247"/>
    <mergeCell ref="B245:B246"/>
    <mergeCell ref="B227:B230"/>
    <mergeCell ref="B268:B274"/>
    <mergeCell ref="A279:C279"/>
    <mergeCell ref="P182:R182"/>
    <mergeCell ref="P207:Q207"/>
    <mergeCell ref="Q205:Q206"/>
    <mergeCell ref="P187:R187"/>
    <mergeCell ref="R183:R186"/>
    <mergeCell ref="R171:R180"/>
    <mergeCell ref="M197:O197"/>
    <mergeCell ref="Q167:Q170"/>
    <mergeCell ref="Q197:Q200"/>
    <mergeCell ref="P197:P200"/>
    <mergeCell ref="P196:R196"/>
    <mergeCell ref="P204:R204"/>
    <mergeCell ref="R201:R203"/>
    <mergeCell ref="R197:R200"/>
    <mergeCell ref="R188:R190"/>
    <mergeCell ref="P177:Q177"/>
    <mergeCell ref="M167:O167"/>
    <mergeCell ref="Q245:Q246"/>
    <mergeCell ref="M140:O140"/>
    <mergeCell ref="Q140:Q143"/>
    <mergeCell ref="A139:B139"/>
    <mergeCell ref="A196:B196"/>
    <mergeCell ref="A182:C182"/>
    <mergeCell ref="A171:A180"/>
    <mergeCell ref="A188:A190"/>
    <mergeCell ref="A183:A186"/>
    <mergeCell ref="A140:A143"/>
    <mergeCell ref="A166:B166"/>
    <mergeCell ref="B144:B145"/>
    <mergeCell ref="P139:R139"/>
    <mergeCell ref="A156:A159"/>
    <mergeCell ref="A144:A153"/>
    <mergeCell ref="B140:B143"/>
    <mergeCell ref="P154:R154"/>
    <mergeCell ref="A160:C160"/>
    <mergeCell ref="P160:R160"/>
    <mergeCell ref="P167:P170"/>
    <mergeCell ref="P174:Q174"/>
    <mergeCell ref="Q175:Q176"/>
    <mergeCell ref="B175:B176"/>
    <mergeCell ref="J167:L167"/>
    <mergeCell ref="R8:R15"/>
    <mergeCell ref="Q17:Q18"/>
    <mergeCell ref="Q21:Q22"/>
    <mergeCell ref="P23:Q23"/>
    <mergeCell ref="M37:O37"/>
    <mergeCell ref="B102:B105"/>
    <mergeCell ref="C102:C105"/>
    <mergeCell ref="D102:F102"/>
    <mergeCell ref="G102:I102"/>
    <mergeCell ref="M67:O67"/>
    <mergeCell ref="B66:B69"/>
    <mergeCell ref="C66:C69"/>
    <mergeCell ref="A91:C91"/>
    <mergeCell ref="B80:B82"/>
    <mergeCell ref="B58:B61"/>
    <mergeCell ref="J37:L37"/>
    <mergeCell ref="G67:I67"/>
    <mergeCell ref="J67:L67"/>
    <mergeCell ref="D37:F37"/>
    <mergeCell ref="G37:I37"/>
    <mergeCell ref="B37:B40"/>
    <mergeCell ref="C37:C40"/>
    <mergeCell ref="A102:A105"/>
    <mergeCell ref="A16:C16"/>
    <mergeCell ref="P16:R16"/>
    <mergeCell ref="R17:R27"/>
    <mergeCell ref="P19:Q19"/>
    <mergeCell ref="P27:Q27"/>
    <mergeCell ref="P28:R28"/>
    <mergeCell ref="R29:R30"/>
    <mergeCell ref="Q42:Q44"/>
    <mergeCell ref="R42:R50"/>
    <mergeCell ref="P45:Q45"/>
    <mergeCell ref="P36:R36"/>
    <mergeCell ref="P37:P40"/>
    <mergeCell ref="Q24:Q26"/>
    <mergeCell ref="Q37:Q40"/>
    <mergeCell ref="R37:R40"/>
    <mergeCell ref="B50:B53"/>
    <mergeCell ref="Q50:Q53"/>
    <mergeCell ref="B73:B74"/>
    <mergeCell ref="Q73:Q74"/>
    <mergeCell ref="B85:B86"/>
    <mergeCell ref="Q85:Q86"/>
    <mergeCell ref="B106:B107"/>
    <mergeCell ref="Q106:Q107"/>
    <mergeCell ref="P280:R280"/>
    <mergeCell ref="Q109:Q110"/>
    <mergeCell ref="P111:Q111"/>
    <mergeCell ref="Q112:Q113"/>
    <mergeCell ref="Q115:Q116"/>
    <mergeCell ref="R106:R120"/>
    <mergeCell ref="P117:Q117"/>
    <mergeCell ref="Q122:Q124"/>
    <mergeCell ref="R227:R230"/>
    <mergeCell ref="P227:P230"/>
    <mergeCell ref="Q227:Q230"/>
    <mergeCell ref="R167:R170"/>
    <mergeCell ref="P108:Q108"/>
    <mergeCell ref="B172:B173"/>
    <mergeCell ref="Q172:Q173"/>
    <mergeCell ref="B174:C174"/>
    <mergeCell ref="B54:C54"/>
    <mergeCell ref="P54:Q54"/>
    <mergeCell ref="D140:F140"/>
    <mergeCell ref="G140:I140"/>
    <mergeCell ref="J140:L140"/>
    <mergeCell ref="B132:C132"/>
    <mergeCell ref="B109:B110"/>
    <mergeCell ref="C167:C170"/>
    <mergeCell ref="D167:F167"/>
    <mergeCell ref="G167:I167"/>
    <mergeCell ref="M168:O168"/>
    <mergeCell ref="D168:F168"/>
    <mergeCell ref="G168:I168"/>
    <mergeCell ref="B112:B113"/>
    <mergeCell ref="D66:F66"/>
    <mergeCell ref="G66:I66"/>
    <mergeCell ref="J66:L66"/>
    <mergeCell ref="P132:Q132"/>
    <mergeCell ref="B146:C146"/>
    <mergeCell ref="Q144:Q145"/>
    <mergeCell ref="P146:Q146"/>
    <mergeCell ref="G141:I141"/>
    <mergeCell ref="J141:L141"/>
    <mergeCell ref="M141:O141"/>
  </mergeCells>
  <printOptions horizontalCentered="1"/>
  <pageMargins left="0.643700787" right="0.643700787" top="0.78740157480314998" bottom="0.643700787" header="0.78740157480314998" footer="0.643700787"/>
  <pageSetup paperSize="9" scale="70" orientation="landscape" r:id="rId1"/>
  <ignoredErrors>
    <ignoredError sqref="F19" formula="1"/>
    <ignoredError sqref="D160 D117" formulaRange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L25" sqref="L25"/>
    </sheetView>
  </sheetViews>
  <sheetFormatPr defaultRowHeight="12.75" x14ac:dyDescent="0.2"/>
  <cols>
    <col min="1" max="16384" width="9.140625" style="1276"/>
  </cols>
  <sheetData>
    <row r="17" spans="1:13" ht="60" x14ac:dyDescent="0.8">
      <c r="A17" s="2814" t="s">
        <v>1830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51"/>
  <sheetViews>
    <sheetView rightToLeft="1" view="pageBreakPreview" topLeftCell="A19" zoomScale="75" zoomScaleNormal="75" zoomScaleSheetLayoutView="75" workbookViewId="0">
      <selection activeCell="K74" sqref="K74"/>
    </sheetView>
  </sheetViews>
  <sheetFormatPr defaultRowHeight="12.75" x14ac:dyDescent="0.2"/>
  <cols>
    <col min="1" max="1" width="29.7109375" style="81" customWidth="1"/>
    <col min="2" max="10" width="9.7109375" style="81" customWidth="1"/>
    <col min="11" max="11" width="48.140625" style="81" customWidth="1"/>
    <col min="12" max="16384" width="9.140625" style="81"/>
  </cols>
  <sheetData>
    <row r="1" spans="1:11" ht="21.75" customHeight="1" x14ac:dyDescent="0.2">
      <c r="A1" s="2799" t="s">
        <v>2826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</row>
    <row r="2" spans="1:11" ht="43.5" customHeight="1" x14ac:dyDescent="0.2">
      <c r="A2" s="2813" t="s">
        <v>2267</v>
      </c>
      <c r="B2" s="2813"/>
      <c r="C2" s="2813"/>
      <c r="D2" s="2813"/>
      <c r="E2" s="2813"/>
      <c r="F2" s="2813"/>
      <c r="G2" s="2813"/>
      <c r="H2" s="2813"/>
      <c r="I2" s="2813"/>
      <c r="J2" s="2813"/>
      <c r="K2" s="2813"/>
    </row>
    <row r="3" spans="1:11" ht="18.75" customHeight="1" thickBot="1" x14ac:dyDescent="0.3">
      <c r="A3" s="531" t="s">
        <v>177</v>
      </c>
      <c r="B3" s="531"/>
      <c r="C3" s="531"/>
      <c r="D3" s="531"/>
      <c r="E3" s="531"/>
      <c r="F3" s="531"/>
      <c r="G3" s="531"/>
      <c r="H3" s="531"/>
      <c r="I3" s="531"/>
      <c r="J3" s="531"/>
      <c r="K3" s="190" t="s">
        <v>122</v>
      </c>
    </row>
    <row r="4" spans="1:11" ht="23.25" customHeight="1" thickTop="1" x14ac:dyDescent="0.2">
      <c r="A4" s="2794" t="s">
        <v>0</v>
      </c>
      <c r="B4" s="2797" t="s">
        <v>24</v>
      </c>
      <c r="C4" s="2797"/>
      <c r="D4" s="2797"/>
      <c r="E4" s="2797" t="s">
        <v>25</v>
      </c>
      <c r="F4" s="2797"/>
      <c r="G4" s="2797"/>
      <c r="H4" s="2797" t="s">
        <v>31</v>
      </c>
      <c r="I4" s="2797"/>
      <c r="J4" s="2797"/>
      <c r="K4" s="2803" t="s">
        <v>101</v>
      </c>
    </row>
    <row r="5" spans="1:11" ht="23.25" customHeight="1" x14ac:dyDescent="0.2">
      <c r="A5" s="2795"/>
      <c r="B5" s="2806" t="s">
        <v>117</v>
      </c>
      <c r="C5" s="2806"/>
      <c r="D5" s="2806"/>
      <c r="E5" s="2806" t="s">
        <v>118</v>
      </c>
      <c r="F5" s="2806"/>
      <c r="G5" s="2806"/>
      <c r="H5" s="2798" t="s">
        <v>116</v>
      </c>
      <c r="I5" s="2798"/>
      <c r="J5" s="2798"/>
      <c r="K5" s="2804"/>
    </row>
    <row r="6" spans="1:11" ht="23.25" customHeight="1" x14ac:dyDescent="0.2">
      <c r="A6" s="2795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804"/>
    </row>
    <row r="7" spans="1:11" ht="23.25" customHeight="1" thickBot="1" x14ac:dyDescent="0.25">
      <c r="A7" s="2802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2805"/>
    </row>
    <row r="8" spans="1:11" ht="24.75" customHeight="1" x14ac:dyDescent="0.2">
      <c r="A8" s="192" t="s">
        <v>27</v>
      </c>
      <c r="B8" s="2571">
        <v>4711</v>
      </c>
      <c r="C8" s="2571">
        <v>5114</v>
      </c>
      <c r="D8" s="2571">
        <v>9825</v>
      </c>
      <c r="E8" s="2571">
        <v>2</v>
      </c>
      <c r="F8" s="2571">
        <v>6</v>
      </c>
      <c r="G8" s="2571">
        <v>8</v>
      </c>
      <c r="H8" s="2572">
        <f>SUM(B8,E8)</f>
        <v>4713</v>
      </c>
      <c r="I8" s="2572">
        <f t="shared" ref="I8:J8" si="0">SUM(C8,F8)</f>
        <v>5120</v>
      </c>
      <c r="J8" s="2572">
        <f t="shared" si="0"/>
        <v>9833</v>
      </c>
      <c r="K8" s="232" t="s">
        <v>102</v>
      </c>
    </row>
    <row r="9" spans="1:11" ht="24.75" customHeight="1" x14ac:dyDescent="0.2">
      <c r="A9" s="195" t="s">
        <v>28</v>
      </c>
      <c r="B9" s="2573">
        <v>1629</v>
      </c>
      <c r="C9" s="2573">
        <v>1658</v>
      </c>
      <c r="D9" s="2573">
        <v>3287</v>
      </c>
      <c r="E9" s="2565">
        <v>0</v>
      </c>
      <c r="F9" s="2565">
        <v>0</v>
      </c>
      <c r="G9" s="2565">
        <v>0</v>
      </c>
      <c r="H9" s="2565">
        <f t="shared" ref="H9:H26" si="1">SUM(B9,E9)</f>
        <v>1629</v>
      </c>
      <c r="I9" s="2565">
        <f t="shared" ref="I9:I26" si="2">SUM(C9,F9)</f>
        <v>1658</v>
      </c>
      <c r="J9" s="2565">
        <f t="shared" ref="J9:J26" si="3">SUM(D9,G9)</f>
        <v>3287</v>
      </c>
      <c r="K9" s="196" t="s">
        <v>103</v>
      </c>
    </row>
    <row r="10" spans="1:11" ht="24.75" customHeight="1" x14ac:dyDescent="0.2">
      <c r="A10" s="195" t="s">
        <v>5</v>
      </c>
      <c r="B10" s="2573">
        <v>651</v>
      </c>
      <c r="C10" s="2573">
        <v>770</v>
      </c>
      <c r="D10" s="2573">
        <v>1421</v>
      </c>
      <c r="E10" s="2573">
        <v>0</v>
      </c>
      <c r="F10" s="2573">
        <v>2</v>
      </c>
      <c r="G10" s="2573">
        <v>2</v>
      </c>
      <c r="H10" s="2565">
        <f t="shared" si="1"/>
        <v>651</v>
      </c>
      <c r="I10" s="2565">
        <f t="shared" si="2"/>
        <v>772</v>
      </c>
      <c r="J10" s="2565">
        <f t="shared" si="3"/>
        <v>1423</v>
      </c>
      <c r="K10" s="196" t="s">
        <v>190</v>
      </c>
    </row>
    <row r="11" spans="1:11" ht="24.75" customHeight="1" x14ac:dyDescent="0.2">
      <c r="A11" s="195" t="s">
        <v>6</v>
      </c>
      <c r="B11" s="2573">
        <v>645</v>
      </c>
      <c r="C11" s="2573">
        <v>891</v>
      </c>
      <c r="D11" s="2573">
        <v>1536</v>
      </c>
      <c r="E11" s="2573">
        <v>0</v>
      </c>
      <c r="F11" s="2573">
        <v>0</v>
      </c>
      <c r="G11" s="2573">
        <v>0</v>
      </c>
      <c r="H11" s="2565">
        <f t="shared" si="1"/>
        <v>645</v>
      </c>
      <c r="I11" s="2565">
        <f t="shared" si="2"/>
        <v>891</v>
      </c>
      <c r="J11" s="2565">
        <f t="shared" si="3"/>
        <v>1536</v>
      </c>
      <c r="K11" s="196" t="s">
        <v>104</v>
      </c>
    </row>
    <row r="12" spans="1:11" ht="24.75" customHeight="1" x14ac:dyDescent="0.2">
      <c r="A12" s="195" t="s">
        <v>7</v>
      </c>
      <c r="B12" s="2565">
        <v>750</v>
      </c>
      <c r="C12" s="2565">
        <v>674</v>
      </c>
      <c r="D12" s="2565">
        <v>1424</v>
      </c>
      <c r="E12" s="2565">
        <v>1</v>
      </c>
      <c r="F12" s="2565">
        <v>0</v>
      </c>
      <c r="G12" s="2565">
        <v>1</v>
      </c>
      <c r="H12" s="2565">
        <f t="shared" si="1"/>
        <v>751</v>
      </c>
      <c r="I12" s="2565">
        <f t="shared" si="2"/>
        <v>674</v>
      </c>
      <c r="J12" s="2565">
        <f t="shared" si="3"/>
        <v>1425</v>
      </c>
      <c r="K12" s="196" t="s">
        <v>105</v>
      </c>
    </row>
    <row r="13" spans="1:11" ht="27" customHeight="1" x14ac:dyDescent="0.2">
      <c r="A13" s="197" t="s">
        <v>29</v>
      </c>
      <c r="B13" s="2563">
        <v>1277</v>
      </c>
      <c r="C13" s="2563">
        <v>1317</v>
      </c>
      <c r="D13" s="2563">
        <v>2594</v>
      </c>
      <c r="E13" s="2565">
        <v>0</v>
      </c>
      <c r="F13" s="2565">
        <v>0</v>
      </c>
      <c r="G13" s="2565">
        <v>0</v>
      </c>
      <c r="H13" s="2565">
        <f t="shared" si="1"/>
        <v>1277</v>
      </c>
      <c r="I13" s="2565">
        <f t="shared" si="2"/>
        <v>1317</v>
      </c>
      <c r="J13" s="2565">
        <f t="shared" si="3"/>
        <v>2594</v>
      </c>
      <c r="K13" s="185" t="s">
        <v>189</v>
      </c>
    </row>
    <row r="14" spans="1:11" ht="27" customHeight="1" x14ac:dyDescent="0.2">
      <c r="A14" s="834" t="s">
        <v>1679</v>
      </c>
      <c r="B14" s="2565">
        <v>54</v>
      </c>
      <c r="C14" s="2565">
        <v>67</v>
      </c>
      <c r="D14" s="2565">
        <v>121</v>
      </c>
      <c r="E14" s="2565">
        <v>0</v>
      </c>
      <c r="F14" s="2565">
        <v>1</v>
      </c>
      <c r="G14" s="2565">
        <v>1</v>
      </c>
      <c r="H14" s="2565">
        <f t="shared" si="1"/>
        <v>54</v>
      </c>
      <c r="I14" s="2565">
        <f t="shared" si="2"/>
        <v>68</v>
      </c>
      <c r="J14" s="2565">
        <f t="shared" si="3"/>
        <v>122</v>
      </c>
      <c r="K14" s="186" t="s">
        <v>1680</v>
      </c>
    </row>
    <row r="15" spans="1:11" ht="24.75" customHeight="1" x14ac:dyDescent="0.2">
      <c r="A15" s="834" t="s">
        <v>1683</v>
      </c>
      <c r="B15" s="2565">
        <v>2047</v>
      </c>
      <c r="C15" s="2565">
        <v>1506</v>
      </c>
      <c r="D15" s="2565">
        <v>3553</v>
      </c>
      <c r="E15" s="2565">
        <v>0</v>
      </c>
      <c r="F15" s="2565">
        <v>0</v>
      </c>
      <c r="G15" s="2565">
        <v>0</v>
      </c>
      <c r="H15" s="2565">
        <f t="shared" si="1"/>
        <v>2047</v>
      </c>
      <c r="I15" s="2565">
        <f t="shared" si="2"/>
        <v>1506</v>
      </c>
      <c r="J15" s="2565">
        <f t="shared" si="3"/>
        <v>3553</v>
      </c>
      <c r="K15" s="186" t="s">
        <v>1807</v>
      </c>
    </row>
    <row r="16" spans="1:11" ht="23.25" customHeight="1" x14ac:dyDescent="0.2">
      <c r="A16" s="835" t="s">
        <v>1684</v>
      </c>
      <c r="B16" s="2565">
        <v>14</v>
      </c>
      <c r="C16" s="2565">
        <v>20</v>
      </c>
      <c r="D16" s="2565">
        <v>34</v>
      </c>
      <c r="E16" s="2565">
        <v>0</v>
      </c>
      <c r="F16" s="2565">
        <v>0</v>
      </c>
      <c r="G16" s="2565">
        <v>0</v>
      </c>
      <c r="H16" s="2565">
        <f t="shared" si="1"/>
        <v>14</v>
      </c>
      <c r="I16" s="2565">
        <f t="shared" si="2"/>
        <v>20</v>
      </c>
      <c r="J16" s="2565">
        <f t="shared" si="3"/>
        <v>34</v>
      </c>
      <c r="K16" s="186" t="s">
        <v>1806</v>
      </c>
    </row>
    <row r="17" spans="1:11" ht="21.75" customHeight="1" x14ac:dyDescent="0.2">
      <c r="A17" s="198" t="s">
        <v>9</v>
      </c>
      <c r="B17" s="2565">
        <v>1366</v>
      </c>
      <c r="C17" s="2565">
        <v>1366</v>
      </c>
      <c r="D17" s="2565">
        <v>2732</v>
      </c>
      <c r="E17" s="2565">
        <v>0</v>
      </c>
      <c r="F17" s="2565">
        <v>0</v>
      </c>
      <c r="G17" s="2565">
        <v>0</v>
      </c>
      <c r="H17" s="2565">
        <f t="shared" si="1"/>
        <v>1366</v>
      </c>
      <c r="I17" s="2565">
        <f t="shared" si="2"/>
        <v>1366</v>
      </c>
      <c r="J17" s="2565">
        <f t="shared" si="3"/>
        <v>2732</v>
      </c>
      <c r="K17" s="196" t="s">
        <v>184</v>
      </c>
    </row>
    <row r="18" spans="1:11" ht="27" customHeight="1" x14ac:dyDescent="0.2">
      <c r="A18" s="198" t="s">
        <v>10</v>
      </c>
      <c r="B18" s="2565">
        <v>1428</v>
      </c>
      <c r="C18" s="2565">
        <v>1344</v>
      </c>
      <c r="D18" s="2565">
        <v>2772</v>
      </c>
      <c r="E18" s="2565">
        <v>1</v>
      </c>
      <c r="F18" s="2565">
        <v>0</v>
      </c>
      <c r="G18" s="2565">
        <v>1</v>
      </c>
      <c r="H18" s="2565">
        <f t="shared" si="1"/>
        <v>1429</v>
      </c>
      <c r="I18" s="2565">
        <f t="shared" si="2"/>
        <v>1344</v>
      </c>
      <c r="J18" s="2565">
        <f t="shared" si="3"/>
        <v>2773</v>
      </c>
      <c r="K18" s="196" t="s">
        <v>185</v>
      </c>
    </row>
    <row r="19" spans="1:11" ht="24.75" customHeight="1" x14ac:dyDescent="0.2">
      <c r="A19" s="198" t="s">
        <v>11</v>
      </c>
      <c r="B19" s="2565">
        <v>1639</v>
      </c>
      <c r="C19" s="2565">
        <v>1044</v>
      </c>
      <c r="D19" s="2565">
        <v>2683</v>
      </c>
      <c r="E19" s="2565">
        <v>1</v>
      </c>
      <c r="F19" s="2565">
        <v>0</v>
      </c>
      <c r="G19" s="2565">
        <v>1</v>
      </c>
      <c r="H19" s="2565">
        <f t="shared" si="1"/>
        <v>1640</v>
      </c>
      <c r="I19" s="2565">
        <f t="shared" si="2"/>
        <v>1044</v>
      </c>
      <c r="J19" s="2565">
        <f t="shared" si="3"/>
        <v>2684</v>
      </c>
      <c r="K19" s="196" t="s">
        <v>106</v>
      </c>
    </row>
    <row r="20" spans="1:11" ht="22.5" customHeight="1" x14ac:dyDescent="0.2">
      <c r="A20" s="198" t="s">
        <v>12</v>
      </c>
      <c r="B20" s="2565">
        <v>287</v>
      </c>
      <c r="C20" s="2565">
        <v>155</v>
      </c>
      <c r="D20" s="2565">
        <v>442</v>
      </c>
      <c r="E20" s="2565">
        <v>0</v>
      </c>
      <c r="F20" s="2565">
        <v>0</v>
      </c>
      <c r="G20" s="2565">
        <v>0</v>
      </c>
      <c r="H20" s="2565">
        <f t="shared" si="1"/>
        <v>287</v>
      </c>
      <c r="I20" s="2565">
        <f t="shared" si="2"/>
        <v>155</v>
      </c>
      <c r="J20" s="2565">
        <f t="shared" si="3"/>
        <v>442</v>
      </c>
      <c r="K20" s="196" t="s">
        <v>107</v>
      </c>
    </row>
    <row r="21" spans="1:11" ht="27" customHeight="1" x14ac:dyDescent="0.2">
      <c r="A21" s="198" t="s">
        <v>13</v>
      </c>
      <c r="B21" s="2565">
        <v>840</v>
      </c>
      <c r="C21" s="2565">
        <v>761</v>
      </c>
      <c r="D21" s="2565">
        <v>1601</v>
      </c>
      <c r="E21" s="2565">
        <v>0</v>
      </c>
      <c r="F21" s="2565">
        <v>0</v>
      </c>
      <c r="G21" s="2565">
        <v>0</v>
      </c>
      <c r="H21" s="2565">
        <f t="shared" si="1"/>
        <v>840</v>
      </c>
      <c r="I21" s="2565">
        <f t="shared" si="2"/>
        <v>761</v>
      </c>
      <c r="J21" s="2565">
        <f t="shared" si="3"/>
        <v>1601</v>
      </c>
      <c r="K21" s="196" t="s">
        <v>186</v>
      </c>
    </row>
    <row r="22" spans="1:11" ht="27" customHeight="1" x14ac:dyDescent="0.2">
      <c r="A22" s="198" t="s">
        <v>30</v>
      </c>
      <c r="B22" s="2565">
        <v>989</v>
      </c>
      <c r="C22" s="2565">
        <v>726</v>
      </c>
      <c r="D22" s="2565">
        <v>1715</v>
      </c>
      <c r="E22" s="2565">
        <v>0</v>
      </c>
      <c r="F22" s="2565">
        <v>0</v>
      </c>
      <c r="G22" s="2565">
        <v>0</v>
      </c>
      <c r="H22" s="2565">
        <f t="shared" si="1"/>
        <v>989</v>
      </c>
      <c r="I22" s="2565">
        <f t="shared" si="2"/>
        <v>726</v>
      </c>
      <c r="J22" s="2565">
        <f t="shared" si="3"/>
        <v>1715</v>
      </c>
      <c r="K22" s="196" t="s">
        <v>108</v>
      </c>
    </row>
    <row r="23" spans="1:11" ht="27" customHeight="1" x14ac:dyDescent="0.2">
      <c r="A23" s="198" t="s">
        <v>175</v>
      </c>
      <c r="B23" s="2557">
        <v>93</v>
      </c>
      <c r="C23" s="2565">
        <v>33</v>
      </c>
      <c r="D23" s="2565">
        <v>126</v>
      </c>
      <c r="E23" s="2565">
        <v>0</v>
      </c>
      <c r="F23" s="2565">
        <v>0</v>
      </c>
      <c r="G23" s="2565">
        <v>0</v>
      </c>
      <c r="H23" s="2565">
        <f t="shared" si="1"/>
        <v>93</v>
      </c>
      <c r="I23" s="2565">
        <f t="shared" si="2"/>
        <v>33</v>
      </c>
      <c r="J23" s="2565">
        <f t="shared" si="3"/>
        <v>126</v>
      </c>
      <c r="K23" s="178" t="s">
        <v>200</v>
      </c>
    </row>
    <row r="24" spans="1:11" ht="27" customHeight="1" x14ac:dyDescent="0.2">
      <c r="A24" s="198" t="s">
        <v>15</v>
      </c>
      <c r="B24" s="2565">
        <v>1690</v>
      </c>
      <c r="C24" s="2565">
        <v>1708</v>
      </c>
      <c r="D24" s="2565">
        <v>3398</v>
      </c>
      <c r="E24" s="2565">
        <v>0</v>
      </c>
      <c r="F24" s="2565">
        <v>0</v>
      </c>
      <c r="G24" s="2565">
        <v>0</v>
      </c>
      <c r="H24" s="2565">
        <f t="shared" si="1"/>
        <v>1690</v>
      </c>
      <c r="I24" s="2565">
        <f t="shared" si="2"/>
        <v>1708</v>
      </c>
      <c r="J24" s="2565">
        <f t="shared" si="3"/>
        <v>3398</v>
      </c>
      <c r="K24" s="178" t="s">
        <v>109</v>
      </c>
    </row>
    <row r="25" spans="1:11" ht="27" customHeight="1" x14ac:dyDescent="0.2">
      <c r="A25" s="199" t="s">
        <v>173</v>
      </c>
      <c r="B25" s="2570">
        <v>120</v>
      </c>
      <c r="C25" s="2570">
        <v>127</v>
      </c>
      <c r="D25" s="2570">
        <v>247</v>
      </c>
      <c r="E25" s="2565">
        <v>0</v>
      </c>
      <c r="F25" s="2565">
        <v>0</v>
      </c>
      <c r="G25" s="2565">
        <v>0</v>
      </c>
      <c r="H25" s="2565">
        <f t="shared" si="1"/>
        <v>120</v>
      </c>
      <c r="I25" s="2563">
        <f t="shared" si="2"/>
        <v>127</v>
      </c>
      <c r="J25" s="2565">
        <f t="shared" si="3"/>
        <v>247</v>
      </c>
      <c r="K25" s="200" t="s">
        <v>187</v>
      </c>
    </row>
    <row r="26" spans="1:11" ht="27" customHeight="1" thickBot="1" x14ac:dyDescent="0.25">
      <c r="A26" s="2281" t="s">
        <v>16</v>
      </c>
      <c r="B26" s="2568">
        <v>651</v>
      </c>
      <c r="C26" s="2568">
        <v>769</v>
      </c>
      <c r="D26" s="2568">
        <v>1420</v>
      </c>
      <c r="E26" s="2568">
        <v>0</v>
      </c>
      <c r="F26" s="2568">
        <v>0</v>
      </c>
      <c r="G26" s="2568">
        <v>0</v>
      </c>
      <c r="H26" s="2568">
        <f t="shared" si="1"/>
        <v>651</v>
      </c>
      <c r="I26" s="2568">
        <f t="shared" si="2"/>
        <v>769</v>
      </c>
      <c r="J26" s="2568">
        <f t="shared" si="3"/>
        <v>1420</v>
      </c>
      <c r="K26" s="2460" t="s">
        <v>110</v>
      </c>
    </row>
    <row r="27" spans="1:11" ht="23.25" customHeight="1" x14ac:dyDescent="0.2">
      <c r="A27" s="192"/>
      <c r="B27" s="194"/>
      <c r="C27" s="194"/>
      <c r="D27" s="194"/>
      <c r="E27" s="194"/>
      <c r="F27" s="194"/>
      <c r="G27" s="194"/>
      <c r="H27" s="194"/>
      <c r="I27" s="194"/>
      <c r="J27" s="194"/>
      <c r="K27" s="194"/>
    </row>
    <row r="28" spans="1:11" ht="23.25" customHeight="1" x14ac:dyDescent="0.2">
      <c r="A28" s="192"/>
      <c r="B28" s="194"/>
      <c r="C28" s="194"/>
      <c r="D28" s="194"/>
      <c r="E28" s="194"/>
      <c r="F28" s="194"/>
      <c r="G28" s="194"/>
      <c r="H28" s="194"/>
      <c r="I28" s="194"/>
      <c r="J28" s="194"/>
      <c r="K28" s="194"/>
    </row>
    <row r="29" spans="1:11" ht="23.25" customHeight="1" thickBot="1" x14ac:dyDescent="0.25">
      <c r="A29" s="14" t="s">
        <v>269</v>
      </c>
      <c r="B29" s="14"/>
      <c r="C29" s="14"/>
      <c r="D29" s="14"/>
      <c r="E29" s="14"/>
      <c r="F29" s="14"/>
      <c r="G29" s="14"/>
      <c r="H29" s="14"/>
      <c r="I29" s="2790" t="s">
        <v>421</v>
      </c>
      <c r="J29" s="2790"/>
      <c r="K29" s="2790"/>
    </row>
    <row r="30" spans="1:11" ht="23.25" customHeight="1" thickTop="1" x14ac:dyDescent="0.2">
      <c r="A30" s="2794" t="s">
        <v>0</v>
      </c>
      <c r="B30" s="2797" t="s">
        <v>24</v>
      </c>
      <c r="C30" s="2797"/>
      <c r="D30" s="2797"/>
      <c r="E30" s="2797" t="s">
        <v>25</v>
      </c>
      <c r="F30" s="2797"/>
      <c r="G30" s="2797"/>
      <c r="H30" s="2797" t="s">
        <v>31</v>
      </c>
      <c r="I30" s="2797"/>
      <c r="J30" s="2797"/>
      <c r="K30" s="2803" t="s">
        <v>101</v>
      </c>
    </row>
    <row r="31" spans="1:11" ht="23.25" customHeight="1" x14ac:dyDescent="0.2">
      <c r="A31" s="2795"/>
      <c r="B31" s="2806" t="s">
        <v>117</v>
      </c>
      <c r="C31" s="2806"/>
      <c r="D31" s="2806"/>
      <c r="E31" s="2806" t="s">
        <v>118</v>
      </c>
      <c r="F31" s="2806"/>
      <c r="G31" s="2806"/>
      <c r="H31" s="2798" t="s">
        <v>116</v>
      </c>
      <c r="I31" s="2798"/>
      <c r="J31" s="2798"/>
      <c r="K31" s="2804"/>
    </row>
    <row r="32" spans="1:11" ht="23.25" customHeight="1" x14ac:dyDescent="0.2">
      <c r="A32" s="2795"/>
      <c r="B32" s="2559" t="s">
        <v>204</v>
      </c>
      <c r="C32" s="2559" t="s">
        <v>2833</v>
      </c>
      <c r="D32" s="2559" t="s">
        <v>26</v>
      </c>
      <c r="E32" s="2559" t="s">
        <v>204</v>
      </c>
      <c r="F32" s="2559" t="s">
        <v>2833</v>
      </c>
      <c r="G32" s="2559" t="s">
        <v>26</v>
      </c>
      <c r="H32" s="2559" t="s">
        <v>204</v>
      </c>
      <c r="I32" s="2559" t="s">
        <v>2833</v>
      </c>
      <c r="J32" s="2559" t="s">
        <v>26</v>
      </c>
      <c r="K32" s="2804"/>
    </row>
    <row r="33" spans="1:16" ht="23.25" customHeight="1" thickBot="1" x14ac:dyDescent="0.25">
      <c r="A33" s="2802"/>
      <c r="B33" s="191" t="s">
        <v>181</v>
      </c>
      <c r="C33" s="191" t="s">
        <v>182</v>
      </c>
      <c r="D33" s="191" t="s">
        <v>183</v>
      </c>
      <c r="E33" s="191" t="s">
        <v>181</v>
      </c>
      <c r="F33" s="191" t="s">
        <v>182</v>
      </c>
      <c r="G33" s="191" t="s">
        <v>183</v>
      </c>
      <c r="H33" s="191" t="s">
        <v>181</v>
      </c>
      <c r="I33" s="191" t="s">
        <v>182</v>
      </c>
      <c r="J33" s="191" t="s">
        <v>183</v>
      </c>
      <c r="K33" s="2805"/>
    </row>
    <row r="34" spans="1:16" ht="31.5" customHeight="1" x14ac:dyDescent="0.2">
      <c r="A34" s="201" t="s">
        <v>17</v>
      </c>
      <c r="B34" s="2563">
        <v>778</v>
      </c>
      <c r="C34" s="2563">
        <v>679</v>
      </c>
      <c r="D34" s="2563">
        <v>1457</v>
      </c>
      <c r="E34" s="2563">
        <v>0</v>
      </c>
      <c r="F34" s="2563">
        <v>0</v>
      </c>
      <c r="G34" s="2563">
        <v>0</v>
      </c>
      <c r="H34" s="2563">
        <f>SUM(B34,E34)</f>
        <v>778</v>
      </c>
      <c r="I34" s="2563">
        <f>SUM(C34,F34)</f>
        <v>679</v>
      </c>
      <c r="J34" s="2563">
        <f>SUM(H34:I34)</f>
        <v>1457</v>
      </c>
      <c r="K34" s="202" t="s">
        <v>111</v>
      </c>
    </row>
    <row r="35" spans="1:16" ht="31.5" customHeight="1" x14ac:dyDescent="0.2">
      <c r="A35" s="198" t="s">
        <v>18</v>
      </c>
      <c r="B35" s="2565">
        <v>451</v>
      </c>
      <c r="C35" s="2565">
        <v>524</v>
      </c>
      <c r="D35" s="2565">
        <v>975</v>
      </c>
      <c r="E35" s="2563">
        <v>0</v>
      </c>
      <c r="F35" s="2563">
        <v>0</v>
      </c>
      <c r="G35" s="2563">
        <v>0</v>
      </c>
      <c r="H35" s="2563">
        <f t="shared" ref="H35:H44" si="4">SUM(B35,E35)</f>
        <v>451</v>
      </c>
      <c r="I35" s="2563">
        <f t="shared" ref="I35:I44" si="5">SUM(C35,F35)</f>
        <v>524</v>
      </c>
      <c r="J35" s="2563">
        <f t="shared" ref="J35:J44" si="6">SUM(H35:I35)</f>
        <v>975</v>
      </c>
      <c r="K35" s="196" t="s">
        <v>188</v>
      </c>
    </row>
    <row r="36" spans="1:16" ht="31.5" customHeight="1" x14ac:dyDescent="0.2">
      <c r="A36" s="198" t="s">
        <v>419</v>
      </c>
      <c r="B36" s="2565">
        <v>8</v>
      </c>
      <c r="C36" s="2565">
        <v>20</v>
      </c>
      <c r="D36" s="2565">
        <v>28</v>
      </c>
      <c r="E36" s="2563">
        <v>0</v>
      </c>
      <c r="F36" s="2563">
        <v>0</v>
      </c>
      <c r="G36" s="2563">
        <v>0</v>
      </c>
      <c r="H36" s="2563">
        <f t="shared" si="4"/>
        <v>8</v>
      </c>
      <c r="I36" s="2563">
        <f t="shared" si="5"/>
        <v>20</v>
      </c>
      <c r="J36" s="2563">
        <f t="shared" si="6"/>
        <v>28</v>
      </c>
      <c r="K36" s="196" t="s">
        <v>417</v>
      </c>
    </row>
    <row r="37" spans="1:16" ht="31.5" customHeight="1" x14ac:dyDescent="0.2">
      <c r="A37" s="198" t="s">
        <v>20</v>
      </c>
      <c r="B37" s="2565">
        <v>366</v>
      </c>
      <c r="C37" s="2565">
        <v>376</v>
      </c>
      <c r="D37" s="2565">
        <v>742</v>
      </c>
      <c r="E37" s="2563">
        <v>0</v>
      </c>
      <c r="F37" s="2563">
        <v>0</v>
      </c>
      <c r="G37" s="2563">
        <v>0</v>
      </c>
      <c r="H37" s="2563">
        <f t="shared" si="4"/>
        <v>366</v>
      </c>
      <c r="I37" s="2563">
        <f t="shared" si="5"/>
        <v>376</v>
      </c>
      <c r="J37" s="2563">
        <f t="shared" si="6"/>
        <v>742</v>
      </c>
      <c r="K37" s="196" t="s">
        <v>113</v>
      </c>
    </row>
    <row r="38" spans="1:16" ht="31.5" customHeight="1" x14ac:dyDescent="0.2">
      <c r="A38" s="195" t="s">
        <v>19</v>
      </c>
      <c r="B38" s="2574">
        <v>282</v>
      </c>
      <c r="C38" s="2574">
        <v>268</v>
      </c>
      <c r="D38" s="2565">
        <v>550</v>
      </c>
      <c r="E38" s="2563">
        <v>0</v>
      </c>
      <c r="F38" s="2563">
        <v>0</v>
      </c>
      <c r="G38" s="2563">
        <v>0</v>
      </c>
      <c r="H38" s="2563">
        <f t="shared" si="4"/>
        <v>282</v>
      </c>
      <c r="I38" s="2563">
        <f t="shared" si="5"/>
        <v>268</v>
      </c>
      <c r="J38" s="2563">
        <f t="shared" si="6"/>
        <v>550</v>
      </c>
      <c r="K38" s="196" t="s">
        <v>112</v>
      </c>
    </row>
    <row r="39" spans="1:16" ht="31.5" customHeight="1" x14ac:dyDescent="0.2">
      <c r="A39" s="195" t="s">
        <v>22</v>
      </c>
      <c r="B39" s="2565">
        <v>142</v>
      </c>
      <c r="C39" s="2565">
        <v>201</v>
      </c>
      <c r="D39" s="2565">
        <v>343</v>
      </c>
      <c r="E39" s="2563">
        <v>0</v>
      </c>
      <c r="F39" s="2563">
        <v>0</v>
      </c>
      <c r="G39" s="2563">
        <v>0</v>
      </c>
      <c r="H39" s="2563">
        <f t="shared" si="4"/>
        <v>142</v>
      </c>
      <c r="I39" s="2563">
        <f t="shared" si="5"/>
        <v>201</v>
      </c>
      <c r="J39" s="2563">
        <f t="shared" si="6"/>
        <v>343</v>
      </c>
      <c r="K39" s="196" t="s">
        <v>115</v>
      </c>
    </row>
    <row r="40" spans="1:16" ht="31.5" customHeight="1" x14ac:dyDescent="0.2">
      <c r="A40" s="195" t="s">
        <v>21</v>
      </c>
      <c r="B40" s="2565">
        <v>101</v>
      </c>
      <c r="C40" s="2565">
        <v>146</v>
      </c>
      <c r="D40" s="2565">
        <v>247</v>
      </c>
      <c r="E40" s="2563">
        <v>0</v>
      </c>
      <c r="F40" s="2563">
        <v>0</v>
      </c>
      <c r="G40" s="2563">
        <v>0</v>
      </c>
      <c r="H40" s="2563">
        <f t="shared" si="4"/>
        <v>101</v>
      </c>
      <c r="I40" s="2563">
        <f t="shared" si="5"/>
        <v>146</v>
      </c>
      <c r="J40" s="2563">
        <f t="shared" si="6"/>
        <v>247</v>
      </c>
      <c r="K40" s="196" t="s">
        <v>114</v>
      </c>
    </row>
    <row r="41" spans="1:16" ht="36.75" customHeight="1" x14ac:dyDescent="0.2">
      <c r="A41" s="203" t="s">
        <v>169</v>
      </c>
      <c r="B41" s="2565">
        <v>69</v>
      </c>
      <c r="C41" s="2565">
        <v>52</v>
      </c>
      <c r="D41" s="2565">
        <v>121</v>
      </c>
      <c r="E41" s="2563">
        <v>0</v>
      </c>
      <c r="F41" s="2563">
        <v>0</v>
      </c>
      <c r="G41" s="2563">
        <v>0</v>
      </c>
      <c r="H41" s="2563">
        <f t="shared" si="4"/>
        <v>69</v>
      </c>
      <c r="I41" s="2563">
        <f t="shared" si="5"/>
        <v>52</v>
      </c>
      <c r="J41" s="2563">
        <f t="shared" si="6"/>
        <v>121</v>
      </c>
      <c r="K41" s="186" t="s">
        <v>196</v>
      </c>
    </row>
    <row r="42" spans="1:16" ht="41.25" customHeight="1" x14ac:dyDescent="0.2">
      <c r="A42" s="203" t="s">
        <v>170</v>
      </c>
      <c r="B42" s="2574">
        <v>223</v>
      </c>
      <c r="C42" s="2574">
        <v>261</v>
      </c>
      <c r="D42" s="2565">
        <v>484</v>
      </c>
      <c r="E42" s="2563">
        <v>0</v>
      </c>
      <c r="F42" s="2563">
        <v>0</v>
      </c>
      <c r="G42" s="2563">
        <v>0</v>
      </c>
      <c r="H42" s="2563">
        <f t="shared" si="4"/>
        <v>223</v>
      </c>
      <c r="I42" s="2563">
        <f t="shared" si="5"/>
        <v>261</v>
      </c>
      <c r="J42" s="2563">
        <f t="shared" si="6"/>
        <v>484</v>
      </c>
      <c r="K42" s="186" t="s">
        <v>197</v>
      </c>
      <c r="P42" s="81">
        <v>32</v>
      </c>
    </row>
    <row r="43" spans="1:16" ht="40.5" customHeight="1" x14ac:dyDescent="0.2">
      <c r="A43" s="203" t="s">
        <v>172</v>
      </c>
      <c r="B43" s="2565">
        <v>106</v>
      </c>
      <c r="C43" s="2565">
        <v>88</v>
      </c>
      <c r="D43" s="2565">
        <v>194</v>
      </c>
      <c r="E43" s="2563">
        <v>0</v>
      </c>
      <c r="F43" s="2563">
        <v>0</v>
      </c>
      <c r="G43" s="2563">
        <v>0</v>
      </c>
      <c r="H43" s="2563">
        <f t="shared" si="4"/>
        <v>106</v>
      </c>
      <c r="I43" s="2563">
        <f t="shared" si="5"/>
        <v>88</v>
      </c>
      <c r="J43" s="2563">
        <f t="shared" si="6"/>
        <v>194</v>
      </c>
      <c r="K43" s="186" t="s">
        <v>199</v>
      </c>
    </row>
    <row r="44" spans="1:16" ht="40.5" customHeight="1" thickBot="1" x14ac:dyDescent="0.25">
      <c r="A44" s="203" t="s">
        <v>171</v>
      </c>
      <c r="B44" s="2565">
        <v>60</v>
      </c>
      <c r="C44" s="2565">
        <v>86</v>
      </c>
      <c r="D44" s="2565">
        <v>146</v>
      </c>
      <c r="E44" s="2563">
        <v>0</v>
      </c>
      <c r="F44" s="2563">
        <v>0</v>
      </c>
      <c r="G44" s="2563">
        <v>0</v>
      </c>
      <c r="H44" s="2563">
        <f t="shared" si="4"/>
        <v>60</v>
      </c>
      <c r="I44" s="2563">
        <f t="shared" si="5"/>
        <v>86</v>
      </c>
      <c r="J44" s="2563">
        <f t="shared" si="6"/>
        <v>146</v>
      </c>
      <c r="K44" s="186" t="s">
        <v>198</v>
      </c>
    </row>
    <row r="45" spans="1:16" ht="31.5" customHeight="1" thickBot="1" x14ac:dyDescent="0.25">
      <c r="A45" s="833" t="s">
        <v>31</v>
      </c>
      <c r="B45" s="2575">
        <f>SUM(B8:B26,B34:B44)</f>
        <v>23467</v>
      </c>
      <c r="C45" s="2575">
        <f>SUM(C8:C26,C34:C44)</f>
        <v>22751</v>
      </c>
      <c r="D45" s="2575">
        <f>SUM(D8:D26,D34:D44)</f>
        <v>46218</v>
      </c>
      <c r="E45" s="2575">
        <f>SUM(E34:E44,E8:E26)</f>
        <v>5</v>
      </c>
      <c r="F45" s="2575">
        <f t="shared" ref="F45:G45" si="7">SUM(F34:F44,F8:F26)</f>
        <v>9</v>
      </c>
      <c r="G45" s="2575">
        <f t="shared" si="7"/>
        <v>14</v>
      </c>
      <c r="H45" s="2575">
        <f>SUM(H8:H26,H34:H44)</f>
        <v>23472</v>
      </c>
      <c r="I45" s="2575">
        <f>SUM(I8:I26,I34:I44)</f>
        <v>22760</v>
      </c>
      <c r="J45" s="2575">
        <f>SUM(J8:J26,J34:J44)</f>
        <v>46232</v>
      </c>
      <c r="K45" s="205" t="s">
        <v>116</v>
      </c>
    </row>
    <row r="46" spans="1:16" ht="23.25" customHeight="1" thickTop="1" x14ac:dyDescent="0.2">
      <c r="A46" s="206"/>
      <c r="B46" s="206"/>
      <c r="C46" s="206"/>
      <c r="D46" s="206"/>
      <c r="E46" s="206"/>
      <c r="F46" s="206"/>
      <c r="G46" s="206"/>
      <c r="H46" s="206"/>
      <c r="I46" s="206"/>
      <c r="J46" s="206"/>
    </row>
    <row r="47" spans="1:16" ht="21.75" customHeight="1" x14ac:dyDescent="0.2">
      <c r="A47" s="207"/>
      <c r="B47" s="207"/>
      <c r="C47" s="207"/>
      <c r="D47" s="207"/>
      <c r="E47" s="207"/>
      <c r="F47" s="207"/>
      <c r="G47" s="207"/>
      <c r="H47" s="207"/>
      <c r="I47" s="207"/>
      <c r="J47" s="207"/>
    </row>
    <row r="48" spans="1:16" x14ac:dyDescent="0.2">
      <c r="A48" s="207"/>
      <c r="B48" s="207"/>
      <c r="C48" s="207"/>
      <c r="D48" s="207"/>
      <c r="E48" s="207"/>
      <c r="F48" s="207"/>
      <c r="G48" s="207"/>
      <c r="H48" s="207"/>
      <c r="I48" s="207"/>
      <c r="J48" s="207"/>
    </row>
    <row r="49" spans="1:11" x14ac:dyDescent="0.2">
      <c r="A49" s="207"/>
      <c r="B49" s="207"/>
      <c r="C49" s="207"/>
      <c r="D49" s="207"/>
      <c r="E49" s="207"/>
      <c r="F49" s="207"/>
      <c r="G49" s="207"/>
      <c r="H49" s="207"/>
      <c r="I49" s="207"/>
      <c r="J49" s="207"/>
    </row>
    <row r="51" spans="1:11" ht="18" x14ac:dyDescent="0.2">
      <c r="F51" s="173"/>
      <c r="G51" s="173"/>
      <c r="H51" s="173"/>
      <c r="I51" s="173"/>
      <c r="J51" s="173"/>
      <c r="K51" s="173"/>
    </row>
  </sheetData>
  <mergeCells count="19">
    <mergeCell ref="A30:A33"/>
    <mergeCell ref="B30:D30"/>
    <mergeCell ref="E30:G30"/>
    <mergeCell ref="H30:J30"/>
    <mergeCell ref="K30:K33"/>
    <mergeCell ref="B31:D31"/>
    <mergeCell ref="E31:G31"/>
    <mergeCell ref="H31:J31"/>
    <mergeCell ref="I29:K29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1" orientation="landscape" useFirstPageNumber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10"/>
  <sheetViews>
    <sheetView rightToLeft="1" view="pageBreakPreview" zoomScaleNormal="100" zoomScaleSheetLayoutView="100" workbookViewId="0">
      <selection activeCell="B8" sqref="B8:M9"/>
    </sheetView>
  </sheetViews>
  <sheetFormatPr defaultRowHeight="12.75" x14ac:dyDescent="0.2"/>
  <cols>
    <col min="1" max="1" width="25.140625" style="1339" customWidth="1"/>
    <col min="2" max="13" width="8.7109375" style="1339" customWidth="1"/>
    <col min="14" max="14" width="35" style="1339" customWidth="1"/>
    <col min="15" max="16384" width="9.140625" style="1339"/>
  </cols>
  <sheetData>
    <row r="1" spans="1:14" ht="18" x14ac:dyDescent="0.2">
      <c r="A1" s="3039" t="s">
        <v>2422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40.5" customHeight="1" x14ac:dyDescent="0.2">
      <c r="A2" s="2798" t="s">
        <v>2423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24" customHeight="1" thickBot="1" x14ac:dyDescent="0.25">
      <c r="A3" s="1335" t="s">
        <v>2737</v>
      </c>
      <c r="B3" s="1335"/>
      <c r="C3" s="1335"/>
      <c r="D3" s="1335"/>
      <c r="E3" s="1335"/>
      <c r="F3" s="1335"/>
      <c r="G3" s="1335"/>
      <c r="H3" s="1335"/>
      <c r="I3" s="1335"/>
      <c r="J3" s="1335"/>
      <c r="K3" s="1335"/>
      <c r="L3" s="1335"/>
      <c r="M3" s="1335"/>
      <c r="N3" s="1340" t="s">
        <v>1805</v>
      </c>
    </row>
    <row r="4" spans="1:14" ht="16.5" thickTop="1" x14ac:dyDescent="0.25">
      <c r="A4" s="3326" t="s">
        <v>32</v>
      </c>
      <c r="B4" s="3329" t="s">
        <v>33</v>
      </c>
      <c r="C4" s="3329"/>
      <c r="D4" s="3329"/>
      <c r="E4" s="3329" t="s">
        <v>1</v>
      </c>
      <c r="F4" s="3329"/>
      <c r="G4" s="3329"/>
      <c r="H4" s="3329" t="s">
        <v>2</v>
      </c>
      <c r="I4" s="3329"/>
      <c r="J4" s="3329"/>
      <c r="K4" s="3301" t="s">
        <v>31</v>
      </c>
      <c r="L4" s="3301"/>
      <c r="M4" s="3301"/>
      <c r="N4" s="3348" t="s">
        <v>98</v>
      </c>
    </row>
    <row r="5" spans="1:14" ht="15.75" x14ac:dyDescent="0.2">
      <c r="A5" s="3327"/>
      <c r="B5" s="3240" t="s">
        <v>94</v>
      </c>
      <c r="C5" s="3240"/>
      <c r="D5" s="3240"/>
      <c r="E5" s="3240" t="s">
        <v>95</v>
      </c>
      <c r="F5" s="3240"/>
      <c r="G5" s="3240"/>
      <c r="H5" s="3240" t="s">
        <v>96</v>
      </c>
      <c r="I5" s="3240"/>
      <c r="J5" s="3240"/>
      <c r="K5" s="2827" t="s">
        <v>116</v>
      </c>
      <c r="L5" s="2827"/>
      <c r="M5" s="2827"/>
      <c r="N5" s="3331"/>
    </row>
    <row r="6" spans="1:14" ht="15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31"/>
    </row>
    <row r="7" spans="1:14" ht="13.5" thickBot="1" x14ac:dyDescent="0.25">
      <c r="A7" s="3328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332"/>
    </row>
    <row r="8" spans="1:14" ht="32.25" customHeight="1" thickBot="1" x14ac:dyDescent="0.25">
      <c r="A8" s="295" t="s">
        <v>1827</v>
      </c>
      <c r="B8" s="2605">
        <v>0</v>
      </c>
      <c r="C8" s="2605">
        <v>0</v>
      </c>
      <c r="D8" s="2605">
        <v>0</v>
      </c>
      <c r="E8" s="2605">
        <v>7</v>
      </c>
      <c r="F8" s="2605">
        <v>10</v>
      </c>
      <c r="G8" s="2605">
        <v>17</v>
      </c>
      <c r="H8" s="2605">
        <v>0</v>
      </c>
      <c r="I8" s="2605">
        <v>0</v>
      </c>
      <c r="J8" s="2605">
        <v>0</v>
      </c>
      <c r="K8" s="2605">
        <f>SUM(H8,E8,B8)</f>
        <v>7</v>
      </c>
      <c r="L8" s="2605">
        <f>SUM(I8,F8,C8)</f>
        <v>10</v>
      </c>
      <c r="M8" s="2605">
        <f>SUM(K8:L8)</f>
        <v>17</v>
      </c>
      <c r="N8" s="1337" t="s">
        <v>581</v>
      </c>
    </row>
    <row r="9" spans="1:14" ht="30.75" customHeight="1" thickBot="1" x14ac:dyDescent="0.25">
      <c r="A9" s="67" t="s">
        <v>87</v>
      </c>
      <c r="B9" s="2606">
        <f t="shared" ref="B9:M9" si="0">SUM(B8:B8)</f>
        <v>0</v>
      </c>
      <c r="C9" s="2606">
        <f t="shared" si="0"/>
        <v>0</v>
      </c>
      <c r="D9" s="2606">
        <f t="shared" si="0"/>
        <v>0</v>
      </c>
      <c r="E9" s="2606">
        <f t="shared" si="0"/>
        <v>7</v>
      </c>
      <c r="F9" s="2606">
        <f t="shared" si="0"/>
        <v>10</v>
      </c>
      <c r="G9" s="2606">
        <f t="shared" si="0"/>
        <v>17</v>
      </c>
      <c r="H9" s="2606">
        <f t="shared" si="0"/>
        <v>0</v>
      </c>
      <c r="I9" s="2606">
        <f t="shared" si="0"/>
        <v>0</v>
      </c>
      <c r="J9" s="2606">
        <f t="shared" si="0"/>
        <v>0</v>
      </c>
      <c r="K9" s="2606">
        <f t="shared" si="0"/>
        <v>7</v>
      </c>
      <c r="L9" s="2606">
        <f t="shared" si="0"/>
        <v>10</v>
      </c>
      <c r="M9" s="2606">
        <f t="shared" si="0"/>
        <v>17</v>
      </c>
      <c r="N9" s="1336" t="s">
        <v>147</v>
      </c>
    </row>
    <row r="10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2992125984251968" right="0.62992125984251968" top="0.78740157480314965" bottom="0.62992125984251968" header="0.78740157480314965" footer="0.62992125984251968"/>
  <pageSetup paperSize="9" scale="8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56"/>
  <sheetViews>
    <sheetView rightToLeft="1" view="pageBreakPreview" zoomScale="80" zoomScaleNormal="75" zoomScaleSheetLayoutView="80" workbookViewId="0">
      <selection activeCell="R4" sqref="R4:R7"/>
    </sheetView>
  </sheetViews>
  <sheetFormatPr defaultColWidth="10.28515625" defaultRowHeight="12.75" x14ac:dyDescent="0.2"/>
  <cols>
    <col min="1" max="1" width="12.42578125" style="1" customWidth="1"/>
    <col min="2" max="3" width="12.7109375" style="1" customWidth="1"/>
    <col min="4" max="4" width="7.5703125" style="1" customWidth="1"/>
    <col min="5" max="5" width="6" style="1" customWidth="1"/>
    <col min="6" max="6" width="6.5703125" style="1" customWidth="1"/>
    <col min="7" max="12" width="6.7109375" style="1" customWidth="1"/>
    <col min="13" max="15" width="6.7109375" style="128" customWidth="1"/>
    <col min="16" max="17" width="18.42578125" style="128" customWidth="1"/>
    <col min="18" max="18" width="22.140625" style="1" customWidth="1"/>
    <col min="19" max="16384" width="10.28515625" style="1"/>
  </cols>
  <sheetData>
    <row r="1" spans="1:18" ht="25.5" customHeight="1" x14ac:dyDescent="0.2">
      <c r="A1" s="3235" t="s">
        <v>2429</v>
      </c>
      <c r="B1" s="3235"/>
      <c r="C1" s="3235"/>
      <c r="D1" s="3235"/>
      <c r="E1" s="3235"/>
      <c r="F1" s="3235"/>
      <c r="G1" s="3235"/>
      <c r="H1" s="3235"/>
      <c r="I1" s="3235"/>
      <c r="J1" s="3235"/>
      <c r="K1" s="3235"/>
      <c r="L1" s="3235"/>
      <c r="M1" s="3235"/>
      <c r="N1" s="3235"/>
      <c r="O1" s="3235"/>
      <c r="P1" s="3235"/>
      <c r="Q1" s="3235"/>
      <c r="R1" s="3235"/>
    </row>
    <row r="2" spans="1:18" ht="37.5" customHeight="1" x14ac:dyDescent="0.2">
      <c r="A2" s="3416" t="s">
        <v>2430</v>
      </c>
      <c r="B2" s="3416"/>
      <c r="C2" s="3416"/>
      <c r="D2" s="3416"/>
      <c r="E2" s="3416"/>
      <c r="F2" s="3416"/>
      <c r="G2" s="3416"/>
      <c r="H2" s="3416"/>
      <c r="I2" s="3416"/>
      <c r="J2" s="3416"/>
      <c r="K2" s="3416"/>
      <c r="L2" s="3416"/>
      <c r="M2" s="3416"/>
      <c r="N2" s="3416"/>
      <c r="O2" s="3416"/>
      <c r="P2" s="3416"/>
      <c r="Q2" s="3416"/>
      <c r="R2" s="3416"/>
    </row>
    <row r="3" spans="1:18" ht="24.75" customHeight="1" thickBot="1" x14ac:dyDescent="0.25">
      <c r="A3" s="120" t="s">
        <v>2203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1" t="s">
        <v>2738</v>
      </c>
    </row>
    <row r="4" spans="1:18" ht="25.5" customHeight="1" thickTop="1" x14ac:dyDescent="0.2">
      <c r="A4" s="3191" t="s">
        <v>32</v>
      </c>
      <c r="B4" s="3194" t="s">
        <v>86</v>
      </c>
      <c r="C4" s="3194" t="s">
        <v>45</v>
      </c>
      <c r="D4" s="3194" t="s">
        <v>33</v>
      </c>
      <c r="E4" s="3194"/>
      <c r="F4" s="3194"/>
      <c r="G4" s="3194" t="s">
        <v>1</v>
      </c>
      <c r="H4" s="3194"/>
      <c r="I4" s="3194"/>
      <c r="J4" s="3194" t="s">
        <v>2</v>
      </c>
      <c r="K4" s="3194"/>
      <c r="L4" s="3194"/>
      <c r="M4" s="3194" t="s">
        <v>31</v>
      </c>
      <c r="N4" s="3194"/>
      <c r="O4" s="3194"/>
      <c r="P4" s="3412" t="s">
        <v>99</v>
      </c>
      <c r="Q4" s="3412" t="s">
        <v>126</v>
      </c>
      <c r="R4" s="3417" t="s">
        <v>98</v>
      </c>
    </row>
    <row r="5" spans="1:18" s="122" customFormat="1" ht="23.25" customHeight="1" x14ac:dyDescent="0.25">
      <c r="A5" s="3192"/>
      <c r="B5" s="3224"/>
      <c r="C5" s="3224"/>
      <c r="D5" s="3187" t="s">
        <v>94</v>
      </c>
      <c r="E5" s="3187"/>
      <c r="F5" s="3187"/>
      <c r="G5" s="3187" t="s">
        <v>95</v>
      </c>
      <c r="H5" s="3187"/>
      <c r="I5" s="3187"/>
      <c r="J5" s="3187" t="s">
        <v>96</v>
      </c>
      <c r="K5" s="3187"/>
      <c r="L5" s="3187"/>
      <c r="M5" s="2827" t="s">
        <v>116</v>
      </c>
      <c r="N5" s="2827"/>
      <c r="O5" s="2827"/>
      <c r="P5" s="3413"/>
      <c r="Q5" s="3413"/>
      <c r="R5" s="3418"/>
    </row>
    <row r="6" spans="1:18" ht="23.25" customHeight="1" x14ac:dyDescent="0.2">
      <c r="A6" s="3192"/>
      <c r="B6" s="3224"/>
      <c r="C6" s="3224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413"/>
      <c r="Q6" s="3413"/>
      <c r="R6" s="3418"/>
    </row>
    <row r="7" spans="1:18" ht="23.25" customHeight="1" thickBot="1" x14ac:dyDescent="0.25">
      <c r="A7" s="3193"/>
      <c r="B7" s="3225"/>
      <c r="C7" s="3225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123" t="s">
        <v>181</v>
      </c>
      <c r="N7" s="123" t="s">
        <v>182</v>
      </c>
      <c r="O7" s="123" t="s">
        <v>183</v>
      </c>
      <c r="P7" s="3414"/>
      <c r="Q7" s="3414"/>
      <c r="R7" s="3419"/>
    </row>
    <row r="8" spans="1:18" ht="66" customHeight="1" thickBot="1" x14ac:dyDescent="0.25">
      <c r="A8" s="3211" t="s">
        <v>1827</v>
      </c>
      <c r="B8" s="1369" t="s">
        <v>1831</v>
      </c>
      <c r="C8" s="1369" t="s">
        <v>1831</v>
      </c>
      <c r="D8" s="2656">
        <v>0</v>
      </c>
      <c r="E8" s="2656">
        <v>0</v>
      </c>
      <c r="F8" s="2656">
        <v>0</v>
      </c>
      <c r="G8" s="2656">
        <v>5</v>
      </c>
      <c r="H8" s="2656">
        <v>5</v>
      </c>
      <c r="I8" s="2656">
        <v>10</v>
      </c>
      <c r="J8" s="2656">
        <v>0</v>
      </c>
      <c r="K8" s="2656">
        <v>0</v>
      </c>
      <c r="L8" s="2656">
        <v>0</v>
      </c>
      <c r="M8" s="2656">
        <f>SUM(J8,G8,D8)</f>
        <v>5</v>
      </c>
      <c r="N8" s="2656">
        <f>SUM(K8,H8,E8)</f>
        <v>5</v>
      </c>
      <c r="O8" s="2640">
        <f>SUM(M8:N8)</f>
        <v>10</v>
      </c>
      <c r="P8" s="1441" t="s">
        <v>1264</v>
      </c>
      <c r="Q8" s="1441" t="s">
        <v>1264</v>
      </c>
      <c r="R8" s="1442" t="s">
        <v>1828</v>
      </c>
    </row>
    <row r="9" spans="1:18" ht="72.75" customHeight="1" thickBot="1" x14ac:dyDescent="0.25">
      <c r="A9" s="3349"/>
      <c r="B9" s="1369" t="s">
        <v>2000</v>
      </c>
      <c r="C9" s="1369" t="s">
        <v>2000</v>
      </c>
      <c r="D9" s="2656">
        <v>0</v>
      </c>
      <c r="E9" s="2656">
        <v>0</v>
      </c>
      <c r="F9" s="2656">
        <v>0</v>
      </c>
      <c r="G9" s="2656">
        <v>2</v>
      </c>
      <c r="H9" s="2656">
        <v>5</v>
      </c>
      <c r="I9" s="2656">
        <v>7</v>
      </c>
      <c r="J9" s="2656">
        <v>0</v>
      </c>
      <c r="K9" s="2656">
        <v>0</v>
      </c>
      <c r="L9" s="2656">
        <v>0</v>
      </c>
      <c r="M9" s="2656">
        <f>SUM(J9,G9,D9)</f>
        <v>2</v>
      </c>
      <c r="N9" s="2656">
        <f>SUM(K9,H9,E9)</f>
        <v>5</v>
      </c>
      <c r="O9" s="2640">
        <f>SUM(M9:N9)</f>
        <v>7</v>
      </c>
      <c r="P9" s="1440" t="s">
        <v>1003</v>
      </c>
      <c r="Q9" s="1440" t="s">
        <v>1003</v>
      </c>
      <c r="R9" s="124" t="s">
        <v>1003</v>
      </c>
    </row>
    <row r="10" spans="1:18" ht="29.25" customHeight="1" thickBot="1" x14ac:dyDescent="0.25">
      <c r="A10" s="3237" t="s">
        <v>87</v>
      </c>
      <c r="B10" s="3237"/>
      <c r="C10" s="3237"/>
      <c r="D10" s="2619">
        <f t="shared" ref="D10:L10" si="0">SUM(D8:D8)</f>
        <v>0</v>
      </c>
      <c r="E10" s="2619">
        <f t="shared" si="0"/>
        <v>0</v>
      </c>
      <c r="F10" s="2619">
        <f t="shared" si="0"/>
        <v>0</v>
      </c>
      <c r="G10" s="2619">
        <f>SUM(G8:G9)</f>
        <v>7</v>
      </c>
      <c r="H10" s="2619">
        <f t="shared" ref="H10:I10" si="1">SUM(H8:H9)</f>
        <v>10</v>
      </c>
      <c r="I10" s="2619">
        <f t="shared" si="1"/>
        <v>17</v>
      </c>
      <c r="J10" s="2619">
        <f t="shared" si="0"/>
        <v>0</v>
      </c>
      <c r="K10" s="2619">
        <f t="shared" si="0"/>
        <v>0</v>
      </c>
      <c r="L10" s="2619">
        <f t="shared" si="0"/>
        <v>0</v>
      </c>
      <c r="M10" s="2619">
        <f>SUM(M8:M9)</f>
        <v>7</v>
      </c>
      <c r="N10" s="2619">
        <f t="shared" ref="N10:O10" si="2">SUM(N8:N9)</f>
        <v>10</v>
      </c>
      <c r="O10" s="2619">
        <f t="shared" si="2"/>
        <v>17</v>
      </c>
      <c r="P10" s="1338"/>
      <c r="Q10" s="3415" t="s">
        <v>147</v>
      </c>
      <c r="R10" s="3415"/>
    </row>
    <row r="11" spans="1:18" ht="13.5" thickTop="1" x14ac:dyDescent="0.2">
      <c r="M11" s="1"/>
      <c r="N11" s="1"/>
      <c r="O11" s="1"/>
      <c r="P11" s="1"/>
      <c r="Q11" s="1"/>
    </row>
    <row r="12" spans="1:18" x14ac:dyDescent="0.2">
      <c r="M12" s="1"/>
      <c r="N12" s="1"/>
      <c r="O12" s="1"/>
      <c r="P12" s="1"/>
      <c r="Q12" s="1"/>
    </row>
    <row r="13" spans="1:18" x14ac:dyDescent="0.2">
      <c r="M13" s="1"/>
      <c r="N13" s="1"/>
      <c r="O13" s="1"/>
      <c r="P13" s="1"/>
      <c r="Q13" s="1"/>
    </row>
    <row r="14" spans="1:18" x14ac:dyDescent="0.2">
      <c r="M14" s="1"/>
      <c r="N14" s="1"/>
      <c r="O14" s="1"/>
      <c r="P14" s="1"/>
      <c r="Q14" s="1"/>
    </row>
    <row r="15" spans="1:18" x14ac:dyDescent="0.2">
      <c r="M15" s="1"/>
      <c r="N15" s="1"/>
      <c r="O15" s="1"/>
      <c r="P15" s="1"/>
      <c r="Q15" s="1"/>
    </row>
    <row r="16" spans="1:18" x14ac:dyDescent="0.2">
      <c r="M16" s="1"/>
      <c r="N16" s="1"/>
      <c r="O16" s="1"/>
      <c r="P16" s="1"/>
      <c r="Q16" s="1"/>
    </row>
    <row r="17" spans="13:17" x14ac:dyDescent="0.2">
      <c r="M17" s="1"/>
      <c r="N17" s="1"/>
      <c r="O17" s="1"/>
      <c r="P17" s="1"/>
      <c r="Q17" s="1"/>
    </row>
    <row r="18" spans="13:17" x14ac:dyDescent="0.2">
      <c r="M18" s="1"/>
      <c r="N18" s="1"/>
      <c r="O18" s="1"/>
      <c r="P18" s="1"/>
      <c r="Q18" s="1"/>
    </row>
    <row r="19" spans="13:17" x14ac:dyDescent="0.2">
      <c r="M19" s="1"/>
      <c r="N19" s="1"/>
      <c r="O19" s="1"/>
      <c r="P19" s="1"/>
      <c r="Q19" s="1"/>
    </row>
    <row r="20" spans="13:17" x14ac:dyDescent="0.2">
      <c r="M20" s="1"/>
      <c r="N20" s="1"/>
      <c r="O20" s="1"/>
      <c r="P20" s="1"/>
      <c r="Q20" s="1"/>
    </row>
    <row r="21" spans="13:17" x14ac:dyDescent="0.2">
      <c r="M21" s="1"/>
      <c r="N21" s="1"/>
      <c r="O21" s="1"/>
      <c r="P21" s="1"/>
      <c r="Q21" s="1"/>
    </row>
    <row r="22" spans="13:17" x14ac:dyDescent="0.2">
      <c r="M22" s="1"/>
      <c r="N22" s="1"/>
      <c r="O22" s="1"/>
      <c r="P22" s="1"/>
      <c r="Q22" s="1"/>
    </row>
    <row r="23" spans="13:17" x14ac:dyDescent="0.2">
      <c r="M23" s="1"/>
      <c r="N23" s="1"/>
      <c r="O23" s="1"/>
      <c r="P23" s="1"/>
      <c r="Q23" s="1"/>
    </row>
    <row r="24" spans="13:17" x14ac:dyDescent="0.2">
      <c r="M24" s="1"/>
      <c r="N24" s="1"/>
      <c r="O24" s="1"/>
      <c r="P24" s="1"/>
      <c r="Q24" s="1"/>
    </row>
    <row r="25" spans="13:17" x14ac:dyDescent="0.2">
      <c r="M25" s="1"/>
      <c r="N25" s="1"/>
      <c r="O25" s="1"/>
      <c r="P25" s="1"/>
      <c r="Q25" s="1"/>
    </row>
    <row r="26" spans="13:17" x14ac:dyDescent="0.2">
      <c r="M26" s="1"/>
      <c r="N26" s="1"/>
      <c r="O26" s="1"/>
      <c r="P26" s="1"/>
      <c r="Q26" s="1"/>
    </row>
    <row r="27" spans="13:17" x14ac:dyDescent="0.2">
      <c r="M27" s="1"/>
      <c r="N27" s="1"/>
      <c r="O27" s="1"/>
      <c r="P27" s="1"/>
      <c r="Q27" s="1"/>
    </row>
    <row r="28" spans="13:17" x14ac:dyDescent="0.2">
      <c r="M28" s="1"/>
      <c r="N28" s="1"/>
      <c r="O28" s="1"/>
      <c r="P28" s="1"/>
      <c r="Q28" s="1"/>
    </row>
    <row r="29" spans="13:17" x14ac:dyDescent="0.2">
      <c r="M29" s="1"/>
      <c r="N29" s="1"/>
      <c r="O29" s="1"/>
      <c r="P29" s="1"/>
      <c r="Q29" s="1"/>
    </row>
    <row r="30" spans="13:17" x14ac:dyDescent="0.2">
      <c r="M30" s="1"/>
      <c r="N30" s="1"/>
      <c r="O30" s="1"/>
      <c r="P30" s="1"/>
      <c r="Q30" s="1"/>
    </row>
    <row r="31" spans="13:17" x14ac:dyDescent="0.2">
      <c r="M31" s="1"/>
      <c r="N31" s="1"/>
      <c r="O31" s="1"/>
      <c r="P31" s="1"/>
      <c r="Q31" s="1"/>
    </row>
    <row r="32" spans="13:17" x14ac:dyDescent="0.2">
      <c r="M32" s="1"/>
      <c r="N32" s="1"/>
      <c r="O32" s="1"/>
      <c r="P32" s="1"/>
      <c r="Q32" s="1"/>
    </row>
    <row r="33" spans="13:17" x14ac:dyDescent="0.2">
      <c r="M33" s="1"/>
      <c r="N33" s="1"/>
      <c r="O33" s="1"/>
      <c r="P33" s="1"/>
      <c r="Q33" s="1"/>
    </row>
    <row r="34" spans="13:17" x14ac:dyDescent="0.2">
      <c r="M34" s="1"/>
      <c r="N34" s="1"/>
      <c r="O34" s="1"/>
      <c r="P34" s="1"/>
      <c r="Q34" s="1"/>
    </row>
    <row r="35" spans="13:17" x14ac:dyDescent="0.2">
      <c r="M35" s="1"/>
      <c r="N35" s="1"/>
      <c r="O35" s="1"/>
      <c r="P35" s="1"/>
      <c r="Q35" s="1"/>
    </row>
    <row r="36" spans="13:17" x14ac:dyDescent="0.2">
      <c r="M36" s="1"/>
      <c r="N36" s="1"/>
      <c r="O36" s="1"/>
      <c r="P36" s="1"/>
      <c r="Q36" s="1"/>
    </row>
    <row r="37" spans="13:17" x14ac:dyDescent="0.2">
      <c r="M37" s="1"/>
      <c r="N37" s="1"/>
      <c r="O37" s="1"/>
      <c r="P37" s="1"/>
      <c r="Q37" s="1"/>
    </row>
    <row r="38" spans="13:17" x14ac:dyDescent="0.2">
      <c r="M38" s="1"/>
      <c r="N38" s="1"/>
      <c r="O38" s="1"/>
      <c r="P38" s="1"/>
      <c r="Q38" s="1"/>
    </row>
    <row r="39" spans="13:17" x14ac:dyDescent="0.2">
      <c r="M39" s="1"/>
      <c r="N39" s="1"/>
      <c r="O39" s="1"/>
      <c r="P39" s="1"/>
      <c r="Q39" s="1"/>
    </row>
    <row r="40" spans="13:17" x14ac:dyDescent="0.2">
      <c r="M40" s="1"/>
      <c r="N40" s="1"/>
      <c r="O40" s="1"/>
      <c r="P40" s="1"/>
      <c r="Q40" s="1"/>
    </row>
    <row r="41" spans="13:17" x14ac:dyDescent="0.2">
      <c r="M41" s="1"/>
      <c r="N41" s="1"/>
      <c r="O41" s="1"/>
      <c r="P41" s="1"/>
      <c r="Q41" s="1"/>
    </row>
    <row r="42" spans="13:17" x14ac:dyDescent="0.2">
      <c r="M42" s="1"/>
      <c r="N42" s="1"/>
      <c r="O42" s="1"/>
      <c r="P42" s="1"/>
      <c r="Q42" s="1"/>
    </row>
    <row r="43" spans="13:17" x14ac:dyDescent="0.2">
      <c r="M43" s="1"/>
      <c r="N43" s="1"/>
      <c r="O43" s="1"/>
      <c r="P43" s="1"/>
      <c r="Q43" s="1"/>
    </row>
    <row r="44" spans="13:17" x14ac:dyDescent="0.2">
      <c r="M44" s="1"/>
      <c r="N44" s="1"/>
      <c r="O44" s="1"/>
      <c r="P44" s="1"/>
      <c r="Q44" s="1"/>
    </row>
    <row r="45" spans="13:17" x14ac:dyDescent="0.2">
      <c r="M45" s="1"/>
      <c r="N45" s="1"/>
      <c r="O45" s="1"/>
      <c r="P45" s="1"/>
      <c r="Q45" s="1"/>
    </row>
    <row r="46" spans="13:17" x14ac:dyDescent="0.2">
      <c r="M46" s="1"/>
      <c r="N46" s="1"/>
      <c r="O46" s="1"/>
      <c r="P46" s="1"/>
      <c r="Q46" s="1"/>
    </row>
    <row r="47" spans="13:17" x14ac:dyDescent="0.2">
      <c r="M47" s="1"/>
      <c r="N47" s="1"/>
      <c r="O47" s="1"/>
      <c r="P47" s="1"/>
      <c r="Q47" s="1"/>
    </row>
    <row r="48" spans="13:17" x14ac:dyDescent="0.2">
      <c r="M48" s="1"/>
      <c r="N48" s="1"/>
      <c r="O48" s="1"/>
      <c r="P48" s="1"/>
      <c r="Q48" s="1"/>
    </row>
    <row r="49" spans="13:17" x14ac:dyDescent="0.2">
      <c r="M49" s="1"/>
      <c r="N49" s="1"/>
      <c r="O49" s="1"/>
      <c r="P49" s="1"/>
      <c r="Q49" s="1"/>
    </row>
    <row r="50" spans="13:17" x14ac:dyDescent="0.2">
      <c r="M50" s="1"/>
      <c r="N50" s="1"/>
      <c r="O50" s="1"/>
      <c r="P50" s="1"/>
      <c r="Q50" s="1"/>
    </row>
    <row r="51" spans="13:17" x14ac:dyDescent="0.2">
      <c r="M51" s="1"/>
      <c r="N51" s="1"/>
      <c r="O51" s="1"/>
      <c r="P51" s="1"/>
      <c r="Q51" s="1"/>
    </row>
    <row r="52" spans="13:17" x14ac:dyDescent="0.2">
      <c r="M52" s="1"/>
      <c r="N52" s="1"/>
      <c r="O52" s="1"/>
      <c r="P52" s="1"/>
      <c r="Q52" s="1"/>
    </row>
    <row r="53" spans="13:17" x14ac:dyDescent="0.2">
      <c r="M53" s="1"/>
      <c r="N53" s="1"/>
      <c r="O53" s="1"/>
      <c r="P53" s="1"/>
      <c r="Q53" s="1"/>
    </row>
    <row r="54" spans="13:17" x14ac:dyDescent="0.2">
      <c r="M54" s="1"/>
      <c r="N54" s="1"/>
      <c r="O54" s="1"/>
      <c r="P54" s="1"/>
      <c r="Q54" s="1"/>
    </row>
    <row r="55" spans="13:17" x14ac:dyDescent="0.2">
      <c r="M55" s="1"/>
      <c r="N55" s="1"/>
      <c r="O55" s="1"/>
      <c r="P55" s="1"/>
      <c r="Q55" s="1"/>
    </row>
    <row r="56" spans="13:17" x14ac:dyDescent="0.2">
      <c r="M56" s="1"/>
      <c r="N56" s="1"/>
      <c r="O56" s="1"/>
      <c r="P56" s="1"/>
      <c r="Q56" s="1"/>
    </row>
  </sheetData>
  <mergeCells count="19">
    <mergeCell ref="A1:R1"/>
    <mergeCell ref="A2:R2"/>
    <mergeCell ref="A4:A7"/>
    <mergeCell ref="D4:F4"/>
    <mergeCell ref="G4:I4"/>
    <mergeCell ref="J4:L4"/>
    <mergeCell ref="M4:O4"/>
    <mergeCell ref="R4:R7"/>
    <mergeCell ref="D5:F5"/>
    <mergeCell ref="G5:I5"/>
    <mergeCell ref="B4:B7"/>
    <mergeCell ref="C4:C7"/>
    <mergeCell ref="P4:P7"/>
    <mergeCell ref="Q4:Q7"/>
    <mergeCell ref="J5:L5"/>
    <mergeCell ref="M5:O5"/>
    <mergeCell ref="A10:C10"/>
    <mergeCell ref="Q10:R10"/>
    <mergeCell ref="A8:A9"/>
  </mergeCells>
  <printOptions horizontalCentered="1"/>
  <pageMargins left="0.643700787" right="0.643700787" top="0.78740157480314998" bottom="0.643700787" header="0.78740157480314998" footer="0.643700787"/>
  <pageSetup paperSize="9" scale="75" firstPageNumber="153" orientation="landscape" useFirstPageNumber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10"/>
  <sheetViews>
    <sheetView rightToLeft="1" view="pageBreakPreview" zoomScaleNormal="100" zoomScaleSheetLayoutView="100" workbookViewId="0">
      <selection activeCell="B8" sqref="B8:M9"/>
    </sheetView>
  </sheetViews>
  <sheetFormatPr defaultRowHeight="12.75" x14ac:dyDescent="0.2"/>
  <cols>
    <col min="1" max="1" width="25.140625" style="1634" customWidth="1"/>
    <col min="2" max="13" width="8.7109375" style="1634" customWidth="1"/>
    <col min="14" max="14" width="35" style="1634" customWidth="1"/>
    <col min="15" max="16384" width="9.140625" style="1634"/>
  </cols>
  <sheetData>
    <row r="1" spans="1:14" ht="18" x14ac:dyDescent="0.2">
      <c r="A1" s="3039" t="s">
        <v>2432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</row>
    <row r="2" spans="1:14" ht="40.5" customHeight="1" x14ac:dyDescent="0.2">
      <c r="A2" s="2798" t="s">
        <v>2431</v>
      </c>
      <c r="B2" s="2798"/>
      <c r="C2" s="2798"/>
      <c r="D2" s="2798"/>
      <c r="E2" s="2798"/>
      <c r="F2" s="2798"/>
      <c r="G2" s="2798"/>
      <c r="H2" s="2798"/>
      <c r="I2" s="2798"/>
      <c r="J2" s="2798"/>
      <c r="K2" s="2798"/>
      <c r="L2" s="2798"/>
      <c r="M2" s="2798"/>
      <c r="N2" s="2798"/>
    </row>
    <row r="3" spans="1:14" ht="24" customHeight="1" thickBot="1" x14ac:dyDescent="0.25">
      <c r="A3" s="1609" t="s">
        <v>2739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35" t="s">
        <v>1252</v>
      </c>
    </row>
    <row r="4" spans="1:14" ht="16.5" thickTop="1" x14ac:dyDescent="0.2">
      <c r="A4" s="3326" t="s">
        <v>32</v>
      </c>
      <c r="B4" s="3329" t="s">
        <v>33</v>
      </c>
      <c r="C4" s="3329"/>
      <c r="D4" s="3329"/>
      <c r="E4" s="3329" t="s">
        <v>1</v>
      </c>
      <c r="F4" s="3329"/>
      <c r="G4" s="3329"/>
      <c r="H4" s="3329" t="s">
        <v>2</v>
      </c>
      <c r="I4" s="3329"/>
      <c r="J4" s="3329"/>
      <c r="K4" s="3194" t="s">
        <v>31</v>
      </c>
      <c r="L4" s="3194"/>
      <c r="M4" s="3194"/>
      <c r="N4" s="3348" t="s">
        <v>98</v>
      </c>
    </row>
    <row r="5" spans="1:14" ht="15.75" customHeight="1" x14ac:dyDescent="0.2">
      <c r="A5" s="3327"/>
      <c r="B5" s="3240" t="s">
        <v>94</v>
      </c>
      <c r="C5" s="3240"/>
      <c r="D5" s="3240"/>
      <c r="E5" s="3240" t="s">
        <v>95</v>
      </c>
      <c r="F5" s="3240"/>
      <c r="G5" s="3240"/>
      <c r="H5" s="3240" t="s">
        <v>96</v>
      </c>
      <c r="I5" s="3240"/>
      <c r="J5" s="3240"/>
      <c r="K5" s="2827" t="s">
        <v>116</v>
      </c>
      <c r="L5" s="2827"/>
      <c r="M5" s="2827"/>
      <c r="N5" s="3331"/>
    </row>
    <row r="6" spans="1:14" ht="15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31"/>
    </row>
    <row r="7" spans="1:14" ht="13.5" thickBot="1" x14ac:dyDescent="0.25">
      <c r="A7" s="3328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79" t="s">
        <v>181</v>
      </c>
      <c r="L7" s="79" t="s">
        <v>182</v>
      </c>
      <c r="M7" s="79" t="s">
        <v>183</v>
      </c>
      <c r="N7" s="3332"/>
    </row>
    <row r="8" spans="1:14" ht="32.25" customHeight="1" thickBot="1" x14ac:dyDescent="0.25">
      <c r="A8" s="295" t="s">
        <v>1827</v>
      </c>
      <c r="B8" s="2605">
        <v>0</v>
      </c>
      <c r="C8" s="2605">
        <v>0</v>
      </c>
      <c r="D8" s="2605">
        <v>0</v>
      </c>
      <c r="E8" s="2605">
        <v>14</v>
      </c>
      <c r="F8" s="2605">
        <v>20</v>
      </c>
      <c r="G8" s="2605">
        <v>34</v>
      </c>
      <c r="H8" s="2605">
        <v>0</v>
      </c>
      <c r="I8" s="2605">
        <v>0</v>
      </c>
      <c r="J8" s="2605">
        <v>0</v>
      </c>
      <c r="K8" s="2605">
        <f>SUM(H8,E8,B8)</f>
        <v>14</v>
      </c>
      <c r="L8" s="2605">
        <f>SUM(I8,F8,C8)</f>
        <v>20</v>
      </c>
      <c r="M8" s="2605">
        <f>SUM(K8:L8)</f>
        <v>34</v>
      </c>
      <c r="N8" s="1611" t="s">
        <v>581</v>
      </c>
    </row>
    <row r="9" spans="1:14" ht="30.75" customHeight="1" thickBot="1" x14ac:dyDescent="0.25">
      <c r="A9" s="67" t="s">
        <v>87</v>
      </c>
      <c r="B9" s="2606">
        <f t="shared" ref="B9:M9" si="0">SUM(B8:B8)</f>
        <v>0</v>
      </c>
      <c r="C9" s="2606">
        <f t="shared" si="0"/>
        <v>0</v>
      </c>
      <c r="D9" s="2606">
        <f t="shared" si="0"/>
        <v>0</v>
      </c>
      <c r="E9" s="2606">
        <f t="shared" si="0"/>
        <v>14</v>
      </c>
      <c r="F9" s="2606">
        <f t="shared" si="0"/>
        <v>20</v>
      </c>
      <c r="G9" s="2606">
        <f t="shared" si="0"/>
        <v>34</v>
      </c>
      <c r="H9" s="2606">
        <f t="shared" si="0"/>
        <v>0</v>
      </c>
      <c r="I9" s="2606">
        <f t="shared" si="0"/>
        <v>0</v>
      </c>
      <c r="J9" s="2606">
        <f t="shared" si="0"/>
        <v>0</v>
      </c>
      <c r="K9" s="2606">
        <f t="shared" si="0"/>
        <v>14</v>
      </c>
      <c r="L9" s="2606">
        <f t="shared" si="0"/>
        <v>20</v>
      </c>
      <c r="M9" s="2606">
        <f t="shared" si="0"/>
        <v>34</v>
      </c>
      <c r="N9" s="1612" t="s">
        <v>147</v>
      </c>
    </row>
    <row r="10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57"/>
  <sheetViews>
    <sheetView rightToLeft="1" view="pageBreakPreview" zoomScale="80" zoomScaleNormal="75" zoomScaleSheetLayoutView="80" workbookViewId="0">
      <selection activeCell="D6" sqref="D6:F6"/>
    </sheetView>
  </sheetViews>
  <sheetFormatPr defaultColWidth="10.28515625" defaultRowHeight="12.75" x14ac:dyDescent="0.2"/>
  <cols>
    <col min="1" max="1" width="12.42578125" style="1" customWidth="1"/>
    <col min="2" max="3" width="12.7109375" style="1" customWidth="1"/>
    <col min="4" max="4" width="7.5703125" style="1" customWidth="1"/>
    <col min="5" max="5" width="6" style="1" customWidth="1"/>
    <col min="6" max="6" width="7.140625" style="1" customWidth="1"/>
    <col min="7" max="12" width="6.7109375" style="1" customWidth="1"/>
    <col min="13" max="15" width="6.7109375" style="128" customWidth="1"/>
    <col min="16" max="17" width="18.42578125" style="128" customWidth="1"/>
    <col min="18" max="18" width="22.140625" style="1" customWidth="1"/>
    <col min="19" max="16384" width="10.28515625" style="1"/>
  </cols>
  <sheetData>
    <row r="1" spans="1:18" ht="25.5" customHeight="1" x14ac:dyDescent="0.2">
      <c r="A1" s="3235" t="s">
        <v>2433</v>
      </c>
      <c r="B1" s="3235"/>
      <c r="C1" s="3235"/>
      <c r="D1" s="3235"/>
      <c r="E1" s="3235"/>
      <c r="F1" s="3235"/>
      <c r="G1" s="3235"/>
      <c r="H1" s="3235"/>
      <c r="I1" s="3235"/>
      <c r="J1" s="3235"/>
      <c r="K1" s="3235"/>
      <c r="L1" s="3235"/>
      <c r="M1" s="3235"/>
      <c r="N1" s="3235"/>
      <c r="O1" s="3235"/>
      <c r="P1" s="3235"/>
      <c r="Q1" s="3235"/>
      <c r="R1" s="3235"/>
    </row>
    <row r="2" spans="1:18" ht="37.5" customHeight="1" x14ac:dyDescent="0.2">
      <c r="A2" s="3416" t="s">
        <v>2434</v>
      </c>
      <c r="B2" s="3416"/>
      <c r="C2" s="3416"/>
      <c r="D2" s="3416"/>
      <c r="E2" s="3416"/>
      <c r="F2" s="3416"/>
      <c r="G2" s="3416"/>
      <c r="H2" s="3416"/>
      <c r="I2" s="3416"/>
      <c r="J2" s="3416"/>
      <c r="K2" s="3416"/>
      <c r="L2" s="3416"/>
      <c r="M2" s="3416"/>
      <c r="N2" s="3416"/>
      <c r="O2" s="3416"/>
      <c r="P2" s="3416"/>
      <c r="Q2" s="3416"/>
      <c r="R2" s="3416"/>
    </row>
    <row r="3" spans="1:18" ht="24.75" customHeight="1" thickBot="1" x14ac:dyDescent="0.25">
      <c r="A3" s="120" t="s">
        <v>2740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1" t="s">
        <v>1253</v>
      </c>
    </row>
    <row r="4" spans="1:18" ht="25.5" customHeight="1" thickTop="1" x14ac:dyDescent="0.2">
      <c r="A4" s="3191" t="s">
        <v>32</v>
      </c>
      <c r="B4" s="3194" t="s">
        <v>86</v>
      </c>
      <c r="C4" s="3194" t="s">
        <v>45</v>
      </c>
      <c r="D4" s="3194" t="s">
        <v>33</v>
      </c>
      <c r="E4" s="3194"/>
      <c r="F4" s="3194"/>
      <c r="G4" s="3194" t="s">
        <v>1</v>
      </c>
      <c r="H4" s="3194"/>
      <c r="I4" s="3194"/>
      <c r="J4" s="3194" t="s">
        <v>2</v>
      </c>
      <c r="K4" s="3194"/>
      <c r="L4" s="3194"/>
      <c r="M4" s="3194" t="s">
        <v>31</v>
      </c>
      <c r="N4" s="3194"/>
      <c r="O4" s="3194"/>
      <c r="P4" s="3412" t="s">
        <v>99</v>
      </c>
      <c r="Q4" s="3412" t="s">
        <v>126</v>
      </c>
      <c r="R4" s="3417" t="s">
        <v>98</v>
      </c>
    </row>
    <row r="5" spans="1:18" s="122" customFormat="1" ht="23.25" customHeight="1" x14ac:dyDescent="0.25">
      <c r="A5" s="3192"/>
      <c r="B5" s="3224"/>
      <c r="C5" s="3224"/>
      <c r="D5" s="3187" t="s">
        <v>94</v>
      </c>
      <c r="E5" s="3187"/>
      <c r="F5" s="3187"/>
      <c r="G5" s="3187" t="s">
        <v>95</v>
      </c>
      <c r="H5" s="3187"/>
      <c r="I5" s="3187"/>
      <c r="J5" s="3187" t="s">
        <v>96</v>
      </c>
      <c r="K5" s="3187"/>
      <c r="L5" s="3187"/>
      <c r="M5" s="2827" t="s">
        <v>116</v>
      </c>
      <c r="N5" s="2827"/>
      <c r="O5" s="2827"/>
      <c r="P5" s="3413"/>
      <c r="Q5" s="3413"/>
      <c r="R5" s="3418"/>
    </row>
    <row r="6" spans="1:18" ht="23.25" customHeight="1" x14ac:dyDescent="0.2">
      <c r="A6" s="3192"/>
      <c r="B6" s="3224"/>
      <c r="C6" s="3224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413"/>
      <c r="Q6" s="3413"/>
      <c r="R6" s="3418"/>
    </row>
    <row r="7" spans="1:18" ht="23.25" customHeight="1" thickBot="1" x14ac:dyDescent="0.25">
      <c r="A7" s="3193"/>
      <c r="B7" s="3225"/>
      <c r="C7" s="3225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123" t="s">
        <v>181</v>
      </c>
      <c r="N7" s="123" t="s">
        <v>182</v>
      </c>
      <c r="O7" s="123" t="s">
        <v>183</v>
      </c>
      <c r="P7" s="3414"/>
      <c r="Q7" s="3414"/>
      <c r="R7" s="3419"/>
    </row>
    <row r="8" spans="1:18" ht="58.5" customHeight="1" x14ac:dyDescent="0.2">
      <c r="A8" s="3211" t="s">
        <v>1827</v>
      </c>
      <c r="B8" s="1369" t="s">
        <v>1831</v>
      </c>
      <c r="C8" s="1369" t="s">
        <v>1831</v>
      </c>
      <c r="D8" s="2656">
        <v>0</v>
      </c>
      <c r="E8" s="2656">
        <v>0</v>
      </c>
      <c r="F8" s="2656">
        <v>0</v>
      </c>
      <c r="G8" s="2656">
        <v>4</v>
      </c>
      <c r="H8" s="2656">
        <v>6</v>
      </c>
      <c r="I8" s="2656">
        <v>10</v>
      </c>
      <c r="J8" s="2656">
        <v>0</v>
      </c>
      <c r="K8" s="2656">
        <v>0</v>
      </c>
      <c r="L8" s="2656">
        <v>0</v>
      </c>
      <c r="M8" s="2656">
        <f t="shared" ref="M8:N10" si="0">SUM(J8,G8,D8)</f>
        <v>4</v>
      </c>
      <c r="N8" s="2656">
        <f t="shared" si="0"/>
        <v>6</v>
      </c>
      <c r="O8" s="2656">
        <f>SUM(M8:N8)</f>
        <v>10</v>
      </c>
      <c r="P8" s="1666" t="s">
        <v>1264</v>
      </c>
      <c r="Q8" s="1666" t="s">
        <v>1264</v>
      </c>
      <c r="R8" s="3420" t="s">
        <v>1828</v>
      </c>
    </row>
    <row r="9" spans="1:18" ht="58.5" customHeight="1" x14ac:dyDescent="0.2">
      <c r="A9" s="3187"/>
      <c r="B9" s="1152" t="s">
        <v>2000</v>
      </c>
      <c r="C9" s="1152" t="s">
        <v>2000</v>
      </c>
      <c r="D9" s="1583">
        <v>0</v>
      </c>
      <c r="E9" s="1583">
        <v>0</v>
      </c>
      <c r="F9" s="1583">
        <v>0</v>
      </c>
      <c r="G9" s="1583">
        <v>6</v>
      </c>
      <c r="H9" s="1583">
        <v>5</v>
      </c>
      <c r="I9" s="1583">
        <v>11</v>
      </c>
      <c r="J9" s="1583">
        <v>0</v>
      </c>
      <c r="K9" s="1583">
        <v>0</v>
      </c>
      <c r="L9" s="1583">
        <v>0</v>
      </c>
      <c r="M9" s="1583">
        <f t="shared" si="0"/>
        <v>6</v>
      </c>
      <c r="N9" s="1583">
        <f t="shared" si="0"/>
        <v>5</v>
      </c>
      <c r="O9" s="1583">
        <f>SUM(M9:N9)</f>
        <v>11</v>
      </c>
      <c r="P9" s="1668" t="s">
        <v>1003</v>
      </c>
      <c r="Q9" s="1668" t="s">
        <v>1003</v>
      </c>
      <c r="R9" s="3421"/>
    </row>
    <row r="10" spans="1:18" ht="58.5" customHeight="1" thickBot="1" x14ac:dyDescent="0.25">
      <c r="A10" s="3349"/>
      <c r="B10" s="1667" t="s">
        <v>1785</v>
      </c>
      <c r="C10" s="1667" t="s">
        <v>1785</v>
      </c>
      <c r="D10" s="1583">
        <v>0</v>
      </c>
      <c r="E10" s="1583">
        <v>0</v>
      </c>
      <c r="F10" s="1583">
        <v>0</v>
      </c>
      <c r="G10" s="2531">
        <v>4</v>
      </c>
      <c r="H10" s="2531">
        <v>9</v>
      </c>
      <c r="I10" s="2531">
        <v>13</v>
      </c>
      <c r="J10" s="1583">
        <v>0</v>
      </c>
      <c r="K10" s="1583">
        <v>0</v>
      </c>
      <c r="L10" s="1583">
        <v>0</v>
      </c>
      <c r="M10" s="1583">
        <f t="shared" si="0"/>
        <v>4</v>
      </c>
      <c r="N10" s="2531">
        <f t="shared" si="0"/>
        <v>9</v>
      </c>
      <c r="O10" s="2531">
        <f>SUM(M10:N10)</f>
        <v>13</v>
      </c>
      <c r="P10" s="1781" t="s">
        <v>1820</v>
      </c>
      <c r="Q10" s="1781" t="s">
        <v>1820</v>
      </c>
      <c r="R10" s="3422"/>
    </row>
    <row r="11" spans="1:18" ht="50.25" customHeight="1" thickBot="1" x14ac:dyDescent="0.25">
      <c r="A11" s="3237" t="s">
        <v>87</v>
      </c>
      <c r="B11" s="3237"/>
      <c r="C11" s="3237"/>
      <c r="D11" s="2619">
        <f t="shared" ref="D11:F11" si="1">SUM(D8:D8)</f>
        <v>0</v>
      </c>
      <c r="E11" s="2619">
        <f t="shared" si="1"/>
        <v>0</v>
      </c>
      <c r="F11" s="2619">
        <f t="shared" si="1"/>
        <v>0</v>
      </c>
      <c r="G11" s="2619">
        <f>SUM(G8:G10)</f>
        <v>14</v>
      </c>
      <c r="H11" s="2619">
        <f t="shared" ref="H11:J11" si="2">SUM(H8:H10)</f>
        <v>20</v>
      </c>
      <c r="I11" s="2619">
        <f t="shared" si="2"/>
        <v>34</v>
      </c>
      <c r="J11" s="2619">
        <f t="shared" si="2"/>
        <v>0</v>
      </c>
      <c r="K11" s="2619">
        <f t="shared" ref="K11" si="3">SUM(K8:K10)</f>
        <v>0</v>
      </c>
      <c r="L11" s="2619">
        <f t="shared" ref="L11:M11" si="4">SUM(L8:L10)</f>
        <v>0</v>
      </c>
      <c r="M11" s="2619">
        <f t="shared" si="4"/>
        <v>14</v>
      </c>
      <c r="N11" s="2619">
        <f t="shared" ref="N11" si="5">SUM(N8:N10)</f>
        <v>20</v>
      </c>
      <c r="O11" s="2619">
        <f t="shared" ref="O11" si="6">SUM(O8:O10)</f>
        <v>34</v>
      </c>
      <c r="P11" s="1443"/>
      <c r="Q11" s="3415" t="s">
        <v>147</v>
      </c>
      <c r="R11" s="3415"/>
    </row>
    <row r="12" spans="1:18" ht="13.5" thickTop="1" x14ac:dyDescent="0.2">
      <c r="M12" s="1"/>
      <c r="N12" s="1"/>
      <c r="O12" s="1"/>
      <c r="P12" s="1"/>
      <c r="Q12" s="1"/>
    </row>
    <row r="13" spans="1:18" x14ac:dyDescent="0.2">
      <c r="M13" s="1"/>
      <c r="N13" s="1"/>
      <c r="O13" s="1"/>
      <c r="P13" s="1"/>
      <c r="Q13" s="1"/>
    </row>
    <row r="14" spans="1:18" x14ac:dyDescent="0.2">
      <c r="M14" s="1"/>
      <c r="N14" s="1"/>
      <c r="O14" s="1"/>
      <c r="P14" s="1"/>
      <c r="Q14" s="1"/>
    </row>
    <row r="15" spans="1:18" x14ac:dyDescent="0.2">
      <c r="M15" s="1"/>
      <c r="N15" s="1"/>
      <c r="O15" s="1"/>
      <c r="P15" s="1"/>
      <c r="Q15" s="1"/>
    </row>
    <row r="16" spans="1:18" x14ac:dyDescent="0.2">
      <c r="M16" s="1"/>
      <c r="N16" s="1"/>
      <c r="O16" s="1"/>
      <c r="P16" s="1"/>
      <c r="Q16" s="1"/>
    </row>
    <row r="17" spans="13:17" x14ac:dyDescent="0.2">
      <c r="M17" s="1"/>
      <c r="N17" s="1"/>
      <c r="O17" s="1"/>
      <c r="P17" s="1"/>
      <c r="Q17" s="1"/>
    </row>
    <row r="18" spans="13:17" x14ac:dyDescent="0.2">
      <c r="M18" s="1"/>
      <c r="N18" s="1"/>
      <c r="O18" s="1"/>
      <c r="P18" s="1"/>
      <c r="Q18" s="1"/>
    </row>
    <row r="19" spans="13:17" x14ac:dyDescent="0.2">
      <c r="M19" s="1"/>
      <c r="N19" s="1"/>
      <c r="O19" s="1"/>
      <c r="P19" s="1"/>
      <c r="Q19" s="1"/>
    </row>
    <row r="20" spans="13:17" x14ac:dyDescent="0.2">
      <c r="M20" s="1"/>
      <c r="N20" s="1"/>
      <c r="O20" s="1"/>
      <c r="P20" s="1"/>
      <c r="Q20" s="1"/>
    </row>
    <row r="21" spans="13:17" x14ac:dyDescent="0.2">
      <c r="M21" s="1"/>
      <c r="N21" s="1"/>
      <c r="O21" s="1"/>
      <c r="P21" s="1"/>
      <c r="Q21" s="1"/>
    </row>
    <row r="22" spans="13:17" x14ac:dyDescent="0.2">
      <c r="M22" s="1"/>
      <c r="N22" s="1"/>
      <c r="O22" s="1"/>
      <c r="P22" s="1"/>
      <c r="Q22" s="1"/>
    </row>
    <row r="23" spans="13:17" x14ac:dyDescent="0.2">
      <c r="M23" s="1"/>
      <c r="N23" s="1"/>
      <c r="O23" s="1"/>
      <c r="P23" s="1"/>
      <c r="Q23" s="1"/>
    </row>
    <row r="24" spans="13:17" x14ac:dyDescent="0.2">
      <c r="M24" s="1"/>
      <c r="N24" s="1"/>
      <c r="O24" s="1"/>
      <c r="P24" s="1"/>
      <c r="Q24" s="1"/>
    </row>
    <row r="25" spans="13:17" x14ac:dyDescent="0.2">
      <c r="M25" s="1"/>
      <c r="N25" s="1"/>
      <c r="O25" s="1"/>
      <c r="P25" s="1"/>
      <c r="Q25" s="1"/>
    </row>
    <row r="26" spans="13:17" x14ac:dyDescent="0.2">
      <c r="M26" s="1"/>
      <c r="N26" s="1"/>
      <c r="O26" s="1"/>
      <c r="P26" s="1"/>
      <c r="Q26" s="1"/>
    </row>
    <row r="27" spans="13:17" x14ac:dyDescent="0.2">
      <c r="M27" s="1"/>
      <c r="N27" s="1"/>
      <c r="O27" s="1"/>
      <c r="P27" s="1"/>
      <c r="Q27" s="1"/>
    </row>
    <row r="28" spans="13:17" x14ac:dyDescent="0.2">
      <c r="M28" s="1"/>
      <c r="N28" s="1"/>
      <c r="O28" s="1"/>
      <c r="P28" s="1"/>
      <c r="Q28" s="1"/>
    </row>
    <row r="29" spans="13:17" x14ac:dyDescent="0.2">
      <c r="M29" s="1"/>
      <c r="N29" s="1"/>
      <c r="O29" s="1"/>
      <c r="P29" s="1"/>
      <c r="Q29" s="1"/>
    </row>
    <row r="30" spans="13:17" x14ac:dyDescent="0.2">
      <c r="M30" s="1"/>
      <c r="N30" s="1"/>
      <c r="O30" s="1"/>
      <c r="P30" s="1"/>
      <c r="Q30" s="1"/>
    </row>
    <row r="31" spans="13:17" x14ac:dyDescent="0.2">
      <c r="M31" s="1"/>
      <c r="N31" s="1"/>
      <c r="O31" s="1"/>
      <c r="P31" s="1"/>
      <c r="Q31" s="1"/>
    </row>
    <row r="32" spans="13:17" x14ac:dyDescent="0.2">
      <c r="M32" s="1"/>
      <c r="N32" s="1"/>
      <c r="O32" s="1"/>
      <c r="P32" s="1"/>
      <c r="Q32" s="1"/>
    </row>
    <row r="33" spans="13:17" x14ac:dyDescent="0.2">
      <c r="M33" s="1"/>
      <c r="N33" s="1"/>
      <c r="O33" s="1"/>
      <c r="P33" s="1"/>
      <c r="Q33" s="1"/>
    </row>
    <row r="34" spans="13:17" x14ac:dyDescent="0.2">
      <c r="M34" s="1"/>
      <c r="N34" s="1"/>
      <c r="O34" s="1"/>
      <c r="P34" s="1"/>
      <c r="Q34" s="1"/>
    </row>
    <row r="35" spans="13:17" x14ac:dyDescent="0.2">
      <c r="M35" s="1"/>
      <c r="N35" s="1"/>
      <c r="O35" s="1"/>
      <c r="P35" s="1"/>
      <c r="Q35" s="1"/>
    </row>
    <row r="36" spans="13:17" x14ac:dyDescent="0.2">
      <c r="M36" s="1"/>
      <c r="N36" s="1"/>
      <c r="O36" s="1"/>
      <c r="P36" s="1"/>
      <c r="Q36" s="1"/>
    </row>
    <row r="37" spans="13:17" x14ac:dyDescent="0.2">
      <c r="M37" s="1"/>
      <c r="N37" s="1"/>
      <c r="O37" s="1"/>
      <c r="P37" s="1"/>
      <c r="Q37" s="1"/>
    </row>
    <row r="38" spans="13:17" x14ac:dyDescent="0.2">
      <c r="M38" s="1"/>
      <c r="N38" s="1"/>
      <c r="O38" s="1"/>
      <c r="P38" s="1"/>
      <c r="Q38" s="1"/>
    </row>
    <row r="39" spans="13:17" x14ac:dyDescent="0.2">
      <c r="M39" s="1"/>
      <c r="N39" s="1"/>
      <c r="O39" s="1"/>
      <c r="P39" s="1"/>
      <c r="Q39" s="1"/>
    </row>
    <row r="40" spans="13:17" x14ac:dyDescent="0.2">
      <c r="M40" s="1"/>
      <c r="N40" s="1"/>
      <c r="O40" s="1"/>
      <c r="P40" s="1"/>
      <c r="Q40" s="1"/>
    </row>
    <row r="41" spans="13:17" x14ac:dyDescent="0.2">
      <c r="M41" s="1"/>
      <c r="N41" s="1"/>
      <c r="O41" s="1"/>
      <c r="P41" s="1"/>
      <c r="Q41" s="1"/>
    </row>
    <row r="42" spans="13:17" x14ac:dyDescent="0.2">
      <c r="M42" s="1"/>
      <c r="N42" s="1"/>
      <c r="O42" s="1"/>
      <c r="P42" s="1"/>
      <c r="Q42" s="1"/>
    </row>
    <row r="43" spans="13:17" x14ac:dyDescent="0.2">
      <c r="M43" s="1"/>
      <c r="N43" s="1"/>
      <c r="O43" s="1"/>
      <c r="P43" s="1"/>
      <c r="Q43" s="1"/>
    </row>
    <row r="44" spans="13:17" x14ac:dyDescent="0.2">
      <c r="M44" s="1"/>
      <c r="N44" s="1"/>
      <c r="O44" s="1"/>
      <c r="P44" s="1"/>
      <c r="Q44" s="1"/>
    </row>
    <row r="45" spans="13:17" x14ac:dyDescent="0.2">
      <c r="M45" s="1"/>
      <c r="N45" s="1"/>
      <c r="O45" s="1"/>
      <c r="P45" s="1"/>
      <c r="Q45" s="1"/>
    </row>
    <row r="46" spans="13:17" x14ac:dyDescent="0.2">
      <c r="M46" s="1"/>
      <c r="N46" s="1"/>
      <c r="O46" s="1"/>
      <c r="P46" s="1"/>
      <c r="Q46" s="1"/>
    </row>
    <row r="47" spans="13:17" x14ac:dyDescent="0.2">
      <c r="M47" s="1"/>
      <c r="N47" s="1"/>
      <c r="O47" s="1"/>
      <c r="P47" s="1"/>
      <c r="Q47" s="1"/>
    </row>
    <row r="48" spans="13:17" x14ac:dyDescent="0.2">
      <c r="M48" s="1"/>
      <c r="N48" s="1"/>
      <c r="O48" s="1"/>
      <c r="P48" s="1"/>
      <c r="Q48" s="1"/>
    </row>
    <row r="49" spans="13:17" x14ac:dyDescent="0.2">
      <c r="M49" s="1"/>
      <c r="N49" s="1"/>
      <c r="O49" s="1"/>
      <c r="P49" s="1"/>
      <c r="Q49" s="1"/>
    </row>
    <row r="50" spans="13:17" x14ac:dyDescent="0.2">
      <c r="M50" s="1"/>
      <c r="N50" s="1"/>
      <c r="O50" s="1"/>
      <c r="P50" s="1"/>
      <c r="Q50" s="1"/>
    </row>
    <row r="51" spans="13:17" x14ac:dyDescent="0.2">
      <c r="M51" s="1"/>
      <c r="N51" s="1"/>
      <c r="O51" s="1"/>
      <c r="P51" s="1"/>
      <c r="Q51" s="1"/>
    </row>
    <row r="52" spans="13:17" x14ac:dyDescent="0.2">
      <c r="M52" s="1"/>
      <c r="N52" s="1"/>
      <c r="O52" s="1"/>
      <c r="P52" s="1"/>
      <c r="Q52" s="1"/>
    </row>
    <row r="53" spans="13:17" x14ac:dyDescent="0.2">
      <c r="M53" s="1"/>
      <c r="N53" s="1"/>
      <c r="O53" s="1"/>
      <c r="P53" s="1"/>
      <c r="Q53" s="1"/>
    </row>
    <row r="54" spans="13:17" x14ac:dyDescent="0.2">
      <c r="M54" s="1"/>
      <c r="N54" s="1"/>
      <c r="O54" s="1"/>
      <c r="P54" s="1"/>
      <c r="Q54" s="1"/>
    </row>
    <row r="55" spans="13:17" x14ac:dyDescent="0.2">
      <c r="M55" s="1"/>
      <c r="N55" s="1"/>
      <c r="O55" s="1"/>
      <c r="P55" s="1"/>
      <c r="Q55" s="1"/>
    </row>
    <row r="56" spans="13:17" x14ac:dyDescent="0.2">
      <c r="M56" s="1"/>
      <c r="N56" s="1"/>
      <c r="O56" s="1"/>
      <c r="P56" s="1"/>
      <c r="Q56" s="1"/>
    </row>
    <row r="57" spans="13:17" x14ac:dyDescent="0.2">
      <c r="M57" s="1"/>
      <c r="N57" s="1"/>
      <c r="O57" s="1"/>
      <c r="P57" s="1"/>
      <c r="Q57" s="1"/>
    </row>
  </sheetData>
  <mergeCells count="20">
    <mergeCell ref="A11:C11"/>
    <mergeCell ref="Q11:R11"/>
    <mergeCell ref="A8:A10"/>
    <mergeCell ref="R8:R10"/>
    <mergeCell ref="Q4:Q7"/>
    <mergeCell ref="R4:R7"/>
    <mergeCell ref="D5:F5"/>
    <mergeCell ref="G5:I5"/>
    <mergeCell ref="J5:L5"/>
    <mergeCell ref="M5:O5"/>
    <mergeCell ref="A1:R1"/>
    <mergeCell ref="A2:R2"/>
    <mergeCell ref="A4:A7"/>
    <mergeCell ref="B4:B7"/>
    <mergeCell ref="C4:C7"/>
    <mergeCell ref="D4:F4"/>
    <mergeCell ref="G4:I4"/>
    <mergeCell ref="J4:L4"/>
    <mergeCell ref="M4:O4"/>
    <mergeCell ref="P4:P7"/>
  </mergeCells>
  <printOptions horizontalCentered="1"/>
  <pageMargins left="0.643700787" right="0.643700787" top="0.78740157480314998" bottom="0.643700787" header="0.78740157480314998" footer="0.643700787"/>
  <pageSetup paperSize="9" scale="75" firstPageNumber="153" orientation="landscape" useFirstPageNumber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14" t="s">
        <v>1693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N70"/>
  <sheetViews>
    <sheetView rightToLeft="1" view="pageBreakPreview" zoomScaleNormal="75" zoomScaleSheetLayoutView="100" workbookViewId="0">
      <selection activeCell="B8" sqref="B8:M24"/>
    </sheetView>
  </sheetViews>
  <sheetFormatPr defaultColWidth="10.28515625" defaultRowHeight="12.75" x14ac:dyDescent="0.2"/>
  <cols>
    <col min="1" max="1" width="28.5703125" style="1" customWidth="1"/>
    <col min="2" max="4" width="7.85546875" style="1" customWidth="1"/>
    <col min="5" max="5" width="8.28515625" style="1" customWidth="1"/>
    <col min="6" max="6" width="8.42578125" style="1" customWidth="1"/>
    <col min="7" max="7" width="8.140625" style="1" customWidth="1"/>
    <col min="8" max="8" width="7.85546875" style="1" customWidth="1"/>
    <col min="9" max="9" width="8.42578125" style="1" customWidth="1"/>
    <col min="10" max="10" width="7.85546875" style="1" customWidth="1"/>
    <col min="11" max="11" width="8.5703125" style="128" customWidth="1"/>
    <col min="12" max="12" width="8.7109375" style="128" customWidth="1"/>
    <col min="13" max="13" width="8" style="128" customWidth="1"/>
    <col min="14" max="14" width="33.140625" style="1" customWidth="1"/>
    <col min="15" max="16384" width="10.28515625" style="1"/>
  </cols>
  <sheetData>
    <row r="1" spans="1:14" ht="25.5" customHeight="1" x14ac:dyDescent="0.2">
      <c r="A1" s="3235" t="s">
        <v>2436</v>
      </c>
      <c r="B1" s="3235"/>
      <c r="C1" s="3235"/>
      <c r="D1" s="3235"/>
      <c r="E1" s="3235"/>
      <c r="F1" s="3235"/>
      <c r="G1" s="3235"/>
      <c r="H1" s="3235"/>
      <c r="I1" s="3235"/>
      <c r="J1" s="3235"/>
      <c r="K1" s="3235"/>
      <c r="L1" s="3235"/>
      <c r="M1" s="3235"/>
      <c r="N1" s="3235"/>
    </row>
    <row r="2" spans="1:14" ht="37.5" customHeight="1" x14ac:dyDescent="0.2">
      <c r="A2" s="3416" t="s">
        <v>2437</v>
      </c>
      <c r="B2" s="3416"/>
      <c r="C2" s="3416"/>
      <c r="D2" s="3416"/>
      <c r="E2" s="3416"/>
      <c r="F2" s="3416"/>
      <c r="G2" s="3416"/>
      <c r="H2" s="3416"/>
      <c r="I2" s="3416"/>
      <c r="J2" s="3416"/>
      <c r="K2" s="3416"/>
      <c r="L2" s="3416"/>
      <c r="M2" s="3416"/>
      <c r="N2" s="3416"/>
    </row>
    <row r="3" spans="1:14" ht="24.75" customHeight="1" thickBot="1" x14ac:dyDescent="0.25">
      <c r="A3" s="120" t="s">
        <v>2204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1" t="s">
        <v>285</v>
      </c>
    </row>
    <row r="4" spans="1:14" ht="25.5" customHeight="1" thickTop="1" x14ac:dyDescent="0.2">
      <c r="A4" s="3191" t="s">
        <v>32</v>
      </c>
      <c r="B4" s="3194" t="s">
        <v>33</v>
      </c>
      <c r="C4" s="3194"/>
      <c r="D4" s="3194"/>
      <c r="E4" s="3194" t="s">
        <v>1</v>
      </c>
      <c r="F4" s="3194"/>
      <c r="G4" s="3194"/>
      <c r="H4" s="3194" t="s">
        <v>2</v>
      </c>
      <c r="I4" s="3194"/>
      <c r="J4" s="3194"/>
      <c r="K4" s="3194" t="s">
        <v>31</v>
      </c>
      <c r="L4" s="3194"/>
      <c r="M4" s="3194"/>
      <c r="N4" s="3195" t="s">
        <v>98</v>
      </c>
    </row>
    <row r="5" spans="1:14" s="122" customFormat="1" ht="23.25" customHeight="1" x14ac:dyDescent="0.25">
      <c r="A5" s="3192"/>
      <c r="B5" s="3187" t="s">
        <v>94</v>
      </c>
      <c r="C5" s="3187"/>
      <c r="D5" s="3187"/>
      <c r="E5" s="3187" t="s">
        <v>95</v>
      </c>
      <c r="F5" s="3187"/>
      <c r="G5" s="3187"/>
      <c r="H5" s="3187" t="s">
        <v>96</v>
      </c>
      <c r="I5" s="3187"/>
      <c r="J5" s="3187"/>
      <c r="K5" s="2827" t="s">
        <v>116</v>
      </c>
      <c r="L5" s="2827"/>
      <c r="M5" s="2827"/>
      <c r="N5" s="3196"/>
    </row>
    <row r="6" spans="1:14" ht="23.25" customHeight="1" x14ac:dyDescent="0.2">
      <c r="A6" s="3192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96"/>
    </row>
    <row r="7" spans="1:14" ht="23.25" customHeight="1" thickBot="1" x14ac:dyDescent="0.25">
      <c r="A7" s="3193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123" t="s">
        <v>181</v>
      </c>
      <c r="L7" s="123" t="s">
        <v>182</v>
      </c>
      <c r="M7" s="123" t="s">
        <v>183</v>
      </c>
      <c r="N7" s="3197"/>
    </row>
    <row r="8" spans="1:14" ht="21.75" customHeight="1" x14ac:dyDescent="0.2">
      <c r="A8" s="9" t="s">
        <v>34</v>
      </c>
      <c r="B8" s="2656">
        <v>6</v>
      </c>
      <c r="C8" s="2656">
        <v>11</v>
      </c>
      <c r="D8" s="2656">
        <v>17</v>
      </c>
      <c r="E8" s="2656">
        <v>6</v>
      </c>
      <c r="F8" s="2656">
        <v>17</v>
      </c>
      <c r="G8" s="2656">
        <v>23</v>
      </c>
      <c r="H8" s="2656">
        <v>0</v>
      </c>
      <c r="I8" s="2656">
        <v>4</v>
      </c>
      <c r="J8" s="2656">
        <v>4</v>
      </c>
      <c r="K8" s="2656">
        <f>SUM(H8,E8,B8)</f>
        <v>12</v>
      </c>
      <c r="L8" s="2656">
        <f t="shared" ref="L8:M23" si="0">SUM(I8,F8,C8)</f>
        <v>32</v>
      </c>
      <c r="M8" s="2656">
        <f t="shared" si="0"/>
        <v>44</v>
      </c>
      <c r="N8" s="124" t="s">
        <v>128</v>
      </c>
    </row>
    <row r="9" spans="1:14" ht="21.75" customHeight="1" x14ac:dyDescent="0.2">
      <c r="A9" s="1156" t="s">
        <v>429</v>
      </c>
      <c r="B9" s="12">
        <v>0</v>
      </c>
      <c r="C9" s="12">
        <v>0</v>
      </c>
      <c r="D9" s="12">
        <v>0</v>
      </c>
      <c r="E9" s="12">
        <v>5</v>
      </c>
      <c r="F9" s="12">
        <v>12</v>
      </c>
      <c r="G9" s="12">
        <v>17</v>
      </c>
      <c r="H9" s="12">
        <v>0</v>
      </c>
      <c r="I9" s="12">
        <v>0</v>
      </c>
      <c r="J9" s="12">
        <v>0</v>
      </c>
      <c r="K9" s="12">
        <f>SUM(H9,E9,B9)</f>
        <v>5</v>
      </c>
      <c r="L9" s="12">
        <f t="shared" ref="L9" si="1">SUM(I9,F9,C9)</f>
        <v>12</v>
      </c>
      <c r="M9" s="12">
        <f t="shared" ref="M9" si="2">SUM(J9,G9,D9)</f>
        <v>17</v>
      </c>
      <c r="N9" s="1154" t="s">
        <v>430</v>
      </c>
    </row>
    <row r="10" spans="1:14" ht="21.75" customHeight="1" x14ac:dyDescent="0.2">
      <c r="A10" s="1156" t="s">
        <v>51</v>
      </c>
      <c r="B10" s="12">
        <v>0</v>
      </c>
      <c r="C10" s="12">
        <v>0</v>
      </c>
      <c r="D10" s="12">
        <v>0</v>
      </c>
      <c r="E10" s="12">
        <v>14</v>
      </c>
      <c r="F10" s="12">
        <v>26</v>
      </c>
      <c r="G10" s="12">
        <v>40</v>
      </c>
      <c r="H10" s="12">
        <v>10</v>
      </c>
      <c r="I10" s="12">
        <v>8</v>
      </c>
      <c r="J10" s="12">
        <v>18</v>
      </c>
      <c r="K10" s="12">
        <f>SUM(H10,E10,B10)</f>
        <v>24</v>
      </c>
      <c r="L10" s="12">
        <f t="shared" si="0"/>
        <v>34</v>
      </c>
      <c r="M10" s="12">
        <f t="shared" si="0"/>
        <v>58</v>
      </c>
      <c r="N10" s="125" t="s">
        <v>100</v>
      </c>
    </row>
    <row r="11" spans="1:14" ht="21.75" customHeight="1" x14ac:dyDescent="0.2">
      <c r="A11" s="1156" t="s">
        <v>90</v>
      </c>
      <c r="B11" s="12">
        <v>0</v>
      </c>
      <c r="C11" s="12">
        <v>0</v>
      </c>
      <c r="D11" s="12">
        <v>0</v>
      </c>
      <c r="E11" s="12">
        <v>28</v>
      </c>
      <c r="F11" s="12">
        <v>44</v>
      </c>
      <c r="G11" s="12">
        <v>72</v>
      </c>
      <c r="H11" s="12">
        <v>29</v>
      </c>
      <c r="I11" s="12">
        <v>20</v>
      </c>
      <c r="J11" s="12">
        <v>49</v>
      </c>
      <c r="K11" s="12">
        <f t="shared" ref="K11:K20" si="3">SUM(H11,E11,B11)</f>
        <v>57</v>
      </c>
      <c r="L11" s="12">
        <f t="shared" si="0"/>
        <v>64</v>
      </c>
      <c r="M11" s="12">
        <f t="shared" si="0"/>
        <v>121</v>
      </c>
      <c r="N11" s="125" t="s">
        <v>286</v>
      </c>
    </row>
    <row r="12" spans="1:14" ht="21.75" customHeight="1" x14ac:dyDescent="0.2">
      <c r="A12" s="1156" t="s">
        <v>58</v>
      </c>
      <c r="B12" s="12">
        <v>1</v>
      </c>
      <c r="C12" s="12">
        <v>1</v>
      </c>
      <c r="D12" s="12">
        <v>2</v>
      </c>
      <c r="E12" s="12">
        <v>11</v>
      </c>
      <c r="F12" s="12">
        <v>8</v>
      </c>
      <c r="G12" s="12">
        <v>19</v>
      </c>
      <c r="H12" s="12">
        <v>2</v>
      </c>
      <c r="I12" s="12">
        <v>6</v>
      </c>
      <c r="J12" s="12">
        <v>8</v>
      </c>
      <c r="K12" s="12">
        <f t="shared" si="3"/>
        <v>14</v>
      </c>
      <c r="L12" s="12">
        <f t="shared" si="0"/>
        <v>15</v>
      </c>
      <c r="M12" s="12">
        <f t="shared" si="0"/>
        <v>29</v>
      </c>
      <c r="N12" s="125" t="s">
        <v>136</v>
      </c>
    </row>
    <row r="13" spans="1:14" ht="24" customHeight="1" x14ac:dyDescent="0.2">
      <c r="A13" s="1156" t="s">
        <v>37</v>
      </c>
      <c r="B13" s="12">
        <v>2</v>
      </c>
      <c r="C13" s="12">
        <v>6</v>
      </c>
      <c r="D13" s="12">
        <v>8</v>
      </c>
      <c r="E13" s="12">
        <v>34</v>
      </c>
      <c r="F13" s="12">
        <v>67</v>
      </c>
      <c r="G13" s="12">
        <v>101</v>
      </c>
      <c r="H13" s="12">
        <v>24</v>
      </c>
      <c r="I13" s="12">
        <v>30</v>
      </c>
      <c r="J13" s="12">
        <v>54</v>
      </c>
      <c r="K13" s="12">
        <f t="shared" si="3"/>
        <v>60</v>
      </c>
      <c r="L13" s="12">
        <f t="shared" si="0"/>
        <v>103</v>
      </c>
      <c r="M13" s="12">
        <f t="shared" si="0"/>
        <v>163</v>
      </c>
      <c r="N13" s="125" t="s">
        <v>125</v>
      </c>
    </row>
    <row r="14" spans="1:14" ht="36.75" customHeight="1" x14ac:dyDescent="0.2">
      <c r="A14" s="2056" t="s">
        <v>234</v>
      </c>
      <c r="B14" s="12">
        <v>0</v>
      </c>
      <c r="C14" s="12">
        <v>0</v>
      </c>
      <c r="D14" s="12">
        <v>0</v>
      </c>
      <c r="E14" s="12">
        <v>9</v>
      </c>
      <c r="F14" s="12">
        <v>13</v>
      </c>
      <c r="G14" s="12">
        <v>22</v>
      </c>
      <c r="H14" s="12">
        <v>0</v>
      </c>
      <c r="I14" s="12">
        <v>0</v>
      </c>
      <c r="J14" s="12">
        <v>0</v>
      </c>
      <c r="K14" s="12">
        <f>SUM(B14,E14,H14)</f>
        <v>9</v>
      </c>
      <c r="L14" s="12">
        <f t="shared" ref="L14:M14" si="4">SUM(C14,F14,I14)</f>
        <v>13</v>
      </c>
      <c r="M14" s="12">
        <f t="shared" si="4"/>
        <v>22</v>
      </c>
      <c r="N14" s="125" t="s">
        <v>2435</v>
      </c>
    </row>
    <row r="15" spans="1:14" ht="25.5" customHeight="1" x14ac:dyDescent="0.2">
      <c r="A15" s="1156" t="s">
        <v>38</v>
      </c>
      <c r="B15" s="12">
        <v>13</v>
      </c>
      <c r="C15" s="12">
        <v>5</v>
      </c>
      <c r="D15" s="12">
        <v>18</v>
      </c>
      <c r="E15" s="12">
        <v>27</v>
      </c>
      <c r="F15" s="12">
        <v>42</v>
      </c>
      <c r="G15" s="12">
        <v>69</v>
      </c>
      <c r="H15" s="12">
        <v>12</v>
      </c>
      <c r="I15" s="12">
        <v>3</v>
      </c>
      <c r="J15" s="12">
        <v>15</v>
      </c>
      <c r="K15" s="12">
        <f t="shared" si="3"/>
        <v>52</v>
      </c>
      <c r="L15" s="12">
        <f t="shared" si="0"/>
        <v>50</v>
      </c>
      <c r="M15" s="12">
        <f t="shared" si="0"/>
        <v>102</v>
      </c>
      <c r="N15" s="125" t="s">
        <v>160</v>
      </c>
    </row>
    <row r="16" spans="1:14" ht="33" customHeight="1" x14ac:dyDescent="0.2">
      <c r="A16" s="1156" t="s">
        <v>210</v>
      </c>
      <c r="B16" s="12">
        <v>0</v>
      </c>
      <c r="C16" s="12">
        <v>0</v>
      </c>
      <c r="D16" s="12">
        <v>0</v>
      </c>
      <c r="E16" s="12">
        <v>25</v>
      </c>
      <c r="F16" s="12">
        <v>50</v>
      </c>
      <c r="G16" s="12">
        <v>75</v>
      </c>
      <c r="H16" s="12">
        <v>22</v>
      </c>
      <c r="I16" s="12">
        <v>19</v>
      </c>
      <c r="J16" s="12">
        <v>41</v>
      </c>
      <c r="K16" s="12">
        <f t="shared" si="3"/>
        <v>47</v>
      </c>
      <c r="L16" s="12">
        <f t="shared" si="0"/>
        <v>69</v>
      </c>
      <c r="M16" s="12">
        <f t="shared" si="0"/>
        <v>116</v>
      </c>
      <c r="N16" s="125" t="s">
        <v>409</v>
      </c>
    </row>
    <row r="17" spans="1:14" ht="32.25" customHeight="1" x14ac:dyDescent="0.2">
      <c r="A17" s="1156" t="s">
        <v>212</v>
      </c>
      <c r="B17" s="12">
        <v>0</v>
      </c>
      <c r="C17" s="12">
        <v>0</v>
      </c>
      <c r="D17" s="12">
        <v>0</v>
      </c>
      <c r="E17" s="12">
        <v>25</v>
      </c>
      <c r="F17" s="12">
        <v>37</v>
      </c>
      <c r="G17" s="12">
        <v>62</v>
      </c>
      <c r="H17" s="12">
        <v>18</v>
      </c>
      <c r="I17" s="12">
        <v>13</v>
      </c>
      <c r="J17" s="12">
        <v>31</v>
      </c>
      <c r="K17" s="12">
        <f t="shared" si="3"/>
        <v>43</v>
      </c>
      <c r="L17" s="12">
        <f t="shared" si="0"/>
        <v>50</v>
      </c>
      <c r="M17" s="12">
        <f t="shared" si="0"/>
        <v>93</v>
      </c>
      <c r="N17" s="125" t="s">
        <v>224</v>
      </c>
    </row>
    <row r="18" spans="1:14" ht="24" customHeight="1" x14ac:dyDescent="0.2">
      <c r="A18" s="1156" t="s">
        <v>288</v>
      </c>
      <c r="B18" s="12">
        <v>0</v>
      </c>
      <c r="C18" s="12">
        <v>0</v>
      </c>
      <c r="D18" s="12">
        <v>0</v>
      </c>
      <c r="E18" s="12">
        <v>0</v>
      </c>
      <c r="F18" s="12">
        <v>6</v>
      </c>
      <c r="G18" s="12">
        <v>6</v>
      </c>
      <c r="H18" s="12">
        <v>1</v>
      </c>
      <c r="I18" s="12">
        <v>1</v>
      </c>
      <c r="J18" s="12">
        <v>2</v>
      </c>
      <c r="K18" s="12">
        <f t="shared" si="3"/>
        <v>1</v>
      </c>
      <c r="L18" s="12">
        <f t="shared" si="0"/>
        <v>7</v>
      </c>
      <c r="M18" s="12">
        <f t="shared" si="0"/>
        <v>8</v>
      </c>
      <c r="N18" s="125" t="s">
        <v>289</v>
      </c>
    </row>
    <row r="19" spans="1:14" ht="24" customHeight="1" x14ac:dyDescent="0.2">
      <c r="A19" s="1624" t="s">
        <v>2090</v>
      </c>
      <c r="B19" s="12">
        <v>0</v>
      </c>
      <c r="C19" s="12">
        <v>0</v>
      </c>
      <c r="D19" s="12">
        <v>0</v>
      </c>
      <c r="E19" s="12">
        <v>4</v>
      </c>
      <c r="F19" s="12">
        <v>8</v>
      </c>
      <c r="G19" s="12">
        <v>12</v>
      </c>
      <c r="H19" s="12">
        <v>0</v>
      </c>
      <c r="I19" s="12">
        <v>0</v>
      </c>
      <c r="J19" s="12">
        <v>0</v>
      </c>
      <c r="K19" s="12">
        <f t="shared" ref="K19" si="5">SUM(H19,E19,B19)</f>
        <v>4</v>
      </c>
      <c r="L19" s="12">
        <f t="shared" ref="L19" si="6">SUM(I19,F19,C19)</f>
        <v>8</v>
      </c>
      <c r="M19" s="12">
        <f t="shared" ref="M19" si="7">SUM(J19,G19,D19)</f>
        <v>12</v>
      </c>
      <c r="N19" s="125" t="s">
        <v>2184</v>
      </c>
    </row>
    <row r="20" spans="1:14" ht="21.75" customHeight="1" x14ac:dyDescent="0.2">
      <c r="A20" s="1156" t="s">
        <v>205</v>
      </c>
      <c r="B20" s="12">
        <v>0</v>
      </c>
      <c r="C20" s="12">
        <v>3</v>
      </c>
      <c r="D20" s="12">
        <v>3</v>
      </c>
      <c r="E20" s="12">
        <v>36</v>
      </c>
      <c r="F20" s="12">
        <v>38</v>
      </c>
      <c r="G20" s="12">
        <v>74</v>
      </c>
      <c r="H20" s="12">
        <v>23</v>
      </c>
      <c r="I20" s="12">
        <v>10</v>
      </c>
      <c r="J20" s="12">
        <v>33</v>
      </c>
      <c r="K20" s="12">
        <f t="shared" si="3"/>
        <v>59</v>
      </c>
      <c r="L20" s="12">
        <f t="shared" si="0"/>
        <v>51</v>
      </c>
      <c r="M20" s="12">
        <f t="shared" si="0"/>
        <v>110</v>
      </c>
      <c r="N20" s="125" t="s">
        <v>442</v>
      </c>
    </row>
    <row r="21" spans="1:14" ht="21.75" customHeight="1" x14ac:dyDescent="0.2">
      <c r="A21" s="1156" t="s">
        <v>40</v>
      </c>
      <c r="B21" s="12">
        <v>0</v>
      </c>
      <c r="C21" s="12">
        <v>0</v>
      </c>
      <c r="D21" s="12">
        <v>0</v>
      </c>
      <c r="E21" s="12">
        <v>14</v>
      </c>
      <c r="F21" s="12">
        <v>11</v>
      </c>
      <c r="G21" s="12">
        <v>25</v>
      </c>
      <c r="H21" s="12">
        <v>0</v>
      </c>
      <c r="I21" s="12">
        <v>0</v>
      </c>
      <c r="J21" s="12">
        <v>0</v>
      </c>
      <c r="K21" s="12">
        <f>SUM(H21,E21,B21)</f>
        <v>14</v>
      </c>
      <c r="L21" s="12">
        <f>SUM(I21,F21,C21)</f>
        <v>11</v>
      </c>
      <c r="M21" s="12">
        <f>SUM(J21,G21,D21)</f>
        <v>25</v>
      </c>
      <c r="N21" s="1155" t="s">
        <v>124</v>
      </c>
    </row>
    <row r="22" spans="1:14" ht="30" customHeight="1" x14ac:dyDescent="0.2">
      <c r="A22" s="1156" t="s">
        <v>201</v>
      </c>
      <c r="B22" s="12">
        <v>0</v>
      </c>
      <c r="C22" s="12">
        <v>0</v>
      </c>
      <c r="D22" s="12">
        <v>0</v>
      </c>
      <c r="E22" s="12">
        <v>14</v>
      </c>
      <c r="F22" s="12">
        <v>3</v>
      </c>
      <c r="G22" s="12">
        <v>17</v>
      </c>
      <c r="H22" s="12">
        <v>11</v>
      </c>
      <c r="I22" s="12">
        <v>1</v>
      </c>
      <c r="J22" s="12">
        <v>12</v>
      </c>
      <c r="K22" s="12">
        <f>SUM(H22,E22,B22)</f>
        <v>25</v>
      </c>
      <c r="L22" s="12">
        <f t="shared" si="0"/>
        <v>4</v>
      </c>
      <c r="M22" s="12">
        <f t="shared" si="0"/>
        <v>29</v>
      </c>
      <c r="N22" s="2073" t="s">
        <v>1853</v>
      </c>
    </row>
    <row r="23" spans="1:14" ht="21.75" customHeight="1" thickBot="1" x14ac:dyDescent="0.25">
      <c r="A23" s="11" t="s">
        <v>291</v>
      </c>
      <c r="B23" s="12">
        <v>0</v>
      </c>
      <c r="C23" s="12">
        <v>0</v>
      </c>
      <c r="D23" s="12">
        <v>0</v>
      </c>
      <c r="E23" s="12">
        <v>12</v>
      </c>
      <c r="F23" s="12">
        <v>11</v>
      </c>
      <c r="G23" s="12">
        <v>23</v>
      </c>
      <c r="H23" s="12">
        <v>14</v>
      </c>
      <c r="I23" s="12">
        <v>5</v>
      </c>
      <c r="J23" s="12">
        <v>19</v>
      </c>
      <c r="K23" s="12">
        <f>SUM(H23,E23,B23)</f>
        <v>26</v>
      </c>
      <c r="L23" s="12">
        <f t="shared" si="0"/>
        <v>16</v>
      </c>
      <c r="M23" s="12">
        <f t="shared" si="0"/>
        <v>42</v>
      </c>
      <c r="N23" s="125" t="s">
        <v>292</v>
      </c>
    </row>
    <row r="24" spans="1:14" ht="21.75" customHeight="1" thickBot="1" x14ac:dyDescent="0.25">
      <c r="A24" s="114" t="s">
        <v>87</v>
      </c>
      <c r="B24" s="2619">
        <f t="shared" ref="B24:M24" si="8">SUM(B8:B23)</f>
        <v>22</v>
      </c>
      <c r="C24" s="2619">
        <f t="shared" si="8"/>
        <v>26</v>
      </c>
      <c r="D24" s="2619">
        <f t="shared" si="8"/>
        <v>48</v>
      </c>
      <c r="E24" s="2619">
        <f t="shared" si="8"/>
        <v>264</v>
      </c>
      <c r="F24" s="2619">
        <f t="shared" si="8"/>
        <v>393</v>
      </c>
      <c r="G24" s="2619">
        <f t="shared" si="8"/>
        <v>657</v>
      </c>
      <c r="H24" s="2619">
        <f t="shared" si="8"/>
        <v>166</v>
      </c>
      <c r="I24" s="2619">
        <f t="shared" si="8"/>
        <v>120</v>
      </c>
      <c r="J24" s="2619">
        <f t="shared" si="8"/>
        <v>286</v>
      </c>
      <c r="K24" s="2619">
        <f t="shared" si="8"/>
        <v>452</v>
      </c>
      <c r="L24" s="2619">
        <f t="shared" si="8"/>
        <v>539</v>
      </c>
      <c r="M24" s="2619">
        <f t="shared" si="8"/>
        <v>991</v>
      </c>
      <c r="N24" s="127" t="s">
        <v>147</v>
      </c>
    </row>
    <row r="25" spans="1:14" ht="13.5" thickTop="1" x14ac:dyDescent="0.2">
      <c r="K25" s="1"/>
      <c r="L25" s="1"/>
      <c r="M25" s="1"/>
    </row>
    <row r="26" spans="1:14" x14ac:dyDescent="0.2">
      <c r="K26" s="1"/>
      <c r="L26" s="1"/>
      <c r="M26" s="1"/>
    </row>
    <row r="27" spans="1:14" x14ac:dyDescent="0.2">
      <c r="K27" s="1"/>
      <c r="L27" s="1"/>
      <c r="M27" s="1"/>
    </row>
    <row r="28" spans="1:14" x14ac:dyDescent="0.2">
      <c r="K28" s="1"/>
      <c r="L28" s="1"/>
      <c r="M28" s="1"/>
    </row>
    <row r="29" spans="1:14" x14ac:dyDescent="0.2">
      <c r="K29" s="1"/>
      <c r="L29" s="1"/>
      <c r="M29" s="1"/>
    </row>
    <row r="30" spans="1:14" x14ac:dyDescent="0.2">
      <c r="K30" s="1"/>
      <c r="L30" s="1"/>
      <c r="M30" s="1"/>
    </row>
    <row r="31" spans="1:14" x14ac:dyDescent="0.2">
      <c r="K31" s="1"/>
      <c r="L31" s="1"/>
      <c r="M31" s="1"/>
    </row>
    <row r="32" spans="1:14" x14ac:dyDescent="0.2">
      <c r="K32" s="1"/>
      <c r="L32" s="1"/>
      <c r="M32" s="1"/>
    </row>
    <row r="33" spans="11:13" x14ac:dyDescent="0.2">
      <c r="K33" s="1"/>
      <c r="L33" s="1"/>
      <c r="M33" s="1"/>
    </row>
    <row r="34" spans="11:13" x14ac:dyDescent="0.2">
      <c r="K34" s="1"/>
      <c r="L34" s="1"/>
      <c r="M34" s="1"/>
    </row>
    <row r="35" spans="11:13" x14ac:dyDescent="0.2">
      <c r="K35" s="1"/>
      <c r="L35" s="1"/>
      <c r="M35" s="1"/>
    </row>
    <row r="36" spans="11:13" x14ac:dyDescent="0.2">
      <c r="K36" s="1"/>
      <c r="L36" s="1"/>
      <c r="M36" s="1"/>
    </row>
    <row r="37" spans="11:13" x14ac:dyDescent="0.2">
      <c r="K37" s="1"/>
      <c r="L37" s="1"/>
      <c r="M37" s="1"/>
    </row>
    <row r="38" spans="11:13" x14ac:dyDescent="0.2">
      <c r="K38" s="1"/>
      <c r="L38" s="1"/>
      <c r="M38" s="1"/>
    </row>
    <row r="39" spans="11:13" x14ac:dyDescent="0.2">
      <c r="K39" s="1"/>
      <c r="L39" s="1"/>
      <c r="M39" s="1"/>
    </row>
    <row r="40" spans="11:13" x14ac:dyDescent="0.2">
      <c r="K40" s="1"/>
      <c r="L40" s="1"/>
      <c r="M40" s="1"/>
    </row>
    <row r="41" spans="11:13" x14ac:dyDescent="0.2">
      <c r="K41" s="1"/>
      <c r="L41" s="1"/>
      <c r="M41" s="1"/>
    </row>
    <row r="42" spans="11:13" x14ac:dyDescent="0.2">
      <c r="K42" s="1"/>
      <c r="L42" s="1"/>
      <c r="M42" s="1"/>
    </row>
    <row r="43" spans="11:13" x14ac:dyDescent="0.2">
      <c r="K43" s="1"/>
      <c r="L43" s="1"/>
      <c r="M43" s="1"/>
    </row>
    <row r="44" spans="11:13" x14ac:dyDescent="0.2">
      <c r="K44" s="1"/>
      <c r="L44" s="1"/>
      <c r="M44" s="1"/>
    </row>
    <row r="45" spans="11:13" x14ac:dyDescent="0.2">
      <c r="K45" s="1"/>
      <c r="L45" s="1"/>
      <c r="M45" s="1"/>
    </row>
    <row r="46" spans="11:13" x14ac:dyDescent="0.2">
      <c r="K46" s="1"/>
      <c r="L46" s="1"/>
      <c r="M46" s="1"/>
    </row>
    <row r="47" spans="11:13" x14ac:dyDescent="0.2">
      <c r="K47" s="1"/>
      <c r="L47" s="1"/>
      <c r="M47" s="1"/>
    </row>
    <row r="48" spans="11:13" x14ac:dyDescent="0.2">
      <c r="K48" s="1"/>
      <c r="L48" s="1"/>
      <c r="M48" s="1"/>
    </row>
    <row r="49" spans="11:13" x14ac:dyDescent="0.2">
      <c r="K49" s="1"/>
      <c r="L49" s="1"/>
      <c r="M49" s="1"/>
    </row>
    <row r="50" spans="11:13" x14ac:dyDescent="0.2">
      <c r="K50" s="1"/>
      <c r="L50" s="1"/>
      <c r="M50" s="1"/>
    </row>
    <row r="51" spans="11:13" x14ac:dyDescent="0.2">
      <c r="K51" s="1"/>
      <c r="L51" s="1"/>
      <c r="M51" s="1"/>
    </row>
    <row r="52" spans="11:13" x14ac:dyDescent="0.2">
      <c r="K52" s="1"/>
      <c r="L52" s="1"/>
      <c r="M52" s="1"/>
    </row>
    <row r="53" spans="11:13" x14ac:dyDescent="0.2">
      <c r="K53" s="1"/>
      <c r="L53" s="1"/>
      <c r="M53" s="1"/>
    </row>
    <row r="54" spans="11:13" x14ac:dyDescent="0.2">
      <c r="K54" s="1"/>
      <c r="L54" s="1"/>
      <c r="M54" s="1"/>
    </row>
    <row r="55" spans="11:13" x14ac:dyDescent="0.2">
      <c r="K55" s="1"/>
      <c r="L55" s="1"/>
      <c r="M55" s="1"/>
    </row>
    <row r="56" spans="11:13" x14ac:dyDescent="0.2">
      <c r="K56" s="1"/>
      <c r="L56" s="1"/>
      <c r="M56" s="1"/>
    </row>
    <row r="57" spans="11:13" x14ac:dyDescent="0.2">
      <c r="K57" s="1"/>
      <c r="L57" s="1"/>
      <c r="M57" s="1"/>
    </row>
    <row r="58" spans="11:13" x14ac:dyDescent="0.2">
      <c r="K58" s="1"/>
      <c r="L58" s="1"/>
      <c r="M58" s="1"/>
    </row>
    <row r="59" spans="11:13" x14ac:dyDescent="0.2">
      <c r="K59" s="1"/>
      <c r="L59" s="1"/>
      <c r="M59" s="1"/>
    </row>
    <row r="60" spans="11:13" x14ac:dyDescent="0.2">
      <c r="K60" s="1"/>
      <c r="L60" s="1"/>
      <c r="M60" s="1"/>
    </row>
    <row r="61" spans="11:13" x14ac:dyDescent="0.2">
      <c r="K61" s="1"/>
      <c r="L61" s="1"/>
      <c r="M61" s="1"/>
    </row>
    <row r="62" spans="11:13" x14ac:dyDescent="0.2">
      <c r="K62" s="1"/>
      <c r="L62" s="1"/>
      <c r="M62" s="1"/>
    </row>
    <row r="63" spans="11:13" x14ac:dyDescent="0.2">
      <c r="K63" s="1"/>
      <c r="L63" s="1"/>
      <c r="M63" s="1"/>
    </row>
    <row r="64" spans="11:13" x14ac:dyDescent="0.2">
      <c r="K64" s="1"/>
      <c r="L64" s="1"/>
      <c r="M64" s="1"/>
    </row>
    <row r="65" spans="11:13" x14ac:dyDescent="0.2">
      <c r="K65" s="1"/>
      <c r="L65" s="1"/>
      <c r="M65" s="1"/>
    </row>
    <row r="66" spans="11:13" x14ac:dyDescent="0.2">
      <c r="K66" s="1"/>
      <c r="L66" s="1"/>
      <c r="M66" s="1"/>
    </row>
    <row r="67" spans="11:13" x14ac:dyDescent="0.2">
      <c r="K67" s="1"/>
      <c r="L67" s="1"/>
      <c r="M67" s="1"/>
    </row>
    <row r="68" spans="11:13" x14ac:dyDescent="0.2">
      <c r="K68" s="1"/>
      <c r="L68" s="1"/>
      <c r="M68" s="1"/>
    </row>
    <row r="69" spans="11:13" x14ac:dyDescent="0.2">
      <c r="K69" s="1"/>
      <c r="L69" s="1"/>
      <c r="M69" s="1"/>
    </row>
    <row r="70" spans="11:13" x14ac:dyDescent="0.2">
      <c r="K70" s="1"/>
      <c r="L70" s="1"/>
      <c r="M70" s="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53" orientation="landscape" useFirstPageNumber="1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170"/>
  <sheetViews>
    <sheetView rightToLeft="1" view="pageBreakPreview" topLeftCell="A73" zoomScale="80" zoomScaleNormal="82" zoomScaleSheetLayoutView="80" workbookViewId="0">
      <selection activeCell="A66" sqref="A66:R96"/>
    </sheetView>
  </sheetViews>
  <sheetFormatPr defaultColWidth="10.28515625" defaultRowHeight="12.75" x14ac:dyDescent="0.2"/>
  <cols>
    <col min="1" max="1" width="14" style="1" customWidth="1"/>
    <col min="2" max="2" width="17.5703125" style="4" customWidth="1"/>
    <col min="3" max="3" width="19" style="1" customWidth="1"/>
    <col min="4" max="6" width="6.5703125" style="1" customWidth="1"/>
    <col min="7" max="12" width="7.28515625" style="1" customWidth="1"/>
    <col min="13" max="15" width="7.28515625" style="128" customWidth="1"/>
    <col min="16" max="16" width="20.85546875" style="1" customWidth="1"/>
    <col min="17" max="17" width="19.7109375" style="1" customWidth="1"/>
    <col min="18" max="18" width="16.85546875" style="4" customWidth="1"/>
    <col min="19" max="19" width="26.85546875" style="1" customWidth="1"/>
    <col min="20" max="16384" width="10.28515625" style="1"/>
  </cols>
  <sheetData>
    <row r="1" spans="1:19" ht="18" customHeight="1" x14ac:dyDescent="0.2">
      <c r="A1" s="3188" t="s">
        <v>2438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9" ht="18.75" customHeight="1" x14ac:dyDescent="0.2">
      <c r="A2" s="3235" t="s">
        <v>2439</v>
      </c>
      <c r="B2" s="3235"/>
      <c r="C2" s="3235"/>
      <c r="D2" s="3235"/>
      <c r="E2" s="3235"/>
      <c r="F2" s="3235"/>
      <c r="G2" s="3235"/>
      <c r="H2" s="3235"/>
      <c r="I2" s="3235"/>
      <c r="J2" s="3235"/>
      <c r="K2" s="3235"/>
      <c r="L2" s="3235"/>
      <c r="M2" s="3235"/>
      <c r="N2" s="3235"/>
      <c r="O2" s="3235"/>
      <c r="P2" s="3235"/>
      <c r="Q2" s="3235"/>
      <c r="R2" s="3235"/>
    </row>
    <row r="3" spans="1:19" ht="19.5" customHeight="1" thickBot="1" x14ac:dyDescent="0.25">
      <c r="A3" s="120" t="s">
        <v>1960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3236" t="s">
        <v>2205</v>
      </c>
      <c r="R3" s="3236"/>
    </row>
    <row r="4" spans="1:19" ht="17.25" customHeight="1" thickTop="1" x14ac:dyDescent="0.2">
      <c r="A4" s="3336" t="s">
        <v>44</v>
      </c>
      <c r="B4" s="3338" t="s">
        <v>86</v>
      </c>
      <c r="C4" s="3338" t="s">
        <v>45</v>
      </c>
      <c r="D4" s="3338" t="s">
        <v>33</v>
      </c>
      <c r="E4" s="3338"/>
      <c r="F4" s="3338"/>
      <c r="G4" s="3338" t="s">
        <v>1</v>
      </c>
      <c r="H4" s="3338"/>
      <c r="I4" s="3338"/>
      <c r="J4" s="3338" t="s">
        <v>2</v>
      </c>
      <c r="K4" s="3338"/>
      <c r="L4" s="3338"/>
      <c r="M4" s="3194" t="s">
        <v>31</v>
      </c>
      <c r="N4" s="3194"/>
      <c r="O4" s="3194"/>
      <c r="P4" s="3221" t="s">
        <v>99</v>
      </c>
      <c r="Q4" s="3221" t="s">
        <v>126</v>
      </c>
      <c r="R4" s="3218" t="s">
        <v>253</v>
      </c>
    </row>
    <row r="5" spans="1:19" ht="16.5" customHeight="1" x14ac:dyDescent="0.2">
      <c r="A5" s="3190"/>
      <c r="B5" s="3235"/>
      <c r="C5" s="3235"/>
      <c r="D5" s="3187" t="s">
        <v>94</v>
      </c>
      <c r="E5" s="3187"/>
      <c r="F5" s="3187"/>
      <c r="G5" s="3187" t="s">
        <v>95</v>
      </c>
      <c r="H5" s="3187"/>
      <c r="I5" s="3187"/>
      <c r="J5" s="3187" t="s">
        <v>96</v>
      </c>
      <c r="K5" s="3187"/>
      <c r="L5" s="3187"/>
      <c r="M5" s="2827" t="s">
        <v>116</v>
      </c>
      <c r="N5" s="2827"/>
      <c r="O5" s="2827"/>
      <c r="P5" s="3222"/>
      <c r="Q5" s="3222"/>
      <c r="R5" s="3219"/>
    </row>
    <row r="6" spans="1:19" ht="18" customHeight="1" x14ac:dyDescent="0.2">
      <c r="A6" s="3190"/>
      <c r="B6" s="3235"/>
      <c r="C6" s="3235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19"/>
    </row>
    <row r="7" spans="1:19" ht="17.25" customHeight="1" thickBot="1" x14ac:dyDescent="0.25">
      <c r="A7" s="3337"/>
      <c r="B7" s="3339"/>
      <c r="C7" s="333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123" t="s">
        <v>181</v>
      </c>
      <c r="N7" s="123" t="s">
        <v>182</v>
      </c>
      <c r="O7" s="123" t="s">
        <v>183</v>
      </c>
      <c r="P7" s="3223"/>
      <c r="Q7" s="3223"/>
      <c r="R7" s="3220"/>
    </row>
    <row r="8" spans="1:19" ht="19.5" customHeight="1" x14ac:dyDescent="0.25">
      <c r="A8" s="3245" t="s">
        <v>34</v>
      </c>
      <c r="B8" s="90" t="s">
        <v>314</v>
      </c>
      <c r="C8" s="90" t="s">
        <v>314</v>
      </c>
      <c r="D8" s="2639">
        <v>0</v>
      </c>
      <c r="E8" s="2639">
        <v>0</v>
      </c>
      <c r="F8" s="2639">
        <v>0</v>
      </c>
      <c r="G8" s="2639">
        <v>0</v>
      </c>
      <c r="H8" s="2639">
        <v>4</v>
      </c>
      <c r="I8" s="2639">
        <v>4</v>
      </c>
      <c r="J8" s="2639">
        <v>0</v>
      </c>
      <c r="K8" s="2639">
        <v>0</v>
      </c>
      <c r="L8" s="2639">
        <v>0</v>
      </c>
      <c r="M8" s="2639">
        <f>SUM(J8,G8,D8)</f>
        <v>0</v>
      </c>
      <c r="N8" s="2639">
        <f t="shared" ref="N8:O15" si="0">SUM(K8,H8,E8)</f>
        <v>4</v>
      </c>
      <c r="O8" s="2639">
        <f t="shared" si="0"/>
        <v>4</v>
      </c>
      <c r="P8" s="1157" t="s">
        <v>2440</v>
      </c>
      <c r="Q8" s="1157" t="s">
        <v>2440</v>
      </c>
      <c r="R8" s="3435" t="s">
        <v>128</v>
      </c>
      <c r="S8" s="138"/>
    </row>
    <row r="9" spans="1:19" ht="19.5" customHeight="1" x14ac:dyDescent="0.25">
      <c r="A9" s="3247"/>
      <c r="B9" s="692" t="s">
        <v>47</v>
      </c>
      <c r="C9" s="692" t="s">
        <v>47</v>
      </c>
      <c r="D9" s="2091">
        <v>0</v>
      </c>
      <c r="E9" s="2091">
        <v>0</v>
      </c>
      <c r="F9" s="2091">
        <v>0</v>
      </c>
      <c r="G9" s="2091">
        <v>0</v>
      </c>
      <c r="H9" s="2091">
        <v>1</v>
      </c>
      <c r="I9" s="2091">
        <v>1</v>
      </c>
      <c r="J9" s="2091">
        <v>0</v>
      </c>
      <c r="K9" s="2091">
        <v>0</v>
      </c>
      <c r="L9" s="2091">
        <v>0</v>
      </c>
      <c r="M9" s="2091">
        <f>SUM(J9,G9,D9)</f>
        <v>0</v>
      </c>
      <c r="N9" s="2091">
        <f t="shared" si="0"/>
        <v>1</v>
      </c>
      <c r="O9" s="2091">
        <f t="shared" si="0"/>
        <v>1</v>
      </c>
      <c r="P9" s="145" t="s">
        <v>129</v>
      </c>
      <c r="Q9" s="2070" t="s">
        <v>129</v>
      </c>
      <c r="R9" s="3369"/>
      <c r="S9" s="138"/>
    </row>
    <row r="10" spans="1:19" ht="27" customHeight="1" x14ac:dyDescent="0.25">
      <c r="A10" s="3247"/>
      <c r="B10" s="692" t="s">
        <v>299</v>
      </c>
      <c r="C10" s="692" t="s">
        <v>299</v>
      </c>
      <c r="D10" s="2091">
        <v>0</v>
      </c>
      <c r="E10" s="2091">
        <v>10</v>
      </c>
      <c r="F10" s="2091">
        <v>10</v>
      </c>
      <c r="G10" s="2091">
        <v>0</v>
      </c>
      <c r="H10" s="2091">
        <v>0</v>
      </c>
      <c r="I10" s="2091">
        <v>0</v>
      </c>
      <c r="J10" s="2091">
        <v>0</v>
      </c>
      <c r="K10" s="2091">
        <v>0</v>
      </c>
      <c r="L10" s="2091">
        <v>0</v>
      </c>
      <c r="M10" s="2091">
        <f t="shared" ref="M10:M15" si="1">SUM(J10,G10,D10)</f>
        <v>0</v>
      </c>
      <c r="N10" s="2091">
        <f t="shared" si="0"/>
        <v>10</v>
      </c>
      <c r="O10" s="2091">
        <f t="shared" si="0"/>
        <v>10</v>
      </c>
      <c r="P10" s="1158" t="s">
        <v>300</v>
      </c>
      <c r="Q10" s="148" t="s">
        <v>300</v>
      </c>
      <c r="R10" s="3369"/>
      <c r="S10" s="138"/>
    </row>
    <row r="11" spans="1:19" ht="21.75" customHeight="1" x14ac:dyDescent="0.25">
      <c r="A11" s="3247"/>
      <c r="B11" s="1223" t="s">
        <v>304</v>
      </c>
      <c r="C11" s="692" t="s">
        <v>304</v>
      </c>
      <c r="D11" s="2091">
        <v>0</v>
      </c>
      <c r="E11" s="2091">
        <v>0</v>
      </c>
      <c r="F11" s="2091">
        <v>0</v>
      </c>
      <c r="G11" s="2091">
        <v>1</v>
      </c>
      <c r="H11" s="2091">
        <v>2</v>
      </c>
      <c r="I11" s="2091">
        <v>3</v>
      </c>
      <c r="J11" s="2091">
        <v>0</v>
      </c>
      <c r="K11" s="2091">
        <v>0</v>
      </c>
      <c r="L11" s="2091">
        <v>0</v>
      </c>
      <c r="M11" s="2091">
        <f t="shared" ref="M11:O13" si="2">SUM(J11,G11,D11)</f>
        <v>1</v>
      </c>
      <c r="N11" s="2091">
        <f t="shared" si="2"/>
        <v>2</v>
      </c>
      <c r="O11" s="2091">
        <f t="shared" si="2"/>
        <v>3</v>
      </c>
      <c r="P11" s="1159" t="s">
        <v>305</v>
      </c>
      <c r="Q11" s="148" t="s">
        <v>305</v>
      </c>
      <c r="R11" s="3369"/>
      <c r="S11" s="138"/>
    </row>
    <row r="12" spans="1:19" ht="15.75" customHeight="1" x14ac:dyDescent="0.25">
      <c r="A12" s="3247"/>
      <c r="B12" s="1223" t="s">
        <v>306</v>
      </c>
      <c r="C12" s="1223" t="s">
        <v>307</v>
      </c>
      <c r="D12" s="2091">
        <v>0</v>
      </c>
      <c r="E12" s="2091">
        <v>0</v>
      </c>
      <c r="F12" s="2091">
        <v>0</v>
      </c>
      <c r="G12" s="2091">
        <v>3</v>
      </c>
      <c r="H12" s="2091">
        <v>0</v>
      </c>
      <c r="I12" s="2091">
        <v>3</v>
      </c>
      <c r="J12" s="2091">
        <v>0</v>
      </c>
      <c r="K12" s="2091">
        <v>0</v>
      </c>
      <c r="L12" s="2091">
        <v>0</v>
      </c>
      <c r="M12" s="2091">
        <f t="shared" si="2"/>
        <v>3</v>
      </c>
      <c r="N12" s="2091">
        <f t="shared" si="2"/>
        <v>0</v>
      </c>
      <c r="O12" s="2091">
        <f t="shared" si="2"/>
        <v>3</v>
      </c>
      <c r="P12" s="145" t="s">
        <v>308</v>
      </c>
      <c r="Q12" s="145" t="s">
        <v>308</v>
      </c>
      <c r="R12" s="3369"/>
      <c r="S12" s="139"/>
    </row>
    <row r="13" spans="1:19" ht="26.25" customHeight="1" x14ac:dyDescent="0.25">
      <c r="A13" s="3247"/>
      <c r="B13" s="3253" t="s">
        <v>309</v>
      </c>
      <c r="C13" s="692" t="s">
        <v>309</v>
      </c>
      <c r="D13" s="2091">
        <v>2</v>
      </c>
      <c r="E13" s="2091">
        <v>0</v>
      </c>
      <c r="F13" s="2091">
        <v>2</v>
      </c>
      <c r="G13" s="2091">
        <v>0</v>
      </c>
      <c r="H13" s="2091">
        <v>4</v>
      </c>
      <c r="I13" s="2091">
        <v>4</v>
      </c>
      <c r="J13" s="2091">
        <v>0</v>
      </c>
      <c r="K13" s="2091">
        <v>0</v>
      </c>
      <c r="L13" s="2091">
        <v>0</v>
      </c>
      <c r="M13" s="2091">
        <f t="shared" si="2"/>
        <v>2</v>
      </c>
      <c r="N13" s="2091">
        <f t="shared" si="2"/>
        <v>4</v>
      </c>
      <c r="O13" s="2091">
        <f t="shared" si="2"/>
        <v>6</v>
      </c>
      <c r="P13" s="148" t="s">
        <v>310</v>
      </c>
      <c r="Q13" s="3239" t="s">
        <v>310</v>
      </c>
      <c r="R13" s="3369"/>
      <c r="S13" s="139"/>
    </row>
    <row r="14" spans="1:19" ht="16.5" customHeight="1" x14ac:dyDescent="0.25">
      <c r="A14" s="3247"/>
      <c r="B14" s="3246"/>
      <c r="C14" s="683" t="s">
        <v>491</v>
      </c>
      <c r="D14" s="2091">
        <v>4</v>
      </c>
      <c r="E14" s="2091">
        <v>1</v>
      </c>
      <c r="F14" s="2091">
        <v>5</v>
      </c>
      <c r="G14" s="2091">
        <v>0</v>
      </c>
      <c r="H14" s="2091">
        <v>0</v>
      </c>
      <c r="I14" s="2091">
        <v>0</v>
      </c>
      <c r="J14" s="2091">
        <v>0</v>
      </c>
      <c r="K14" s="2091">
        <v>0</v>
      </c>
      <c r="L14" s="2091">
        <v>0</v>
      </c>
      <c r="M14" s="2091">
        <f t="shared" si="1"/>
        <v>4</v>
      </c>
      <c r="N14" s="2091">
        <f t="shared" si="0"/>
        <v>1</v>
      </c>
      <c r="O14" s="2091">
        <f t="shared" si="0"/>
        <v>5</v>
      </c>
      <c r="P14" s="1386" t="s">
        <v>1860</v>
      </c>
      <c r="Q14" s="3200"/>
      <c r="R14" s="3369"/>
      <c r="S14" s="138"/>
    </row>
    <row r="15" spans="1:19" ht="17.25" customHeight="1" x14ac:dyDescent="0.25">
      <c r="A15" s="3247"/>
      <c r="B15" s="692" t="s">
        <v>311</v>
      </c>
      <c r="C15" s="692" t="s">
        <v>410</v>
      </c>
      <c r="D15" s="2091">
        <v>0</v>
      </c>
      <c r="E15" s="2091">
        <v>0</v>
      </c>
      <c r="F15" s="2091">
        <v>0</v>
      </c>
      <c r="G15" s="2091">
        <v>2</v>
      </c>
      <c r="H15" s="2091">
        <v>6</v>
      </c>
      <c r="I15" s="2091">
        <v>8</v>
      </c>
      <c r="J15" s="2091">
        <v>0</v>
      </c>
      <c r="K15" s="2091">
        <v>4</v>
      </c>
      <c r="L15" s="2091">
        <v>4</v>
      </c>
      <c r="M15" s="2091">
        <f t="shared" si="1"/>
        <v>2</v>
      </c>
      <c r="N15" s="2091">
        <f t="shared" si="0"/>
        <v>10</v>
      </c>
      <c r="O15" s="2091">
        <f t="shared" si="0"/>
        <v>12</v>
      </c>
      <c r="P15" s="1158" t="s">
        <v>312</v>
      </c>
      <c r="Q15" s="148" t="s">
        <v>313</v>
      </c>
      <c r="R15" s="3369"/>
      <c r="S15" s="138"/>
    </row>
    <row r="16" spans="1:19" ht="16.5" customHeight="1" x14ac:dyDescent="0.2">
      <c r="A16" s="3247" t="s">
        <v>92</v>
      </c>
      <c r="B16" s="3247"/>
      <c r="C16" s="3247"/>
      <c r="D16" s="2091">
        <f t="shared" ref="D16:L16" si="3">SUM(D8:D15)</f>
        <v>6</v>
      </c>
      <c r="E16" s="2091">
        <f t="shared" si="3"/>
        <v>11</v>
      </c>
      <c r="F16" s="2091">
        <f t="shared" si="3"/>
        <v>17</v>
      </c>
      <c r="G16" s="2091">
        <f t="shared" si="3"/>
        <v>6</v>
      </c>
      <c r="H16" s="2091">
        <f t="shared" si="3"/>
        <v>17</v>
      </c>
      <c r="I16" s="2091">
        <f t="shared" si="3"/>
        <v>23</v>
      </c>
      <c r="J16" s="2091">
        <f t="shared" si="3"/>
        <v>0</v>
      </c>
      <c r="K16" s="2091">
        <f t="shared" si="3"/>
        <v>4</v>
      </c>
      <c r="L16" s="2091">
        <f t="shared" si="3"/>
        <v>4</v>
      </c>
      <c r="M16" s="2091">
        <f t="shared" ref="M16" si="4">SUM(J16,G16,D16)</f>
        <v>12</v>
      </c>
      <c r="N16" s="2091">
        <f t="shared" ref="N16" si="5">SUM(K16,H16,E16)</f>
        <v>32</v>
      </c>
      <c r="O16" s="2091">
        <f t="shared" ref="O16" si="6">SUM(L16,I16,F16)</f>
        <v>44</v>
      </c>
      <c r="P16" s="3369" t="s">
        <v>130</v>
      </c>
      <c r="Q16" s="3369"/>
      <c r="R16" s="3369"/>
    </row>
    <row r="17" spans="1:18" ht="18" customHeight="1" x14ac:dyDescent="0.2">
      <c r="A17" s="912" t="s">
        <v>429</v>
      </c>
      <c r="B17" s="913"/>
      <c r="C17" s="913"/>
      <c r="D17" s="2091">
        <v>0</v>
      </c>
      <c r="E17" s="2091">
        <v>0</v>
      </c>
      <c r="F17" s="2091">
        <v>0</v>
      </c>
      <c r="G17" s="2091">
        <v>5</v>
      </c>
      <c r="H17" s="2091">
        <v>12</v>
      </c>
      <c r="I17" s="2091">
        <v>17</v>
      </c>
      <c r="J17" s="2091">
        <v>0</v>
      </c>
      <c r="K17" s="2091">
        <v>0</v>
      </c>
      <c r="L17" s="2091">
        <v>0</v>
      </c>
      <c r="M17" s="2091">
        <f t="shared" ref="M17" si="7">SUM(J17,G17,D17)</f>
        <v>5</v>
      </c>
      <c r="N17" s="2091">
        <f t="shared" ref="N17" si="8">SUM(K17,H17,E17)</f>
        <v>12</v>
      </c>
      <c r="O17" s="2091">
        <f t="shared" ref="O17" si="9">SUM(L17,I17,F17)</f>
        <v>17</v>
      </c>
      <c r="P17" s="915"/>
      <c r="Q17" s="915"/>
      <c r="R17" s="1309" t="s">
        <v>430</v>
      </c>
    </row>
    <row r="18" spans="1:18" ht="15.75" customHeight="1" x14ac:dyDescent="0.2">
      <c r="A18" s="3253" t="s">
        <v>51</v>
      </c>
      <c r="B18" s="3253" t="s">
        <v>52</v>
      </c>
      <c r="C18" s="683" t="s">
        <v>52</v>
      </c>
      <c r="D18" s="2091">
        <v>0</v>
      </c>
      <c r="E18" s="2091">
        <v>0</v>
      </c>
      <c r="F18" s="2091">
        <v>0</v>
      </c>
      <c r="G18" s="2091">
        <v>0</v>
      </c>
      <c r="H18" s="2091">
        <v>0</v>
      </c>
      <c r="I18" s="2091">
        <v>0</v>
      </c>
      <c r="J18" s="2091">
        <v>5</v>
      </c>
      <c r="K18" s="2091">
        <v>2</v>
      </c>
      <c r="L18" s="2091">
        <v>7</v>
      </c>
      <c r="M18" s="2091">
        <f t="shared" ref="M18:M21" si="10">SUM(J18,G18,D18)</f>
        <v>5</v>
      </c>
      <c r="N18" s="2091">
        <f t="shared" ref="N18:N21" si="11">SUM(K18,H18,E18)</f>
        <v>2</v>
      </c>
      <c r="O18" s="2091">
        <f t="shared" ref="O18:O21" si="12">SUM(L18,I18,F18)</f>
        <v>7</v>
      </c>
      <c r="P18" s="1782" t="s">
        <v>132</v>
      </c>
      <c r="Q18" s="3430" t="s">
        <v>132</v>
      </c>
      <c r="R18" s="3253" t="s">
        <v>100</v>
      </c>
    </row>
    <row r="19" spans="1:18" ht="15.75" customHeight="1" x14ac:dyDescent="0.2">
      <c r="A19" s="3224"/>
      <c r="B19" s="3224"/>
      <c r="C19" s="2091" t="s">
        <v>1058</v>
      </c>
      <c r="D19" s="2091">
        <v>0</v>
      </c>
      <c r="E19" s="2091">
        <v>0</v>
      </c>
      <c r="F19" s="2091">
        <v>0</v>
      </c>
      <c r="G19" s="2091">
        <v>2</v>
      </c>
      <c r="H19" s="2091">
        <v>1</v>
      </c>
      <c r="I19" s="2091">
        <v>3</v>
      </c>
      <c r="J19" s="2091">
        <v>0</v>
      </c>
      <c r="K19" s="2091">
        <v>0</v>
      </c>
      <c r="L19" s="2091">
        <v>0</v>
      </c>
      <c r="M19" s="2091">
        <f t="shared" si="10"/>
        <v>2</v>
      </c>
      <c r="N19" s="2091">
        <f t="shared" si="11"/>
        <v>1</v>
      </c>
      <c r="O19" s="2091">
        <f t="shared" si="12"/>
        <v>3</v>
      </c>
      <c r="P19" s="1246" t="s">
        <v>318</v>
      </c>
      <c r="Q19" s="3431"/>
      <c r="R19" s="3224"/>
    </row>
    <row r="20" spans="1:18" ht="30" customHeight="1" x14ac:dyDescent="0.2">
      <c r="A20" s="3224"/>
      <c r="B20" s="3246"/>
      <c r="C20" s="1223" t="s">
        <v>316</v>
      </c>
      <c r="D20" s="2091">
        <v>0</v>
      </c>
      <c r="E20" s="2091">
        <v>0</v>
      </c>
      <c r="F20" s="2091">
        <v>0</v>
      </c>
      <c r="G20" s="2091">
        <v>3</v>
      </c>
      <c r="H20" s="2091">
        <v>6</v>
      </c>
      <c r="I20" s="2091">
        <v>9</v>
      </c>
      <c r="J20" s="2091">
        <v>0</v>
      </c>
      <c r="K20" s="2091">
        <v>0</v>
      </c>
      <c r="L20" s="2091">
        <v>0</v>
      </c>
      <c r="M20" s="2091">
        <f t="shared" si="10"/>
        <v>3</v>
      </c>
      <c r="N20" s="2091">
        <f t="shared" si="11"/>
        <v>6</v>
      </c>
      <c r="O20" s="2091">
        <f t="shared" si="12"/>
        <v>9</v>
      </c>
      <c r="P20" s="1771" t="s">
        <v>317</v>
      </c>
      <c r="Q20" s="3431"/>
      <c r="R20" s="3224"/>
    </row>
    <row r="21" spans="1:18" ht="16.5" customHeight="1" x14ac:dyDescent="0.2">
      <c r="A21" s="3224"/>
      <c r="B21" s="3247" t="s">
        <v>46</v>
      </c>
      <c r="C21" s="3247"/>
      <c r="D21" s="2091">
        <f>SUM(D18:D20)</f>
        <v>0</v>
      </c>
      <c r="E21" s="2091">
        <f t="shared" ref="E21:L21" si="13">SUM(E18:E20)</f>
        <v>0</v>
      </c>
      <c r="F21" s="2091">
        <f t="shared" si="13"/>
        <v>0</v>
      </c>
      <c r="G21" s="2091">
        <f t="shared" si="13"/>
        <v>5</v>
      </c>
      <c r="H21" s="2091">
        <f t="shared" si="13"/>
        <v>7</v>
      </c>
      <c r="I21" s="2091">
        <f t="shared" si="13"/>
        <v>12</v>
      </c>
      <c r="J21" s="2091">
        <f t="shared" si="13"/>
        <v>5</v>
      </c>
      <c r="K21" s="2091">
        <f t="shared" si="13"/>
        <v>2</v>
      </c>
      <c r="L21" s="2091">
        <f t="shared" si="13"/>
        <v>7</v>
      </c>
      <c r="M21" s="2091">
        <f t="shared" si="10"/>
        <v>10</v>
      </c>
      <c r="N21" s="2091">
        <f t="shared" si="11"/>
        <v>9</v>
      </c>
      <c r="O21" s="2091">
        <f t="shared" si="12"/>
        <v>19</v>
      </c>
      <c r="P21" s="3075" t="s">
        <v>133</v>
      </c>
      <c r="Q21" s="3075"/>
      <c r="R21" s="3224"/>
    </row>
    <row r="22" spans="1:18" ht="30" customHeight="1" x14ac:dyDescent="0.2">
      <c r="A22" s="3224"/>
      <c r="B22" s="1156" t="s">
        <v>89</v>
      </c>
      <c r="C22" s="1156" t="s">
        <v>370</v>
      </c>
      <c r="D22" s="2091">
        <v>0</v>
      </c>
      <c r="E22" s="2091">
        <v>0</v>
      </c>
      <c r="F22" s="2091">
        <v>0</v>
      </c>
      <c r="G22" s="2091">
        <v>6</v>
      </c>
      <c r="H22" s="2091">
        <v>6</v>
      </c>
      <c r="I22" s="2091">
        <v>12</v>
      </c>
      <c r="J22" s="2091">
        <v>2</v>
      </c>
      <c r="K22" s="2091">
        <v>3</v>
      </c>
      <c r="L22" s="2091">
        <v>5</v>
      </c>
      <c r="M22" s="2091">
        <f t="shared" ref="M22:O22" si="14">SUM(J22,G22,D22)</f>
        <v>8</v>
      </c>
      <c r="N22" s="2091">
        <f t="shared" si="14"/>
        <v>9</v>
      </c>
      <c r="O22" s="2091">
        <f t="shared" si="14"/>
        <v>17</v>
      </c>
      <c r="P22" s="145" t="s">
        <v>236</v>
      </c>
      <c r="Q22" s="145" t="s">
        <v>319</v>
      </c>
      <c r="R22" s="3224"/>
    </row>
    <row r="23" spans="1:18" ht="29.25" customHeight="1" x14ac:dyDescent="0.2">
      <c r="A23" s="3224"/>
      <c r="B23" s="2" t="s">
        <v>320</v>
      </c>
      <c r="C23" s="2" t="s">
        <v>370</v>
      </c>
      <c r="D23" s="2091">
        <v>0</v>
      </c>
      <c r="E23" s="2091">
        <v>0</v>
      </c>
      <c r="F23" s="2091">
        <v>0</v>
      </c>
      <c r="G23" s="2626">
        <v>3</v>
      </c>
      <c r="H23" s="2626">
        <v>5</v>
      </c>
      <c r="I23" s="2626">
        <v>8</v>
      </c>
      <c r="J23" s="2626">
        <v>3</v>
      </c>
      <c r="K23" s="2626">
        <v>3</v>
      </c>
      <c r="L23" s="2626">
        <v>6</v>
      </c>
      <c r="M23" s="2091">
        <f t="shared" ref="M23:M24" si="15">SUM(J23,G23,D23)</f>
        <v>6</v>
      </c>
      <c r="N23" s="2091">
        <f t="shared" ref="N23:N24" si="16">SUM(K23,H23,E23)</f>
        <v>8</v>
      </c>
      <c r="O23" s="2091">
        <f t="shared" ref="O23:O24" si="17">SUM(L23,I23,F23)</f>
        <v>14</v>
      </c>
      <c r="P23" s="1160" t="s">
        <v>236</v>
      </c>
      <c r="Q23" s="1160" t="s">
        <v>321</v>
      </c>
      <c r="R23" s="3224"/>
    </row>
    <row r="24" spans="1:18" ht="29.25" customHeight="1" x14ac:dyDescent="0.2">
      <c r="A24" s="3246"/>
      <c r="B24" s="2071" t="s">
        <v>582</v>
      </c>
      <c r="C24" s="2071"/>
      <c r="D24" s="2091">
        <v>0</v>
      </c>
      <c r="E24" s="2091">
        <v>0</v>
      </c>
      <c r="F24" s="2091">
        <v>0</v>
      </c>
      <c r="G24" s="2626">
        <v>0</v>
      </c>
      <c r="H24" s="2626">
        <v>8</v>
      </c>
      <c r="I24" s="2626">
        <v>8</v>
      </c>
      <c r="J24" s="2626">
        <v>0</v>
      </c>
      <c r="K24" s="2626">
        <v>0</v>
      </c>
      <c r="L24" s="2626">
        <v>0</v>
      </c>
      <c r="M24" s="2091">
        <f t="shared" si="15"/>
        <v>0</v>
      </c>
      <c r="N24" s="2091">
        <f t="shared" si="16"/>
        <v>8</v>
      </c>
      <c r="O24" s="2091">
        <f t="shared" si="17"/>
        <v>8</v>
      </c>
      <c r="P24" s="1160"/>
      <c r="Q24" s="1160" t="s">
        <v>1875</v>
      </c>
      <c r="R24" s="3246"/>
    </row>
    <row r="25" spans="1:18" ht="16.5" customHeight="1" x14ac:dyDescent="0.2">
      <c r="A25" s="3253" t="s">
        <v>92</v>
      </c>
      <c r="B25" s="3253"/>
      <c r="C25" s="3253"/>
      <c r="D25" s="2626">
        <f>SUM(D22:D24,D21)</f>
        <v>0</v>
      </c>
      <c r="E25" s="2626">
        <f t="shared" ref="E25:O25" si="18">SUM(E22:E24,E21)</f>
        <v>0</v>
      </c>
      <c r="F25" s="2626">
        <f t="shared" si="18"/>
        <v>0</v>
      </c>
      <c r="G25" s="2626">
        <f t="shared" si="18"/>
        <v>14</v>
      </c>
      <c r="H25" s="2626">
        <f t="shared" si="18"/>
        <v>26</v>
      </c>
      <c r="I25" s="2626">
        <f t="shared" si="18"/>
        <v>40</v>
      </c>
      <c r="J25" s="2626">
        <f t="shared" si="18"/>
        <v>10</v>
      </c>
      <c r="K25" s="2626">
        <f t="shared" si="18"/>
        <v>8</v>
      </c>
      <c r="L25" s="2626">
        <f t="shared" si="18"/>
        <v>18</v>
      </c>
      <c r="M25" s="2626">
        <f t="shared" si="18"/>
        <v>24</v>
      </c>
      <c r="N25" s="2626">
        <f t="shared" si="18"/>
        <v>34</v>
      </c>
      <c r="O25" s="2626">
        <f t="shared" si="18"/>
        <v>58</v>
      </c>
      <c r="P25" s="3430" t="s">
        <v>130</v>
      </c>
      <c r="Q25" s="3430"/>
      <c r="R25" s="3430"/>
    </row>
    <row r="26" spans="1:18" ht="42" customHeight="1" x14ac:dyDescent="0.2">
      <c r="A26" s="3247" t="s">
        <v>90</v>
      </c>
      <c r="B26" s="736" t="s">
        <v>54</v>
      </c>
      <c r="C26" s="913"/>
      <c r="D26" s="2626">
        <v>0</v>
      </c>
      <c r="E26" s="2626">
        <v>0</v>
      </c>
      <c r="F26" s="2626">
        <v>0</v>
      </c>
      <c r="G26" s="2091">
        <v>4</v>
      </c>
      <c r="H26" s="2091">
        <v>12</v>
      </c>
      <c r="I26" s="2091">
        <v>16</v>
      </c>
      <c r="J26" s="2091">
        <v>5</v>
      </c>
      <c r="K26" s="2091">
        <v>4</v>
      </c>
      <c r="L26" s="2091">
        <v>9</v>
      </c>
      <c r="M26" s="2091">
        <f>SUM(J26,G26,D26)</f>
        <v>9</v>
      </c>
      <c r="N26" s="2091">
        <f t="shared" ref="N26:O32" si="19">SUM(K26,H26,E26)</f>
        <v>16</v>
      </c>
      <c r="O26" s="2091">
        <f t="shared" si="19"/>
        <v>25</v>
      </c>
      <c r="P26" s="1246"/>
      <c r="Q26" s="1246" t="s">
        <v>258</v>
      </c>
      <c r="R26" s="3369" t="s">
        <v>123</v>
      </c>
    </row>
    <row r="27" spans="1:18" ht="32.25" customHeight="1" x14ac:dyDescent="0.2">
      <c r="A27" s="3247"/>
      <c r="B27" s="736" t="s">
        <v>324</v>
      </c>
      <c r="C27" s="913"/>
      <c r="D27" s="2626">
        <v>0</v>
      </c>
      <c r="E27" s="2626">
        <v>0</v>
      </c>
      <c r="F27" s="2626">
        <v>0</v>
      </c>
      <c r="G27" s="2091">
        <v>7</v>
      </c>
      <c r="H27" s="2091">
        <v>1</v>
      </c>
      <c r="I27" s="2091">
        <v>8</v>
      </c>
      <c r="J27" s="2091">
        <v>5</v>
      </c>
      <c r="K27" s="2091">
        <v>0</v>
      </c>
      <c r="L27" s="2091">
        <v>5</v>
      </c>
      <c r="M27" s="2091">
        <f>SUM(J27,G27,D27)</f>
        <v>12</v>
      </c>
      <c r="N27" s="2091">
        <f t="shared" si="19"/>
        <v>1</v>
      </c>
      <c r="O27" s="2091">
        <f t="shared" si="19"/>
        <v>13</v>
      </c>
      <c r="P27" s="1246"/>
      <c r="Q27" s="1246" t="s">
        <v>325</v>
      </c>
      <c r="R27" s="3369"/>
    </row>
    <row r="28" spans="1:18" ht="17.25" customHeight="1" x14ac:dyDescent="0.2">
      <c r="A28" s="3247"/>
      <c r="B28" s="1140" t="s">
        <v>326</v>
      </c>
      <c r="C28" s="912"/>
      <c r="D28" s="2626">
        <v>0</v>
      </c>
      <c r="E28" s="2626">
        <v>0</v>
      </c>
      <c r="F28" s="2626">
        <v>0</v>
      </c>
      <c r="G28" s="2091">
        <v>3</v>
      </c>
      <c r="H28" s="2091">
        <v>7</v>
      </c>
      <c r="I28" s="2091">
        <v>10</v>
      </c>
      <c r="J28" s="2091">
        <v>5</v>
      </c>
      <c r="K28" s="2091">
        <v>4</v>
      </c>
      <c r="L28" s="2091">
        <v>9</v>
      </c>
      <c r="M28" s="2091">
        <f t="shared" ref="M28:M32" si="20">SUM(J28,G28,D28)</f>
        <v>8</v>
      </c>
      <c r="N28" s="2091">
        <f t="shared" si="19"/>
        <v>11</v>
      </c>
      <c r="O28" s="2091">
        <f t="shared" si="19"/>
        <v>19</v>
      </c>
      <c r="P28" s="145"/>
      <c r="Q28" s="145" t="s">
        <v>327</v>
      </c>
      <c r="R28" s="3369"/>
    </row>
    <row r="29" spans="1:18" ht="17.25" customHeight="1" x14ac:dyDescent="0.2">
      <c r="A29" s="3247"/>
      <c r="B29" s="1140" t="s">
        <v>328</v>
      </c>
      <c r="C29" s="912"/>
      <c r="D29" s="2626">
        <v>0</v>
      </c>
      <c r="E29" s="2626">
        <v>0</v>
      </c>
      <c r="F29" s="2626">
        <v>0</v>
      </c>
      <c r="G29" s="2091">
        <v>2</v>
      </c>
      <c r="H29" s="2091">
        <v>7</v>
      </c>
      <c r="I29" s="2091">
        <v>9</v>
      </c>
      <c r="J29" s="2091">
        <v>4</v>
      </c>
      <c r="K29" s="2091">
        <v>5</v>
      </c>
      <c r="L29" s="2091">
        <v>9</v>
      </c>
      <c r="M29" s="2091">
        <f t="shared" si="20"/>
        <v>6</v>
      </c>
      <c r="N29" s="2091">
        <f t="shared" si="19"/>
        <v>12</v>
      </c>
      <c r="O29" s="2091">
        <f t="shared" si="19"/>
        <v>18</v>
      </c>
      <c r="P29" s="145"/>
      <c r="Q29" s="145" t="s">
        <v>329</v>
      </c>
      <c r="R29" s="3369"/>
    </row>
    <row r="30" spans="1:18" ht="17.25" customHeight="1" x14ac:dyDescent="0.2">
      <c r="A30" s="3247"/>
      <c r="B30" s="1156" t="s">
        <v>330</v>
      </c>
      <c r="C30" s="913"/>
      <c r="D30" s="2626">
        <v>0</v>
      </c>
      <c r="E30" s="2626">
        <v>0</v>
      </c>
      <c r="F30" s="2626">
        <v>0</v>
      </c>
      <c r="G30" s="2091">
        <v>4</v>
      </c>
      <c r="H30" s="2091">
        <v>7</v>
      </c>
      <c r="I30" s="2091">
        <v>11</v>
      </c>
      <c r="J30" s="2091">
        <v>3</v>
      </c>
      <c r="K30" s="2091">
        <v>2</v>
      </c>
      <c r="L30" s="2091">
        <v>5</v>
      </c>
      <c r="M30" s="2091">
        <f t="shared" si="20"/>
        <v>7</v>
      </c>
      <c r="N30" s="2091">
        <f t="shared" si="19"/>
        <v>9</v>
      </c>
      <c r="O30" s="2091">
        <f t="shared" si="19"/>
        <v>16</v>
      </c>
      <c r="P30" s="3429" t="s">
        <v>135</v>
      </c>
      <c r="Q30" s="3429"/>
      <c r="R30" s="3369"/>
    </row>
    <row r="31" spans="1:18" ht="18" customHeight="1" x14ac:dyDescent="0.2">
      <c r="A31" s="3247"/>
      <c r="B31" s="1140" t="s">
        <v>331</v>
      </c>
      <c r="C31" s="912"/>
      <c r="D31" s="2626">
        <v>0</v>
      </c>
      <c r="E31" s="2626">
        <v>0</v>
      </c>
      <c r="F31" s="2626">
        <v>0</v>
      </c>
      <c r="G31" s="2091">
        <v>6</v>
      </c>
      <c r="H31" s="2091">
        <v>6</v>
      </c>
      <c r="I31" s="2091">
        <v>12</v>
      </c>
      <c r="J31" s="2091">
        <v>4</v>
      </c>
      <c r="K31" s="2091">
        <v>1</v>
      </c>
      <c r="L31" s="2091">
        <v>5</v>
      </c>
      <c r="M31" s="2091">
        <f t="shared" si="20"/>
        <v>10</v>
      </c>
      <c r="N31" s="2091">
        <f t="shared" si="19"/>
        <v>7</v>
      </c>
      <c r="O31" s="2091">
        <f t="shared" si="19"/>
        <v>17</v>
      </c>
      <c r="P31" s="145"/>
      <c r="Q31" s="145" t="s">
        <v>240</v>
      </c>
      <c r="R31" s="3369"/>
    </row>
    <row r="32" spans="1:18" ht="29.25" customHeight="1" x14ac:dyDescent="0.2">
      <c r="A32" s="3247"/>
      <c r="B32" s="736" t="s">
        <v>332</v>
      </c>
      <c r="C32" s="913"/>
      <c r="D32" s="2626">
        <v>0</v>
      </c>
      <c r="E32" s="2626">
        <v>0</v>
      </c>
      <c r="F32" s="2626">
        <v>0</v>
      </c>
      <c r="G32" s="2091">
        <v>2</v>
      </c>
      <c r="H32" s="2091">
        <v>4</v>
      </c>
      <c r="I32" s="2091">
        <v>6</v>
      </c>
      <c r="J32" s="2091">
        <v>3</v>
      </c>
      <c r="K32" s="2091">
        <v>4</v>
      </c>
      <c r="L32" s="2091">
        <v>7</v>
      </c>
      <c r="M32" s="2091">
        <f t="shared" si="20"/>
        <v>5</v>
      </c>
      <c r="N32" s="2091">
        <f t="shared" si="19"/>
        <v>8</v>
      </c>
      <c r="O32" s="2091">
        <f t="shared" si="19"/>
        <v>13</v>
      </c>
      <c r="P32" s="1246"/>
      <c r="Q32" s="1246" t="s">
        <v>333</v>
      </c>
      <c r="R32" s="3369"/>
    </row>
    <row r="33" spans="1:21" ht="18" customHeight="1" thickBot="1" x14ac:dyDescent="0.25">
      <c r="A33" s="3244" t="s">
        <v>92</v>
      </c>
      <c r="B33" s="3244"/>
      <c r="C33" s="3244"/>
      <c r="D33" s="2624">
        <f>SUM(D26:D32)</f>
        <v>0</v>
      </c>
      <c r="E33" s="2624">
        <f t="shared" ref="E33:L33" si="21">SUM(E26:E32)</f>
        <v>0</v>
      </c>
      <c r="F33" s="2624">
        <f t="shared" si="21"/>
        <v>0</v>
      </c>
      <c r="G33" s="2624">
        <f t="shared" si="21"/>
        <v>28</v>
      </c>
      <c r="H33" s="2624">
        <f t="shared" si="21"/>
        <v>44</v>
      </c>
      <c r="I33" s="2624">
        <f t="shared" si="21"/>
        <v>72</v>
      </c>
      <c r="J33" s="2624">
        <f t="shared" si="21"/>
        <v>29</v>
      </c>
      <c r="K33" s="2624">
        <f t="shared" si="21"/>
        <v>20</v>
      </c>
      <c r="L33" s="2624">
        <f t="shared" si="21"/>
        <v>49</v>
      </c>
      <c r="M33" s="2624">
        <f t="shared" ref="M33:O33" si="22">SUM(M26:M32)</f>
        <v>57</v>
      </c>
      <c r="N33" s="2624">
        <f t="shared" si="22"/>
        <v>64</v>
      </c>
      <c r="O33" s="2624">
        <f t="shared" si="22"/>
        <v>121</v>
      </c>
      <c r="P33" s="3361" t="s">
        <v>130</v>
      </c>
      <c r="Q33" s="3361"/>
      <c r="R33" s="3361"/>
    </row>
    <row r="34" spans="1:21" ht="24" customHeight="1" x14ac:dyDescent="0.2">
      <c r="A34" s="909"/>
      <c r="B34" s="909"/>
      <c r="C34" s="909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143"/>
      <c r="Q34" s="143"/>
      <c r="R34" s="143"/>
    </row>
    <row r="35" spans="1:21" ht="21" customHeight="1" thickBot="1" x14ac:dyDescent="0.3">
      <c r="A35" s="3423" t="s">
        <v>2745</v>
      </c>
      <c r="B35" s="3423"/>
      <c r="C35" s="684"/>
      <c r="D35" s="7"/>
      <c r="E35" s="7"/>
      <c r="F35" s="7"/>
      <c r="G35" s="7"/>
      <c r="H35" s="7"/>
      <c r="I35" s="7"/>
      <c r="J35" s="7"/>
      <c r="K35" s="7"/>
      <c r="O35" s="120"/>
      <c r="P35" s="3424" t="s">
        <v>2746</v>
      </c>
      <c r="Q35" s="3424"/>
      <c r="R35" s="3424"/>
    </row>
    <row r="36" spans="1:21" ht="21" customHeight="1" thickTop="1" x14ac:dyDescent="0.2">
      <c r="A36" s="3336" t="s">
        <v>44</v>
      </c>
      <c r="B36" s="3338" t="s">
        <v>86</v>
      </c>
      <c r="C36" s="3338" t="s">
        <v>45</v>
      </c>
      <c r="D36" s="3338" t="s">
        <v>33</v>
      </c>
      <c r="E36" s="3338"/>
      <c r="F36" s="3338"/>
      <c r="G36" s="3338" t="s">
        <v>1</v>
      </c>
      <c r="H36" s="3338"/>
      <c r="I36" s="3338"/>
      <c r="J36" s="3338" t="s">
        <v>2</v>
      </c>
      <c r="K36" s="3338"/>
      <c r="L36" s="3338"/>
      <c r="M36" s="3194" t="s">
        <v>31</v>
      </c>
      <c r="N36" s="3194"/>
      <c r="O36" s="3194"/>
      <c r="P36" s="3221" t="s">
        <v>99</v>
      </c>
      <c r="Q36" s="3221" t="s">
        <v>126</v>
      </c>
      <c r="R36" s="3218" t="s">
        <v>253</v>
      </c>
    </row>
    <row r="37" spans="1:21" ht="21" customHeight="1" x14ac:dyDescent="0.2">
      <c r="A37" s="3190"/>
      <c r="B37" s="3235"/>
      <c r="C37" s="3235"/>
      <c r="D37" s="3187" t="s">
        <v>94</v>
      </c>
      <c r="E37" s="3187"/>
      <c r="F37" s="3187"/>
      <c r="G37" s="3187" t="s">
        <v>95</v>
      </c>
      <c r="H37" s="3187"/>
      <c r="I37" s="3187"/>
      <c r="J37" s="3187" t="s">
        <v>96</v>
      </c>
      <c r="K37" s="3187"/>
      <c r="L37" s="3187"/>
      <c r="M37" s="2827" t="s">
        <v>116</v>
      </c>
      <c r="N37" s="2827"/>
      <c r="O37" s="2827"/>
      <c r="P37" s="3222"/>
      <c r="Q37" s="3222"/>
      <c r="R37" s="3219"/>
    </row>
    <row r="38" spans="1:21" ht="21" customHeight="1" x14ac:dyDescent="0.2">
      <c r="A38" s="3190"/>
      <c r="B38" s="3235"/>
      <c r="C38" s="3235"/>
      <c r="D38" s="2559" t="s">
        <v>204</v>
      </c>
      <c r="E38" s="2559" t="s">
        <v>2833</v>
      </c>
      <c r="F38" s="2559" t="s">
        <v>26</v>
      </c>
      <c r="G38" s="2559" t="s">
        <v>204</v>
      </c>
      <c r="H38" s="2559" t="s">
        <v>2833</v>
      </c>
      <c r="I38" s="2559" t="s">
        <v>26</v>
      </c>
      <c r="J38" s="2559" t="s">
        <v>204</v>
      </c>
      <c r="K38" s="2559" t="s">
        <v>2833</v>
      </c>
      <c r="L38" s="2559" t="s">
        <v>26</v>
      </c>
      <c r="M38" s="2559" t="s">
        <v>204</v>
      </c>
      <c r="N38" s="2559" t="s">
        <v>2833</v>
      </c>
      <c r="O38" s="2559" t="s">
        <v>26</v>
      </c>
      <c r="P38" s="3222"/>
      <c r="Q38" s="3222"/>
      <c r="R38" s="3219"/>
    </row>
    <row r="39" spans="1:21" ht="21" customHeight="1" thickBot="1" x14ac:dyDescent="0.25">
      <c r="A39" s="3337"/>
      <c r="B39" s="3339"/>
      <c r="C39" s="3339"/>
      <c r="D39" s="79" t="s">
        <v>181</v>
      </c>
      <c r="E39" s="79" t="s">
        <v>182</v>
      </c>
      <c r="F39" s="79" t="s">
        <v>183</v>
      </c>
      <c r="G39" s="79" t="s">
        <v>181</v>
      </c>
      <c r="H39" s="79" t="s">
        <v>182</v>
      </c>
      <c r="I39" s="79" t="s">
        <v>183</v>
      </c>
      <c r="J39" s="79" t="s">
        <v>181</v>
      </c>
      <c r="K39" s="79" t="s">
        <v>182</v>
      </c>
      <c r="L39" s="79" t="s">
        <v>183</v>
      </c>
      <c r="M39" s="79" t="s">
        <v>181</v>
      </c>
      <c r="N39" s="79" t="s">
        <v>182</v>
      </c>
      <c r="O39" s="79" t="s">
        <v>183</v>
      </c>
      <c r="P39" s="3223"/>
      <c r="Q39" s="3223"/>
      <c r="R39" s="3220"/>
    </row>
    <row r="40" spans="1:21" s="128" customFormat="1" ht="42" customHeight="1" x14ac:dyDescent="0.25">
      <c r="A40" s="3243" t="s">
        <v>334</v>
      </c>
      <c r="B40" s="1156" t="s">
        <v>335</v>
      </c>
      <c r="C40" s="1156" t="s">
        <v>336</v>
      </c>
      <c r="D40" s="2091">
        <v>0</v>
      </c>
      <c r="E40" s="2091">
        <v>0</v>
      </c>
      <c r="F40" s="2091">
        <v>0</v>
      </c>
      <c r="G40" s="2091">
        <v>2</v>
      </c>
      <c r="H40" s="2091">
        <v>0</v>
      </c>
      <c r="I40" s="2091">
        <v>2</v>
      </c>
      <c r="J40" s="2091">
        <v>0</v>
      </c>
      <c r="K40" s="2091">
        <v>0</v>
      </c>
      <c r="L40" s="2091">
        <v>0</v>
      </c>
      <c r="M40" s="2091">
        <f t="shared" ref="M40:O40" si="23">SUM(J40,G40,D40)</f>
        <v>2</v>
      </c>
      <c r="N40" s="2091">
        <f t="shared" si="23"/>
        <v>0</v>
      </c>
      <c r="O40" s="2091">
        <f t="shared" si="23"/>
        <v>2</v>
      </c>
      <c r="P40" s="664" t="s">
        <v>337</v>
      </c>
      <c r="Q40" s="664" t="s">
        <v>338</v>
      </c>
      <c r="R40" s="3428" t="s">
        <v>136</v>
      </c>
      <c r="S40" s="144"/>
      <c r="T40" s="144"/>
      <c r="U40" s="146"/>
    </row>
    <row r="41" spans="1:21" s="128" customFormat="1" ht="27.75" customHeight="1" x14ac:dyDescent="0.25">
      <c r="A41" s="3243"/>
      <c r="B41" s="1670" t="s">
        <v>390</v>
      </c>
      <c r="C41" s="1156" t="s">
        <v>619</v>
      </c>
      <c r="D41" s="2091">
        <v>1</v>
      </c>
      <c r="E41" s="2091">
        <v>1</v>
      </c>
      <c r="F41" s="2091">
        <v>2</v>
      </c>
      <c r="G41" s="2091">
        <v>4</v>
      </c>
      <c r="H41" s="2091">
        <v>0</v>
      </c>
      <c r="I41" s="2091">
        <v>4</v>
      </c>
      <c r="J41" s="2091">
        <v>0</v>
      </c>
      <c r="K41" s="2091">
        <v>0</v>
      </c>
      <c r="L41" s="2091">
        <v>0</v>
      </c>
      <c r="M41" s="2091">
        <f t="shared" ref="M41" si="24">SUM(J41,G41,D41)</f>
        <v>5</v>
      </c>
      <c r="N41" s="2091">
        <f t="shared" ref="N41" si="25">SUM(K41,H41,E41)</f>
        <v>1</v>
      </c>
      <c r="O41" s="2091">
        <f t="shared" ref="O41" si="26">SUM(L41,I41,F41)</f>
        <v>6</v>
      </c>
      <c r="P41" s="1161" t="s">
        <v>150</v>
      </c>
      <c r="Q41" s="2092" t="s">
        <v>406</v>
      </c>
      <c r="R41" s="3428"/>
      <c r="S41" s="144"/>
      <c r="T41" s="132"/>
      <c r="U41" s="146"/>
    </row>
    <row r="42" spans="1:21" s="128" customFormat="1" ht="19.5" customHeight="1" x14ac:dyDescent="0.25">
      <c r="A42" s="3243"/>
      <c r="B42" s="3258" t="s">
        <v>48</v>
      </c>
      <c r="C42" s="1156" t="s">
        <v>48</v>
      </c>
      <c r="D42" s="2091">
        <v>0</v>
      </c>
      <c r="E42" s="2091">
        <v>0</v>
      </c>
      <c r="F42" s="2091">
        <v>0</v>
      </c>
      <c r="G42" s="2091">
        <v>1</v>
      </c>
      <c r="H42" s="2091">
        <v>2</v>
      </c>
      <c r="I42" s="2091">
        <v>3</v>
      </c>
      <c r="J42" s="2091">
        <v>0</v>
      </c>
      <c r="K42" s="2091">
        <v>4</v>
      </c>
      <c r="L42" s="2091">
        <v>4</v>
      </c>
      <c r="M42" s="2091">
        <f t="shared" ref="M42:O42" si="27">SUM(J42,G42,D42)</f>
        <v>1</v>
      </c>
      <c r="N42" s="2091">
        <f t="shared" si="27"/>
        <v>6</v>
      </c>
      <c r="O42" s="2091">
        <f t="shared" si="27"/>
        <v>7</v>
      </c>
      <c r="P42" s="664" t="s">
        <v>313</v>
      </c>
      <c r="Q42" s="3352" t="s">
        <v>313</v>
      </c>
      <c r="R42" s="3428"/>
      <c r="S42" s="144"/>
      <c r="T42" s="144"/>
      <c r="U42" s="146"/>
    </row>
    <row r="43" spans="1:21" s="128" customFormat="1" ht="19.5" customHeight="1" x14ac:dyDescent="0.25">
      <c r="A43" s="3243"/>
      <c r="B43" s="3278"/>
      <c r="C43" s="1624" t="s">
        <v>2091</v>
      </c>
      <c r="D43" s="2091">
        <v>0</v>
      </c>
      <c r="E43" s="2091">
        <v>0</v>
      </c>
      <c r="F43" s="2091">
        <v>0</v>
      </c>
      <c r="G43" s="2091">
        <v>0</v>
      </c>
      <c r="H43" s="2091">
        <v>1</v>
      </c>
      <c r="I43" s="2091">
        <v>1</v>
      </c>
      <c r="J43" s="2091">
        <v>0</v>
      </c>
      <c r="K43" s="2091">
        <v>0</v>
      </c>
      <c r="L43" s="2091">
        <v>0</v>
      </c>
      <c r="M43" s="2091">
        <f t="shared" ref="M43" si="28">SUM(J43,G43,D43)</f>
        <v>0</v>
      </c>
      <c r="N43" s="2091">
        <f t="shared" ref="N43" si="29">SUM(K43,H43,E43)</f>
        <v>1</v>
      </c>
      <c r="O43" s="2091">
        <f t="shared" ref="O43" si="30">SUM(L43,I43,F43)</f>
        <v>1</v>
      </c>
      <c r="P43" s="1775" t="s">
        <v>1966</v>
      </c>
      <c r="Q43" s="3353"/>
      <c r="R43" s="3428"/>
      <c r="S43" s="144"/>
      <c r="T43" s="144"/>
      <c r="U43" s="146"/>
    </row>
    <row r="44" spans="1:21" s="128" customFormat="1" ht="19.5" customHeight="1" x14ac:dyDescent="0.25">
      <c r="A44" s="3243"/>
      <c r="B44" s="3247" t="s">
        <v>46</v>
      </c>
      <c r="C44" s="3247"/>
      <c r="D44" s="2091">
        <f>SUM(D42:D43)</f>
        <v>0</v>
      </c>
      <c r="E44" s="2091">
        <f t="shared" ref="E44:O44" si="31">SUM(E42:E43)</f>
        <v>0</v>
      </c>
      <c r="F44" s="2091">
        <f t="shared" si="31"/>
        <v>0</v>
      </c>
      <c r="G44" s="2091">
        <f t="shared" si="31"/>
        <v>1</v>
      </c>
      <c r="H44" s="2091">
        <f t="shared" si="31"/>
        <v>3</v>
      </c>
      <c r="I44" s="2091">
        <f t="shared" si="31"/>
        <v>4</v>
      </c>
      <c r="J44" s="2091">
        <f t="shared" si="31"/>
        <v>0</v>
      </c>
      <c r="K44" s="2091">
        <f t="shared" si="31"/>
        <v>4</v>
      </c>
      <c r="L44" s="2091">
        <f t="shared" si="31"/>
        <v>4</v>
      </c>
      <c r="M44" s="2091">
        <f t="shared" si="31"/>
        <v>1</v>
      </c>
      <c r="N44" s="2091">
        <f t="shared" si="31"/>
        <v>7</v>
      </c>
      <c r="O44" s="2091">
        <f t="shared" si="31"/>
        <v>8</v>
      </c>
      <c r="P44" s="3366" t="s">
        <v>133</v>
      </c>
      <c r="Q44" s="3366"/>
      <c r="R44" s="3428"/>
      <c r="S44" s="144"/>
      <c r="T44" s="144"/>
      <c r="U44" s="146"/>
    </row>
    <row r="45" spans="1:21" s="128" customFormat="1" ht="19.5" customHeight="1" x14ac:dyDescent="0.2">
      <c r="A45" s="3243"/>
      <c r="B45" s="3253" t="s">
        <v>339</v>
      </c>
      <c r="C45" s="1156" t="s">
        <v>339</v>
      </c>
      <c r="D45" s="2091">
        <v>0</v>
      </c>
      <c r="E45" s="2091">
        <v>0</v>
      </c>
      <c r="F45" s="2091">
        <v>0</v>
      </c>
      <c r="G45" s="2091">
        <v>2</v>
      </c>
      <c r="H45" s="2091">
        <v>3</v>
      </c>
      <c r="I45" s="2091">
        <v>5</v>
      </c>
      <c r="J45" s="2091">
        <v>2</v>
      </c>
      <c r="K45" s="2091">
        <v>2</v>
      </c>
      <c r="L45" s="2091">
        <v>4</v>
      </c>
      <c r="M45" s="2091">
        <f t="shared" ref="M45:O45" si="32">SUM(J45,G45,D45)</f>
        <v>4</v>
      </c>
      <c r="N45" s="2091">
        <f t="shared" si="32"/>
        <v>5</v>
      </c>
      <c r="O45" s="2091">
        <f t="shared" si="32"/>
        <v>9</v>
      </c>
      <c r="P45" s="664" t="s">
        <v>315</v>
      </c>
      <c r="Q45" s="3352" t="s">
        <v>340</v>
      </c>
      <c r="R45" s="3428"/>
      <c r="S45" s="146"/>
      <c r="T45" s="146"/>
      <c r="U45" s="146"/>
    </row>
    <row r="46" spans="1:21" s="128" customFormat="1" ht="19.5" customHeight="1" x14ac:dyDescent="0.2">
      <c r="A46" s="3243"/>
      <c r="B46" s="3246"/>
      <c r="C46" s="1624" t="s">
        <v>342</v>
      </c>
      <c r="D46" s="2091">
        <v>0</v>
      </c>
      <c r="E46" s="2091">
        <v>0</v>
      </c>
      <c r="F46" s="2091">
        <v>0</v>
      </c>
      <c r="G46" s="2091">
        <v>2</v>
      </c>
      <c r="H46" s="2091">
        <v>2</v>
      </c>
      <c r="I46" s="2091">
        <v>4</v>
      </c>
      <c r="J46" s="2091">
        <v>0</v>
      </c>
      <c r="K46" s="2091">
        <v>0</v>
      </c>
      <c r="L46" s="2091">
        <v>0</v>
      </c>
      <c r="M46" s="2091">
        <f t="shared" ref="M46:M47" si="33">SUM(J46,G46,D46)</f>
        <v>2</v>
      </c>
      <c r="N46" s="2091">
        <f t="shared" ref="N46:N47" si="34">SUM(K46,H46,E46)</f>
        <v>2</v>
      </c>
      <c r="O46" s="2091">
        <f t="shared" ref="O46:O47" si="35">SUM(L46,I46,F46)</f>
        <v>4</v>
      </c>
      <c r="P46" s="1770" t="s">
        <v>305</v>
      </c>
      <c r="Q46" s="3353"/>
      <c r="R46" s="3428"/>
      <c r="S46" s="146"/>
      <c r="T46" s="146"/>
      <c r="U46" s="146"/>
    </row>
    <row r="47" spans="1:21" s="128" customFormat="1" ht="19.5" customHeight="1" x14ac:dyDescent="0.2">
      <c r="A47" s="3243"/>
      <c r="B47" s="3247" t="s">
        <v>46</v>
      </c>
      <c r="C47" s="3247"/>
      <c r="D47" s="2091">
        <v>0</v>
      </c>
      <c r="E47" s="2091">
        <v>0</v>
      </c>
      <c r="F47" s="2091">
        <v>0</v>
      </c>
      <c r="G47" s="2091">
        <f>SUM(G45:G46)</f>
        <v>4</v>
      </c>
      <c r="H47" s="2091">
        <f t="shared" ref="H47:L47" si="36">SUM(H45:H46)</f>
        <v>5</v>
      </c>
      <c r="I47" s="2091">
        <f t="shared" si="36"/>
        <v>9</v>
      </c>
      <c r="J47" s="2091">
        <f t="shared" si="36"/>
        <v>2</v>
      </c>
      <c r="K47" s="2091">
        <f t="shared" si="36"/>
        <v>2</v>
      </c>
      <c r="L47" s="2091">
        <f t="shared" si="36"/>
        <v>4</v>
      </c>
      <c r="M47" s="2091">
        <f t="shared" si="33"/>
        <v>6</v>
      </c>
      <c r="N47" s="2091">
        <f t="shared" si="34"/>
        <v>7</v>
      </c>
      <c r="O47" s="2091">
        <f t="shared" si="35"/>
        <v>13</v>
      </c>
      <c r="P47" s="3366" t="s">
        <v>133</v>
      </c>
      <c r="Q47" s="3366"/>
      <c r="R47" s="3428"/>
      <c r="S47" s="146"/>
      <c r="T47" s="146"/>
      <c r="U47" s="146"/>
    </row>
    <row r="48" spans="1:21" ht="24" customHeight="1" x14ac:dyDescent="0.2">
      <c r="A48" s="3247" t="s">
        <v>92</v>
      </c>
      <c r="B48" s="3247"/>
      <c r="C48" s="3247"/>
      <c r="D48" s="2091">
        <f>SUM(D47,D44,D41,D40)</f>
        <v>1</v>
      </c>
      <c r="E48" s="2091">
        <f t="shared" ref="E48:O48" si="37">SUM(E47,E44,E41,E40)</f>
        <v>1</v>
      </c>
      <c r="F48" s="2091">
        <f t="shared" si="37"/>
        <v>2</v>
      </c>
      <c r="G48" s="2091">
        <f t="shared" si="37"/>
        <v>11</v>
      </c>
      <c r="H48" s="2091">
        <f t="shared" si="37"/>
        <v>8</v>
      </c>
      <c r="I48" s="2091">
        <f t="shared" si="37"/>
        <v>19</v>
      </c>
      <c r="J48" s="2091">
        <f t="shared" si="37"/>
        <v>2</v>
      </c>
      <c r="K48" s="2091">
        <f t="shared" si="37"/>
        <v>6</v>
      </c>
      <c r="L48" s="2091">
        <f t="shared" si="37"/>
        <v>8</v>
      </c>
      <c r="M48" s="2091">
        <f t="shared" si="37"/>
        <v>14</v>
      </c>
      <c r="N48" s="2091">
        <f t="shared" si="37"/>
        <v>15</v>
      </c>
      <c r="O48" s="2091">
        <f t="shared" si="37"/>
        <v>29</v>
      </c>
      <c r="P48" s="3369" t="s">
        <v>130</v>
      </c>
      <c r="Q48" s="3369"/>
      <c r="R48" s="3369"/>
    </row>
    <row r="49" spans="1:19" ht="21" customHeight="1" x14ac:dyDescent="0.25">
      <c r="A49" s="3253" t="s">
        <v>37</v>
      </c>
      <c r="B49" s="1156" t="s">
        <v>219</v>
      </c>
      <c r="C49" s="119"/>
      <c r="D49" s="2091">
        <v>0</v>
      </c>
      <c r="E49" s="2091">
        <v>0</v>
      </c>
      <c r="F49" s="2091">
        <v>0</v>
      </c>
      <c r="G49" s="2091">
        <v>12</v>
      </c>
      <c r="H49" s="2091">
        <v>16</v>
      </c>
      <c r="I49" s="2091">
        <v>28</v>
      </c>
      <c r="J49" s="2091">
        <v>4</v>
      </c>
      <c r="K49" s="2091">
        <v>12</v>
      </c>
      <c r="L49" s="2091">
        <v>16</v>
      </c>
      <c r="M49" s="2091">
        <f t="shared" ref="M49:O53" si="38">SUM(J49,G49,D49)</f>
        <v>16</v>
      </c>
      <c r="N49" s="2091">
        <f t="shared" si="38"/>
        <v>28</v>
      </c>
      <c r="O49" s="2091">
        <f t="shared" si="38"/>
        <v>44</v>
      </c>
      <c r="P49" s="157"/>
      <c r="Q49" s="145" t="s">
        <v>137</v>
      </c>
      <c r="R49" s="3253" t="s">
        <v>125</v>
      </c>
      <c r="S49" s="138"/>
    </row>
    <row r="50" spans="1:19" ht="21" customHeight="1" x14ac:dyDescent="0.25">
      <c r="A50" s="3224"/>
      <c r="B50" s="1156" t="s">
        <v>60</v>
      </c>
      <c r="C50" s="119"/>
      <c r="D50" s="2091">
        <v>0</v>
      </c>
      <c r="E50" s="2091">
        <v>0</v>
      </c>
      <c r="F50" s="2091">
        <v>0</v>
      </c>
      <c r="G50" s="2091">
        <v>7</v>
      </c>
      <c r="H50" s="2091">
        <v>14</v>
      </c>
      <c r="I50" s="2091">
        <v>21</v>
      </c>
      <c r="J50" s="2091">
        <v>4</v>
      </c>
      <c r="K50" s="2091">
        <v>4</v>
      </c>
      <c r="L50" s="2091">
        <v>8</v>
      </c>
      <c r="M50" s="2091">
        <f t="shared" si="38"/>
        <v>11</v>
      </c>
      <c r="N50" s="2091">
        <f t="shared" si="38"/>
        <v>18</v>
      </c>
      <c r="O50" s="2091">
        <f t="shared" si="38"/>
        <v>29</v>
      </c>
      <c r="P50" s="157"/>
      <c r="Q50" s="145" t="s">
        <v>138</v>
      </c>
      <c r="R50" s="3224"/>
      <c r="S50" s="138"/>
    </row>
    <row r="51" spans="1:19" ht="21" customHeight="1" x14ac:dyDescent="0.25">
      <c r="A51" s="3224"/>
      <c r="B51" s="1156" t="s">
        <v>61</v>
      </c>
      <c r="C51" s="119"/>
      <c r="D51" s="2091">
        <v>1</v>
      </c>
      <c r="E51" s="2091">
        <v>5</v>
      </c>
      <c r="F51" s="2091">
        <v>6</v>
      </c>
      <c r="G51" s="2091">
        <v>6</v>
      </c>
      <c r="H51" s="2091">
        <v>7</v>
      </c>
      <c r="I51" s="2091">
        <v>13</v>
      </c>
      <c r="J51" s="2091">
        <v>7</v>
      </c>
      <c r="K51" s="2091">
        <v>3</v>
      </c>
      <c r="L51" s="2091">
        <v>10</v>
      </c>
      <c r="M51" s="2091">
        <f t="shared" si="38"/>
        <v>14</v>
      </c>
      <c r="N51" s="2091">
        <f t="shared" si="38"/>
        <v>15</v>
      </c>
      <c r="O51" s="2091">
        <f t="shared" si="38"/>
        <v>29</v>
      </c>
      <c r="P51" s="157"/>
      <c r="Q51" s="145" t="s">
        <v>139</v>
      </c>
      <c r="R51" s="3224"/>
      <c r="S51" s="138"/>
    </row>
    <row r="52" spans="1:19" ht="21" customHeight="1" x14ac:dyDescent="0.25">
      <c r="A52" s="3224"/>
      <c r="B52" s="1156" t="s">
        <v>343</v>
      </c>
      <c r="C52" s="119"/>
      <c r="D52" s="2091">
        <v>0</v>
      </c>
      <c r="E52" s="2091">
        <v>0</v>
      </c>
      <c r="F52" s="2091">
        <v>0</v>
      </c>
      <c r="G52" s="2091">
        <v>3</v>
      </c>
      <c r="H52" s="2091">
        <v>5</v>
      </c>
      <c r="I52" s="2091">
        <v>8</v>
      </c>
      <c r="J52" s="2091">
        <v>7</v>
      </c>
      <c r="K52" s="2091">
        <v>6</v>
      </c>
      <c r="L52" s="2091">
        <v>13</v>
      </c>
      <c r="M52" s="2091">
        <f t="shared" si="38"/>
        <v>10</v>
      </c>
      <c r="N52" s="2091">
        <f t="shared" si="38"/>
        <v>11</v>
      </c>
      <c r="O52" s="2091">
        <f t="shared" si="38"/>
        <v>21</v>
      </c>
      <c r="P52" s="157"/>
      <c r="Q52" s="145" t="s">
        <v>140</v>
      </c>
      <c r="R52" s="3224"/>
      <c r="S52" s="138"/>
    </row>
    <row r="53" spans="1:19" ht="21" customHeight="1" x14ac:dyDescent="0.25">
      <c r="A53" s="3224"/>
      <c r="B53" s="1156" t="s">
        <v>344</v>
      </c>
      <c r="C53" s="119"/>
      <c r="D53" s="2091">
        <v>0</v>
      </c>
      <c r="E53" s="2091">
        <v>0</v>
      </c>
      <c r="F53" s="2091">
        <v>0</v>
      </c>
      <c r="G53" s="2091">
        <v>4</v>
      </c>
      <c r="H53" s="2091">
        <v>15</v>
      </c>
      <c r="I53" s="2091">
        <v>19</v>
      </c>
      <c r="J53" s="2091">
        <v>2</v>
      </c>
      <c r="K53" s="2091">
        <v>5</v>
      </c>
      <c r="L53" s="2091">
        <v>7</v>
      </c>
      <c r="M53" s="2091">
        <f t="shared" si="38"/>
        <v>6</v>
      </c>
      <c r="N53" s="2091">
        <f t="shared" si="38"/>
        <v>20</v>
      </c>
      <c r="O53" s="2091">
        <f t="shared" si="38"/>
        <v>26</v>
      </c>
      <c r="P53" s="157"/>
      <c r="Q53" s="145" t="s">
        <v>345</v>
      </c>
      <c r="R53" s="3224"/>
      <c r="S53" s="138"/>
    </row>
    <row r="54" spans="1:19" ht="21" customHeight="1" x14ac:dyDescent="0.25">
      <c r="A54" s="3246"/>
      <c r="B54" s="1162" t="s">
        <v>1747</v>
      </c>
      <c r="C54" s="914"/>
      <c r="D54" s="2091">
        <v>1</v>
      </c>
      <c r="E54" s="2091">
        <v>1</v>
      </c>
      <c r="F54" s="2626">
        <v>2</v>
      </c>
      <c r="G54" s="2626">
        <v>2</v>
      </c>
      <c r="H54" s="2626">
        <v>10</v>
      </c>
      <c r="I54" s="2626">
        <v>12</v>
      </c>
      <c r="J54" s="2626">
        <v>0</v>
      </c>
      <c r="K54" s="2626">
        <v>0</v>
      </c>
      <c r="L54" s="2626">
        <v>0</v>
      </c>
      <c r="M54" s="2626">
        <f t="shared" ref="M54" si="39">SUM(J54,G54,D54)</f>
        <v>3</v>
      </c>
      <c r="N54" s="2626">
        <f t="shared" ref="N54" si="40">SUM(K54,H54,E54)</f>
        <v>11</v>
      </c>
      <c r="O54" s="2626">
        <f t="shared" ref="O54" si="41">SUM(L54,I54,F54)</f>
        <v>14</v>
      </c>
      <c r="P54" s="916"/>
      <c r="Q54" s="486" t="s">
        <v>642</v>
      </c>
      <c r="R54" s="3246"/>
      <c r="S54" s="139"/>
    </row>
    <row r="55" spans="1:19" ht="21" customHeight="1" x14ac:dyDescent="0.2">
      <c r="A55" s="3436" t="s">
        <v>92</v>
      </c>
      <c r="B55" s="3437"/>
      <c r="C55" s="3438"/>
      <c r="D55" s="2626">
        <f>SUM(D49:D54)</f>
        <v>2</v>
      </c>
      <c r="E55" s="2626">
        <f t="shared" ref="E55:L55" si="42">SUM(E49:E54)</f>
        <v>6</v>
      </c>
      <c r="F55" s="2626">
        <f t="shared" si="42"/>
        <v>8</v>
      </c>
      <c r="G55" s="2626">
        <f t="shared" si="42"/>
        <v>34</v>
      </c>
      <c r="H55" s="2626">
        <f t="shared" si="42"/>
        <v>67</v>
      </c>
      <c r="I55" s="2626">
        <f t="shared" si="42"/>
        <v>101</v>
      </c>
      <c r="J55" s="2626">
        <f t="shared" si="42"/>
        <v>24</v>
      </c>
      <c r="K55" s="2626">
        <f t="shared" si="42"/>
        <v>30</v>
      </c>
      <c r="L55" s="2626">
        <f t="shared" si="42"/>
        <v>54</v>
      </c>
      <c r="M55" s="2626">
        <f t="shared" ref="M55" si="43">SUM(J55,G55,D55)</f>
        <v>60</v>
      </c>
      <c r="N55" s="2626">
        <f t="shared" ref="N55" si="44">SUM(K55,H55,E55)</f>
        <v>103</v>
      </c>
      <c r="O55" s="2626">
        <f t="shared" ref="O55" si="45">SUM(L55,I55,F55)</f>
        <v>163</v>
      </c>
      <c r="P55" s="3430" t="s">
        <v>130</v>
      </c>
      <c r="Q55" s="3430"/>
      <c r="R55" s="3430"/>
    </row>
    <row r="56" spans="1:19" ht="25.5" customHeight="1" x14ac:dyDescent="0.2">
      <c r="A56" s="3216" t="s">
        <v>234</v>
      </c>
      <c r="B56" s="2055" t="s">
        <v>63</v>
      </c>
      <c r="C56" s="2055" t="s">
        <v>63</v>
      </c>
      <c r="D56" s="2626">
        <v>0</v>
      </c>
      <c r="E56" s="2626">
        <v>0</v>
      </c>
      <c r="F56" s="2626">
        <v>0</v>
      </c>
      <c r="G56" s="2626">
        <v>6</v>
      </c>
      <c r="H56" s="2626">
        <v>7</v>
      </c>
      <c r="I56" s="2626">
        <v>13</v>
      </c>
      <c r="J56" s="2626">
        <v>0</v>
      </c>
      <c r="K56" s="2626">
        <v>0</v>
      </c>
      <c r="L56" s="2626">
        <v>0</v>
      </c>
      <c r="M56" s="2626">
        <f>SUM(D56,G56,J56)</f>
        <v>6</v>
      </c>
      <c r="N56" s="2626">
        <f t="shared" ref="N56:O56" si="46">SUM(E56,H56,K56)</f>
        <v>7</v>
      </c>
      <c r="O56" s="2626">
        <f t="shared" si="46"/>
        <v>13</v>
      </c>
      <c r="P56" s="2068" t="s">
        <v>1921</v>
      </c>
      <c r="Q56" s="2068" t="s">
        <v>1921</v>
      </c>
      <c r="R56" s="3430" t="s">
        <v>2435</v>
      </c>
    </row>
    <row r="57" spans="1:19" ht="37.5" customHeight="1" x14ac:dyDescent="0.2">
      <c r="A57" s="3217"/>
      <c r="B57" s="2055" t="s">
        <v>1113</v>
      </c>
      <c r="C57" s="2055" t="s">
        <v>1113</v>
      </c>
      <c r="D57" s="2626">
        <v>0</v>
      </c>
      <c r="E57" s="2626">
        <v>0</v>
      </c>
      <c r="F57" s="2626">
        <v>0</v>
      </c>
      <c r="G57" s="2626">
        <v>3</v>
      </c>
      <c r="H57" s="2626">
        <v>6</v>
      </c>
      <c r="I57" s="2626">
        <v>9</v>
      </c>
      <c r="J57" s="2626">
        <v>0</v>
      </c>
      <c r="K57" s="2626">
        <v>0</v>
      </c>
      <c r="L57" s="2626">
        <v>0</v>
      </c>
      <c r="M57" s="2626">
        <f>SUM(D57,G57,J57)</f>
        <v>3</v>
      </c>
      <c r="N57" s="2626">
        <f t="shared" ref="N57" si="47">SUM(E57,H57,K57)</f>
        <v>6</v>
      </c>
      <c r="O57" s="2626">
        <f t="shared" ref="O57" si="48">SUM(F57,I57,L57)</f>
        <v>9</v>
      </c>
      <c r="P57" s="2068" t="s">
        <v>2441</v>
      </c>
      <c r="Q57" s="2068" t="s">
        <v>2441</v>
      </c>
      <c r="R57" s="3432"/>
    </row>
    <row r="58" spans="1:19" ht="23.25" customHeight="1" x14ac:dyDescent="0.2">
      <c r="A58" s="3436" t="s">
        <v>92</v>
      </c>
      <c r="B58" s="3437"/>
      <c r="C58" s="3438"/>
      <c r="D58" s="2626">
        <f>SUM(D56:D57)</f>
        <v>0</v>
      </c>
      <c r="E58" s="2626">
        <f t="shared" ref="E58:O58" si="49">SUM(E56:E57)</f>
        <v>0</v>
      </c>
      <c r="F58" s="2626">
        <f t="shared" si="49"/>
        <v>0</v>
      </c>
      <c r="G58" s="2626">
        <f t="shared" si="49"/>
        <v>9</v>
      </c>
      <c r="H58" s="2626">
        <f t="shared" si="49"/>
        <v>13</v>
      </c>
      <c r="I58" s="2626">
        <f t="shared" si="49"/>
        <v>22</v>
      </c>
      <c r="J58" s="2626">
        <f t="shared" si="49"/>
        <v>0</v>
      </c>
      <c r="K58" s="2626">
        <f t="shared" si="49"/>
        <v>0</v>
      </c>
      <c r="L58" s="2626">
        <f t="shared" si="49"/>
        <v>0</v>
      </c>
      <c r="M58" s="2626">
        <f t="shared" si="49"/>
        <v>9</v>
      </c>
      <c r="N58" s="2626">
        <f t="shared" si="49"/>
        <v>13</v>
      </c>
      <c r="O58" s="2626">
        <f t="shared" si="49"/>
        <v>22</v>
      </c>
      <c r="P58" s="3430" t="s">
        <v>130</v>
      </c>
      <c r="Q58" s="3430"/>
      <c r="R58" s="3430"/>
    </row>
    <row r="59" spans="1:19" ht="24" customHeight="1" x14ac:dyDescent="0.2">
      <c r="A59" s="3233" t="s">
        <v>249</v>
      </c>
      <c r="B59" s="3253" t="s">
        <v>68</v>
      </c>
      <c r="C59" s="1624" t="s">
        <v>347</v>
      </c>
      <c r="D59" s="2091">
        <v>6</v>
      </c>
      <c r="E59" s="2091">
        <v>1</v>
      </c>
      <c r="F59" s="2091">
        <v>7</v>
      </c>
      <c r="G59" s="2091">
        <v>0</v>
      </c>
      <c r="H59" s="2091">
        <v>0</v>
      </c>
      <c r="I59" s="2091">
        <v>0</v>
      </c>
      <c r="J59" s="2091">
        <v>0</v>
      </c>
      <c r="K59" s="2091">
        <v>0</v>
      </c>
      <c r="L59" s="2091">
        <v>0</v>
      </c>
      <c r="M59" s="2091">
        <f t="shared" ref="M59" si="50">SUM(J59,G59,D59)</f>
        <v>6</v>
      </c>
      <c r="N59" s="2091">
        <f t="shared" ref="N59:O59" si="51">SUM(K59,H59,E59)</f>
        <v>1</v>
      </c>
      <c r="O59" s="2091">
        <f t="shared" si="51"/>
        <v>7</v>
      </c>
      <c r="P59" s="1163" t="s">
        <v>348</v>
      </c>
      <c r="Q59" s="3239" t="s">
        <v>162</v>
      </c>
      <c r="R59" s="3363" t="s">
        <v>160</v>
      </c>
    </row>
    <row r="60" spans="1:19" ht="23.25" customHeight="1" x14ac:dyDescent="0.2">
      <c r="A60" s="3362"/>
      <c r="B60" s="3224"/>
      <c r="C60" s="1624" t="s">
        <v>2093</v>
      </c>
      <c r="D60" s="2091">
        <v>2</v>
      </c>
      <c r="E60" s="2091">
        <v>0</v>
      </c>
      <c r="F60" s="2091">
        <v>2</v>
      </c>
      <c r="G60" s="2091">
        <v>0</v>
      </c>
      <c r="H60" s="2091">
        <v>0</v>
      </c>
      <c r="I60" s="2091">
        <v>0</v>
      </c>
      <c r="J60" s="2091">
        <v>0</v>
      </c>
      <c r="K60" s="2091">
        <v>0</v>
      </c>
      <c r="L60" s="2091">
        <v>0</v>
      </c>
      <c r="M60" s="2091">
        <f t="shared" ref="M60" si="52">SUM(J60,G60,D60)</f>
        <v>2</v>
      </c>
      <c r="N60" s="2091">
        <f t="shared" ref="N60" si="53">SUM(K60,H60,E60)</f>
        <v>0</v>
      </c>
      <c r="O60" s="2091">
        <f t="shared" ref="O60" si="54">SUM(L60,I60,F60)</f>
        <v>2</v>
      </c>
      <c r="P60" s="1163" t="s">
        <v>2239</v>
      </c>
      <c r="Q60" s="3199"/>
      <c r="R60" s="3364"/>
    </row>
    <row r="61" spans="1:19" ht="32.25" customHeight="1" x14ac:dyDescent="0.2">
      <c r="A61" s="3362"/>
      <c r="B61" s="3224"/>
      <c r="C61" s="2518" t="s">
        <v>407</v>
      </c>
      <c r="D61" s="2626">
        <v>4</v>
      </c>
      <c r="E61" s="2626">
        <v>3</v>
      </c>
      <c r="F61" s="2626">
        <v>7</v>
      </c>
      <c r="G61" s="2626">
        <v>6</v>
      </c>
      <c r="H61" s="2626">
        <v>10</v>
      </c>
      <c r="I61" s="2626">
        <v>16</v>
      </c>
      <c r="J61" s="2626">
        <v>2</v>
      </c>
      <c r="K61" s="2626">
        <v>1</v>
      </c>
      <c r="L61" s="2626">
        <v>3</v>
      </c>
      <c r="M61" s="2626">
        <f t="shared" ref="M61" si="55">SUM(J61,G61,D61)</f>
        <v>12</v>
      </c>
      <c r="N61" s="2626">
        <f t="shared" ref="N61" si="56">SUM(K61,H61,E61)</f>
        <v>14</v>
      </c>
      <c r="O61" s="2626">
        <f t="shared" ref="O61" si="57">SUM(L61,I61,F61)</f>
        <v>26</v>
      </c>
      <c r="P61" s="2524" t="s">
        <v>1685</v>
      </c>
      <c r="Q61" s="3199"/>
      <c r="R61" s="3364"/>
    </row>
    <row r="62" spans="1:19" ht="22.5" customHeight="1" thickBot="1" x14ac:dyDescent="0.25">
      <c r="A62" s="3426"/>
      <c r="B62" s="3244" t="s">
        <v>46</v>
      </c>
      <c r="C62" s="3244"/>
      <c r="D62" s="2624">
        <f t="shared" ref="D62:L62" si="58">SUM(D59:D61)</f>
        <v>12</v>
      </c>
      <c r="E62" s="2624">
        <f t="shared" si="58"/>
        <v>4</v>
      </c>
      <c r="F62" s="2624">
        <f t="shared" si="58"/>
        <v>16</v>
      </c>
      <c r="G62" s="2624">
        <f t="shared" si="58"/>
        <v>6</v>
      </c>
      <c r="H62" s="2624">
        <f t="shared" si="58"/>
        <v>10</v>
      </c>
      <c r="I62" s="2624">
        <f t="shared" si="58"/>
        <v>16</v>
      </c>
      <c r="J62" s="2624">
        <f t="shared" si="58"/>
        <v>2</v>
      </c>
      <c r="K62" s="2624">
        <f t="shared" si="58"/>
        <v>1</v>
      </c>
      <c r="L62" s="2624">
        <f t="shared" si="58"/>
        <v>3</v>
      </c>
      <c r="M62" s="2624">
        <f t="shared" ref="M62" si="59">SUM(J62,G62,D62)</f>
        <v>20</v>
      </c>
      <c r="N62" s="2624">
        <f t="shared" ref="N62" si="60">SUM(K62,H62,E62)</f>
        <v>15</v>
      </c>
      <c r="O62" s="2624">
        <f t="shared" ref="O62" si="61">SUM(L62,I62,F62)</f>
        <v>35</v>
      </c>
      <c r="P62" s="3425" t="s">
        <v>133</v>
      </c>
      <c r="Q62" s="3425"/>
      <c r="R62" s="3427"/>
    </row>
    <row r="63" spans="1:19" ht="21" customHeight="1" x14ac:dyDescent="0.2">
      <c r="B63" s="1"/>
      <c r="M63" s="1"/>
      <c r="N63" s="1"/>
      <c r="O63" s="1"/>
      <c r="R63" s="1"/>
    </row>
    <row r="64" spans="1:19" ht="21" customHeight="1" x14ac:dyDescent="0.2">
      <c r="B64" s="1"/>
      <c r="M64" s="1"/>
      <c r="N64" s="1"/>
      <c r="O64" s="1"/>
      <c r="R64" s="1"/>
    </row>
    <row r="65" spans="1:22" ht="21" customHeight="1" x14ac:dyDescent="0.2">
      <c r="B65" s="1"/>
      <c r="M65" s="1"/>
      <c r="N65" s="1"/>
      <c r="O65" s="1"/>
      <c r="R65" s="1"/>
    </row>
    <row r="66" spans="1:22" ht="17.45" customHeight="1" thickBot="1" x14ac:dyDescent="0.3">
      <c r="A66" s="3423" t="s">
        <v>2745</v>
      </c>
      <c r="B66" s="3423"/>
      <c r="C66" s="684"/>
      <c r="D66" s="7"/>
      <c r="E66" s="7"/>
      <c r="F66" s="7"/>
      <c r="G66" s="7"/>
      <c r="H66" s="7"/>
      <c r="I66" s="7"/>
      <c r="J66" s="7"/>
      <c r="K66" s="7"/>
      <c r="O66" s="120"/>
      <c r="P66" s="3424" t="s">
        <v>2746</v>
      </c>
      <c r="Q66" s="3424"/>
      <c r="R66" s="3424"/>
    </row>
    <row r="67" spans="1:22" ht="17.45" customHeight="1" thickTop="1" x14ac:dyDescent="0.2">
      <c r="A67" s="3336" t="s">
        <v>44</v>
      </c>
      <c r="B67" s="3338" t="s">
        <v>86</v>
      </c>
      <c r="C67" s="3338" t="s">
        <v>45</v>
      </c>
      <c r="D67" s="3338" t="s">
        <v>33</v>
      </c>
      <c r="E67" s="3338"/>
      <c r="F67" s="3338"/>
      <c r="G67" s="3338" t="s">
        <v>1</v>
      </c>
      <c r="H67" s="3338"/>
      <c r="I67" s="3338"/>
      <c r="J67" s="3338" t="s">
        <v>2</v>
      </c>
      <c r="K67" s="3338"/>
      <c r="L67" s="3338"/>
      <c r="M67" s="3194" t="s">
        <v>31</v>
      </c>
      <c r="N67" s="3194"/>
      <c r="O67" s="3194"/>
      <c r="P67" s="3221" t="s">
        <v>99</v>
      </c>
      <c r="Q67" s="3221" t="s">
        <v>126</v>
      </c>
      <c r="R67" s="3218" t="s">
        <v>253</v>
      </c>
    </row>
    <row r="68" spans="1:22" ht="15.75" customHeight="1" x14ac:dyDescent="0.2">
      <c r="A68" s="3190"/>
      <c r="B68" s="3235"/>
      <c r="C68" s="3235"/>
      <c r="D68" s="3187" t="s">
        <v>94</v>
      </c>
      <c r="E68" s="3187"/>
      <c r="F68" s="3187"/>
      <c r="G68" s="3187" t="s">
        <v>95</v>
      </c>
      <c r="H68" s="3187"/>
      <c r="I68" s="3187"/>
      <c r="J68" s="3187" t="s">
        <v>96</v>
      </c>
      <c r="K68" s="3187"/>
      <c r="L68" s="3187"/>
      <c r="M68" s="2827" t="s">
        <v>116</v>
      </c>
      <c r="N68" s="2827"/>
      <c r="O68" s="2827"/>
      <c r="P68" s="3222"/>
      <c r="Q68" s="3222"/>
      <c r="R68" s="3219"/>
    </row>
    <row r="69" spans="1:22" ht="15" x14ac:dyDescent="0.2">
      <c r="A69" s="3190"/>
      <c r="B69" s="3235"/>
      <c r="C69" s="3235"/>
      <c r="D69" s="2559" t="s">
        <v>204</v>
      </c>
      <c r="E69" s="2559" t="s">
        <v>2833</v>
      </c>
      <c r="F69" s="2559" t="s">
        <v>26</v>
      </c>
      <c r="G69" s="2559" t="s">
        <v>204</v>
      </c>
      <c r="H69" s="2559" t="s">
        <v>2833</v>
      </c>
      <c r="I69" s="2559" t="s">
        <v>26</v>
      </c>
      <c r="J69" s="2559" t="s">
        <v>204</v>
      </c>
      <c r="K69" s="2559" t="s">
        <v>2833</v>
      </c>
      <c r="L69" s="2559" t="s">
        <v>26</v>
      </c>
      <c r="M69" s="2559" t="s">
        <v>204</v>
      </c>
      <c r="N69" s="2559" t="s">
        <v>2833</v>
      </c>
      <c r="O69" s="2559" t="s">
        <v>26</v>
      </c>
      <c r="P69" s="3222"/>
      <c r="Q69" s="3222"/>
      <c r="R69" s="3219"/>
    </row>
    <row r="70" spans="1:22" ht="19.5" customHeight="1" thickBot="1" x14ac:dyDescent="0.25">
      <c r="A70" s="3337"/>
      <c r="B70" s="3339"/>
      <c r="C70" s="3339"/>
      <c r="D70" s="79" t="s">
        <v>181</v>
      </c>
      <c r="E70" s="79" t="s">
        <v>182</v>
      </c>
      <c r="F70" s="79" t="s">
        <v>183</v>
      </c>
      <c r="G70" s="79" t="s">
        <v>181</v>
      </c>
      <c r="H70" s="79" t="s">
        <v>182</v>
      </c>
      <c r="I70" s="79" t="s">
        <v>183</v>
      </c>
      <c r="J70" s="79" t="s">
        <v>181</v>
      </c>
      <c r="K70" s="79" t="s">
        <v>182</v>
      </c>
      <c r="L70" s="79" t="s">
        <v>183</v>
      </c>
      <c r="M70" s="79" t="s">
        <v>181</v>
      </c>
      <c r="N70" s="79" t="s">
        <v>182</v>
      </c>
      <c r="O70" s="79" t="s">
        <v>183</v>
      </c>
      <c r="P70" s="3223"/>
      <c r="Q70" s="3223"/>
      <c r="R70" s="3220"/>
    </row>
    <row r="71" spans="1:22" ht="24" customHeight="1" x14ac:dyDescent="0.2">
      <c r="A71" s="3433" t="s">
        <v>249</v>
      </c>
      <c r="B71" s="1627" t="s">
        <v>70</v>
      </c>
      <c r="C71" s="1623"/>
      <c r="D71" s="2626">
        <v>0</v>
      </c>
      <c r="E71" s="2626">
        <v>0</v>
      </c>
      <c r="F71" s="2626">
        <v>0</v>
      </c>
      <c r="G71" s="2626">
        <v>6</v>
      </c>
      <c r="H71" s="2626">
        <v>4</v>
      </c>
      <c r="I71" s="2626">
        <v>10</v>
      </c>
      <c r="J71" s="2626">
        <v>3</v>
      </c>
      <c r="K71" s="2626">
        <v>0</v>
      </c>
      <c r="L71" s="2626">
        <v>3</v>
      </c>
      <c r="M71" s="2639">
        <f t="shared" ref="M71:O71" si="62">SUM(J71,G71,D71)</f>
        <v>9</v>
      </c>
      <c r="N71" s="2639">
        <f t="shared" si="62"/>
        <v>4</v>
      </c>
      <c r="O71" s="2639">
        <f t="shared" si="62"/>
        <v>13</v>
      </c>
      <c r="P71" s="1671"/>
      <c r="Q71" s="1141" t="s">
        <v>164</v>
      </c>
      <c r="R71" s="3198" t="s">
        <v>160</v>
      </c>
    </row>
    <row r="72" spans="1:22" ht="31.5" customHeight="1" x14ac:dyDescent="0.2">
      <c r="A72" s="3362"/>
      <c r="B72" s="1624" t="s">
        <v>349</v>
      </c>
      <c r="C72" s="1621"/>
      <c r="D72" s="2091">
        <v>0</v>
      </c>
      <c r="E72" s="2091">
        <v>0</v>
      </c>
      <c r="F72" s="2091">
        <v>0</v>
      </c>
      <c r="G72" s="2091">
        <v>5</v>
      </c>
      <c r="H72" s="2091">
        <v>7</v>
      </c>
      <c r="I72" s="2091">
        <v>12</v>
      </c>
      <c r="J72" s="2091">
        <v>4</v>
      </c>
      <c r="K72" s="2091">
        <v>0</v>
      </c>
      <c r="L72" s="2091">
        <v>4</v>
      </c>
      <c r="M72" s="2627">
        <f t="shared" ref="M72:M74" si="63">SUM(J72,G72,D72)</f>
        <v>9</v>
      </c>
      <c r="N72" s="2627">
        <f t="shared" ref="N72:N74" si="64">SUM(K72,H72,E72)</f>
        <v>7</v>
      </c>
      <c r="O72" s="2627">
        <f t="shared" ref="O72:O74" si="65">SUM(L72,I72,F72)</f>
        <v>16</v>
      </c>
      <c r="P72" s="158"/>
      <c r="Q72" s="1622" t="s">
        <v>350</v>
      </c>
      <c r="R72" s="3199"/>
    </row>
    <row r="73" spans="1:22" ht="24" customHeight="1" x14ac:dyDescent="0.2">
      <c r="A73" s="3362"/>
      <c r="B73" s="1670" t="s">
        <v>71</v>
      </c>
      <c r="C73" s="1760" t="s">
        <v>2166</v>
      </c>
      <c r="D73" s="2091">
        <v>1</v>
      </c>
      <c r="E73" s="2091">
        <v>1</v>
      </c>
      <c r="F73" s="2091">
        <v>2</v>
      </c>
      <c r="G73" s="2091">
        <v>6</v>
      </c>
      <c r="H73" s="2091">
        <v>11</v>
      </c>
      <c r="I73" s="2091">
        <v>17</v>
      </c>
      <c r="J73" s="2091">
        <v>3</v>
      </c>
      <c r="K73" s="2091">
        <v>2</v>
      </c>
      <c r="L73" s="2091">
        <v>5</v>
      </c>
      <c r="M73" s="2091">
        <f t="shared" si="63"/>
        <v>10</v>
      </c>
      <c r="N73" s="2091">
        <f t="shared" si="64"/>
        <v>14</v>
      </c>
      <c r="O73" s="2091">
        <f t="shared" si="65"/>
        <v>24</v>
      </c>
      <c r="P73" s="1145" t="s">
        <v>2167</v>
      </c>
      <c r="Q73" s="1670" t="s">
        <v>165</v>
      </c>
      <c r="R73" s="3199"/>
    </row>
    <row r="74" spans="1:22" ht="24" customHeight="1" x14ac:dyDescent="0.2">
      <c r="A74" s="3234"/>
      <c r="B74" s="1670" t="s">
        <v>67</v>
      </c>
      <c r="C74" s="2057"/>
      <c r="D74" s="2091">
        <v>0</v>
      </c>
      <c r="E74" s="2091">
        <v>0</v>
      </c>
      <c r="F74" s="2091">
        <v>0</v>
      </c>
      <c r="G74" s="2091">
        <v>4</v>
      </c>
      <c r="H74" s="2091">
        <v>10</v>
      </c>
      <c r="I74" s="2091">
        <v>14</v>
      </c>
      <c r="J74" s="2091">
        <v>0</v>
      </c>
      <c r="K74" s="2091">
        <v>0</v>
      </c>
      <c r="L74" s="2091">
        <v>0</v>
      </c>
      <c r="M74" s="2091">
        <f t="shared" si="63"/>
        <v>4</v>
      </c>
      <c r="N74" s="2091">
        <f t="shared" si="64"/>
        <v>10</v>
      </c>
      <c r="O74" s="2091">
        <f t="shared" si="65"/>
        <v>14</v>
      </c>
      <c r="P74" s="1145"/>
      <c r="Q74" s="1670" t="s">
        <v>161</v>
      </c>
      <c r="R74" s="3200"/>
    </row>
    <row r="75" spans="1:22" ht="22.5" customHeight="1" x14ac:dyDescent="0.2">
      <c r="A75" s="3247" t="s">
        <v>92</v>
      </c>
      <c r="B75" s="3247"/>
      <c r="C75" s="3247"/>
      <c r="D75" s="2091">
        <f>SUM(D71:D74,D62)</f>
        <v>13</v>
      </c>
      <c r="E75" s="2091">
        <f t="shared" ref="E75:O75" si="66">SUM(E71:E74,E62)</f>
        <v>5</v>
      </c>
      <c r="F75" s="2091">
        <f t="shared" si="66"/>
        <v>18</v>
      </c>
      <c r="G75" s="2091">
        <f t="shared" si="66"/>
        <v>27</v>
      </c>
      <c r="H75" s="2091">
        <f t="shared" si="66"/>
        <v>42</v>
      </c>
      <c r="I75" s="2091">
        <f t="shared" si="66"/>
        <v>69</v>
      </c>
      <c r="J75" s="2091">
        <f t="shared" si="66"/>
        <v>12</v>
      </c>
      <c r="K75" s="2091">
        <f t="shared" si="66"/>
        <v>3</v>
      </c>
      <c r="L75" s="2091">
        <f t="shared" si="66"/>
        <v>15</v>
      </c>
      <c r="M75" s="2091">
        <f t="shared" si="66"/>
        <v>52</v>
      </c>
      <c r="N75" s="2091">
        <f t="shared" si="66"/>
        <v>50</v>
      </c>
      <c r="O75" s="2091">
        <f t="shared" si="66"/>
        <v>102</v>
      </c>
      <c r="P75" s="3206" t="s">
        <v>130</v>
      </c>
      <c r="Q75" s="3206"/>
      <c r="R75" s="3206"/>
      <c r="S75" s="4"/>
      <c r="T75" s="4"/>
      <c r="U75" s="4"/>
      <c r="V75" s="4"/>
    </row>
    <row r="76" spans="1:22" ht="22.5" customHeight="1" x14ac:dyDescent="0.2">
      <c r="A76" s="3232" t="s">
        <v>210</v>
      </c>
      <c r="B76" s="1140" t="s">
        <v>208</v>
      </c>
      <c r="C76" s="1140" t="s">
        <v>72</v>
      </c>
      <c r="D76" s="2091">
        <v>0</v>
      </c>
      <c r="E76" s="2091">
        <v>0</v>
      </c>
      <c r="F76" s="2091">
        <v>0</v>
      </c>
      <c r="G76" s="2091">
        <v>5</v>
      </c>
      <c r="H76" s="2091">
        <v>13</v>
      </c>
      <c r="I76" s="2091">
        <v>18</v>
      </c>
      <c r="J76" s="2091">
        <v>3</v>
      </c>
      <c r="K76" s="2091">
        <v>5</v>
      </c>
      <c r="L76" s="2091">
        <v>8</v>
      </c>
      <c r="M76" s="2091">
        <f t="shared" ref="M76:O86" si="67">SUM(J76,G76,D76)</f>
        <v>8</v>
      </c>
      <c r="N76" s="2091">
        <f t="shared" si="67"/>
        <v>18</v>
      </c>
      <c r="O76" s="2091">
        <f t="shared" si="67"/>
        <v>26</v>
      </c>
      <c r="P76" s="1163" t="s">
        <v>145</v>
      </c>
      <c r="Q76" s="148" t="s">
        <v>145</v>
      </c>
      <c r="R76" s="3206" t="s">
        <v>409</v>
      </c>
    </row>
    <row r="77" spans="1:22" ht="22.5" customHeight="1" x14ac:dyDescent="0.2">
      <c r="A77" s="3232"/>
      <c r="B77" s="1140" t="s">
        <v>74</v>
      </c>
      <c r="C77" s="1140"/>
      <c r="D77" s="2091">
        <v>0</v>
      </c>
      <c r="E77" s="2091">
        <v>0</v>
      </c>
      <c r="F77" s="2091">
        <v>0</v>
      </c>
      <c r="G77" s="2091">
        <v>2</v>
      </c>
      <c r="H77" s="2091">
        <v>5</v>
      </c>
      <c r="I77" s="2091">
        <v>7</v>
      </c>
      <c r="J77" s="2091">
        <v>0</v>
      </c>
      <c r="K77" s="2091">
        <v>0</v>
      </c>
      <c r="L77" s="2091">
        <v>0</v>
      </c>
      <c r="M77" s="2091">
        <f t="shared" si="67"/>
        <v>2</v>
      </c>
      <c r="N77" s="2091">
        <f t="shared" si="67"/>
        <v>5</v>
      </c>
      <c r="O77" s="2091">
        <f t="shared" si="67"/>
        <v>7</v>
      </c>
      <c r="Q77" s="1135" t="s">
        <v>152</v>
      </c>
      <c r="R77" s="3206"/>
    </row>
    <row r="78" spans="1:22" ht="22.5" customHeight="1" x14ac:dyDescent="0.2">
      <c r="A78" s="3232"/>
      <c r="B78" s="1140" t="s">
        <v>75</v>
      </c>
      <c r="C78" s="1140" t="s">
        <v>77</v>
      </c>
      <c r="D78" s="2091">
        <v>0</v>
      </c>
      <c r="E78" s="2091">
        <v>0</v>
      </c>
      <c r="F78" s="2091">
        <v>0</v>
      </c>
      <c r="G78" s="2091">
        <v>7</v>
      </c>
      <c r="H78" s="2091">
        <v>11</v>
      </c>
      <c r="I78" s="2091">
        <v>18</v>
      </c>
      <c r="J78" s="2091">
        <v>6</v>
      </c>
      <c r="K78" s="2091">
        <v>8</v>
      </c>
      <c r="L78" s="2091">
        <v>14</v>
      </c>
      <c r="M78" s="2091">
        <f t="shared" si="67"/>
        <v>13</v>
      </c>
      <c r="N78" s="2091">
        <f t="shared" si="67"/>
        <v>19</v>
      </c>
      <c r="O78" s="2091">
        <f t="shared" si="67"/>
        <v>32</v>
      </c>
      <c r="P78" s="148" t="s">
        <v>154</v>
      </c>
      <c r="Q78" s="148" t="s">
        <v>148</v>
      </c>
      <c r="R78" s="3206"/>
    </row>
    <row r="79" spans="1:22" ht="22.5" customHeight="1" x14ac:dyDescent="0.2">
      <c r="A79" s="3232"/>
      <c r="B79" s="1140" t="s">
        <v>352</v>
      </c>
      <c r="C79" s="1140"/>
      <c r="D79" s="2091">
        <v>0</v>
      </c>
      <c r="E79" s="2091">
        <v>0</v>
      </c>
      <c r="F79" s="2091">
        <v>0</v>
      </c>
      <c r="G79" s="2091">
        <v>6</v>
      </c>
      <c r="H79" s="2091">
        <v>12</v>
      </c>
      <c r="I79" s="2091">
        <v>18</v>
      </c>
      <c r="J79" s="2091">
        <v>7</v>
      </c>
      <c r="K79" s="2091">
        <v>3</v>
      </c>
      <c r="L79" s="2091">
        <v>10</v>
      </c>
      <c r="M79" s="2091">
        <f t="shared" si="67"/>
        <v>13</v>
      </c>
      <c r="N79" s="2091">
        <f t="shared" si="67"/>
        <v>15</v>
      </c>
      <c r="O79" s="2091">
        <f t="shared" si="67"/>
        <v>28</v>
      </c>
      <c r="P79" s="1164"/>
      <c r="Q79" s="148" t="s">
        <v>149</v>
      </c>
      <c r="R79" s="3206"/>
    </row>
    <row r="80" spans="1:22" ht="32.25" customHeight="1" x14ac:dyDescent="0.2">
      <c r="A80" s="3232"/>
      <c r="B80" s="1140" t="s">
        <v>353</v>
      </c>
      <c r="C80" s="1140" t="s">
        <v>354</v>
      </c>
      <c r="D80" s="2091">
        <v>0</v>
      </c>
      <c r="E80" s="2091">
        <v>0</v>
      </c>
      <c r="F80" s="2091">
        <v>0</v>
      </c>
      <c r="G80" s="2091">
        <v>2</v>
      </c>
      <c r="H80" s="2091">
        <v>5</v>
      </c>
      <c r="I80" s="2091">
        <v>7</v>
      </c>
      <c r="J80" s="2091">
        <v>4</v>
      </c>
      <c r="K80" s="2091">
        <v>1</v>
      </c>
      <c r="L80" s="2091">
        <v>5</v>
      </c>
      <c r="M80" s="2091">
        <f t="shared" si="67"/>
        <v>6</v>
      </c>
      <c r="N80" s="2091">
        <f t="shared" si="67"/>
        <v>6</v>
      </c>
      <c r="O80" s="2091">
        <f t="shared" si="67"/>
        <v>12</v>
      </c>
      <c r="P80" s="148" t="s">
        <v>355</v>
      </c>
      <c r="Q80" s="148" t="s">
        <v>356</v>
      </c>
      <c r="R80" s="3206"/>
    </row>
    <row r="81" spans="1:18" ht="54.75" customHeight="1" x14ac:dyDescent="0.2">
      <c r="A81" s="3232"/>
      <c r="B81" s="736" t="s">
        <v>357</v>
      </c>
      <c r="C81" s="1156" t="s">
        <v>358</v>
      </c>
      <c r="D81" s="2091">
        <v>0</v>
      </c>
      <c r="E81" s="2091">
        <v>0</v>
      </c>
      <c r="F81" s="2091">
        <v>0</v>
      </c>
      <c r="G81" s="2091">
        <v>3</v>
      </c>
      <c r="H81" s="2091">
        <v>4</v>
      </c>
      <c r="I81" s="2091">
        <v>7</v>
      </c>
      <c r="J81" s="2091">
        <v>2</v>
      </c>
      <c r="K81" s="2091">
        <v>2</v>
      </c>
      <c r="L81" s="2091">
        <v>4</v>
      </c>
      <c r="M81" s="2091">
        <f t="shared" si="67"/>
        <v>5</v>
      </c>
      <c r="N81" s="2091">
        <f t="shared" si="67"/>
        <v>6</v>
      </c>
      <c r="O81" s="2091">
        <f t="shared" si="67"/>
        <v>11</v>
      </c>
      <c r="P81" s="148" t="s">
        <v>359</v>
      </c>
      <c r="Q81" s="2305" t="s">
        <v>360</v>
      </c>
      <c r="R81" s="3206"/>
    </row>
    <row r="82" spans="1:18" ht="24.75" customHeight="1" x14ac:dyDescent="0.2">
      <c r="A82" s="3247" t="s">
        <v>92</v>
      </c>
      <c r="B82" s="3247"/>
      <c r="C82" s="3247"/>
      <c r="D82" s="2091">
        <f>SUM(D76:D81)</f>
        <v>0</v>
      </c>
      <c r="E82" s="2091">
        <f t="shared" ref="E82:L82" si="68">SUM(E76:E81)</f>
        <v>0</v>
      </c>
      <c r="F82" s="2091">
        <f t="shared" si="68"/>
        <v>0</v>
      </c>
      <c r="G82" s="2091">
        <f t="shared" si="68"/>
        <v>25</v>
      </c>
      <c r="H82" s="2091">
        <f t="shared" si="68"/>
        <v>50</v>
      </c>
      <c r="I82" s="2091">
        <f t="shared" si="68"/>
        <v>75</v>
      </c>
      <c r="J82" s="2091">
        <f t="shared" si="68"/>
        <v>22</v>
      </c>
      <c r="K82" s="2091">
        <f t="shared" si="68"/>
        <v>19</v>
      </c>
      <c r="L82" s="2091">
        <f t="shared" si="68"/>
        <v>41</v>
      </c>
      <c r="M82" s="2091">
        <f t="shared" si="67"/>
        <v>47</v>
      </c>
      <c r="N82" s="2091">
        <f t="shared" si="67"/>
        <v>69</v>
      </c>
      <c r="O82" s="2091">
        <f t="shared" si="67"/>
        <v>116</v>
      </c>
      <c r="P82" s="3369" t="s">
        <v>130</v>
      </c>
      <c r="Q82" s="3369"/>
      <c r="R82" s="3369"/>
    </row>
    <row r="83" spans="1:18" ht="22.5" customHeight="1" x14ac:dyDescent="0.2">
      <c r="A83" s="3233" t="s">
        <v>212</v>
      </c>
      <c r="B83" s="1156" t="s">
        <v>219</v>
      </c>
      <c r="C83" s="1156" t="s">
        <v>219</v>
      </c>
      <c r="D83" s="2091">
        <v>0</v>
      </c>
      <c r="E83" s="2091">
        <v>0</v>
      </c>
      <c r="F83" s="2091">
        <v>0</v>
      </c>
      <c r="G83" s="2091">
        <v>4</v>
      </c>
      <c r="H83" s="2091">
        <v>8</v>
      </c>
      <c r="I83" s="2091">
        <v>12</v>
      </c>
      <c r="J83" s="2091">
        <v>7</v>
      </c>
      <c r="K83" s="2091">
        <v>5</v>
      </c>
      <c r="L83" s="2091">
        <v>12</v>
      </c>
      <c r="M83" s="2091">
        <f t="shared" si="67"/>
        <v>11</v>
      </c>
      <c r="N83" s="2091">
        <f t="shared" si="67"/>
        <v>13</v>
      </c>
      <c r="O83" s="2091">
        <f t="shared" si="67"/>
        <v>24</v>
      </c>
      <c r="P83" s="145" t="s">
        <v>137</v>
      </c>
      <c r="Q83" s="145" t="s">
        <v>137</v>
      </c>
      <c r="R83" s="3430" t="s">
        <v>224</v>
      </c>
    </row>
    <row r="84" spans="1:18" ht="22.5" customHeight="1" x14ac:dyDescent="0.2">
      <c r="A84" s="3362"/>
      <c r="B84" s="1156" t="s">
        <v>60</v>
      </c>
      <c r="C84" s="1156"/>
      <c r="D84" s="2091">
        <v>0</v>
      </c>
      <c r="E84" s="2091">
        <v>0</v>
      </c>
      <c r="F84" s="2091">
        <v>0</v>
      </c>
      <c r="G84" s="2091">
        <v>9</v>
      </c>
      <c r="H84" s="2091">
        <v>8</v>
      </c>
      <c r="I84" s="2091">
        <v>17</v>
      </c>
      <c r="J84" s="2091">
        <v>4</v>
      </c>
      <c r="K84" s="2091">
        <v>5</v>
      </c>
      <c r="L84" s="2091">
        <v>9</v>
      </c>
      <c r="M84" s="2091">
        <f t="shared" si="67"/>
        <v>13</v>
      </c>
      <c r="N84" s="2091">
        <f t="shared" si="67"/>
        <v>13</v>
      </c>
      <c r="O84" s="2091">
        <f t="shared" si="67"/>
        <v>26</v>
      </c>
      <c r="P84" s="145"/>
      <c r="Q84" s="145" t="s">
        <v>138</v>
      </c>
      <c r="R84" s="3431"/>
    </row>
    <row r="85" spans="1:18" ht="22.5" customHeight="1" x14ac:dyDescent="0.2">
      <c r="A85" s="3362"/>
      <c r="B85" s="1140" t="s">
        <v>61</v>
      </c>
      <c r="C85" s="1156"/>
      <c r="D85" s="2091">
        <v>0</v>
      </c>
      <c r="E85" s="2091">
        <v>0</v>
      </c>
      <c r="F85" s="2091">
        <v>0</v>
      </c>
      <c r="G85" s="2091">
        <v>4</v>
      </c>
      <c r="H85" s="2091">
        <v>9</v>
      </c>
      <c r="I85" s="2091">
        <v>13</v>
      </c>
      <c r="J85" s="2091">
        <v>4</v>
      </c>
      <c r="K85" s="2091">
        <v>1</v>
      </c>
      <c r="L85" s="2091">
        <v>5</v>
      </c>
      <c r="M85" s="2091">
        <f t="shared" si="67"/>
        <v>8</v>
      </c>
      <c r="N85" s="2091">
        <f t="shared" si="67"/>
        <v>10</v>
      </c>
      <c r="O85" s="2091">
        <f t="shared" si="67"/>
        <v>18</v>
      </c>
      <c r="P85" s="145"/>
      <c r="Q85" s="145" t="s">
        <v>139</v>
      </c>
      <c r="R85" s="3431"/>
    </row>
    <row r="86" spans="1:18" ht="22.5" customHeight="1" x14ac:dyDescent="0.2">
      <c r="A86" s="3362"/>
      <c r="B86" s="1162" t="s">
        <v>62</v>
      </c>
      <c r="C86" s="1162"/>
      <c r="D86" s="2091">
        <v>0</v>
      </c>
      <c r="E86" s="2091">
        <v>0</v>
      </c>
      <c r="F86" s="2091">
        <v>0</v>
      </c>
      <c r="G86" s="2626">
        <v>2</v>
      </c>
      <c r="H86" s="2626">
        <v>6</v>
      </c>
      <c r="I86" s="2626">
        <v>8</v>
      </c>
      <c r="J86" s="2626">
        <v>3</v>
      </c>
      <c r="K86" s="2626">
        <v>2</v>
      </c>
      <c r="L86" s="2626">
        <v>5</v>
      </c>
      <c r="M86" s="2626">
        <f t="shared" si="67"/>
        <v>5</v>
      </c>
      <c r="N86" s="2626">
        <f t="shared" si="67"/>
        <v>8</v>
      </c>
      <c r="O86" s="2626">
        <f t="shared" si="67"/>
        <v>13</v>
      </c>
      <c r="P86" s="1160"/>
      <c r="Q86" s="1160" t="s">
        <v>140</v>
      </c>
      <c r="R86" s="3431"/>
    </row>
    <row r="87" spans="1:18" ht="22.5" customHeight="1" x14ac:dyDescent="0.2">
      <c r="A87" s="3362"/>
      <c r="B87" s="1162" t="s">
        <v>1428</v>
      </c>
      <c r="C87" s="1162"/>
      <c r="D87" s="2091">
        <v>0</v>
      </c>
      <c r="E87" s="2091">
        <v>0</v>
      </c>
      <c r="F87" s="2091">
        <v>0</v>
      </c>
      <c r="G87" s="2626">
        <v>6</v>
      </c>
      <c r="H87" s="2626">
        <v>6</v>
      </c>
      <c r="I87" s="2626">
        <v>12</v>
      </c>
      <c r="J87" s="2626">
        <v>0</v>
      </c>
      <c r="K87" s="2626">
        <v>0</v>
      </c>
      <c r="L87" s="2626">
        <v>0</v>
      </c>
      <c r="M87" s="2626">
        <f t="shared" ref="M87" si="69">SUM(J87,G87,D87)</f>
        <v>6</v>
      </c>
      <c r="N87" s="2626">
        <f t="shared" ref="N87" si="70">SUM(K87,H87,E87)</f>
        <v>6</v>
      </c>
      <c r="O87" s="2626">
        <f t="shared" ref="O87" si="71">SUM(L87,I87,F87)</f>
        <v>12</v>
      </c>
      <c r="P87" s="1160"/>
      <c r="Q87" s="1015" t="s">
        <v>958</v>
      </c>
      <c r="R87" s="3431"/>
    </row>
    <row r="88" spans="1:18" ht="22.5" customHeight="1" x14ac:dyDescent="0.2">
      <c r="A88" s="3247" t="s">
        <v>92</v>
      </c>
      <c r="B88" s="3247"/>
      <c r="C88" s="3247"/>
      <c r="D88" s="2091">
        <f>SUM(D83:D87)</f>
        <v>0</v>
      </c>
      <c r="E88" s="2091">
        <f t="shared" ref="E88:O88" si="72">SUM(E83:E87)</f>
        <v>0</v>
      </c>
      <c r="F88" s="2091">
        <f t="shared" si="72"/>
        <v>0</v>
      </c>
      <c r="G88" s="2091">
        <f t="shared" si="72"/>
        <v>25</v>
      </c>
      <c r="H88" s="2091">
        <f t="shared" si="72"/>
        <v>37</v>
      </c>
      <c r="I88" s="2091">
        <f t="shared" si="72"/>
        <v>62</v>
      </c>
      <c r="J88" s="2091">
        <f t="shared" si="72"/>
        <v>18</v>
      </c>
      <c r="K88" s="2091">
        <f t="shared" si="72"/>
        <v>13</v>
      </c>
      <c r="L88" s="2091">
        <f t="shared" si="72"/>
        <v>31</v>
      </c>
      <c r="M88" s="2091">
        <f t="shared" si="72"/>
        <v>43</v>
      </c>
      <c r="N88" s="2091">
        <f t="shared" si="72"/>
        <v>50</v>
      </c>
      <c r="O88" s="2091">
        <f t="shared" si="72"/>
        <v>93</v>
      </c>
      <c r="P88" s="3369" t="s">
        <v>130</v>
      </c>
      <c r="Q88" s="3369"/>
      <c r="R88" s="3369"/>
    </row>
    <row r="89" spans="1:18" ht="27.75" customHeight="1" x14ac:dyDescent="0.2">
      <c r="A89" s="1165" t="s">
        <v>288</v>
      </c>
      <c r="B89" s="5" t="s">
        <v>76</v>
      </c>
      <c r="C89" s="5" t="s">
        <v>361</v>
      </c>
      <c r="D89" s="2625">
        <v>0</v>
      </c>
      <c r="E89" s="2625">
        <v>0</v>
      </c>
      <c r="F89" s="2625">
        <v>0</v>
      </c>
      <c r="G89" s="2625">
        <v>0</v>
      </c>
      <c r="H89" s="2625">
        <v>6</v>
      </c>
      <c r="I89" s="2625">
        <v>6</v>
      </c>
      <c r="J89" s="2625">
        <v>1</v>
      </c>
      <c r="K89" s="2625">
        <v>1</v>
      </c>
      <c r="L89" s="2625">
        <v>2</v>
      </c>
      <c r="M89" s="2625">
        <f t="shared" ref="M89:O89" si="73">SUM(J89,G89,D89)</f>
        <v>1</v>
      </c>
      <c r="N89" s="2625">
        <f t="shared" si="73"/>
        <v>7</v>
      </c>
      <c r="O89" s="2625">
        <f t="shared" si="73"/>
        <v>8</v>
      </c>
      <c r="P89" s="141" t="s">
        <v>153</v>
      </c>
      <c r="Q89" s="141" t="s">
        <v>411</v>
      </c>
      <c r="R89" s="141" t="s">
        <v>289</v>
      </c>
    </row>
    <row r="90" spans="1:18" ht="19.5" customHeight="1" x14ac:dyDescent="0.2">
      <c r="A90" s="3247" t="s">
        <v>92</v>
      </c>
      <c r="B90" s="3247"/>
      <c r="C90" s="3247"/>
      <c r="D90" s="2091">
        <f>SUM(D89)</f>
        <v>0</v>
      </c>
      <c r="E90" s="2091">
        <f t="shared" ref="E90:O90" si="74">SUM(E89)</f>
        <v>0</v>
      </c>
      <c r="F90" s="2091">
        <f t="shared" si="74"/>
        <v>0</v>
      </c>
      <c r="G90" s="2091">
        <f t="shared" si="74"/>
        <v>0</v>
      </c>
      <c r="H90" s="2091">
        <f t="shared" si="74"/>
        <v>6</v>
      </c>
      <c r="I90" s="2091">
        <f t="shared" si="74"/>
        <v>6</v>
      </c>
      <c r="J90" s="2091">
        <f t="shared" si="74"/>
        <v>1</v>
      </c>
      <c r="K90" s="2091">
        <f t="shared" si="74"/>
        <v>1</v>
      </c>
      <c r="L90" s="2091">
        <f t="shared" si="74"/>
        <v>2</v>
      </c>
      <c r="M90" s="2091">
        <f t="shared" si="74"/>
        <v>1</v>
      </c>
      <c r="N90" s="2091">
        <f t="shared" si="74"/>
        <v>7</v>
      </c>
      <c r="O90" s="2091">
        <f t="shared" si="74"/>
        <v>8</v>
      </c>
      <c r="P90" s="3369" t="s">
        <v>130</v>
      </c>
      <c r="Q90" s="3369"/>
      <c r="R90" s="3369"/>
    </row>
    <row r="91" spans="1:18" ht="19.5" customHeight="1" x14ac:dyDescent="0.2">
      <c r="A91" s="3253" t="s">
        <v>2094</v>
      </c>
      <c r="B91" s="3258" t="s">
        <v>208</v>
      </c>
      <c r="C91" s="1625" t="s">
        <v>1233</v>
      </c>
      <c r="D91" s="2091">
        <v>0</v>
      </c>
      <c r="E91" s="2091">
        <v>0</v>
      </c>
      <c r="F91" s="2091">
        <v>0</v>
      </c>
      <c r="G91" s="2091">
        <v>1</v>
      </c>
      <c r="H91" s="2091">
        <v>5</v>
      </c>
      <c r="I91" s="2091">
        <v>6</v>
      </c>
      <c r="J91" s="2091">
        <v>0</v>
      </c>
      <c r="K91" s="2091">
        <v>0</v>
      </c>
      <c r="L91" s="2091">
        <v>0</v>
      </c>
      <c r="M91" s="2091">
        <f>SUM(G91)</f>
        <v>1</v>
      </c>
      <c r="N91" s="2091">
        <f t="shared" ref="N91:O92" si="75">SUM(H91)</f>
        <v>5</v>
      </c>
      <c r="O91" s="2091">
        <f t="shared" si="75"/>
        <v>6</v>
      </c>
      <c r="P91" s="1386" t="s">
        <v>1931</v>
      </c>
      <c r="Q91" s="3126" t="s">
        <v>145</v>
      </c>
      <c r="R91" s="3213" t="s">
        <v>2184</v>
      </c>
    </row>
    <row r="92" spans="1:18" ht="19.5" customHeight="1" x14ac:dyDescent="0.2">
      <c r="A92" s="3224"/>
      <c r="B92" s="3278"/>
      <c r="C92" s="1625" t="s">
        <v>1235</v>
      </c>
      <c r="D92" s="2091">
        <v>0</v>
      </c>
      <c r="E92" s="2091">
        <v>0</v>
      </c>
      <c r="F92" s="2091">
        <v>0</v>
      </c>
      <c r="G92" s="2091">
        <v>3</v>
      </c>
      <c r="H92" s="2091">
        <v>3</v>
      </c>
      <c r="I92" s="2091">
        <v>6</v>
      </c>
      <c r="J92" s="2091">
        <v>0</v>
      </c>
      <c r="K92" s="2091">
        <v>0</v>
      </c>
      <c r="L92" s="2091">
        <v>0</v>
      </c>
      <c r="M92" s="2091">
        <f>SUM(G92)</f>
        <v>3</v>
      </c>
      <c r="N92" s="2091">
        <f t="shared" si="75"/>
        <v>3</v>
      </c>
      <c r="O92" s="2091">
        <f t="shared" si="75"/>
        <v>6</v>
      </c>
      <c r="P92" s="1386" t="s">
        <v>159</v>
      </c>
      <c r="Q92" s="3127"/>
      <c r="R92" s="3214"/>
    </row>
    <row r="93" spans="1:18" ht="19.5" customHeight="1" x14ac:dyDescent="0.2">
      <c r="A93" s="3246"/>
      <c r="B93" s="3247" t="s">
        <v>46</v>
      </c>
      <c r="C93" s="3247"/>
      <c r="D93" s="2091">
        <f t="shared" ref="D93" si="76">SUM(D92)</f>
        <v>0</v>
      </c>
      <c r="E93" s="2091">
        <f t="shared" ref="E93:E94" si="77">SUM(E92)</f>
        <v>0</v>
      </c>
      <c r="F93" s="2091">
        <f t="shared" ref="F93:F94" si="78">SUM(F92)</f>
        <v>0</v>
      </c>
      <c r="G93" s="2091">
        <f>SUM(G91:G92)</f>
        <v>4</v>
      </c>
      <c r="H93" s="2091">
        <f t="shared" ref="H93:I93" si="79">SUM(H91:H92)</f>
        <v>8</v>
      </c>
      <c r="I93" s="2091">
        <f t="shared" si="79"/>
        <v>12</v>
      </c>
      <c r="J93" s="2091">
        <v>0</v>
      </c>
      <c r="K93" s="2091">
        <v>0</v>
      </c>
      <c r="L93" s="2091">
        <v>0</v>
      </c>
      <c r="M93" s="2091">
        <f>SUM(G93)</f>
        <v>4</v>
      </c>
      <c r="N93" s="2091">
        <f>SUM(H93)</f>
        <v>8</v>
      </c>
      <c r="O93" s="2091">
        <f>SUM(I93)</f>
        <v>12</v>
      </c>
      <c r="P93" s="3366" t="s">
        <v>133</v>
      </c>
      <c r="Q93" s="3366"/>
      <c r="R93" s="3215"/>
    </row>
    <row r="94" spans="1:18" ht="19.5" customHeight="1" thickBot="1" x14ac:dyDescent="0.25">
      <c r="A94" s="3244" t="s">
        <v>92</v>
      </c>
      <c r="B94" s="3244"/>
      <c r="C94" s="3244"/>
      <c r="D94" s="2624">
        <f>SUM(D93)</f>
        <v>0</v>
      </c>
      <c r="E94" s="2624">
        <f t="shared" si="77"/>
        <v>0</v>
      </c>
      <c r="F94" s="2624">
        <f t="shared" si="78"/>
        <v>0</v>
      </c>
      <c r="G94" s="2624">
        <f t="shared" ref="G94:L94" si="80">SUM(G93)</f>
        <v>4</v>
      </c>
      <c r="H94" s="2624">
        <f t="shared" si="80"/>
        <v>8</v>
      </c>
      <c r="I94" s="2624">
        <f t="shared" si="80"/>
        <v>12</v>
      </c>
      <c r="J94" s="2624">
        <f t="shared" si="80"/>
        <v>0</v>
      </c>
      <c r="K94" s="2624">
        <f t="shared" si="80"/>
        <v>0</v>
      </c>
      <c r="L94" s="2624">
        <f t="shared" si="80"/>
        <v>0</v>
      </c>
      <c r="M94" s="2624">
        <f t="shared" ref="M94:O94" si="81">SUM(M93)</f>
        <v>4</v>
      </c>
      <c r="N94" s="2624">
        <f t="shared" si="81"/>
        <v>8</v>
      </c>
      <c r="O94" s="2624">
        <f t="shared" si="81"/>
        <v>12</v>
      </c>
      <c r="P94" s="3361" t="s">
        <v>130</v>
      </c>
      <c r="Q94" s="3361"/>
      <c r="R94" s="3361"/>
    </row>
    <row r="95" spans="1:18" ht="19.5" customHeight="1" x14ac:dyDescent="0.2">
      <c r="A95" s="2053"/>
      <c r="B95" s="2053"/>
      <c r="C95" s="2053"/>
      <c r="D95" s="2058"/>
      <c r="E95" s="2058"/>
      <c r="F95" s="2058"/>
      <c r="G95" s="2058"/>
      <c r="H95" s="2058"/>
      <c r="I95" s="2058"/>
      <c r="J95" s="2058"/>
      <c r="K95" s="2058"/>
      <c r="L95" s="2058"/>
      <c r="M95" s="2058"/>
      <c r="N95" s="2058"/>
      <c r="O95" s="2058"/>
      <c r="P95" s="2069"/>
      <c r="Q95" s="2069"/>
      <c r="R95" s="2069"/>
    </row>
    <row r="96" spans="1:18" ht="19.5" customHeight="1" x14ac:dyDescent="0.2">
      <c r="A96" s="2053"/>
      <c r="B96" s="2053"/>
      <c r="C96" s="2053"/>
      <c r="D96" s="2058"/>
      <c r="E96" s="2058"/>
      <c r="F96" s="2058"/>
      <c r="G96" s="2058"/>
      <c r="H96" s="2058"/>
      <c r="I96" s="2058"/>
      <c r="J96" s="2058"/>
      <c r="K96" s="2058"/>
      <c r="L96" s="2058"/>
      <c r="M96" s="2058"/>
      <c r="N96" s="2058"/>
      <c r="O96" s="2058"/>
      <c r="P96" s="2069"/>
      <c r="Q96" s="2069"/>
      <c r="R96" s="2069"/>
    </row>
    <row r="97" spans="1:18" ht="27" customHeight="1" x14ac:dyDescent="0.2"/>
    <row r="98" spans="1:18" ht="21.75" customHeight="1" thickBot="1" x14ac:dyDescent="0.3">
      <c r="A98" s="3423" t="s">
        <v>2745</v>
      </c>
      <c r="B98" s="3423"/>
      <c r="C98" s="684"/>
      <c r="D98" s="7"/>
      <c r="E98" s="7"/>
      <c r="F98" s="7"/>
      <c r="G98" s="7"/>
      <c r="H98" s="7"/>
      <c r="I98" s="7"/>
      <c r="J98" s="7"/>
      <c r="K98" s="7"/>
      <c r="O98" s="120"/>
      <c r="P98" s="3424" t="s">
        <v>2746</v>
      </c>
      <c r="Q98" s="3424"/>
      <c r="R98" s="3424"/>
    </row>
    <row r="99" spans="1:18" ht="19.5" customHeight="1" thickTop="1" x14ac:dyDescent="0.2">
      <c r="A99" s="3336" t="s">
        <v>44</v>
      </c>
      <c r="B99" s="3338" t="s">
        <v>86</v>
      </c>
      <c r="C99" s="3338" t="s">
        <v>45</v>
      </c>
      <c r="D99" s="3338" t="s">
        <v>33</v>
      </c>
      <c r="E99" s="3338"/>
      <c r="F99" s="3338"/>
      <c r="G99" s="3338" t="s">
        <v>1</v>
      </c>
      <c r="H99" s="3338"/>
      <c r="I99" s="3338"/>
      <c r="J99" s="3338" t="s">
        <v>2</v>
      </c>
      <c r="K99" s="3338"/>
      <c r="L99" s="3338"/>
      <c r="M99" s="3194" t="s">
        <v>31</v>
      </c>
      <c r="N99" s="3194"/>
      <c r="O99" s="3194"/>
      <c r="P99" s="3221" t="s">
        <v>99</v>
      </c>
      <c r="Q99" s="3221" t="s">
        <v>126</v>
      </c>
      <c r="R99" s="3218" t="s">
        <v>253</v>
      </c>
    </row>
    <row r="100" spans="1:18" ht="19.5" customHeight="1" x14ac:dyDescent="0.2">
      <c r="A100" s="3190"/>
      <c r="B100" s="3235"/>
      <c r="C100" s="3235"/>
      <c r="D100" s="3187" t="s">
        <v>94</v>
      </c>
      <c r="E100" s="3187"/>
      <c r="F100" s="3187"/>
      <c r="G100" s="3187" t="s">
        <v>95</v>
      </c>
      <c r="H100" s="3187"/>
      <c r="I100" s="3187"/>
      <c r="J100" s="3187" t="s">
        <v>96</v>
      </c>
      <c r="K100" s="3187"/>
      <c r="L100" s="3187"/>
      <c r="M100" s="2827" t="s">
        <v>116</v>
      </c>
      <c r="N100" s="2827"/>
      <c r="O100" s="2827"/>
      <c r="P100" s="3222"/>
      <c r="Q100" s="3222"/>
      <c r="R100" s="3219"/>
    </row>
    <row r="101" spans="1:18" ht="19.5" customHeight="1" x14ac:dyDescent="0.2">
      <c r="A101" s="3190"/>
      <c r="B101" s="3235"/>
      <c r="C101" s="3235"/>
      <c r="D101" s="2559" t="s">
        <v>204</v>
      </c>
      <c r="E101" s="2559" t="s">
        <v>2833</v>
      </c>
      <c r="F101" s="2559" t="s">
        <v>26</v>
      </c>
      <c r="G101" s="2559" t="s">
        <v>204</v>
      </c>
      <c r="H101" s="2559" t="s">
        <v>2833</v>
      </c>
      <c r="I101" s="2559" t="s">
        <v>26</v>
      </c>
      <c r="J101" s="2559" t="s">
        <v>204</v>
      </c>
      <c r="K101" s="2559" t="s">
        <v>2833</v>
      </c>
      <c r="L101" s="2559" t="s">
        <v>26</v>
      </c>
      <c r="M101" s="2559" t="s">
        <v>204</v>
      </c>
      <c r="N101" s="2559" t="s">
        <v>2833</v>
      </c>
      <c r="O101" s="2559" t="s">
        <v>26</v>
      </c>
      <c r="P101" s="3222"/>
      <c r="Q101" s="3222"/>
      <c r="R101" s="3219"/>
    </row>
    <row r="102" spans="1:18" ht="19.5" customHeight="1" thickBot="1" x14ac:dyDescent="0.25">
      <c r="A102" s="3337"/>
      <c r="B102" s="3339"/>
      <c r="C102" s="3339"/>
      <c r="D102" s="79" t="s">
        <v>181</v>
      </c>
      <c r="E102" s="79" t="s">
        <v>182</v>
      </c>
      <c r="F102" s="79" t="s">
        <v>183</v>
      </c>
      <c r="G102" s="79" t="s">
        <v>181</v>
      </c>
      <c r="H102" s="79" t="s">
        <v>182</v>
      </c>
      <c r="I102" s="79" t="s">
        <v>183</v>
      </c>
      <c r="J102" s="79" t="s">
        <v>181</v>
      </c>
      <c r="K102" s="79" t="s">
        <v>182</v>
      </c>
      <c r="L102" s="79" t="s">
        <v>183</v>
      </c>
      <c r="M102" s="79" t="s">
        <v>181</v>
      </c>
      <c r="N102" s="79" t="s">
        <v>182</v>
      </c>
      <c r="O102" s="79" t="s">
        <v>183</v>
      </c>
      <c r="P102" s="3223"/>
      <c r="Q102" s="3223"/>
      <c r="R102" s="3220"/>
    </row>
    <row r="103" spans="1:18" ht="19.5" customHeight="1" x14ac:dyDescent="0.2">
      <c r="A103" s="3253" t="s">
        <v>205</v>
      </c>
      <c r="B103" s="1156" t="s">
        <v>208</v>
      </c>
      <c r="C103" s="1156" t="s">
        <v>208</v>
      </c>
      <c r="D103" s="2091">
        <v>0</v>
      </c>
      <c r="E103" s="2091">
        <v>0</v>
      </c>
      <c r="F103" s="2091">
        <v>0</v>
      </c>
      <c r="G103" s="2091">
        <v>12</v>
      </c>
      <c r="H103" s="2091">
        <v>5</v>
      </c>
      <c r="I103" s="2091">
        <v>17</v>
      </c>
      <c r="J103" s="2091">
        <v>9</v>
      </c>
      <c r="K103" s="2091">
        <v>2</v>
      </c>
      <c r="L103" s="2091">
        <v>11</v>
      </c>
      <c r="M103" s="2091">
        <f>SUM(J103,G103,D103)</f>
        <v>21</v>
      </c>
      <c r="N103" s="2091">
        <f t="shared" ref="N103:O103" si="82">SUM(K103,H103,E103)</f>
        <v>7</v>
      </c>
      <c r="O103" s="2091">
        <f t="shared" si="82"/>
        <v>28</v>
      </c>
      <c r="P103" s="1166" t="s">
        <v>145</v>
      </c>
      <c r="Q103" s="145" t="s">
        <v>145</v>
      </c>
      <c r="R103" s="3430" t="s">
        <v>206</v>
      </c>
    </row>
    <row r="104" spans="1:18" ht="19.5" customHeight="1" x14ac:dyDescent="0.2">
      <c r="A104" s="3224"/>
      <c r="B104" s="1156" t="s">
        <v>74</v>
      </c>
      <c r="C104" s="1156" t="s">
        <v>363</v>
      </c>
      <c r="D104" s="2091">
        <v>0</v>
      </c>
      <c r="E104" s="2091">
        <v>0</v>
      </c>
      <c r="F104" s="2091">
        <v>0</v>
      </c>
      <c r="G104" s="2091">
        <v>1</v>
      </c>
      <c r="H104" s="2091">
        <v>10</v>
      </c>
      <c r="I104" s="2091">
        <v>11</v>
      </c>
      <c r="J104" s="2091">
        <v>0</v>
      </c>
      <c r="K104" s="2091">
        <v>3</v>
      </c>
      <c r="L104" s="2091">
        <v>3</v>
      </c>
      <c r="M104" s="2091">
        <f t="shared" ref="M104:N108" si="83">SUM(D104,G104,J104)</f>
        <v>1</v>
      </c>
      <c r="N104" s="2091">
        <f t="shared" si="83"/>
        <v>13</v>
      </c>
      <c r="O104" s="2091">
        <f>SUM(M104:N104)</f>
        <v>14</v>
      </c>
      <c r="P104" s="145" t="s">
        <v>364</v>
      </c>
      <c r="Q104" s="145" t="s">
        <v>152</v>
      </c>
      <c r="R104" s="3431"/>
    </row>
    <row r="105" spans="1:18" ht="19.5" customHeight="1" x14ac:dyDescent="0.2">
      <c r="A105" s="3224"/>
      <c r="B105" s="1156" t="s">
        <v>75</v>
      </c>
      <c r="C105" s="1156" t="s">
        <v>76</v>
      </c>
      <c r="D105" s="2091">
        <v>0</v>
      </c>
      <c r="E105" s="2091">
        <v>0</v>
      </c>
      <c r="F105" s="2091">
        <v>0</v>
      </c>
      <c r="G105" s="2091">
        <v>12</v>
      </c>
      <c r="H105" s="2091">
        <v>6</v>
      </c>
      <c r="I105" s="2091">
        <v>18</v>
      </c>
      <c r="J105" s="2091">
        <v>9</v>
      </c>
      <c r="K105" s="2091">
        <v>4</v>
      </c>
      <c r="L105" s="2091">
        <v>13</v>
      </c>
      <c r="M105" s="2091">
        <f t="shared" si="83"/>
        <v>21</v>
      </c>
      <c r="N105" s="2091">
        <f t="shared" si="83"/>
        <v>10</v>
      </c>
      <c r="O105" s="2091">
        <f>SUM(M105:N105)</f>
        <v>31</v>
      </c>
      <c r="P105" s="145" t="s">
        <v>153</v>
      </c>
      <c r="Q105" s="145" t="s">
        <v>148</v>
      </c>
      <c r="R105" s="3431"/>
    </row>
    <row r="106" spans="1:18" ht="19.5" customHeight="1" x14ac:dyDescent="0.2">
      <c r="A106" s="3224"/>
      <c r="B106" s="1156" t="s">
        <v>352</v>
      </c>
      <c r="C106" s="1156" t="s">
        <v>352</v>
      </c>
      <c r="D106" s="2091">
        <v>0</v>
      </c>
      <c r="E106" s="2091">
        <v>0</v>
      </c>
      <c r="F106" s="2091">
        <v>0</v>
      </c>
      <c r="G106" s="2091">
        <v>5</v>
      </c>
      <c r="H106" s="2091">
        <v>12</v>
      </c>
      <c r="I106" s="2091">
        <v>17</v>
      </c>
      <c r="J106" s="2091">
        <v>5</v>
      </c>
      <c r="K106" s="2091">
        <v>1</v>
      </c>
      <c r="L106" s="2091">
        <v>6</v>
      </c>
      <c r="M106" s="2091">
        <f t="shared" si="83"/>
        <v>10</v>
      </c>
      <c r="N106" s="2091">
        <f t="shared" si="83"/>
        <v>13</v>
      </c>
      <c r="O106" s="2091">
        <f>SUM(M106:N106)</f>
        <v>23</v>
      </c>
      <c r="P106" s="145" t="s">
        <v>149</v>
      </c>
      <c r="Q106" s="145" t="s">
        <v>149</v>
      </c>
      <c r="R106" s="3431"/>
    </row>
    <row r="107" spans="1:18" ht="29.25" customHeight="1" x14ac:dyDescent="0.2">
      <c r="A107" s="3224"/>
      <c r="B107" s="1156" t="s">
        <v>365</v>
      </c>
      <c r="C107" s="1156" t="s">
        <v>365</v>
      </c>
      <c r="D107" s="2091">
        <v>0</v>
      </c>
      <c r="E107" s="2091">
        <v>3</v>
      </c>
      <c r="F107" s="2091">
        <v>3</v>
      </c>
      <c r="G107" s="2091">
        <v>4</v>
      </c>
      <c r="H107" s="2091">
        <v>1</v>
      </c>
      <c r="I107" s="2091">
        <v>5</v>
      </c>
      <c r="J107" s="2091">
        <v>0</v>
      </c>
      <c r="K107" s="2091">
        <v>0</v>
      </c>
      <c r="L107" s="2091">
        <v>0</v>
      </c>
      <c r="M107" s="2091">
        <f t="shared" si="83"/>
        <v>4</v>
      </c>
      <c r="N107" s="2091">
        <f t="shared" si="83"/>
        <v>4</v>
      </c>
      <c r="O107" s="2091">
        <f>SUM(M107:N107)</f>
        <v>8</v>
      </c>
      <c r="P107" s="145" t="s">
        <v>366</v>
      </c>
      <c r="Q107" s="145" t="s">
        <v>366</v>
      </c>
      <c r="R107" s="3431"/>
    </row>
    <row r="108" spans="1:18" ht="19.5" customHeight="1" x14ac:dyDescent="0.2">
      <c r="A108" s="3246"/>
      <c r="B108" s="1156" t="s">
        <v>367</v>
      </c>
      <c r="C108" s="1156"/>
      <c r="D108" s="2091">
        <v>0</v>
      </c>
      <c r="E108" s="2091">
        <v>0</v>
      </c>
      <c r="F108" s="2091">
        <v>0</v>
      </c>
      <c r="G108" s="2091">
        <v>2</v>
      </c>
      <c r="H108" s="2091">
        <v>4</v>
      </c>
      <c r="I108" s="2091">
        <v>6</v>
      </c>
      <c r="J108" s="2091">
        <v>0</v>
      </c>
      <c r="K108" s="2091">
        <v>0</v>
      </c>
      <c r="L108" s="2091">
        <v>0</v>
      </c>
      <c r="M108" s="2091">
        <f t="shared" si="83"/>
        <v>2</v>
      </c>
      <c r="N108" s="2091">
        <f t="shared" si="83"/>
        <v>4</v>
      </c>
      <c r="O108" s="2091">
        <f>SUM(M108:N108)</f>
        <v>6</v>
      </c>
      <c r="P108" s="3429" t="s">
        <v>368</v>
      </c>
      <c r="Q108" s="3429"/>
      <c r="R108" s="3432"/>
    </row>
    <row r="109" spans="1:18" ht="19.5" customHeight="1" x14ac:dyDescent="0.2">
      <c r="A109" s="3247" t="s">
        <v>92</v>
      </c>
      <c r="B109" s="3247"/>
      <c r="C109" s="3247"/>
      <c r="D109" s="2091">
        <f>SUM(D103:D108)</f>
        <v>0</v>
      </c>
      <c r="E109" s="2091">
        <f t="shared" ref="E109:O109" si="84">SUM(E103:E108)</f>
        <v>3</v>
      </c>
      <c r="F109" s="2091">
        <f t="shared" si="84"/>
        <v>3</v>
      </c>
      <c r="G109" s="2091">
        <f t="shared" si="84"/>
        <v>36</v>
      </c>
      <c r="H109" s="2091">
        <f t="shared" si="84"/>
        <v>38</v>
      </c>
      <c r="I109" s="2091">
        <f t="shared" si="84"/>
        <v>74</v>
      </c>
      <c r="J109" s="2091">
        <f t="shared" si="84"/>
        <v>23</v>
      </c>
      <c r="K109" s="2091">
        <f t="shared" si="84"/>
        <v>10</v>
      </c>
      <c r="L109" s="2091">
        <f t="shared" si="84"/>
        <v>33</v>
      </c>
      <c r="M109" s="2091">
        <f t="shared" si="84"/>
        <v>59</v>
      </c>
      <c r="N109" s="2091">
        <f t="shared" si="84"/>
        <v>51</v>
      </c>
      <c r="O109" s="2091">
        <f t="shared" si="84"/>
        <v>110</v>
      </c>
      <c r="P109" s="3369" t="s">
        <v>130</v>
      </c>
      <c r="Q109" s="3369"/>
      <c r="R109" s="3369"/>
    </row>
    <row r="110" spans="1:18" ht="22.5" customHeight="1" x14ac:dyDescent="0.2">
      <c r="A110" s="3246" t="s">
        <v>40</v>
      </c>
      <c r="B110" s="1625" t="s">
        <v>85</v>
      </c>
      <c r="C110" s="1620"/>
      <c r="D110" s="2625">
        <v>0</v>
      </c>
      <c r="E110" s="2625">
        <v>0</v>
      </c>
      <c r="F110" s="2625">
        <v>0</v>
      </c>
      <c r="G110" s="2625">
        <v>8</v>
      </c>
      <c r="H110" s="2625">
        <v>7</v>
      </c>
      <c r="I110" s="2625">
        <v>15</v>
      </c>
      <c r="J110" s="2625">
        <v>0</v>
      </c>
      <c r="K110" s="2625">
        <v>0</v>
      </c>
      <c r="L110" s="2625">
        <v>0</v>
      </c>
      <c r="M110" s="2625">
        <f t="shared" ref="M110:M114" si="85">SUM(D110,G110,J110)</f>
        <v>8</v>
      </c>
      <c r="N110" s="2625">
        <f t="shared" ref="N110:N114" si="86">SUM(E110,H110,K110)</f>
        <v>7</v>
      </c>
      <c r="O110" s="2625">
        <f t="shared" ref="O110:O114" si="87">SUM(M110:N110)</f>
        <v>15</v>
      </c>
      <c r="P110" s="1629"/>
      <c r="Q110" s="141" t="s">
        <v>151</v>
      </c>
      <c r="R110" s="3432" t="s">
        <v>124</v>
      </c>
    </row>
    <row r="111" spans="1:18" ht="23.25" customHeight="1" x14ac:dyDescent="0.2">
      <c r="A111" s="3247"/>
      <c r="B111" s="1156" t="s">
        <v>203</v>
      </c>
      <c r="C111" s="119"/>
      <c r="D111" s="2625">
        <v>0</v>
      </c>
      <c r="E111" s="2625">
        <v>0</v>
      </c>
      <c r="F111" s="2625">
        <v>0</v>
      </c>
      <c r="G111" s="2091">
        <v>6</v>
      </c>
      <c r="H111" s="2091">
        <v>4</v>
      </c>
      <c r="I111" s="2091">
        <v>10</v>
      </c>
      <c r="J111" s="2625">
        <v>0</v>
      </c>
      <c r="K111" s="2625">
        <v>0</v>
      </c>
      <c r="L111" s="2625">
        <v>0</v>
      </c>
      <c r="M111" s="2091">
        <f t="shared" si="85"/>
        <v>6</v>
      </c>
      <c r="N111" s="2091">
        <f t="shared" si="86"/>
        <v>4</v>
      </c>
      <c r="O111" s="2091">
        <f t="shared" si="87"/>
        <v>10</v>
      </c>
      <c r="P111" s="142"/>
      <c r="Q111" s="145" t="s">
        <v>209</v>
      </c>
      <c r="R111" s="3369"/>
    </row>
    <row r="112" spans="1:18" ht="21.75" customHeight="1" x14ac:dyDescent="0.2">
      <c r="A112" s="3247" t="s">
        <v>92</v>
      </c>
      <c r="B112" s="3247"/>
      <c r="C112" s="3247"/>
      <c r="D112" s="2091">
        <f>SUM(D110:D111)</f>
        <v>0</v>
      </c>
      <c r="E112" s="2091">
        <f t="shared" ref="E112:L112" si="88">SUM(E110:E111)</f>
        <v>0</v>
      </c>
      <c r="F112" s="2091">
        <f t="shared" si="88"/>
        <v>0</v>
      </c>
      <c r="G112" s="2091">
        <f t="shared" si="88"/>
        <v>14</v>
      </c>
      <c r="H112" s="2091">
        <f t="shared" si="88"/>
        <v>11</v>
      </c>
      <c r="I112" s="2091">
        <f t="shared" si="88"/>
        <v>25</v>
      </c>
      <c r="J112" s="2091">
        <f t="shared" si="88"/>
        <v>0</v>
      </c>
      <c r="K112" s="2091">
        <f t="shared" si="88"/>
        <v>0</v>
      </c>
      <c r="L112" s="2091">
        <f t="shared" si="88"/>
        <v>0</v>
      </c>
      <c r="M112" s="2091">
        <f t="shared" si="85"/>
        <v>14</v>
      </c>
      <c r="N112" s="2091">
        <f t="shared" si="86"/>
        <v>11</v>
      </c>
      <c r="O112" s="2091">
        <f t="shared" si="87"/>
        <v>25</v>
      </c>
      <c r="P112" s="3369" t="s">
        <v>130</v>
      </c>
      <c r="Q112" s="3369"/>
      <c r="R112" s="3369"/>
    </row>
    <row r="113" spans="1:18" ht="57" customHeight="1" x14ac:dyDescent="0.2">
      <c r="A113" s="825" t="s">
        <v>201</v>
      </c>
      <c r="B113" s="156" t="s">
        <v>370</v>
      </c>
      <c r="C113" s="119"/>
      <c r="D113" s="2091">
        <v>0</v>
      </c>
      <c r="E113" s="2091">
        <v>0</v>
      </c>
      <c r="F113" s="2091">
        <v>0</v>
      </c>
      <c r="G113" s="2091">
        <v>14</v>
      </c>
      <c r="H113" s="2091">
        <v>3</v>
      </c>
      <c r="I113" s="2091">
        <v>17</v>
      </c>
      <c r="J113" s="2091">
        <v>11</v>
      </c>
      <c r="K113" s="2091">
        <v>1</v>
      </c>
      <c r="L113" s="2091">
        <v>12</v>
      </c>
      <c r="M113" s="2091">
        <f t="shared" si="85"/>
        <v>25</v>
      </c>
      <c r="N113" s="2091">
        <f t="shared" si="86"/>
        <v>4</v>
      </c>
      <c r="O113" s="2091">
        <f t="shared" si="87"/>
        <v>29</v>
      </c>
      <c r="P113" s="142"/>
      <c r="Q113" s="142" t="s">
        <v>127</v>
      </c>
      <c r="R113" s="2073" t="s">
        <v>1853</v>
      </c>
    </row>
    <row r="114" spans="1:18" ht="24" customHeight="1" x14ac:dyDescent="0.2">
      <c r="A114" s="3243" t="s">
        <v>291</v>
      </c>
      <c r="B114" s="1672" t="s">
        <v>371</v>
      </c>
      <c r="C114" s="1156" t="s">
        <v>372</v>
      </c>
      <c r="D114" s="2091">
        <v>0</v>
      </c>
      <c r="E114" s="2091">
        <v>0</v>
      </c>
      <c r="F114" s="2091">
        <v>0</v>
      </c>
      <c r="G114" s="2091">
        <v>7</v>
      </c>
      <c r="H114" s="2091">
        <v>7</v>
      </c>
      <c r="I114" s="2091">
        <v>14</v>
      </c>
      <c r="J114" s="2091">
        <v>8</v>
      </c>
      <c r="K114" s="2091">
        <v>2</v>
      </c>
      <c r="L114" s="2091">
        <v>10</v>
      </c>
      <c r="M114" s="2091">
        <f t="shared" si="85"/>
        <v>15</v>
      </c>
      <c r="N114" s="2091">
        <f t="shared" si="86"/>
        <v>9</v>
      </c>
      <c r="O114" s="2091">
        <f t="shared" si="87"/>
        <v>24</v>
      </c>
      <c r="P114" s="664" t="s">
        <v>373</v>
      </c>
      <c r="Q114" s="1673" t="s">
        <v>374</v>
      </c>
      <c r="R114" s="3428" t="s">
        <v>292</v>
      </c>
    </row>
    <row r="115" spans="1:18" ht="24" customHeight="1" x14ac:dyDescent="0.2">
      <c r="A115" s="3243"/>
      <c r="B115" s="3248" t="s">
        <v>379</v>
      </c>
      <c r="C115" s="1156" t="s">
        <v>382</v>
      </c>
      <c r="D115" s="2091">
        <v>0</v>
      </c>
      <c r="E115" s="2091">
        <v>0</v>
      </c>
      <c r="F115" s="2091">
        <v>0</v>
      </c>
      <c r="G115" s="2091">
        <v>3</v>
      </c>
      <c r="H115" s="2091">
        <v>3</v>
      </c>
      <c r="I115" s="2091">
        <v>6</v>
      </c>
      <c r="J115" s="2091">
        <v>4</v>
      </c>
      <c r="K115" s="2091">
        <v>1</v>
      </c>
      <c r="L115" s="2091">
        <v>5</v>
      </c>
      <c r="M115" s="2091">
        <f t="shared" ref="M115:M117" si="89">SUM(D115,G115,J115)</f>
        <v>7</v>
      </c>
      <c r="N115" s="2091">
        <f t="shared" ref="N115:N117" si="90">SUM(E115,H115,K115)</f>
        <v>4</v>
      </c>
      <c r="O115" s="2091">
        <f t="shared" ref="O115:O117" si="91">SUM(M115:N115)</f>
        <v>11</v>
      </c>
      <c r="P115" s="145" t="s">
        <v>383</v>
      </c>
      <c r="Q115" s="3248" t="s">
        <v>381</v>
      </c>
      <c r="R115" s="3428"/>
    </row>
    <row r="116" spans="1:18" ht="28.5" customHeight="1" x14ac:dyDescent="0.2">
      <c r="A116" s="3243"/>
      <c r="B116" s="3250"/>
      <c r="C116" s="1156" t="s">
        <v>384</v>
      </c>
      <c r="D116" s="2091">
        <v>0</v>
      </c>
      <c r="E116" s="2091">
        <v>0</v>
      </c>
      <c r="F116" s="2091">
        <v>0</v>
      </c>
      <c r="G116" s="2091">
        <v>2</v>
      </c>
      <c r="H116" s="2091">
        <v>1</v>
      </c>
      <c r="I116" s="2091">
        <v>3</v>
      </c>
      <c r="J116" s="2091">
        <v>2</v>
      </c>
      <c r="K116" s="2091">
        <v>2</v>
      </c>
      <c r="L116" s="2091">
        <v>4</v>
      </c>
      <c r="M116" s="2091">
        <f t="shared" si="89"/>
        <v>4</v>
      </c>
      <c r="N116" s="2091">
        <f t="shared" si="90"/>
        <v>3</v>
      </c>
      <c r="O116" s="2091">
        <f t="shared" si="91"/>
        <v>7</v>
      </c>
      <c r="P116" s="145" t="s">
        <v>385</v>
      </c>
      <c r="Q116" s="3250"/>
      <c r="R116" s="3428"/>
    </row>
    <row r="117" spans="1:18" ht="24" customHeight="1" x14ac:dyDescent="0.2">
      <c r="A117" s="3243"/>
      <c r="B117" s="3247" t="s">
        <v>46</v>
      </c>
      <c r="C117" s="3247"/>
      <c r="D117" s="2091">
        <v>0</v>
      </c>
      <c r="E117" s="2091">
        <v>0</v>
      </c>
      <c r="F117" s="2091">
        <f t="shared" ref="F117:L117" si="92">SUM(F115:F116)</f>
        <v>0</v>
      </c>
      <c r="G117" s="2091">
        <f t="shared" si="92"/>
        <v>5</v>
      </c>
      <c r="H117" s="2091">
        <f t="shared" si="92"/>
        <v>4</v>
      </c>
      <c r="I117" s="2091">
        <f t="shared" si="92"/>
        <v>9</v>
      </c>
      <c r="J117" s="2091">
        <f t="shared" si="92"/>
        <v>6</v>
      </c>
      <c r="K117" s="2091">
        <f t="shared" si="92"/>
        <v>3</v>
      </c>
      <c r="L117" s="2091">
        <f t="shared" si="92"/>
        <v>9</v>
      </c>
      <c r="M117" s="2091">
        <f t="shared" si="89"/>
        <v>11</v>
      </c>
      <c r="N117" s="2091">
        <f t="shared" si="90"/>
        <v>7</v>
      </c>
      <c r="O117" s="2091">
        <f t="shared" si="91"/>
        <v>18</v>
      </c>
      <c r="P117" s="3369" t="s">
        <v>133</v>
      </c>
      <c r="Q117" s="3369"/>
      <c r="R117" s="3428"/>
    </row>
    <row r="118" spans="1:18" ht="24" customHeight="1" thickBot="1" x14ac:dyDescent="0.25">
      <c r="A118" s="3244" t="s">
        <v>92</v>
      </c>
      <c r="B118" s="3244"/>
      <c r="C118" s="3244"/>
      <c r="D118" s="2657">
        <f>SUM(D114,D117)</f>
        <v>0</v>
      </c>
      <c r="E118" s="2657">
        <f t="shared" ref="E118:O118" si="93">SUM(E114,E117)</f>
        <v>0</v>
      </c>
      <c r="F118" s="2657">
        <f t="shared" si="93"/>
        <v>0</v>
      </c>
      <c r="G118" s="2657">
        <f t="shared" si="93"/>
        <v>12</v>
      </c>
      <c r="H118" s="2657">
        <f t="shared" si="93"/>
        <v>11</v>
      </c>
      <c r="I118" s="2657">
        <f t="shared" si="93"/>
        <v>23</v>
      </c>
      <c r="J118" s="2657">
        <f t="shared" si="93"/>
        <v>14</v>
      </c>
      <c r="K118" s="2657">
        <f t="shared" si="93"/>
        <v>5</v>
      </c>
      <c r="L118" s="2657">
        <f t="shared" si="93"/>
        <v>19</v>
      </c>
      <c r="M118" s="2657">
        <f t="shared" si="93"/>
        <v>26</v>
      </c>
      <c r="N118" s="2657">
        <f t="shared" si="93"/>
        <v>16</v>
      </c>
      <c r="O118" s="2657">
        <f t="shared" si="93"/>
        <v>42</v>
      </c>
      <c r="P118" s="3432" t="s">
        <v>130</v>
      </c>
      <c r="Q118" s="3432"/>
      <c r="R118" s="3432"/>
    </row>
    <row r="119" spans="1:18" ht="25.5" customHeight="1" thickBot="1" x14ac:dyDescent="0.25">
      <c r="A119" s="3237" t="s">
        <v>42</v>
      </c>
      <c r="B119" s="3237"/>
      <c r="C119" s="3237"/>
      <c r="D119" s="2628">
        <f>SUM(D118,D113,D112,D109,D94,D90,D88,D82,D75,D58,D55,D48,D33,D25,D17,D16)</f>
        <v>22</v>
      </c>
      <c r="E119" s="2628">
        <f t="shared" ref="E119:O119" si="94">SUM(E118,E113,E112,E109,E94,E90,E88,E82,E75,E58,E55,E48,E33,E25,E17,E16)</f>
        <v>26</v>
      </c>
      <c r="F119" s="2628">
        <f t="shared" si="94"/>
        <v>48</v>
      </c>
      <c r="G119" s="2628">
        <f t="shared" si="94"/>
        <v>264</v>
      </c>
      <c r="H119" s="2628">
        <f t="shared" si="94"/>
        <v>393</v>
      </c>
      <c r="I119" s="2628">
        <f t="shared" si="94"/>
        <v>657</v>
      </c>
      <c r="J119" s="2628">
        <f t="shared" si="94"/>
        <v>166</v>
      </c>
      <c r="K119" s="2628">
        <f t="shared" si="94"/>
        <v>120</v>
      </c>
      <c r="L119" s="2628">
        <f t="shared" si="94"/>
        <v>286</v>
      </c>
      <c r="M119" s="2628">
        <f t="shared" si="94"/>
        <v>452</v>
      </c>
      <c r="N119" s="2628">
        <f t="shared" si="94"/>
        <v>539</v>
      </c>
      <c r="O119" s="2628">
        <f t="shared" si="94"/>
        <v>991</v>
      </c>
      <c r="P119" s="3434" t="s">
        <v>147</v>
      </c>
      <c r="Q119" s="3434"/>
      <c r="R119" s="3434"/>
    </row>
    <row r="120" spans="1:18" ht="12.75" customHeight="1" thickTop="1" x14ac:dyDescent="0.2">
      <c r="M120" s="1"/>
      <c r="N120" s="1"/>
      <c r="O120" s="1"/>
    </row>
    <row r="121" spans="1:18" ht="12.75" customHeight="1" x14ac:dyDescent="0.2">
      <c r="M121" s="1"/>
      <c r="N121" s="1"/>
      <c r="O121" s="1"/>
    </row>
    <row r="122" spans="1:18" ht="12.75" customHeight="1" x14ac:dyDescent="0.2">
      <c r="M122" s="1"/>
      <c r="N122" s="1"/>
      <c r="O122" s="1"/>
    </row>
    <row r="123" spans="1:18" ht="12.75" customHeight="1" x14ac:dyDescent="0.2">
      <c r="M123" s="1"/>
      <c r="N123" s="1"/>
      <c r="O123" s="1"/>
    </row>
    <row r="124" spans="1:18" ht="12.75" customHeight="1" x14ac:dyDescent="0.2">
      <c r="M124" s="1"/>
      <c r="N124" s="1"/>
      <c r="O124" s="1"/>
    </row>
    <row r="125" spans="1:18" ht="12.75" customHeight="1" x14ac:dyDescent="0.2">
      <c r="M125" s="1"/>
      <c r="N125" s="1"/>
      <c r="O125" s="1"/>
    </row>
    <row r="126" spans="1:18" ht="12.75" customHeight="1" x14ac:dyDescent="0.2">
      <c r="M126" s="1"/>
      <c r="N126" s="1"/>
      <c r="O126" s="1"/>
    </row>
    <row r="127" spans="1:18" ht="12.75" customHeight="1" x14ac:dyDescent="0.2">
      <c r="M127" s="1"/>
      <c r="N127" s="1"/>
      <c r="O127" s="1"/>
    </row>
    <row r="128" spans="1:18" ht="12.75" customHeight="1" x14ac:dyDescent="0.2">
      <c r="M128" s="1"/>
      <c r="N128" s="1"/>
      <c r="O128" s="1"/>
    </row>
    <row r="129" spans="13:15" ht="12.75" customHeight="1" x14ac:dyDescent="0.2">
      <c r="M129" s="1"/>
      <c r="N129" s="1"/>
      <c r="O129" s="1"/>
    </row>
    <row r="130" spans="13:15" ht="12.75" customHeight="1" x14ac:dyDescent="0.2">
      <c r="M130" s="1"/>
      <c r="N130" s="1"/>
      <c r="O130" s="1"/>
    </row>
    <row r="131" spans="13:15" ht="12.75" customHeight="1" x14ac:dyDescent="0.2">
      <c r="M131" s="1"/>
      <c r="N131" s="1"/>
      <c r="O131" s="1"/>
    </row>
    <row r="132" spans="13:15" ht="12.75" customHeight="1" x14ac:dyDescent="0.2">
      <c r="M132" s="1"/>
      <c r="N132" s="1"/>
      <c r="O132" s="1"/>
    </row>
    <row r="133" spans="13:15" ht="12.75" customHeight="1" x14ac:dyDescent="0.2">
      <c r="M133" s="1"/>
      <c r="N133" s="1"/>
      <c r="O133" s="1"/>
    </row>
    <row r="134" spans="13:15" ht="12.75" customHeight="1" x14ac:dyDescent="0.2">
      <c r="M134" s="1"/>
      <c r="N134" s="1"/>
      <c r="O134" s="1"/>
    </row>
    <row r="135" spans="13:15" ht="12.75" customHeight="1" x14ac:dyDescent="0.2">
      <c r="M135" s="1"/>
      <c r="N135" s="1"/>
      <c r="O135" s="1"/>
    </row>
    <row r="136" spans="13:15" ht="12.75" customHeight="1" x14ac:dyDescent="0.2">
      <c r="M136" s="1"/>
      <c r="N136" s="1"/>
      <c r="O136" s="1"/>
    </row>
    <row r="137" spans="13:15" ht="12.75" customHeight="1" x14ac:dyDescent="0.2">
      <c r="M137" s="1"/>
      <c r="N137" s="1"/>
      <c r="O137" s="1"/>
    </row>
    <row r="138" spans="13:15" ht="12.75" customHeight="1" x14ac:dyDescent="0.2">
      <c r="M138" s="1"/>
      <c r="N138" s="1"/>
      <c r="O138" s="1"/>
    </row>
    <row r="139" spans="13:15" ht="12.75" customHeight="1" x14ac:dyDescent="0.2">
      <c r="M139" s="1"/>
      <c r="N139" s="1"/>
      <c r="O139" s="1"/>
    </row>
    <row r="140" spans="13:15" ht="12.75" customHeight="1" x14ac:dyDescent="0.2">
      <c r="M140" s="1"/>
      <c r="N140" s="1"/>
      <c r="O140" s="1"/>
    </row>
    <row r="141" spans="13:15" ht="12.75" customHeight="1" x14ac:dyDescent="0.2">
      <c r="M141" s="1"/>
      <c r="N141" s="1"/>
      <c r="O141" s="1"/>
    </row>
    <row r="142" spans="13:15" ht="12.75" customHeight="1" x14ac:dyDescent="0.2">
      <c r="M142" s="1"/>
      <c r="N142" s="1"/>
      <c r="O142" s="1"/>
    </row>
    <row r="143" spans="13:15" ht="12.75" customHeight="1" x14ac:dyDescent="0.2">
      <c r="M143" s="1"/>
      <c r="N143" s="1"/>
      <c r="O143" s="1"/>
    </row>
    <row r="144" spans="13:15" ht="12.75" customHeight="1" x14ac:dyDescent="0.2">
      <c r="M144" s="1"/>
      <c r="N144" s="1"/>
      <c r="O144" s="1"/>
    </row>
    <row r="145" spans="13:15" ht="12.75" customHeight="1" x14ac:dyDescent="0.2">
      <c r="M145" s="1"/>
      <c r="N145" s="1"/>
      <c r="O145" s="1"/>
    </row>
    <row r="146" spans="13:15" ht="12.75" customHeight="1" x14ac:dyDescent="0.2">
      <c r="M146" s="1"/>
      <c r="N146" s="1"/>
      <c r="O146" s="1"/>
    </row>
    <row r="147" spans="13:15" ht="12.75" customHeight="1" x14ac:dyDescent="0.2">
      <c r="M147" s="1"/>
      <c r="N147" s="1"/>
      <c r="O147" s="1"/>
    </row>
    <row r="148" spans="13:15" ht="12.75" customHeight="1" x14ac:dyDescent="0.2">
      <c r="M148" s="1"/>
      <c r="N148" s="1"/>
      <c r="O148" s="1"/>
    </row>
    <row r="149" spans="13:15" ht="12.75" customHeight="1" x14ac:dyDescent="0.2">
      <c r="M149" s="1"/>
      <c r="N149" s="1"/>
      <c r="O149" s="1"/>
    </row>
    <row r="150" spans="13:15" ht="12.75" customHeight="1" x14ac:dyDescent="0.2">
      <c r="M150" s="1"/>
      <c r="N150" s="1"/>
      <c r="O150" s="1"/>
    </row>
    <row r="151" spans="13:15" ht="12.75" customHeight="1" x14ac:dyDescent="0.2">
      <c r="M151" s="1"/>
      <c r="N151" s="1"/>
      <c r="O151" s="1"/>
    </row>
    <row r="152" spans="13:15" ht="12.75" customHeight="1" x14ac:dyDescent="0.2">
      <c r="M152" s="1"/>
      <c r="N152" s="1"/>
      <c r="O152" s="1"/>
    </row>
    <row r="153" spans="13:15" ht="12.75" customHeight="1" x14ac:dyDescent="0.2">
      <c r="M153" s="1"/>
      <c r="N153" s="1"/>
      <c r="O153" s="1"/>
    </row>
    <row r="154" spans="13:15" ht="12.75" customHeight="1" x14ac:dyDescent="0.2">
      <c r="M154" s="1"/>
      <c r="N154" s="1"/>
      <c r="O154" s="1"/>
    </row>
    <row r="155" spans="13:15" ht="12.75" customHeight="1" x14ac:dyDescent="0.2">
      <c r="M155" s="1"/>
      <c r="N155" s="1"/>
      <c r="O155" s="1"/>
    </row>
    <row r="156" spans="13:15" ht="12.75" customHeight="1" x14ac:dyDescent="0.2">
      <c r="M156" s="1"/>
      <c r="N156" s="1"/>
      <c r="O156" s="1"/>
    </row>
    <row r="157" spans="13:15" ht="12.75" customHeight="1" x14ac:dyDescent="0.2">
      <c r="M157" s="1"/>
      <c r="N157" s="1"/>
      <c r="O157" s="1"/>
    </row>
    <row r="158" spans="13:15" ht="12.75" customHeight="1" x14ac:dyDescent="0.2">
      <c r="M158" s="1"/>
      <c r="N158" s="1"/>
      <c r="O158" s="1"/>
    </row>
    <row r="159" spans="13:15" ht="12.75" customHeight="1" x14ac:dyDescent="0.2">
      <c r="M159" s="1"/>
      <c r="N159" s="1"/>
      <c r="O159" s="1"/>
    </row>
    <row r="160" spans="13:15" ht="12.75" customHeight="1" x14ac:dyDescent="0.2">
      <c r="M160" s="1"/>
      <c r="N160" s="1"/>
      <c r="O160" s="1"/>
    </row>
    <row r="161" spans="13:15" x14ac:dyDescent="0.2">
      <c r="M161" s="1"/>
      <c r="N161" s="1"/>
      <c r="O161" s="1"/>
    </row>
    <row r="162" spans="13:15" x14ac:dyDescent="0.2">
      <c r="M162" s="1"/>
      <c r="N162" s="1"/>
      <c r="O162" s="1"/>
    </row>
    <row r="163" spans="13:15" x14ac:dyDescent="0.2">
      <c r="M163" s="1"/>
      <c r="N163" s="1"/>
      <c r="O163" s="1"/>
    </row>
    <row r="164" spans="13:15" x14ac:dyDescent="0.2">
      <c r="M164" s="1"/>
      <c r="N164" s="1"/>
      <c r="O164" s="1"/>
    </row>
    <row r="165" spans="13:15" x14ac:dyDescent="0.2">
      <c r="M165" s="1"/>
      <c r="N165" s="1"/>
      <c r="O165" s="1"/>
    </row>
    <row r="166" spans="13:15" x14ac:dyDescent="0.2">
      <c r="M166" s="1"/>
      <c r="N166" s="1"/>
      <c r="O166" s="1"/>
    </row>
    <row r="167" spans="13:15" x14ac:dyDescent="0.2">
      <c r="M167" s="1"/>
      <c r="N167" s="1"/>
      <c r="O167" s="1"/>
    </row>
    <row r="168" spans="13:15" x14ac:dyDescent="0.2">
      <c r="M168" s="1"/>
      <c r="N168" s="1"/>
      <c r="O168" s="1"/>
    </row>
    <row r="169" spans="13:15" x14ac:dyDescent="0.2">
      <c r="M169" s="1"/>
      <c r="N169" s="1"/>
      <c r="O169" s="1"/>
    </row>
    <row r="170" spans="13:15" x14ac:dyDescent="0.2">
      <c r="M170" s="1"/>
      <c r="N170" s="1"/>
      <c r="O170" s="1"/>
    </row>
  </sheetData>
  <mergeCells count="151">
    <mergeCell ref="R71:R74"/>
    <mergeCell ref="B91:B92"/>
    <mergeCell ref="A94:C94"/>
    <mergeCell ref="A91:A93"/>
    <mergeCell ref="B93:C93"/>
    <mergeCell ref="P93:Q93"/>
    <mergeCell ref="R91:R93"/>
    <mergeCell ref="Q91:Q92"/>
    <mergeCell ref="A82:C82"/>
    <mergeCell ref="P82:R82"/>
    <mergeCell ref="A88:C88"/>
    <mergeCell ref="P88:R88"/>
    <mergeCell ref="A76:A81"/>
    <mergeCell ref="R76:R81"/>
    <mergeCell ref="A83:A87"/>
    <mergeCell ref="R83:R87"/>
    <mergeCell ref="A75:C75"/>
    <mergeCell ref="P75:R75"/>
    <mergeCell ref="A90:C90"/>
    <mergeCell ref="P94:R94"/>
    <mergeCell ref="A48:C48"/>
    <mergeCell ref="P48:R48"/>
    <mergeCell ref="A55:C55"/>
    <mergeCell ref="P55:R55"/>
    <mergeCell ref="A56:A57"/>
    <mergeCell ref="R56:R57"/>
    <mergeCell ref="A58:C58"/>
    <mergeCell ref="P58:R58"/>
    <mergeCell ref="B47:C47"/>
    <mergeCell ref="A49:A54"/>
    <mergeCell ref="R49:R54"/>
    <mergeCell ref="B42:B43"/>
    <mergeCell ref="Q42:Q43"/>
    <mergeCell ref="A8:A15"/>
    <mergeCell ref="D37:F37"/>
    <mergeCell ref="G37:I37"/>
    <mergeCell ref="J37:L37"/>
    <mergeCell ref="M37:O37"/>
    <mergeCell ref="A36:A39"/>
    <mergeCell ref="B36:B39"/>
    <mergeCell ref="C36:C39"/>
    <mergeCell ref="D36:F36"/>
    <mergeCell ref="A40:A47"/>
    <mergeCell ref="A26:A32"/>
    <mergeCell ref="B44:C44"/>
    <mergeCell ref="P44:Q44"/>
    <mergeCell ref="Q45:Q46"/>
    <mergeCell ref="B45:B46"/>
    <mergeCell ref="P47:Q47"/>
    <mergeCell ref="A18:A24"/>
    <mergeCell ref="P35:R35"/>
    <mergeCell ref="A35:B35"/>
    <mergeCell ref="R36:R39"/>
    <mergeCell ref="A33:C33"/>
    <mergeCell ref="P33:R33"/>
    <mergeCell ref="B13:B14"/>
    <mergeCell ref="Q13:Q14"/>
    <mergeCell ref="B18:B20"/>
    <mergeCell ref="B21:C21"/>
    <mergeCell ref="Q18:Q20"/>
    <mergeCell ref="P21:Q21"/>
    <mergeCell ref="R18:R24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R8:R15"/>
    <mergeCell ref="A16:C16"/>
    <mergeCell ref="P16:R16"/>
    <mergeCell ref="G68:I68"/>
    <mergeCell ref="J68:L68"/>
    <mergeCell ref="M68:O68"/>
    <mergeCell ref="B62:C62"/>
    <mergeCell ref="A67:A70"/>
    <mergeCell ref="B67:B70"/>
    <mergeCell ref="C67:C70"/>
    <mergeCell ref="D67:F67"/>
    <mergeCell ref="G67:I67"/>
    <mergeCell ref="J67:L67"/>
    <mergeCell ref="M67:O67"/>
    <mergeCell ref="A25:C25"/>
    <mergeCell ref="P25:R25"/>
    <mergeCell ref="R40:R47"/>
    <mergeCell ref="R26:R32"/>
    <mergeCell ref="P30:Q30"/>
    <mergeCell ref="P36:P39"/>
    <mergeCell ref="Q36:Q39"/>
    <mergeCell ref="G36:I36"/>
    <mergeCell ref="J36:L36"/>
    <mergeCell ref="M36:O36"/>
    <mergeCell ref="A118:C118"/>
    <mergeCell ref="P118:R118"/>
    <mergeCell ref="A119:C119"/>
    <mergeCell ref="P119:R119"/>
    <mergeCell ref="R110:R111"/>
    <mergeCell ref="A112:C112"/>
    <mergeCell ref="P112:R112"/>
    <mergeCell ref="A99:A102"/>
    <mergeCell ref="B99:B102"/>
    <mergeCell ref="C99:C102"/>
    <mergeCell ref="D99:F99"/>
    <mergeCell ref="G99:I99"/>
    <mergeCell ref="J99:L99"/>
    <mergeCell ref="M99:O99"/>
    <mergeCell ref="P99:P102"/>
    <mergeCell ref="Q99:Q102"/>
    <mergeCell ref="R99:R102"/>
    <mergeCell ref="D100:F100"/>
    <mergeCell ref="G100:I100"/>
    <mergeCell ref="J100:L100"/>
    <mergeCell ref="M100:O100"/>
    <mergeCell ref="B115:B116"/>
    <mergeCell ref="Q115:Q116"/>
    <mergeCell ref="A114:A117"/>
    <mergeCell ref="A66:B66"/>
    <mergeCell ref="P66:R66"/>
    <mergeCell ref="P62:Q62"/>
    <mergeCell ref="A59:A62"/>
    <mergeCell ref="R59:R62"/>
    <mergeCell ref="R67:R70"/>
    <mergeCell ref="D68:F68"/>
    <mergeCell ref="R114:R117"/>
    <mergeCell ref="B117:C117"/>
    <mergeCell ref="P117:Q117"/>
    <mergeCell ref="P108:Q108"/>
    <mergeCell ref="A109:C109"/>
    <mergeCell ref="P109:R109"/>
    <mergeCell ref="A110:A111"/>
    <mergeCell ref="A98:B98"/>
    <mergeCell ref="P98:R98"/>
    <mergeCell ref="A103:A108"/>
    <mergeCell ref="R103:R108"/>
    <mergeCell ref="P90:R90"/>
    <mergeCell ref="B59:B61"/>
    <mergeCell ref="Q59:Q61"/>
    <mergeCell ref="P67:P70"/>
    <mergeCell ref="Q67:Q70"/>
    <mergeCell ref="A71:A74"/>
  </mergeCells>
  <printOptions horizontalCentered="1"/>
  <pageMargins left="0.643700787" right="0.643700787" top="0.78740157480314998" bottom="0.643700787" header="0.78740157480314998" footer="0.643700787"/>
  <pageSetup paperSize="9" scale="70" firstPageNumber="154" orientation="landscape" useFirstPageNumber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33"/>
  <sheetViews>
    <sheetView rightToLeft="1" view="pageBreakPreview" topLeftCell="A10" zoomScale="81" zoomScaleNormal="75" zoomScaleSheetLayoutView="81" workbookViewId="0">
      <selection activeCell="B8" sqref="B8:M24"/>
    </sheetView>
  </sheetViews>
  <sheetFormatPr defaultColWidth="6.7109375" defaultRowHeight="15" customHeight="1" x14ac:dyDescent="0.25"/>
  <cols>
    <col min="1" max="1" width="30.42578125" style="129" customWidth="1"/>
    <col min="2" max="13" width="9.7109375" style="129" customWidth="1"/>
    <col min="14" max="14" width="30.5703125" style="129" customWidth="1"/>
    <col min="15" max="16384" width="6.7109375" style="129"/>
  </cols>
  <sheetData>
    <row r="1" spans="1:14" ht="24" customHeight="1" x14ac:dyDescent="0.25">
      <c r="A1" s="3235" t="s">
        <v>2442</v>
      </c>
      <c r="B1" s="3235"/>
      <c r="C1" s="3235"/>
      <c r="D1" s="3235"/>
      <c r="E1" s="3235"/>
      <c r="F1" s="3235"/>
      <c r="G1" s="3235"/>
      <c r="H1" s="3235"/>
      <c r="I1" s="3235"/>
      <c r="J1" s="3235"/>
      <c r="K1" s="3235"/>
      <c r="L1" s="3235"/>
      <c r="M1" s="3235"/>
      <c r="N1" s="3235"/>
    </row>
    <row r="2" spans="1:14" ht="24" customHeight="1" x14ac:dyDescent="0.25">
      <c r="A2" s="3189" t="s">
        <v>2443</v>
      </c>
      <c r="B2" s="3189"/>
      <c r="C2" s="3189"/>
      <c r="D2" s="3189"/>
      <c r="E2" s="3189"/>
      <c r="F2" s="3189"/>
      <c r="G2" s="3189"/>
      <c r="H2" s="3189"/>
      <c r="I2" s="3189"/>
      <c r="J2" s="3189"/>
      <c r="K2" s="3189"/>
      <c r="L2" s="3189"/>
      <c r="M2" s="3189"/>
      <c r="N2" s="3189"/>
    </row>
    <row r="3" spans="1:14" ht="24" customHeight="1" thickBot="1" x14ac:dyDescent="0.3">
      <c r="A3" s="120" t="s">
        <v>2741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1" t="s">
        <v>386</v>
      </c>
    </row>
    <row r="4" spans="1:14" ht="24" customHeight="1" thickTop="1" x14ac:dyDescent="0.25">
      <c r="A4" s="3336" t="s">
        <v>32</v>
      </c>
      <c r="B4" s="3338" t="s">
        <v>33</v>
      </c>
      <c r="C4" s="3338"/>
      <c r="D4" s="3338"/>
      <c r="E4" s="3338" t="s">
        <v>1</v>
      </c>
      <c r="F4" s="3338"/>
      <c r="G4" s="3338"/>
      <c r="H4" s="3338" t="s">
        <v>2</v>
      </c>
      <c r="I4" s="3338"/>
      <c r="J4" s="3338"/>
      <c r="K4" s="3194" t="s">
        <v>31</v>
      </c>
      <c r="L4" s="3194"/>
      <c r="M4" s="3194"/>
      <c r="N4" s="3439" t="s">
        <v>98</v>
      </c>
    </row>
    <row r="5" spans="1:14" ht="24" customHeight="1" x14ac:dyDescent="0.25">
      <c r="A5" s="3190"/>
      <c r="B5" s="3187" t="s">
        <v>94</v>
      </c>
      <c r="C5" s="3187"/>
      <c r="D5" s="3187"/>
      <c r="E5" s="3187" t="s">
        <v>95</v>
      </c>
      <c r="F5" s="3187"/>
      <c r="G5" s="3187"/>
      <c r="H5" s="3187" t="s">
        <v>96</v>
      </c>
      <c r="I5" s="3187"/>
      <c r="J5" s="3187"/>
      <c r="K5" s="2827" t="s">
        <v>116</v>
      </c>
      <c r="L5" s="2827"/>
      <c r="M5" s="2827"/>
      <c r="N5" s="3440"/>
    </row>
    <row r="6" spans="1:14" ht="17.25" customHeight="1" x14ac:dyDescent="0.25">
      <c r="A6" s="3190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440"/>
    </row>
    <row r="7" spans="1:14" ht="17.25" customHeight="1" thickBot="1" x14ac:dyDescent="0.3">
      <c r="A7" s="3337"/>
      <c r="B7" s="79" t="s">
        <v>181</v>
      </c>
      <c r="C7" s="79" t="s">
        <v>182</v>
      </c>
      <c r="D7" s="79" t="s">
        <v>183</v>
      </c>
      <c r="E7" s="79" t="s">
        <v>181</v>
      </c>
      <c r="F7" s="79" t="s">
        <v>182</v>
      </c>
      <c r="G7" s="79" t="s">
        <v>183</v>
      </c>
      <c r="H7" s="79" t="s">
        <v>181</v>
      </c>
      <c r="I7" s="79" t="s">
        <v>182</v>
      </c>
      <c r="J7" s="79" t="s">
        <v>183</v>
      </c>
      <c r="K7" s="123" t="s">
        <v>181</v>
      </c>
      <c r="L7" s="123" t="s">
        <v>182</v>
      </c>
      <c r="M7" s="123" t="s">
        <v>183</v>
      </c>
      <c r="N7" s="3441"/>
    </row>
    <row r="8" spans="1:14" ht="26.25" customHeight="1" x14ac:dyDescent="0.25">
      <c r="A8" s="9" t="s">
        <v>306</v>
      </c>
      <c r="B8" s="2656">
        <v>12</v>
      </c>
      <c r="C8" s="2656">
        <v>32</v>
      </c>
      <c r="D8" s="2656">
        <v>44</v>
      </c>
      <c r="E8" s="2656">
        <v>12</v>
      </c>
      <c r="F8" s="2656">
        <v>24</v>
      </c>
      <c r="G8" s="2656">
        <v>36</v>
      </c>
      <c r="H8" s="2656">
        <v>1</v>
      </c>
      <c r="I8" s="2656">
        <v>10</v>
      </c>
      <c r="J8" s="2656">
        <v>11</v>
      </c>
      <c r="K8" s="2656">
        <f>SUM(B8,E8,H8)</f>
        <v>25</v>
      </c>
      <c r="L8" s="2656">
        <f t="shared" ref="L8:M8" si="0">SUM(C8,F8,I8)</f>
        <v>66</v>
      </c>
      <c r="M8" s="2656">
        <f t="shared" si="0"/>
        <v>91</v>
      </c>
      <c r="N8" s="140" t="s">
        <v>128</v>
      </c>
    </row>
    <row r="9" spans="1:14" ht="29.25" customHeight="1" x14ac:dyDescent="0.25">
      <c r="A9" s="926" t="s">
        <v>429</v>
      </c>
      <c r="B9" s="12">
        <v>0</v>
      </c>
      <c r="C9" s="12">
        <v>0</v>
      </c>
      <c r="D9" s="12">
        <v>0</v>
      </c>
      <c r="E9" s="12">
        <v>17</v>
      </c>
      <c r="F9" s="12">
        <v>25</v>
      </c>
      <c r="G9" s="12">
        <v>42</v>
      </c>
      <c r="H9" s="12">
        <v>0</v>
      </c>
      <c r="I9" s="12">
        <v>0</v>
      </c>
      <c r="J9" s="12">
        <v>0</v>
      </c>
      <c r="K9" s="12">
        <f t="shared" ref="K9:K23" si="1">SUM(B9,E9,H9)</f>
        <v>17</v>
      </c>
      <c r="L9" s="12">
        <f t="shared" ref="L9:L23" si="2">SUM(C9,F9,I9)</f>
        <v>25</v>
      </c>
      <c r="M9" s="12">
        <f t="shared" ref="M9:M23" si="3">SUM(D9,G9,J9)</f>
        <v>42</v>
      </c>
      <c r="N9" s="919" t="s">
        <v>430</v>
      </c>
    </row>
    <row r="10" spans="1:14" ht="23.25" customHeight="1" x14ac:dyDescent="0.25">
      <c r="A10" s="103" t="s">
        <v>51</v>
      </c>
      <c r="B10" s="12">
        <v>0</v>
      </c>
      <c r="C10" s="12">
        <v>0</v>
      </c>
      <c r="D10" s="12">
        <v>0</v>
      </c>
      <c r="E10" s="12">
        <v>43</v>
      </c>
      <c r="F10" s="12">
        <v>51</v>
      </c>
      <c r="G10" s="12">
        <v>94</v>
      </c>
      <c r="H10" s="12">
        <v>62</v>
      </c>
      <c r="I10" s="12">
        <v>26</v>
      </c>
      <c r="J10" s="12">
        <v>88</v>
      </c>
      <c r="K10" s="12">
        <f t="shared" si="1"/>
        <v>105</v>
      </c>
      <c r="L10" s="12">
        <f t="shared" si="2"/>
        <v>77</v>
      </c>
      <c r="M10" s="12">
        <f t="shared" si="3"/>
        <v>182</v>
      </c>
      <c r="N10" s="145" t="s">
        <v>100</v>
      </c>
    </row>
    <row r="11" spans="1:14" ht="24.75" customHeight="1" x14ac:dyDescent="0.25">
      <c r="A11" s="103" t="s">
        <v>90</v>
      </c>
      <c r="B11" s="12">
        <v>0</v>
      </c>
      <c r="C11" s="12">
        <v>0</v>
      </c>
      <c r="D11" s="12">
        <v>0</v>
      </c>
      <c r="E11" s="12">
        <v>83</v>
      </c>
      <c r="F11" s="12">
        <v>119</v>
      </c>
      <c r="G11" s="12">
        <v>202</v>
      </c>
      <c r="H11" s="12">
        <v>114</v>
      </c>
      <c r="I11" s="12">
        <v>59</v>
      </c>
      <c r="J11" s="12">
        <v>173</v>
      </c>
      <c r="K11" s="12">
        <f t="shared" si="1"/>
        <v>197</v>
      </c>
      <c r="L11" s="12">
        <f t="shared" si="2"/>
        <v>178</v>
      </c>
      <c r="M11" s="12">
        <f t="shared" si="3"/>
        <v>375</v>
      </c>
      <c r="N11" s="145" t="s">
        <v>286</v>
      </c>
    </row>
    <row r="12" spans="1:14" ht="25.5" customHeight="1" x14ac:dyDescent="0.25">
      <c r="A12" s="103" t="s">
        <v>58</v>
      </c>
      <c r="B12" s="12">
        <v>2</v>
      </c>
      <c r="C12" s="12">
        <v>1</v>
      </c>
      <c r="D12" s="12">
        <v>3</v>
      </c>
      <c r="E12" s="12">
        <v>29</v>
      </c>
      <c r="F12" s="12">
        <v>36</v>
      </c>
      <c r="G12" s="12">
        <v>65</v>
      </c>
      <c r="H12" s="12">
        <v>10</v>
      </c>
      <c r="I12" s="12">
        <v>23</v>
      </c>
      <c r="J12" s="12">
        <v>33</v>
      </c>
      <c r="K12" s="12">
        <f t="shared" si="1"/>
        <v>41</v>
      </c>
      <c r="L12" s="12">
        <f t="shared" si="2"/>
        <v>60</v>
      </c>
      <c r="M12" s="12">
        <f t="shared" si="3"/>
        <v>101</v>
      </c>
      <c r="N12" s="145" t="s">
        <v>136</v>
      </c>
    </row>
    <row r="13" spans="1:14" ht="29.25" customHeight="1" x14ac:dyDescent="0.25">
      <c r="A13" s="103" t="s">
        <v>37</v>
      </c>
      <c r="B13" s="12">
        <v>4</v>
      </c>
      <c r="C13" s="12">
        <v>10</v>
      </c>
      <c r="D13" s="12">
        <v>14</v>
      </c>
      <c r="E13" s="12">
        <v>91</v>
      </c>
      <c r="F13" s="12">
        <v>198</v>
      </c>
      <c r="G13" s="12">
        <v>289</v>
      </c>
      <c r="H13" s="12">
        <v>87</v>
      </c>
      <c r="I13" s="12">
        <v>100</v>
      </c>
      <c r="J13" s="12">
        <v>187</v>
      </c>
      <c r="K13" s="12">
        <f t="shared" si="1"/>
        <v>182</v>
      </c>
      <c r="L13" s="12">
        <f t="shared" si="2"/>
        <v>308</v>
      </c>
      <c r="M13" s="12">
        <f t="shared" si="3"/>
        <v>490</v>
      </c>
      <c r="N13" s="145" t="s">
        <v>125</v>
      </c>
    </row>
    <row r="14" spans="1:14" ht="42.75" customHeight="1" x14ac:dyDescent="0.25">
      <c r="A14" s="2081" t="s">
        <v>234</v>
      </c>
      <c r="B14" s="12">
        <v>0</v>
      </c>
      <c r="C14" s="12">
        <v>0</v>
      </c>
      <c r="D14" s="12">
        <v>0</v>
      </c>
      <c r="E14" s="12">
        <v>9</v>
      </c>
      <c r="F14" s="12">
        <v>13</v>
      </c>
      <c r="G14" s="12">
        <v>22</v>
      </c>
      <c r="H14" s="12">
        <v>0</v>
      </c>
      <c r="I14" s="12">
        <v>0</v>
      </c>
      <c r="J14" s="12">
        <v>0</v>
      </c>
      <c r="K14" s="12">
        <f t="shared" si="1"/>
        <v>9</v>
      </c>
      <c r="L14" s="12">
        <f t="shared" si="2"/>
        <v>13</v>
      </c>
      <c r="M14" s="12">
        <f t="shared" si="3"/>
        <v>22</v>
      </c>
      <c r="N14" s="125" t="s">
        <v>2435</v>
      </c>
    </row>
    <row r="15" spans="1:14" ht="36.75" customHeight="1" x14ac:dyDescent="0.25">
      <c r="A15" s="103" t="s">
        <v>38</v>
      </c>
      <c r="B15" s="12">
        <v>18</v>
      </c>
      <c r="C15" s="12">
        <v>13</v>
      </c>
      <c r="D15" s="12">
        <v>31</v>
      </c>
      <c r="E15" s="12">
        <v>49</v>
      </c>
      <c r="F15" s="12">
        <v>66</v>
      </c>
      <c r="G15" s="12">
        <v>115</v>
      </c>
      <c r="H15" s="12">
        <v>24</v>
      </c>
      <c r="I15" s="12">
        <v>8</v>
      </c>
      <c r="J15" s="12">
        <v>32</v>
      </c>
      <c r="K15" s="12">
        <f t="shared" si="1"/>
        <v>91</v>
      </c>
      <c r="L15" s="12">
        <f t="shared" si="2"/>
        <v>87</v>
      </c>
      <c r="M15" s="12">
        <f t="shared" si="3"/>
        <v>178</v>
      </c>
      <c r="N15" s="145" t="s">
        <v>160</v>
      </c>
    </row>
    <row r="16" spans="1:14" ht="32.25" customHeight="1" x14ac:dyDescent="0.25">
      <c r="A16" s="103" t="s">
        <v>210</v>
      </c>
      <c r="B16" s="12">
        <v>0</v>
      </c>
      <c r="C16" s="12">
        <v>0</v>
      </c>
      <c r="D16" s="12">
        <v>0</v>
      </c>
      <c r="E16" s="12">
        <v>72</v>
      </c>
      <c r="F16" s="12">
        <v>99</v>
      </c>
      <c r="G16" s="12">
        <v>171</v>
      </c>
      <c r="H16" s="12">
        <v>75</v>
      </c>
      <c r="I16" s="12">
        <v>45</v>
      </c>
      <c r="J16" s="12">
        <v>120</v>
      </c>
      <c r="K16" s="12">
        <f t="shared" si="1"/>
        <v>147</v>
      </c>
      <c r="L16" s="12">
        <f t="shared" si="2"/>
        <v>144</v>
      </c>
      <c r="M16" s="12">
        <f t="shared" si="3"/>
        <v>291</v>
      </c>
      <c r="N16" s="145" t="s">
        <v>287</v>
      </c>
    </row>
    <row r="17" spans="1:14" ht="30" customHeight="1" x14ac:dyDescent="0.25">
      <c r="A17" s="103" t="s">
        <v>212</v>
      </c>
      <c r="B17" s="12">
        <v>0</v>
      </c>
      <c r="C17" s="12">
        <v>0</v>
      </c>
      <c r="D17" s="12">
        <v>0</v>
      </c>
      <c r="E17" s="12">
        <v>63</v>
      </c>
      <c r="F17" s="12">
        <v>105</v>
      </c>
      <c r="G17" s="12">
        <v>168</v>
      </c>
      <c r="H17" s="12">
        <v>72</v>
      </c>
      <c r="I17" s="12">
        <v>45</v>
      </c>
      <c r="J17" s="12">
        <v>117</v>
      </c>
      <c r="K17" s="12">
        <f t="shared" si="1"/>
        <v>135</v>
      </c>
      <c r="L17" s="12">
        <f t="shared" si="2"/>
        <v>150</v>
      </c>
      <c r="M17" s="12">
        <f t="shared" si="3"/>
        <v>285</v>
      </c>
      <c r="N17" s="145" t="s">
        <v>224</v>
      </c>
    </row>
    <row r="18" spans="1:14" ht="25.5" customHeight="1" x14ac:dyDescent="0.25">
      <c r="A18" s="103" t="s">
        <v>288</v>
      </c>
      <c r="B18" s="12">
        <v>0</v>
      </c>
      <c r="C18" s="12">
        <v>0</v>
      </c>
      <c r="D18" s="12">
        <v>0</v>
      </c>
      <c r="E18" s="12">
        <v>2</v>
      </c>
      <c r="F18" s="12">
        <v>9</v>
      </c>
      <c r="G18" s="12">
        <v>11</v>
      </c>
      <c r="H18" s="12">
        <v>4</v>
      </c>
      <c r="I18" s="12">
        <v>1</v>
      </c>
      <c r="J18" s="12">
        <v>5</v>
      </c>
      <c r="K18" s="12">
        <f t="shared" si="1"/>
        <v>6</v>
      </c>
      <c r="L18" s="12">
        <f t="shared" si="2"/>
        <v>10</v>
      </c>
      <c r="M18" s="12">
        <f t="shared" si="3"/>
        <v>16</v>
      </c>
      <c r="N18" s="145" t="s">
        <v>289</v>
      </c>
    </row>
    <row r="19" spans="1:14" ht="25.5" customHeight="1" x14ac:dyDescent="0.25">
      <c r="A19" s="1624" t="s">
        <v>2090</v>
      </c>
      <c r="B19" s="12">
        <v>0</v>
      </c>
      <c r="C19" s="12">
        <v>0</v>
      </c>
      <c r="D19" s="12">
        <v>0</v>
      </c>
      <c r="E19" s="12">
        <v>8</v>
      </c>
      <c r="F19" s="12">
        <v>11</v>
      </c>
      <c r="G19" s="12">
        <v>19</v>
      </c>
      <c r="H19" s="12">
        <v>0</v>
      </c>
      <c r="I19" s="12">
        <v>0</v>
      </c>
      <c r="J19" s="12">
        <v>0</v>
      </c>
      <c r="K19" s="12">
        <f t="shared" si="1"/>
        <v>8</v>
      </c>
      <c r="L19" s="12">
        <f t="shared" si="2"/>
        <v>11</v>
      </c>
      <c r="M19" s="12">
        <f t="shared" si="3"/>
        <v>19</v>
      </c>
      <c r="N19" s="1770" t="s">
        <v>2184</v>
      </c>
    </row>
    <row r="20" spans="1:14" ht="21.75" customHeight="1" x14ac:dyDescent="0.25">
      <c r="A20" s="103" t="s">
        <v>205</v>
      </c>
      <c r="B20" s="12">
        <v>1</v>
      </c>
      <c r="C20" s="12">
        <v>4</v>
      </c>
      <c r="D20" s="12">
        <v>5</v>
      </c>
      <c r="E20" s="12">
        <v>99</v>
      </c>
      <c r="F20" s="12">
        <v>93</v>
      </c>
      <c r="G20" s="12">
        <v>192</v>
      </c>
      <c r="H20" s="12">
        <v>82</v>
      </c>
      <c r="I20" s="12">
        <v>37</v>
      </c>
      <c r="J20" s="12">
        <v>119</v>
      </c>
      <c r="K20" s="12">
        <f t="shared" si="1"/>
        <v>182</v>
      </c>
      <c r="L20" s="12">
        <f t="shared" si="2"/>
        <v>134</v>
      </c>
      <c r="M20" s="12">
        <f t="shared" si="3"/>
        <v>316</v>
      </c>
      <c r="N20" s="145" t="s">
        <v>442</v>
      </c>
    </row>
    <row r="21" spans="1:14" ht="20.25" customHeight="1" x14ac:dyDescent="0.25">
      <c r="A21" s="103" t="s">
        <v>40</v>
      </c>
      <c r="B21" s="12">
        <v>0</v>
      </c>
      <c r="C21" s="12">
        <v>0</v>
      </c>
      <c r="D21" s="12">
        <v>0</v>
      </c>
      <c r="E21" s="12">
        <v>45</v>
      </c>
      <c r="F21" s="12">
        <v>32</v>
      </c>
      <c r="G21" s="12">
        <v>77</v>
      </c>
      <c r="H21" s="12">
        <v>0</v>
      </c>
      <c r="I21" s="12">
        <v>0</v>
      </c>
      <c r="J21" s="12">
        <v>0</v>
      </c>
      <c r="K21" s="12">
        <f t="shared" si="1"/>
        <v>45</v>
      </c>
      <c r="L21" s="12">
        <f t="shared" si="2"/>
        <v>32</v>
      </c>
      <c r="M21" s="12">
        <f t="shared" si="3"/>
        <v>77</v>
      </c>
      <c r="N21" s="148" t="s">
        <v>124</v>
      </c>
    </row>
    <row r="22" spans="1:14" ht="26.25" customHeight="1" x14ac:dyDescent="0.25">
      <c r="A22" s="827" t="s">
        <v>201</v>
      </c>
      <c r="B22" s="12">
        <v>0</v>
      </c>
      <c r="C22" s="12">
        <v>0</v>
      </c>
      <c r="D22" s="12">
        <v>0</v>
      </c>
      <c r="E22" s="12">
        <v>34</v>
      </c>
      <c r="F22" s="12">
        <v>6</v>
      </c>
      <c r="G22" s="12">
        <v>40</v>
      </c>
      <c r="H22" s="12">
        <v>47</v>
      </c>
      <c r="I22" s="12">
        <v>5</v>
      </c>
      <c r="J22" s="12">
        <v>52</v>
      </c>
      <c r="K22" s="12">
        <f t="shared" si="1"/>
        <v>81</v>
      </c>
      <c r="L22" s="12">
        <f t="shared" si="2"/>
        <v>11</v>
      </c>
      <c r="M22" s="12">
        <f t="shared" si="3"/>
        <v>92</v>
      </c>
      <c r="N22" s="1158" t="s">
        <v>1853</v>
      </c>
    </row>
    <row r="23" spans="1:14" ht="21" customHeight="1" thickBot="1" x14ac:dyDescent="0.3">
      <c r="A23" s="11" t="s">
        <v>291</v>
      </c>
      <c r="B23" s="1585">
        <v>0</v>
      </c>
      <c r="C23" s="1585">
        <v>0</v>
      </c>
      <c r="D23" s="1585">
        <v>0</v>
      </c>
      <c r="E23" s="1585">
        <v>56</v>
      </c>
      <c r="F23" s="1585">
        <v>45</v>
      </c>
      <c r="G23" s="1585">
        <v>101</v>
      </c>
      <c r="H23" s="1585">
        <v>39</v>
      </c>
      <c r="I23" s="1585">
        <v>15</v>
      </c>
      <c r="J23" s="1585">
        <v>54</v>
      </c>
      <c r="K23" s="12">
        <f t="shared" si="1"/>
        <v>95</v>
      </c>
      <c r="L23" s="12">
        <f t="shared" si="2"/>
        <v>60</v>
      </c>
      <c r="M23" s="12">
        <f t="shared" si="3"/>
        <v>155</v>
      </c>
      <c r="N23" s="141" t="s">
        <v>292</v>
      </c>
    </row>
    <row r="24" spans="1:14" ht="24.75" customHeight="1" thickBot="1" x14ac:dyDescent="0.3">
      <c r="A24" s="114" t="s">
        <v>87</v>
      </c>
      <c r="B24" s="2619">
        <f t="shared" ref="B24:M24" si="4">SUM(B8:B23)</f>
        <v>37</v>
      </c>
      <c r="C24" s="2619">
        <f t="shared" si="4"/>
        <v>60</v>
      </c>
      <c r="D24" s="2619">
        <f t="shared" si="4"/>
        <v>97</v>
      </c>
      <c r="E24" s="2619">
        <f t="shared" si="4"/>
        <v>712</v>
      </c>
      <c r="F24" s="2619">
        <f t="shared" si="4"/>
        <v>932</v>
      </c>
      <c r="G24" s="2619">
        <f t="shared" si="4"/>
        <v>1644</v>
      </c>
      <c r="H24" s="2619">
        <f t="shared" si="4"/>
        <v>617</v>
      </c>
      <c r="I24" s="2619">
        <f t="shared" si="4"/>
        <v>374</v>
      </c>
      <c r="J24" s="2619">
        <f t="shared" si="4"/>
        <v>991</v>
      </c>
      <c r="K24" s="2619">
        <f t="shared" si="4"/>
        <v>1366</v>
      </c>
      <c r="L24" s="2619">
        <f t="shared" si="4"/>
        <v>1366</v>
      </c>
      <c r="M24" s="2619">
        <f t="shared" si="4"/>
        <v>2732</v>
      </c>
      <c r="N24" s="159" t="s">
        <v>147</v>
      </c>
    </row>
    <row r="25" spans="1:14" s="131" customFormat="1" ht="15" customHeight="1" thickTop="1" x14ac:dyDescent="0.25">
      <c r="A25" s="132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</row>
    <row r="26" spans="1:14" s="131" customFormat="1" ht="15" customHeight="1" x14ac:dyDescent="0.25">
      <c r="A26" s="132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</row>
    <row r="27" spans="1:14" s="131" customFormat="1" ht="15" customHeight="1" x14ac:dyDescent="0.25">
      <c r="A27" s="132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</row>
    <row r="28" spans="1:14" s="131" customFormat="1" ht="15" customHeight="1" x14ac:dyDescent="0.25">
      <c r="A28" s="132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</row>
    <row r="29" spans="1:14" ht="24" customHeight="1" x14ac:dyDescent="0.25"/>
    <row r="30" spans="1:14" ht="24" customHeight="1" x14ac:dyDescent="0.25"/>
    <row r="31" spans="1:14" ht="24" customHeight="1" x14ac:dyDescent="0.25"/>
    <row r="32" spans="1:14" ht="24" customHeight="1" x14ac:dyDescent="0.25"/>
    <row r="33" ht="24" customHeight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58" orientation="landscape" useFirstPageNumber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147"/>
  <sheetViews>
    <sheetView rightToLeft="1" view="pageBreakPreview" topLeftCell="A127" zoomScale="75" zoomScaleNormal="75" zoomScaleSheetLayoutView="75" workbookViewId="0">
      <selection activeCell="D134" sqref="D134:F134"/>
    </sheetView>
  </sheetViews>
  <sheetFormatPr defaultColWidth="10.28515625" defaultRowHeight="15" customHeight="1" x14ac:dyDescent="0.25"/>
  <cols>
    <col min="1" max="1" width="11.7109375" style="149" customWidth="1"/>
    <col min="2" max="2" width="17.7109375" style="129" customWidth="1"/>
    <col min="3" max="3" width="19.42578125" style="129" customWidth="1"/>
    <col min="4" max="4" width="7.7109375" style="129" customWidth="1"/>
    <col min="5" max="5" width="7" style="129" customWidth="1"/>
    <col min="6" max="6" width="6.85546875" style="129" customWidth="1"/>
    <col min="7" max="7" width="7" style="129" bestFit="1" customWidth="1"/>
    <col min="8" max="8" width="7.7109375" style="129" customWidth="1"/>
    <col min="9" max="9" width="8.28515625" style="129" customWidth="1"/>
    <col min="10" max="10" width="7.7109375" style="129" customWidth="1"/>
    <col min="11" max="11" width="7.140625" style="129" customWidth="1"/>
    <col min="12" max="12" width="7.28515625" style="129" customWidth="1"/>
    <col min="13" max="13" width="8.28515625" style="129" bestFit="1" customWidth="1"/>
    <col min="14" max="14" width="7.42578125" style="129" customWidth="1"/>
    <col min="15" max="15" width="7.28515625" style="129" customWidth="1"/>
    <col min="16" max="16" width="21" style="129" customWidth="1"/>
    <col min="17" max="17" width="19.140625" style="129" customWidth="1"/>
    <col min="18" max="18" width="13.7109375" style="129" customWidth="1"/>
    <col min="19" max="16384" width="10.28515625" style="129"/>
  </cols>
  <sheetData>
    <row r="1" spans="1:18" ht="25.5" customHeight="1" x14ac:dyDescent="0.25">
      <c r="A1" s="3235" t="s">
        <v>2444</v>
      </c>
      <c r="B1" s="3235"/>
      <c r="C1" s="3235"/>
      <c r="D1" s="3235"/>
      <c r="E1" s="3235"/>
      <c r="F1" s="3235"/>
      <c r="G1" s="3235"/>
      <c r="H1" s="3235"/>
      <c r="I1" s="3235"/>
      <c r="J1" s="3235"/>
      <c r="K1" s="3235"/>
      <c r="L1" s="3235"/>
      <c r="M1" s="3235"/>
      <c r="N1" s="3235"/>
      <c r="O1" s="3235"/>
      <c r="P1" s="3235"/>
      <c r="Q1" s="3235"/>
      <c r="R1" s="3235"/>
    </row>
    <row r="2" spans="1:18" ht="25.5" customHeight="1" x14ac:dyDescent="0.25">
      <c r="A2" s="3189" t="s">
        <v>2445</v>
      </c>
      <c r="B2" s="3189"/>
      <c r="C2" s="3189"/>
      <c r="D2" s="3189"/>
      <c r="E2" s="3189"/>
      <c r="F2" s="3189"/>
      <c r="G2" s="3189"/>
      <c r="H2" s="3189"/>
      <c r="I2" s="3189"/>
      <c r="J2" s="3189"/>
      <c r="K2" s="3189"/>
      <c r="L2" s="3189"/>
      <c r="M2" s="3189"/>
      <c r="N2" s="3189"/>
      <c r="O2" s="3189"/>
      <c r="P2" s="3189"/>
      <c r="Q2" s="3189"/>
      <c r="R2" s="3189"/>
    </row>
    <row r="3" spans="1:18" ht="25.5" customHeight="1" thickBot="1" x14ac:dyDescent="0.3">
      <c r="A3" s="120" t="s">
        <v>2206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3236" t="s">
        <v>2742</v>
      </c>
      <c r="R3" s="3236"/>
    </row>
    <row r="4" spans="1:18" ht="18" customHeight="1" thickTop="1" x14ac:dyDescent="0.25">
      <c r="A4" s="3336" t="s">
        <v>44</v>
      </c>
      <c r="B4" s="3338" t="s">
        <v>86</v>
      </c>
      <c r="C4" s="3338" t="s">
        <v>45</v>
      </c>
      <c r="D4" s="3338" t="s">
        <v>33</v>
      </c>
      <c r="E4" s="3338"/>
      <c r="F4" s="3338"/>
      <c r="G4" s="3338" t="s">
        <v>1</v>
      </c>
      <c r="H4" s="3338"/>
      <c r="I4" s="3338"/>
      <c r="J4" s="3338" t="s">
        <v>2</v>
      </c>
      <c r="K4" s="3338"/>
      <c r="L4" s="3338"/>
      <c r="M4" s="3194" t="s">
        <v>31</v>
      </c>
      <c r="N4" s="3194"/>
      <c r="O4" s="3194"/>
      <c r="P4" s="3221" t="s">
        <v>99</v>
      </c>
      <c r="Q4" s="3221" t="s">
        <v>126</v>
      </c>
      <c r="R4" s="3218" t="s">
        <v>253</v>
      </c>
    </row>
    <row r="5" spans="1:18" ht="15.75" x14ac:dyDescent="0.25">
      <c r="A5" s="3190"/>
      <c r="B5" s="3235"/>
      <c r="C5" s="3235"/>
      <c r="D5" s="3187" t="s">
        <v>94</v>
      </c>
      <c r="E5" s="3187"/>
      <c r="F5" s="3187"/>
      <c r="G5" s="3187" t="s">
        <v>95</v>
      </c>
      <c r="H5" s="3187"/>
      <c r="I5" s="3187"/>
      <c r="J5" s="3187" t="s">
        <v>96</v>
      </c>
      <c r="K5" s="3187"/>
      <c r="L5" s="3187"/>
      <c r="M5" s="2827" t="s">
        <v>116</v>
      </c>
      <c r="N5" s="2827"/>
      <c r="O5" s="2827"/>
      <c r="P5" s="3222"/>
      <c r="Q5" s="3222"/>
      <c r="R5" s="3219"/>
    </row>
    <row r="6" spans="1:18" ht="18" customHeight="1" x14ac:dyDescent="0.25">
      <c r="A6" s="3190"/>
      <c r="B6" s="3235"/>
      <c r="C6" s="3235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19"/>
    </row>
    <row r="7" spans="1:18" ht="18.75" customHeight="1" thickBot="1" x14ac:dyDescent="0.3">
      <c r="A7" s="3337"/>
      <c r="B7" s="3339"/>
      <c r="C7" s="3339"/>
      <c r="D7" s="79" t="s">
        <v>181</v>
      </c>
      <c r="E7" s="79" t="s">
        <v>182</v>
      </c>
      <c r="F7" s="79" t="s">
        <v>183</v>
      </c>
      <c r="G7" s="79" t="s">
        <v>181</v>
      </c>
      <c r="H7" s="79" t="s">
        <v>182</v>
      </c>
      <c r="I7" s="79" t="s">
        <v>183</v>
      </c>
      <c r="J7" s="79" t="s">
        <v>181</v>
      </c>
      <c r="K7" s="79" t="s">
        <v>182</v>
      </c>
      <c r="L7" s="79" t="s">
        <v>183</v>
      </c>
      <c r="M7" s="123" t="s">
        <v>181</v>
      </c>
      <c r="N7" s="123" t="s">
        <v>182</v>
      </c>
      <c r="O7" s="123" t="s">
        <v>183</v>
      </c>
      <c r="P7" s="3223"/>
      <c r="Q7" s="3223"/>
      <c r="R7" s="3220"/>
    </row>
    <row r="8" spans="1:18" ht="18.75" customHeight="1" x14ac:dyDescent="0.25">
      <c r="A8" s="3256" t="s">
        <v>34</v>
      </c>
      <c r="B8" s="3245" t="s">
        <v>88</v>
      </c>
      <c r="C8" s="1233" t="s">
        <v>293</v>
      </c>
      <c r="D8" s="2658">
        <v>3</v>
      </c>
      <c r="E8" s="2658">
        <v>0</v>
      </c>
      <c r="F8" s="2658">
        <v>3</v>
      </c>
      <c r="G8" s="2658">
        <v>0</v>
      </c>
      <c r="H8" s="2658">
        <v>0</v>
      </c>
      <c r="I8" s="2658">
        <v>0</v>
      </c>
      <c r="J8" s="2658">
        <v>0</v>
      </c>
      <c r="K8" s="2658">
        <v>0</v>
      </c>
      <c r="L8" s="2658">
        <v>0</v>
      </c>
      <c r="M8" s="2658">
        <f>SUM(J8,G8,D8)</f>
        <v>3</v>
      </c>
      <c r="N8" s="2658">
        <f t="shared" ref="N8:O9" si="0">SUM(K8,H8,E8)</f>
        <v>0</v>
      </c>
      <c r="O8" s="2658">
        <f t="shared" si="0"/>
        <v>3</v>
      </c>
      <c r="P8" s="1157" t="s">
        <v>294</v>
      </c>
      <c r="Q8" s="3435" t="s">
        <v>150</v>
      </c>
      <c r="R8" s="3256" t="s">
        <v>128</v>
      </c>
    </row>
    <row r="9" spans="1:18" ht="19.5" customHeight="1" x14ac:dyDescent="0.25">
      <c r="A9" s="3224"/>
      <c r="B9" s="3247"/>
      <c r="C9" s="1232" t="s">
        <v>295</v>
      </c>
      <c r="D9" s="2091">
        <v>0</v>
      </c>
      <c r="E9" s="2091">
        <v>2</v>
      </c>
      <c r="F9" s="2091">
        <v>2</v>
      </c>
      <c r="G9" s="2091">
        <v>0</v>
      </c>
      <c r="H9" s="2091">
        <v>0</v>
      </c>
      <c r="I9" s="2091">
        <v>0</v>
      </c>
      <c r="J9" s="2091">
        <v>0</v>
      </c>
      <c r="K9" s="2091">
        <v>0</v>
      </c>
      <c r="L9" s="2091">
        <v>0</v>
      </c>
      <c r="M9" s="2091">
        <f>SUM(J9,G9,D9)</f>
        <v>0</v>
      </c>
      <c r="N9" s="2091">
        <f t="shared" si="0"/>
        <v>2</v>
      </c>
      <c r="O9" s="2091">
        <f t="shared" si="0"/>
        <v>2</v>
      </c>
      <c r="P9" s="1234" t="s">
        <v>296</v>
      </c>
      <c r="Q9" s="3369"/>
      <c r="R9" s="3224"/>
    </row>
    <row r="10" spans="1:18" ht="16.5" customHeight="1" x14ac:dyDescent="0.25">
      <c r="A10" s="3224"/>
      <c r="B10" s="3247" t="s">
        <v>46</v>
      </c>
      <c r="C10" s="3247"/>
      <c r="D10" s="2091">
        <f>SUM(D8:D9)</f>
        <v>3</v>
      </c>
      <c r="E10" s="2091">
        <f t="shared" ref="E10:O10" si="1">SUM(E8:E9)</f>
        <v>2</v>
      </c>
      <c r="F10" s="2091">
        <f t="shared" si="1"/>
        <v>5</v>
      </c>
      <c r="G10" s="2091">
        <f t="shared" si="1"/>
        <v>0</v>
      </c>
      <c r="H10" s="2091">
        <f t="shared" si="1"/>
        <v>0</v>
      </c>
      <c r="I10" s="2091">
        <f t="shared" si="1"/>
        <v>0</v>
      </c>
      <c r="J10" s="2091">
        <f t="shared" si="1"/>
        <v>0</v>
      </c>
      <c r="K10" s="2091">
        <f t="shared" si="1"/>
        <v>0</v>
      </c>
      <c r="L10" s="2091">
        <f t="shared" si="1"/>
        <v>0</v>
      </c>
      <c r="M10" s="2091">
        <f t="shared" si="1"/>
        <v>3</v>
      </c>
      <c r="N10" s="2091">
        <f t="shared" si="1"/>
        <v>2</v>
      </c>
      <c r="O10" s="2091">
        <f t="shared" si="1"/>
        <v>5</v>
      </c>
      <c r="P10" s="3369" t="s">
        <v>133</v>
      </c>
      <c r="Q10" s="3369"/>
      <c r="R10" s="3224"/>
    </row>
    <row r="11" spans="1:18" ht="28.5" customHeight="1" x14ac:dyDescent="0.25">
      <c r="A11" s="3224"/>
      <c r="B11" s="1223" t="s">
        <v>387</v>
      </c>
      <c r="C11" s="1223" t="s">
        <v>387</v>
      </c>
      <c r="D11" s="2091">
        <v>0</v>
      </c>
      <c r="E11" s="2091">
        <v>24</v>
      </c>
      <c r="F11" s="2091">
        <v>24</v>
      </c>
      <c r="G11" s="2091">
        <v>0</v>
      </c>
      <c r="H11" s="2091">
        <v>0</v>
      </c>
      <c r="I11" s="2091">
        <v>0</v>
      </c>
      <c r="J11" s="2091">
        <v>0</v>
      </c>
      <c r="K11" s="2091">
        <v>0</v>
      </c>
      <c r="L11" s="2091">
        <v>0</v>
      </c>
      <c r="M11" s="2091">
        <f t="shared" ref="M11:M15" si="2">SUM(J11,G11,D11)</f>
        <v>0</v>
      </c>
      <c r="N11" s="2091">
        <f t="shared" ref="N11:O15" si="3">SUM(K11,H11,E11)</f>
        <v>24</v>
      </c>
      <c r="O11" s="2091">
        <f t="shared" si="3"/>
        <v>24</v>
      </c>
      <c r="P11" s="1216" t="s">
        <v>300</v>
      </c>
      <c r="Q11" s="1135" t="s">
        <v>300</v>
      </c>
      <c r="R11" s="3224"/>
    </row>
    <row r="12" spans="1:18" ht="30" customHeight="1" x14ac:dyDescent="0.25">
      <c r="A12" s="3224"/>
      <c r="B12" s="1223" t="s">
        <v>47</v>
      </c>
      <c r="C12" s="1144" t="s">
        <v>302</v>
      </c>
      <c r="D12" s="2091">
        <v>0</v>
      </c>
      <c r="E12" s="2091">
        <v>0</v>
      </c>
      <c r="F12" s="2091">
        <v>0</v>
      </c>
      <c r="G12" s="2091">
        <v>0</v>
      </c>
      <c r="H12" s="2091">
        <v>2</v>
      </c>
      <c r="I12" s="2091">
        <v>2</v>
      </c>
      <c r="J12" s="2091">
        <v>0</v>
      </c>
      <c r="K12" s="2091">
        <v>0</v>
      </c>
      <c r="L12" s="2091">
        <v>0</v>
      </c>
      <c r="M12" s="2091">
        <f t="shared" si="2"/>
        <v>0</v>
      </c>
      <c r="N12" s="2091">
        <f t="shared" si="3"/>
        <v>2</v>
      </c>
      <c r="O12" s="2091">
        <f t="shared" si="3"/>
        <v>2</v>
      </c>
      <c r="P12" s="1216" t="s">
        <v>303</v>
      </c>
      <c r="Q12" s="1135" t="s">
        <v>129</v>
      </c>
      <c r="R12" s="3224"/>
    </row>
    <row r="13" spans="1:18" ht="19.5" customHeight="1" x14ac:dyDescent="0.25">
      <c r="A13" s="3224"/>
      <c r="B13" s="692" t="s">
        <v>304</v>
      </c>
      <c r="C13" s="692" t="s">
        <v>304</v>
      </c>
      <c r="D13" s="2091">
        <v>0</v>
      </c>
      <c r="E13" s="2091">
        <v>0</v>
      </c>
      <c r="F13" s="2091">
        <v>0</v>
      </c>
      <c r="G13" s="2091">
        <v>2</v>
      </c>
      <c r="H13" s="2091">
        <v>4</v>
      </c>
      <c r="I13" s="2091">
        <v>6</v>
      </c>
      <c r="J13" s="2091">
        <v>0</v>
      </c>
      <c r="K13" s="2091">
        <v>0</v>
      </c>
      <c r="L13" s="2091">
        <v>0</v>
      </c>
      <c r="M13" s="2091">
        <f t="shared" si="2"/>
        <v>2</v>
      </c>
      <c r="N13" s="2091">
        <f t="shared" si="3"/>
        <v>4</v>
      </c>
      <c r="O13" s="2091">
        <f t="shared" si="3"/>
        <v>6</v>
      </c>
      <c r="P13" s="1370" t="s">
        <v>305</v>
      </c>
      <c r="Q13" s="1135" t="s">
        <v>305</v>
      </c>
      <c r="R13" s="3224"/>
    </row>
    <row r="14" spans="1:18" ht="18" customHeight="1" x14ac:dyDescent="0.25">
      <c r="A14" s="3224"/>
      <c r="B14" s="692" t="s">
        <v>34</v>
      </c>
      <c r="C14" s="692" t="s">
        <v>307</v>
      </c>
      <c r="D14" s="2091">
        <v>3</v>
      </c>
      <c r="E14" s="2091">
        <v>0</v>
      </c>
      <c r="F14" s="2091">
        <v>3</v>
      </c>
      <c r="G14" s="2091">
        <v>3</v>
      </c>
      <c r="H14" s="2091">
        <v>0</v>
      </c>
      <c r="I14" s="2091">
        <v>3</v>
      </c>
      <c r="J14" s="2091">
        <v>0</v>
      </c>
      <c r="K14" s="2091">
        <v>0</v>
      </c>
      <c r="L14" s="2091">
        <v>0</v>
      </c>
      <c r="M14" s="2091">
        <f t="shared" si="2"/>
        <v>6</v>
      </c>
      <c r="N14" s="2091">
        <f t="shared" si="3"/>
        <v>0</v>
      </c>
      <c r="O14" s="2091">
        <f t="shared" si="3"/>
        <v>6</v>
      </c>
      <c r="P14" s="1246" t="s">
        <v>308</v>
      </c>
      <c r="Q14" s="1246" t="s">
        <v>308</v>
      </c>
      <c r="R14" s="3224"/>
    </row>
    <row r="15" spans="1:18" ht="19.5" customHeight="1" x14ac:dyDescent="0.25">
      <c r="A15" s="3224"/>
      <c r="B15" s="3253" t="s">
        <v>309</v>
      </c>
      <c r="C15" s="692" t="s">
        <v>309</v>
      </c>
      <c r="D15" s="2091">
        <v>2</v>
      </c>
      <c r="E15" s="2091">
        <v>3</v>
      </c>
      <c r="F15" s="2091">
        <v>5</v>
      </c>
      <c r="G15" s="2091">
        <v>2</v>
      </c>
      <c r="H15" s="2091">
        <v>4</v>
      </c>
      <c r="I15" s="2091">
        <v>6</v>
      </c>
      <c r="J15" s="2091">
        <v>0</v>
      </c>
      <c r="K15" s="2091">
        <v>0</v>
      </c>
      <c r="L15" s="2091">
        <v>0</v>
      </c>
      <c r="M15" s="2091">
        <f t="shared" si="2"/>
        <v>4</v>
      </c>
      <c r="N15" s="2091">
        <f t="shared" si="3"/>
        <v>7</v>
      </c>
      <c r="O15" s="2091">
        <f t="shared" si="3"/>
        <v>11</v>
      </c>
      <c r="P15" s="1135" t="s">
        <v>310</v>
      </c>
      <c r="Q15" s="3239" t="s">
        <v>310</v>
      </c>
      <c r="R15" s="3224"/>
    </row>
    <row r="16" spans="1:18" ht="19.5" customHeight="1" x14ac:dyDescent="0.25">
      <c r="A16" s="3224"/>
      <c r="B16" s="3246"/>
      <c r="C16" s="129" t="s">
        <v>2095</v>
      </c>
      <c r="D16" s="2091">
        <v>4</v>
      </c>
      <c r="E16" s="2091">
        <v>3</v>
      </c>
      <c r="F16" s="2091">
        <v>7</v>
      </c>
      <c r="G16" s="2091">
        <v>0</v>
      </c>
      <c r="H16" s="2091">
        <v>0</v>
      </c>
      <c r="I16" s="2091">
        <v>0</v>
      </c>
      <c r="J16" s="2091">
        <v>0</v>
      </c>
      <c r="K16" s="2091">
        <v>0</v>
      </c>
      <c r="L16" s="2091">
        <v>0</v>
      </c>
      <c r="M16" s="2091">
        <f t="shared" ref="M16" si="4">SUM(J16,G16,D16)</f>
        <v>4</v>
      </c>
      <c r="N16" s="2091">
        <f t="shared" ref="N16" si="5">SUM(K16,H16,E16)</f>
        <v>3</v>
      </c>
      <c r="O16" s="2091">
        <f t="shared" ref="O16" si="6">SUM(L16,I16,F16)</f>
        <v>7</v>
      </c>
      <c r="P16" s="1386" t="s">
        <v>1860</v>
      </c>
      <c r="Q16" s="3200"/>
      <c r="R16" s="3224"/>
    </row>
    <row r="17" spans="1:20" ht="25.5" customHeight="1" x14ac:dyDescent="0.25">
      <c r="A17" s="3224"/>
      <c r="B17" s="692" t="s">
        <v>311</v>
      </c>
      <c r="C17" s="692" t="s">
        <v>2012</v>
      </c>
      <c r="D17" s="2091">
        <v>0</v>
      </c>
      <c r="E17" s="2091">
        <v>0</v>
      </c>
      <c r="F17" s="2091">
        <v>0</v>
      </c>
      <c r="G17" s="2091">
        <v>5</v>
      </c>
      <c r="H17" s="2091">
        <v>10</v>
      </c>
      <c r="I17" s="2091">
        <v>15</v>
      </c>
      <c r="J17" s="2091">
        <v>1</v>
      </c>
      <c r="K17" s="2091">
        <v>10</v>
      </c>
      <c r="L17" s="2091">
        <v>11</v>
      </c>
      <c r="M17" s="2091">
        <f>SUM(J17,G17,D17)</f>
        <v>6</v>
      </c>
      <c r="N17" s="2091">
        <f>SUM(K17,H17,E17)</f>
        <v>20</v>
      </c>
      <c r="O17" s="2091">
        <f>SUM(L17,I17,F17)</f>
        <v>26</v>
      </c>
      <c r="P17" s="1216" t="s">
        <v>2013</v>
      </c>
      <c r="Q17" s="1135" t="s">
        <v>313</v>
      </c>
      <c r="R17" s="3224"/>
    </row>
    <row r="18" spans="1:20" ht="19.5" customHeight="1" x14ac:dyDescent="0.25">
      <c r="A18" s="3246"/>
      <c r="B18" s="2077" t="s">
        <v>314</v>
      </c>
      <c r="C18" s="2077" t="s">
        <v>314</v>
      </c>
      <c r="D18" s="2091">
        <v>0</v>
      </c>
      <c r="E18" s="2091">
        <v>0</v>
      </c>
      <c r="F18" s="2091">
        <v>0</v>
      </c>
      <c r="G18" s="2091">
        <v>0</v>
      </c>
      <c r="H18" s="2091">
        <v>4</v>
      </c>
      <c r="I18" s="2091">
        <v>4</v>
      </c>
      <c r="J18" s="2091">
        <v>0</v>
      </c>
      <c r="K18" s="2091">
        <v>0</v>
      </c>
      <c r="L18" s="2091">
        <v>0</v>
      </c>
      <c r="M18" s="2091">
        <f>SUM(D18,G18,J18)</f>
        <v>0</v>
      </c>
      <c r="N18" s="2091">
        <f t="shared" ref="N18:O18" si="7">SUM(E18,H18,K18)</f>
        <v>4</v>
      </c>
      <c r="O18" s="2091">
        <f t="shared" si="7"/>
        <v>4</v>
      </c>
      <c r="P18" s="2076" t="s">
        <v>315</v>
      </c>
      <c r="Q18" s="2076" t="s">
        <v>315</v>
      </c>
      <c r="R18" s="3246"/>
    </row>
    <row r="19" spans="1:20" ht="21.75" customHeight="1" x14ac:dyDescent="0.25">
      <c r="A19" s="3247" t="s">
        <v>92</v>
      </c>
      <c r="B19" s="3247"/>
      <c r="C19" s="3247"/>
      <c r="D19" s="2091">
        <f>SUM(D10,D11:D14,D15:D16,D17:D18)</f>
        <v>12</v>
      </c>
      <c r="E19" s="2091">
        <f t="shared" ref="E19:O19" si="8">SUM(E10,E11:E14,E15:E16,E17:E18)</f>
        <v>32</v>
      </c>
      <c r="F19" s="2091">
        <f t="shared" si="8"/>
        <v>44</v>
      </c>
      <c r="G19" s="2091">
        <f t="shared" si="8"/>
        <v>12</v>
      </c>
      <c r="H19" s="2091">
        <f t="shared" si="8"/>
        <v>24</v>
      </c>
      <c r="I19" s="2091">
        <f t="shared" si="8"/>
        <v>36</v>
      </c>
      <c r="J19" s="2091">
        <f t="shared" si="8"/>
        <v>1</v>
      </c>
      <c r="K19" s="2091">
        <f t="shared" si="8"/>
        <v>10</v>
      </c>
      <c r="L19" s="2091">
        <f t="shared" si="8"/>
        <v>11</v>
      </c>
      <c r="M19" s="2091">
        <f t="shared" si="8"/>
        <v>25</v>
      </c>
      <c r="N19" s="2091">
        <f t="shared" si="8"/>
        <v>66</v>
      </c>
      <c r="O19" s="2091">
        <f t="shared" si="8"/>
        <v>91</v>
      </c>
      <c r="P19" s="3369" t="s">
        <v>130</v>
      </c>
      <c r="Q19" s="3369"/>
      <c r="R19" s="3369"/>
    </row>
    <row r="20" spans="1:20" ht="24" customHeight="1" x14ac:dyDescent="0.25">
      <c r="A20" s="923" t="s">
        <v>429</v>
      </c>
      <c r="B20" s="925"/>
      <c r="C20" s="925"/>
      <c r="D20" s="2091">
        <v>0</v>
      </c>
      <c r="E20" s="2091">
        <v>0</v>
      </c>
      <c r="F20" s="2091">
        <v>0</v>
      </c>
      <c r="G20" s="2091">
        <v>17</v>
      </c>
      <c r="H20" s="2091">
        <v>25</v>
      </c>
      <c r="I20" s="2091">
        <v>42</v>
      </c>
      <c r="J20" s="2091">
        <v>0</v>
      </c>
      <c r="K20" s="2091">
        <v>0</v>
      </c>
      <c r="L20" s="2091">
        <v>0</v>
      </c>
      <c r="M20" s="2091">
        <f t="shared" ref="M20" si="9">SUM(J20,G20,D20)</f>
        <v>17</v>
      </c>
      <c r="N20" s="2091">
        <f t="shared" ref="N20" si="10">SUM(K20,H20,E20)</f>
        <v>25</v>
      </c>
      <c r="O20" s="2091">
        <f t="shared" ref="O20" si="11">SUM(L20,I20,F20)</f>
        <v>42</v>
      </c>
      <c r="P20" s="928"/>
      <c r="Q20" s="928"/>
      <c r="R20" s="1309" t="s">
        <v>430</v>
      </c>
    </row>
    <row r="21" spans="1:20" ht="22.5" customHeight="1" x14ac:dyDescent="0.25">
      <c r="A21" s="3253" t="s">
        <v>51</v>
      </c>
      <c r="B21" s="3253" t="s">
        <v>52</v>
      </c>
      <c r="C21" s="692" t="s">
        <v>52</v>
      </c>
      <c r="D21" s="2091">
        <v>0</v>
      </c>
      <c r="E21" s="2091">
        <v>0</v>
      </c>
      <c r="F21" s="2091">
        <v>0</v>
      </c>
      <c r="G21" s="2091">
        <v>0</v>
      </c>
      <c r="H21" s="2091">
        <v>0</v>
      </c>
      <c r="I21" s="2091">
        <v>0</v>
      </c>
      <c r="J21" s="2091">
        <v>15</v>
      </c>
      <c r="K21" s="2091">
        <v>5</v>
      </c>
      <c r="L21" s="2091">
        <v>20</v>
      </c>
      <c r="M21" s="2091">
        <f t="shared" ref="M21" si="12">SUM(J21,G21,D21)</f>
        <v>15</v>
      </c>
      <c r="N21" s="2091">
        <f t="shared" ref="N21" si="13">SUM(K21,H21,E21)</f>
        <v>5</v>
      </c>
      <c r="O21" s="2091">
        <f t="shared" ref="O21" si="14">SUM(L21,I21,F21)</f>
        <v>20</v>
      </c>
      <c r="P21" s="1246" t="s">
        <v>132</v>
      </c>
      <c r="Q21" s="3430" t="s">
        <v>132</v>
      </c>
      <c r="R21" s="3253" t="s">
        <v>100</v>
      </c>
    </row>
    <row r="22" spans="1:20" ht="30.75" customHeight="1" x14ac:dyDescent="0.25">
      <c r="A22" s="3224"/>
      <c r="B22" s="3224"/>
      <c r="C22" s="1223" t="s">
        <v>316</v>
      </c>
      <c r="D22" s="2091">
        <v>0</v>
      </c>
      <c r="E22" s="2091">
        <v>0</v>
      </c>
      <c r="F22" s="2091">
        <v>0</v>
      </c>
      <c r="G22" s="2091">
        <v>8</v>
      </c>
      <c r="H22" s="2091">
        <v>15</v>
      </c>
      <c r="I22" s="2091">
        <v>23</v>
      </c>
      <c r="J22" s="2091">
        <v>6</v>
      </c>
      <c r="K22" s="2091">
        <v>3</v>
      </c>
      <c r="L22" s="2091">
        <v>9</v>
      </c>
      <c r="M22" s="2091">
        <f t="shared" ref="M22:O23" si="15">SUM(J22,G22,D22)</f>
        <v>14</v>
      </c>
      <c r="N22" s="2091">
        <f t="shared" si="15"/>
        <v>18</v>
      </c>
      <c r="O22" s="2091">
        <f t="shared" si="15"/>
        <v>32</v>
      </c>
      <c r="P22" s="1246" t="s">
        <v>317</v>
      </c>
      <c r="Q22" s="3431"/>
      <c r="R22" s="3224"/>
    </row>
    <row r="23" spans="1:20" ht="15.75" customHeight="1" x14ac:dyDescent="0.25">
      <c r="A23" s="3224"/>
      <c r="B23" s="3224"/>
      <c r="C23" s="692" t="s">
        <v>1970</v>
      </c>
      <c r="D23" s="2091">
        <v>0</v>
      </c>
      <c r="E23" s="2091">
        <v>0</v>
      </c>
      <c r="F23" s="2091">
        <v>0</v>
      </c>
      <c r="G23" s="2091">
        <v>4</v>
      </c>
      <c r="H23" s="2091">
        <v>8</v>
      </c>
      <c r="I23" s="2091">
        <v>12</v>
      </c>
      <c r="J23" s="2091">
        <v>0</v>
      </c>
      <c r="K23" s="2091">
        <v>0</v>
      </c>
      <c r="L23" s="2091">
        <v>0</v>
      </c>
      <c r="M23" s="2091">
        <f t="shared" si="15"/>
        <v>4</v>
      </c>
      <c r="N23" s="2091">
        <f t="shared" si="15"/>
        <v>8</v>
      </c>
      <c r="O23" s="2091">
        <f t="shared" si="15"/>
        <v>12</v>
      </c>
      <c r="P23" s="1246" t="s">
        <v>318</v>
      </c>
      <c r="Q23" s="3431"/>
      <c r="R23" s="3224"/>
    </row>
    <row r="24" spans="1:20" ht="20.25" customHeight="1" x14ac:dyDescent="0.25">
      <c r="A24" s="3224"/>
      <c r="B24" s="3247" t="s">
        <v>46</v>
      </c>
      <c r="C24" s="3247"/>
      <c r="D24" s="2091">
        <f>SUM(D21:D23)</f>
        <v>0</v>
      </c>
      <c r="E24" s="2091">
        <f t="shared" ref="E24:O24" si="16">SUM(E21:E23)</f>
        <v>0</v>
      </c>
      <c r="F24" s="2091">
        <f t="shared" si="16"/>
        <v>0</v>
      </c>
      <c r="G24" s="2091">
        <f t="shared" si="16"/>
        <v>12</v>
      </c>
      <c r="H24" s="2091">
        <f t="shared" si="16"/>
        <v>23</v>
      </c>
      <c r="I24" s="2091">
        <f t="shared" si="16"/>
        <v>35</v>
      </c>
      <c r="J24" s="2091">
        <f t="shared" si="16"/>
        <v>21</v>
      </c>
      <c r="K24" s="2091">
        <f t="shared" si="16"/>
        <v>8</v>
      </c>
      <c r="L24" s="2091">
        <f t="shared" si="16"/>
        <v>29</v>
      </c>
      <c r="M24" s="2091">
        <f t="shared" si="16"/>
        <v>33</v>
      </c>
      <c r="N24" s="2091">
        <f t="shared" si="16"/>
        <v>31</v>
      </c>
      <c r="O24" s="2091">
        <f t="shared" si="16"/>
        <v>64</v>
      </c>
      <c r="P24" s="3369" t="s">
        <v>133</v>
      </c>
      <c r="Q24" s="3369"/>
      <c r="R24" s="3224"/>
      <c r="T24" s="1421"/>
    </row>
    <row r="25" spans="1:20" ht="30" customHeight="1" x14ac:dyDescent="0.25">
      <c r="A25" s="3224"/>
      <c r="B25" s="1670" t="s">
        <v>53</v>
      </c>
      <c r="C25" s="1232" t="s">
        <v>370</v>
      </c>
      <c r="D25" s="2091">
        <v>0</v>
      </c>
      <c r="E25" s="2091">
        <v>0</v>
      </c>
      <c r="F25" s="2091">
        <v>0</v>
      </c>
      <c r="G25" s="2091">
        <v>19</v>
      </c>
      <c r="H25" s="2091">
        <v>11</v>
      </c>
      <c r="I25" s="2091">
        <v>30</v>
      </c>
      <c r="J25" s="2091">
        <v>20</v>
      </c>
      <c r="K25" s="2091">
        <v>7</v>
      </c>
      <c r="L25" s="2091">
        <v>27</v>
      </c>
      <c r="M25" s="2091">
        <f t="shared" ref="M25" si="17">SUM(J25,G25,D25)</f>
        <v>39</v>
      </c>
      <c r="N25" s="2091">
        <f t="shared" ref="N25" si="18">SUM(K25,H25,E25)</f>
        <v>18</v>
      </c>
      <c r="O25" s="2091">
        <f t="shared" ref="O25" si="19">SUM(L25,I25,F25)</f>
        <v>57</v>
      </c>
      <c r="P25" s="1238" t="s">
        <v>236</v>
      </c>
      <c r="Q25" s="1669" t="s">
        <v>319</v>
      </c>
      <c r="R25" s="3224"/>
    </row>
    <row r="26" spans="1:20" ht="30.75" customHeight="1" x14ac:dyDescent="0.25">
      <c r="A26" s="3224"/>
      <c r="B26" s="1627" t="s">
        <v>320</v>
      </c>
      <c r="C26" s="2085"/>
      <c r="D26" s="2091">
        <v>0</v>
      </c>
      <c r="E26" s="2091">
        <v>0</v>
      </c>
      <c r="F26" s="2091">
        <v>0</v>
      </c>
      <c r="G26" s="1670">
        <v>12</v>
      </c>
      <c r="H26" s="1670">
        <v>9</v>
      </c>
      <c r="I26" s="1670">
        <v>21</v>
      </c>
      <c r="J26" s="1670">
        <v>21</v>
      </c>
      <c r="K26" s="1670">
        <v>11</v>
      </c>
      <c r="L26" s="1670">
        <v>32</v>
      </c>
      <c r="M26" s="2091">
        <f t="shared" ref="M26:M27" si="20">SUM(J26,G26,D26)</f>
        <v>33</v>
      </c>
      <c r="N26" s="2091">
        <f t="shared" ref="N26:N27" si="21">SUM(K26,H26,E26)</f>
        <v>20</v>
      </c>
      <c r="O26" s="2091">
        <f t="shared" ref="O26:O27" si="22">SUM(L26,I26,F26)</f>
        <v>53</v>
      </c>
      <c r="P26" s="2085"/>
      <c r="Q26" s="1669" t="s">
        <v>321</v>
      </c>
      <c r="R26" s="3224"/>
    </row>
    <row r="27" spans="1:20" ht="31.5" customHeight="1" x14ac:dyDescent="0.25">
      <c r="A27" s="3224"/>
      <c r="B27" s="3" t="s">
        <v>582</v>
      </c>
      <c r="C27" s="3"/>
      <c r="D27" s="2626">
        <v>0</v>
      </c>
      <c r="E27" s="2626">
        <v>0</v>
      </c>
      <c r="F27" s="2626">
        <v>0</v>
      </c>
      <c r="G27" s="2626">
        <v>0</v>
      </c>
      <c r="H27" s="2626">
        <v>8</v>
      </c>
      <c r="I27" s="2626">
        <v>8</v>
      </c>
      <c r="J27" s="2626">
        <v>0</v>
      </c>
      <c r="K27" s="2626">
        <v>0</v>
      </c>
      <c r="L27" s="2626">
        <v>0</v>
      </c>
      <c r="M27" s="2626">
        <f t="shared" si="20"/>
        <v>0</v>
      </c>
      <c r="N27" s="2626">
        <f t="shared" si="21"/>
        <v>8</v>
      </c>
      <c r="O27" s="2626">
        <f t="shared" si="22"/>
        <v>8</v>
      </c>
      <c r="P27" s="3"/>
      <c r="Q27" s="1669" t="s">
        <v>1875</v>
      </c>
      <c r="R27" s="3224"/>
    </row>
    <row r="28" spans="1:20" ht="21.75" customHeight="1" thickBot="1" x14ac:dyDescent="0.3">
      <c r="A28" s="3244" t="s">
        <v>92</v>
      </c>
      <c r="B28" s="3244"/>
      <c r="C28" s="3244"/>
      <c r="D28" s="2624">
        <f>SUM(D25:D27,D24)</f>
        <v>0</v>
      </c>
      <c r="E28" s="2624">
        <f t="shared" ref="E28:O28" si="23">SUM(E25:E27,E24)</f>
        <v>0</v>
      </c>
      <c r="F28" s="2624">
        <f t="shared" si="23"/>
        <v>0</v>
      </c>
      <c r="G28" s="2624">
        <f t="shared" si="23"/>
        <v>43</v>
      </c>
      <c r="H28" s="2624">
        <f t="shared" si="23"/>
        <v>51</v>
      </c>
      <c r="I28" s="2624">
        <f t="shared" si="23"/>
        <v>94</v>
      </c>
      <c r="J28" s="2624">
        <f t="shared" si="23"/>
        <v>62</v>
      </c>
      <c r="K28" s="2624">
        <f t="shared" si="23"/>
        <v>26</v>
      </c>
      <c r="L28" s="2624">
        <f t="shared" si="23"/>
        <v>88</v>
      </c>
      <c r="M28" s="2624">
        <f t="shared" si="23"/>
        <v>105</v>
      </c>
      <c r="N28" s="2624">
        <f t="shared" si="23"/>
        <v>77</v>
      </c>
      <c r="O28" s="2624">
        <f t="shared" si="23"/>
        <v>182</v>
      </c>
      <c r="P28" s="3361" t="s">
        <v>130</v>
      </c>
      <c r="Q28" s="3361"/>
      <c r="R28" s="3361"/>
    </row>
    <row r="29" spans="1:20" ht="12" customHeight="1" x14ac:dyDescent="0.25">
      <c r="A29" s="112"/>
      <c r="B29" s="112"/>
      <c r="C29" s="112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1:20" ht="12" customHeight="1" x14ac:dyDescent="0.25">
      <c r="A30" s="2078"/>
      <c r="B30" s="2078"/>
      <c r="C30" s="207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1:20" ht="12" customHeight="1" x14ac:dyDescent="0.25">
      <c r="A31" s="2078"/>
      <c r="B31" s="2078"/>
      <c r="C31" s="207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1:20" ht="12" customHeight="1" x14ac:dyDescent="0.25">
      <c r="A32" s="2078"/>
      <c r="B32" s="2078"/>
      <c r="C32" s="207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1:18" ht="12" customHeight="1" x14ac:dyDescent="0.25">
      <c r="A33" s="2078"/>
      <c r="B33" s="2078"/>
      <c r="C33" s="207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1:18" ht="12" customHeight="1" x14ac:dyDescent="0.25">
      <c r="A34" s="2078"/>
      <c r="B34" s="2078"/>
      <c r="C34" s="207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8" ht="12" customHeight="1" x14ac:dyDescent="0.25">
      <c r="A35" s="2078"/>
      <c r="B35" s="2078"/>
      <c r="C35" s="207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1:18" ht="12" customHeight="1" x14ac:dyDescent="0.25">
      <c r="A36" s="1619"/>
      <c r="B36" s="1619"/>
      <c r="C36" s="1619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1:18" ht="21.75" customHeight="1" thickBot="1" x14ac:dyDescent="0.3">
      <c r="A37" s="3444" t="s">
        <v>2743</v>
      </c>
      <c r="B37" s="3444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3236" t="s">
        <v>2744</v>
      </c>
      <c r="R37" s="3236"/>
    </row>
    <row r="38" spans="1:18" ht="18" customHeight="1" thickTop="1" x14ac:dyDescent="0.25">
      <c r="A38" s="3336" t="s">
        <v>44</v>
      </c>
      <c r="B38" s="3338" t="s">
        <v>86</v>
      </c>
      <c r="C38" s="3338" t="s">
        <v>45</v>
      </c>
      <c r="D38" s="3338" t="s">
        <v>33</v>
      </c>
      <c r="E38" s="3338"/>
      <c r="F38" s="3338"/>
      <c r="G38" s="3338" t="s">
        <v>1</v>
      </c>
      <c r="H38" s="3338"/>
      <c r="I38" s="3338"/>
      <c r="J38" s="3338" t="s">
        <v>2</v>
      </c>
      <c r="K38" s="3338"/>
      <c r="L38" s="3338"/>
      <c r="M38" s="3194" t="s">
        <v>31</v>
      </c>
      <c r="N38" s="3194"/>
      <c r="O38" s="3194"/>
      <c r="P38" s="3221" t="s">
        <v>99</v>
      </c>
      <c r="Q38" s="3221" t="s">
        <v>126</v>
      </c>
      <c r="R38" s="3218" t="s">
        <v>253</v>
      </c>
    </row>
    <row r="39" spans="1:18" ht="22.5" customHeight="1" x14ac:dyDescent="0.25">
      <c r="A39" s="3190"/>
      <c r="B39" s="3235"/>
      <c r="C39" s="3235"/>
      <c r="D39" s="3187" t="s">
        <v>94</v>
      </c>
      <c r="E39" s="3187"/>
      <c r="F39" s="3187"/>
      <c r="G39" s="3187" t="s">
        <v>95</v>
      </c>
      <c r="H39" s="3187"/>
      <c r="I39" s="3187"/>
      <c r="J39" s="3187" t="s">
        <v>96</v>
      </c>
      <c r="K39" s="3187"/>
      <c r="L39" s="3187"/>
      <c r="M39" s="2827" t="s">
        <v>116</v>
      </c>
      <c r="N39" s="2827"/>
      <c r="O39" s="2827"/>
      <c r="P39" s="3222"/>
      <c r="Q39" s="3222"/>
      <c r="R39" s="3219"/>
    </row>
    <row r="40" spans="1:18" ht="22.5" customHeight="1" x14ac:dyDescent="0.25">
      <c r="A40" s="3190"/>
      <c r="B40" s="3235"/>
      <c r="C40" s="3235"/>
      <c r="D40" s="2559" t="s">
        <v>204</v>
      </c>
      <c r="E40" s="2559" t="s">
        <v>2833</v>
      </c>
      <c r="F40" s="2559" t="s">
        <v>26</v>
      </c>
      <c r="G40" s="2559" t="s">
        <v>204</v>
      </c>
      <c r="H40" s="2559" t="s">
        <v>2833</v>
      </c>
      <c r="I40" s="2559" t="s">
        <v>26</v>
      </c>
      <c r="J40" s="2559" t="s">
        <v>204</v>
      </c>
      <c r="K40" s="2559" t="s">
        <v>2833</v>
      </c>
      <c r="L40" s="2559" t="s">
        <v>26</v>
      </c>
      <c r="M40" s="2559" t="s">
        <v>204</v>
      </c>
      <c r="N40" s="2559" t="s">
        <v>2833</v>
      </c>
      <c r="O40" s="2559" t="s">
        <v>26</v>
      </c>
      <c r="P40" s="3222"/>
      <c r="Q40" s="3222"/>
      <c r="R40" s="3219"/>
    </row>
    <row r="41" spans="1:18" ht="22.5" customHeight="1" thickBot="1" x14ac:dyDescent="0.3">
      <c r="A41" s="3337"/>
      <c r="B41" s="3339"/>
      <c r="C41" s="3339"/>
      <c r="D41" s="79" t="s">
        <v>181</v>
      </c>
      <c r="E41" s="79" t="s">
        <v>182</v>
      </c>
      <c r="F41" s="79" t="s">
        <v>183</v>
      </c>
      <c r="G41" s="79" t="s">
        <v>181</v>
      </c>
      <c r="H41" s="79" t="s">
        <v>182</v>
      </c>
      <c r="I41" s="79" t="s">
        <v>183</v>
      </c>
      <c r="J41" s="79" t="s">
        <v>181</v>
      </c>
      <c r="K41" s="79" t="s">
        <v>182</v>
      </c>
      <c r="L41" s="79" t="s">
        <v>183</v>
      </c>
      <c r="M41" s="79" t="s">
        <v>181</v>
      </c>
      <c r="N41" s="79" t="s">
        <v>182</v>
      </c>
      <c r="O41" s="79" t="s">
        <v>183</v>
      </c>
      <c r="P41" s="3223"/>
      <c r="Q41" s="3223"/>
      <c r="R41" s="3220"/>
    </row>
    <row r="42" spans="1:18" ht="33.75" customHeight="1" x14ac:dyDescent="0.25">
      <c r="A42" s="3246" t="s">
        <v>90</v>
      </c>
      <c r="B42" s="751" t="s">
        <v>54</v>
      </c>
      <c r="C42" s="924"/>
      <c r="D42" s="12">
        <v>0</v>
      </c>
      <c r="E42" s="12">
        <v>0</v>
      </c>
      <c r="F42" s="8">
        <v>0</v>
      </c>
      <c r="G42" s="8">
        <v>11</v>
      </c>
      <c r="H42" s="8">
        <v>29</v>
      </c>
      <c r="I42" s="8">
        <v>40</v>
      </c>
      <c r="J42" s="8">
        <v>27</v>
      </c>
      <c r="K42" s="8">
        <v>15</v>
      </c>
      <c r="L42" s="8">
        <v>42</v>
      </c>
      <c r="M42" s="8">
        <f>SUM(J42,G42,D42)</f>
        <v>38</v>
      </c>
      <c r="N42" s="8">
        <f t="shared" ref="N42:O48" si="24">SUM(K42,H42,E42)</f>
        <v>44</v>
      </c>
      <c r="O42" s="8">
        <f t="shared" si="24"/>
        <v>82</v>
      </c>
      <c r="P42" s="2348"/>
      <c r="Q42" s="2348" t="s">
        <v>258</v>
      </c>
      <c r="R42" s="3432" t="s">
        <v>123</v>
      </c>
    </row>
    <row r="43" spans="1:18" ht="32.25" customHeight="1" x14ac:dyDescent="0.25">
      <c r="A43" s="3247"/>
      <c r="B43" s="736" t="s">
        <v>324</v>
      </c>
      <c r="C43" s="119"/>
      <c r="D43" s="12">
        <v>0</v>
      </c>
      <c r="E43" s="12">
        <v>0</v>
      </c>
      <c r="F43" s="12">
        <v>0</v>
      </c>
      <c r="G43" s="12">
        <v>16</v>
      </c>
      <c r="H43" s="12">
        <v>11</v>
      </c>
      <c r="I43" s="12">
        <v>27</v>
      </c>
      <c r="J43" s="12">
        <v>19</v>
      </c>
      <c r="K43" s="12">
        <v>5</v>
      </c>
      <c r="L43" s="12">
        <v>24</v>
      </c>
      <c r="M43" s="12">
        <f>SUM(J43,G43,D43)</f>
        <v>35</v>
      </c>
      <c r="N43" s="12">
        <f t="shared" si="24"/>
        <v>16</v>
      </c>
      <c r="O43" s="12">
        <f t="shared" si="24"/>
        <v>51</v>
      </c>
      <c r="P43" s="1246"/>
      <c r="Q43" s="1246" t="s">
        <v>325</v>
      </c>
      <c r="R43" s="3369"/>
    </row>
    <row r="44" spans="1:18" ht="22.5" customHeight="1" x14ac:dyDescent="0.25">
      <c r="A44" s="3247"/>
      <c r="B44" s="1140" t="s">
        <v>326</v>
      </c>
      <c r="C44" s="119"/>
      <c r="D44" s="12">
        <v>0</v>
      </c>
      <c r="E44" s="12">
        <v>0</v>
      </c>
      <c r="F44" s="12">
        <v>0</v>
      </c>
      <c r="G44" s="12">
        <v>15</v>
      </c>
      <c r="H44" s="12">
        <v>12</v>
      </c>
      <c r="I44" s="12">
        <v>27</v>
      </c>
      <c r="J44" s="12">
        <v>20</v>
      </c>
      <c r="K44" s="12">
        <v>6</v>
      </c>
      <c r="L44" s="12">
        <v>26</v>
      </c>
      <c r="M44" s="12">
        <f t="shared" ref="M44:M48" si="25">SUM(J44,G44,D44)</f>
        <v>35</v>
      </c>
      <c r="N44" s="12">
        <f t="shared" si="24"/>
        <v>18</v>
      </c>
      <c r="O44" s="12">
        <f t="shared" si="24"/>
        <v>53</v>
      </c>
      <c r="P44" s="142"/>
      <c r="Q44" s="2310" t="s">
        <v>327</v>
      </c>
      <c r="R44" s="3369"/>
    </row>
    <row r="45" spans="1:18" ht="22.5" customHeight="1" x14ac:dyDescent="0.25">
      <c r="A45" s="3247"/>
      <c r="B45" s="1140" t="s">
        <v>328</v>
      </c>
      <c r="C45" s="119"/>
      <c r="D45" s="12">
        <v>0</v>
      </c>
      <c r="E45" s="12">
        <v>0</v>
      </c>
      <c r="F45" s="12">
        <v>0</v>
      </c>
      <c r="G45" s="12">
        <v>6</v>
      </c>
      <c r="H45" s="12">
        <v>19</v>
      </c>
      <c r="I45" s="12">
        <v>25</v>
      </c>
      <c r="J45" s="12">
        <v>12</v>
      </c>
      <c r="K45" s="12">
        <v>17</v>
      </c>
      <c r="L45" s="12">
        <v>29</v>
      </c>
      <c r="M45" s="12">
        <f t="shared" si="25"/>
        <v>18</v>
      </c>
      <c r="N45" s="12">
        <f t="shared" si="24"/>
        <v>36</v>
      </c>
      <c r="O45" s="12">
        <f t="shared" si="24"/>
        <v>54</v>
      </c>
      <c r="P45" s="1246"/>
      <c r="Q45" s="1246" t="s">
        <v>329</v>
      </c>
      <c r="R45" s="3369"/>
    </row>
    <row r="46" spans="1:18" ht="22.5" customHeight="1" x14ac:dyDescent="0.25">
      <c r="A46" s="3247"/>
      <c r="B46" s="1357" t="s">
        <v>56</v>
      </c>
      <c r="C46" s="119"/>
      <c r="D46" s="12">
        <v>0</v>
      </c>
      <c r="E46" s="12">
        <v>0</v>
      </c>
      <c r="F46" s="12">
        <v>0</v>
      </c>
      <c r="G46" s="12">
        <v>13</v>
      </c>
      <c r="H46" s="12">
        <v>20</v>
      </c>
      <c r="I46" s="12">
        <v>33</v>
      </c>
      <c r="J46" s="12">
        <v>16</v>
      </c>
      <c r="K46" s="12">
        <v>3</v>
      </c>
      <c r="L46" s="12">
        <v>19</v>
      </c>
      <c r="M46" s="12">
        <f t="shared" si="25"/>
        <v>29</v>
      </c>
      <c r="N46" s="12">
        <f t="shared" si="24"/>
        <v>23</v>
      </c>
      <c r="O46" s="12">
        <f t="shared" si="24"/>
        <v>52</v>
      </c>
      <c r="P46" s="1246"/>
      <c r="Q46" s="1246" t="s">
        <v>135</v>
      </c>
      <c r="R46" s="3369"/>
    </row>
    <row r="47" spans="1:18" ht="22.5" customHeight="1" x14ac:dyDescent="0.25">
      <c r="A47" s="3247"/>
      <c r="B47" s="1140" t="s">
        <v>331</v>
      </c>
      <c r="C47" s="119"/>
      <c r="D47" s="12">
        <v>0</v>
      </c>
      <c r="E47" s="12">
        <v>0</v>
      </c>
      <c r="F47" s="12">
        <v>0</v>
      </c>
      <c r="G47" s="12">
        <v>18</v>
      </c>
      <c r="H47" s="12">
        <v>12</v>
      </c>
      <c r="I47" s="12">
        <v>30</v>
      </c>
      <c r="J47" s="12">
        <v>4</v>
      </c>
      <c r="K47" s="12">
        <v>3</v>
      </c>
      <c r="L47" s="12">
        <v>7</v>
      </c>
      <c r="M47" s="12">
        <f t="shared" si="25"/>
        <v>22</v>
      </c>
      <c r="N47" s="12">
        <f t="shared" si="24"/>
        <v>15</v>
      </c>
      <c r="O47" s="12">
        <f t="shared" si="24"/>
        <v>37</v>
      </c>
      <c r="P47" s="1359"/>
      <c r="Q47" s="1359" t="s">
        <v>240</v>
      </c>
      <c r="R47" s="3369"/>
    </row>
    <row r="48" spans="1:18" ht="30.75" customHeight="1" x14ac:dyDescent="0.25">
      <c r="A48" s="3247"/>
      <c r="B48" s="1357" t="s">
        <v>332</v>
      </c>
      <c r="C48" s="119"/>
      <c r="D48" s="12">
        <v>0</v>
      </c>
      <c r="E48" s="12">
        <v>0</v>
      </c>
      <c r="F48" s="12">
        <v>0</v>
      </c>
      <c r="G48" s="12">
        <v>4</v>
      </c>
      <c r="H48" s="12">
        <v>16</v>
      </c>
      <c r="I48" s="12">
        <v>20</v>
      </c>
      <c r="J48" s="12">
        <v>16</v>
      </c>
      <c r="K48" s="12">
        <v>10</v>
      </c>
      <c r="L48" s="12">
        <v>26</v>
      </c>
      <c r="M48" s="12">
        <f t="shared" si="25"/>
        <v>20</v>
      </c>
      <c r="N48" s="12">
        <f t="shared" si="24"/>
        <v>26</v>
      </c>
      <c r="O48" s="12">
        <f t="shared" si="24"/>
        <v>46</v>
      </c>
      <c r="P48" s="1246"/>
      <c r="Q48" s="1246" t="s">
        <v>333</v>
      </c>
      <c r="R48" s="3369"/>
    </row>
    <row r="49" spans="1:18" ht="22.5" customHeight="1" x14ac:dyDescent="0.25">
      <c r="A49" s="3247" t="s">
        <v>92</v>
      </c>
      <c r="B49" s="3247"/>
      <c r="C49" s="3247"/>
      <c r="D49" s="12">
        <v>0</v>
      </c>
      <c r="E49" s="12">
        <v>0</v>
      </c>
      <c r="F49" s="12">
        <f t="shared" ref="F49:L49" si="26">SUM(F42:F48)</f>
        <v>0</v>
      </c>
      <c r="G49" s="12">
        <f t="shared" si="26"/>
        <v>83</v>
      </c>
      <c r="H49" s="12">
        <f t="shared" si="26"/>
        <v>119</v>
      </c>
      <c r="I49" s="12">
        <f t="shared" si="26"/>
        <v>202</v>
      </c>
      <c r="J49" s="12">
        <f t="shared" si="26"/>
        <v>114</v>
      </c>
      <c r="K49" s="12">
        <f t="shared" si="26"/>
        <v>59</v>
      </c>
      <c r="L49" s="12">
        <f t="shared" si="26"/>
        <v>173</v>
      </c>
      <c r="M49" s="12">
        <f t="shared" ref="M49:O49" si="27">SUM(M42:M48)</f>
        <v>197</v>
      </c>
      <c r="N49" s="12">
        <f t="shared" si="27"/>
        <v>178</v>
      </c>
      <c r="O49" s="12">
        <f t="shared" si="27"/>
        <v>375</v>
      </c>
      <c r="P49" s="3369" t="s">
        <v>130</v>
      </c>
      <c r="Q49" s="3369"/>
      <c r="R49" s="3369"/>
    </row>
    <row r="50" spans="1:18" s="134" customFormat="1" ht="36" customHeight="1" x14ac:dyDescent="0.25">
      <c r="A50" s="3201" t="s">
        <v>58</v>
      </c>
      <c r="B50" s="1357" t="s">
        <v>335</v>
      </c>
      <c r="C50" s="736" t="s">
        <v>336</v>
      </c>
      <c r="D50" s="12">
        <v>1</v>
      </c>
      <c r="E50" s="12">
        <v>0</v>
      </c>
      <c r="F50" s="12">
        <v>1</v>
      </c>
      <c r="G50" s="12">
        <v>6</v>
      </c>
      <c r="H50" s="12">
        <v>0</v>
      </c>
      <c r="I50" s="12">
        <v>6</v>
      </c>
      <c r="J50" s="12">
        <v>0</v>
      </c>
      <c r="K50" s="12">
        <v>0</v>
      </c>
      <c r="L50" s="12">
        <v>0</v>
      </c>
      <c r="M50" s="12">
        <f t="shared" ref="M50:O50" si="28">SUM(J50,G50,D50)</f>
        <v>7</v>
      </c>
      <c r="N50" s="12">
        <f t="shared" si="28"/>
        <v>0</v>
      </c>
      <c r="O50" s="12">
        <f t="shared" si="28"/>
        <v>7</v>
      </c>
      <c r="P50" s="664" t="s">
        <v>337</v>
      </c>
      <c r="Q50" s="664" t="s">
        <v>389</v>
      </c>
      <c r="R50" s="3352" t="s">
        <v>136</v>
      </c>
    </row>
    <row r="51" spans="1:18" s="134" customFormat="1" ht="19.5" customHeight="1" x14ac:dyDescent="0.25">
      <c r="A51" s="3187"/>
      <c r="B51" s="3253" t="s">
        <v>390</v>
      </c>
      <c r="C51" s="736" t="s">
        <v>619</v>
      </c>
      <c r="D51" s="12">
        <v>0</v>
      </c>
      <c r="E51" s="12"/>
      <c r="F51" s="12">
        <v>0</v>
      </c>
      <c r="G51" s="12">
        <v>1</v>
      </c>
      <c r="H51" s="12">
        <v>1</v>
      </c>
      <c r="I51" s="12">
        <v>2</v>
      </c>
      <c r="J51" s="12">
        <v>0</v>
      </c>
      <c r="K51" s="12">
        <v>0</v>
      </c>
      <c r="L51" s="12">
        <v>0</v>
      </c>
      <c r="M51" s="12">
        <f t="shared" ref="M51:M53" si="29">SUM(J51,G51,D51)</f>
        <v>1</v>
      </c>
      <c r="N51" s="12">
        <f t="shared" ref="N51:N53" si="30">SUM(K51,H51,E51)</f>
        <v>1</v>
      </c>
      <c r="O51" s="12">
        <f t="shared" ref="O51:O53" si="31">SUM(L51,I51,F51)</f>
        <v>2</v>
      </c>
      <c r="P51" s="664" t="s">
        <v>150</v>
      </c>
      <c r="Q51" s="3352" t="s">
        <v>408</v>
      </c>
      <c r="R51" s="3446"/>
    </row>
    <row r="52" spans="1:18" s="134" customFormat="1" ht="16.5" customHeight="1" x14ac:dyDescent="0.25">
      <c r="A52" s="3187"/>
      <c r="B52" s="3246"/>
      <c r="C52" s="1357" t="s">
        <v>622</v>
      </c>
      <c r="D52" s="12">
        <v>1</v>
      </c>
      <c r="E52" s="12">
        <v>1</v>
      </c>
      <c r="F52" s="12">
        <v>2</v>
      </c>
      <c r="G52" s="12">
        <v>6</v>
      </c>
      <c r="H52" s="12"/>
      <c r="I52" s="12">
        <v>6</v>
      </c>
      <c r="J52" s="12">
        <v>0</v>
      </c>
      <c r="K52" s="12"/>
      <c r="L52" s="12">
        <v>0</v>
      </c>
      <c r="M52" s="12">
        <f t="shared" si="29"/>
        <v>7</v>
      </c>
      <c r="N52" s="12">
        <f t="shared" si="30"/>
        <v>1</v>
      </c>
      <c r="O52" s="12">
        <f t="shared" si="31"/>
        <v>8</v>
      </c>
      <c r="P52" s="664" t="s">
        <v>2096</v>
      </c>
      <c r="Q52" s="3353"/>
      <c r="R52" s="3446"/>
    </row>
    <row r="53" spans="1:18" s="134" customFormat="1" ht="18" customHeight="1" x14ac:dyDescent="0.25">
      <c r="A53" s="3187"/>
      <c r="B53" s="3247" t="s">
        <v>46</v>
      </c>
      <c r="C53" s="3247"/>
      <c r="D53" s="12">
        <f>SUM(D51:D52)</f>
        <v>1</v>
      </c>
      <c r="E53" s="12">
        <f t="shared" ref="E53:L53" si="32">SUM(E51:E52)</f>
        <v>1</v>
      </c>
      <c r="F53" s="12">
        <f t="shared" si="32"/>
        <v>2</v>
      </c>
      <c r="G53" s="12">
        <f t="shared" si="32"/>
        <v>7</v>
      </c>
      <c r="H53" s="12">
        <f t="shared" si="32"/>
        <v>1</v>
      </c>
      <c r="I53" s="12">
        <f t="shared" si="32"/>
        <v>8</v>
      </c>
      <c r="J53" s="12">
        <f t="shared" si="32"/>
        <v>0</v>
      </c>
      <c r="K53" s="12">
        <f t="shared" si="32"/>
        <v>0</v>
      </c>
      <c r="L53" s="12">
        <f t="shared" si="32"/>
        <v>0</v>
      </c>
      <c r="M53" s="12">
        <f t="shared" si="29"/>
        <v>8</v>
      </c>
      <c r="N53" s="12">
        <f t="shared" si="30"/>
        <v>2</v>
      </c>
      <c r="O53" s="12">
        <f t="shared" si="31"/>
        <v>10</v>
      </c>
      <c r="P53" s="3369" t="s">
        <v>133</v>
      </c>
      <c r="Q53" s="3369"/>
      <c r="R53" s="3446"/>
    </row>
    <row r="54" spans="1:18" s="134" customFormat="1" ht="23.25" customHeight="1" x14ac:dyDescent="0.25">
      <c r="A54" s="3187"/>
      <c r="B54" s="3253" t="s">
        <v>48</v>
      </c>
      <c r="C54" s="1624" t="s">
        <v>48</v>
      </c>
      <c r="D54" s="12">
        <v>0</v>
      </c>
      <c r="E54" s="12">
        <v>0</v>
      </c>
      <c r="F54" s="12">
        <v>0</v>
      </c>
      <c r="G54" s="12">
        <v>4</v>
      </c>
      <c r="H54" s="12">
        <v>9</v>
      </c>
      <c r="I54" s="12">
        <v>13</v>
      </c>
      <c r="J54" s="12">
        <v>7</v>
      </c>
      <c r="K54" s="12">
        <v>14</v>
      </c>
      <c r="L54" s="12">
        <v>21</v>
      </c>
      <c r="M54" s="12">
        <f t="shared" ref="M54:O54" si="33">SUM(J54,G54,D54)</f>
        <v>11</v>
      </c>
      <c r="N54" s="12">
        <f t="shared" si="33"/>
        <v>23</v>
      </c>
      <c r="O54" s="12">
        <f t="shared" si="33"/>
        <v>34</v>
      </c>
      <c r="P54" s="664" t="s">
        <v>313</v>
      </c>
      <c r="Q54" s="3352" t="s">
        <v>313</v>
      </c>
      <c r="R54" s="3446"/>
    </row>
    <row r="55" spans="1:18" s="134" customFormat="1" ht="23.25" customHeight="1" x14ac:dyDescent="0.25">
      <c r="A55" s="3187"/>
      <c r="B55" s="3246"/>
      <c r="C55" s="1624" t="s">
        <v>1775</v>
      </c>
      <c r="D55" s="12">
        <v>0</v>
      </c>
      <c r="E55" s="12">
        <v>0</v>
      </c>
      <c r="F55" s="12">
        <v>0</v>
      </c>
      <c r="G55" s="12"/>
      <c r="H55" s="12">
        <v>3</v>
      </c>
      <c r="I55" s="12">
        <v>3</v>
      </c>
      <c r="J55" s="12">
        <v>0</v>
      </c>
      <c r="K55" s="12">
        <v>3</v>
      </c>
      <c r="L55" s="12">
        <v>3</v>
      </c>
      <c r="M55" s="12">
        <f t="shared" ref="M55:M56" si="34">SUM(J55,G55,D55)</f>
        <v>0</v>
      </c>
      <c r="N55" s="12">
        <f t="shared" ref="N55:N56" si="35">SUM(K55,H55,E55)</f>
        <v>6</v>
      </c>
      <c r="O55" s="12">
        <f t="shared" ref="O55:O56" si="36">SUM(L55,I55,F55)</f>
        <v>6</v>
      </c>
      <c r="P55" s="1633" t="s">
        <v>1966</v>
      </c>
      <c r="Q55" s="3353"/>
      <c r="R55" s="3446"/>
    </row>
    <row r="56" spans="1:18" s="134" customFormat="1" ht="23.25" customHeight="1" x14ac:dyDescent="0.25">
      <c r="A56" s="3187"/>
      <c r="B56" s="3247" t="s">
        <v>46</v>
      </c>
      <c r="C56" s="3247"/>
      <c r="D56" s="12">
        <v>0</v>
      </c>
      <c r="E56" s="12">
        <v>0</v>
      </c>
      <c r="F56" s="12">
        <v>0</v>
      </c>
      <c r="G56" s="12">
        <f>SUM(G54:G55)</f>
        <v>4</v>
      </c>
      <c r="H56" s="12">
        <f t="shared" ref="H56:L56" si="37">SUM(H54:H55)</f>
        <v>12</v>
      </c>
      <c r="I56" s="12">
        <f t="shared" si="37"/>
        <v>16</v>
      </c>
      <c r="J56" s="12">
        <f t="shared" si="37"/>
        <v>7</v>
      </c>
      <c r="K56" s="12">
        <f t="shared" si="37"/>
        <v>17</v>
      </c>
      <c r="L56" s="12">
        <f t="shared" si="37"/>
        <v>24</v>
      </c>
      <c r="M56" s="12">
        <f t="shared" si="34"/>
        <v>11</v>
      </c>
      <c r="N56" s="12">
        <f t="shared" si="35"/>
        <v>29</v>
      </c>
      <c r="O56" s="12">
        <f t="shared" si="36"/>
        <v>40</v>
      </c>
      <c r="P56" s="3369" t="s">
        <v>133</v>
      </c>
      <c r="Q56" s="3369"/>
      <c r="R56" s="3446"/>
    </row>
    <row r="57" spans="1:18" s="134" customFormat="1" ht="23.25" customHeight="1" x14ac:dyDescent="0.25">
      <c r="A57" s="3187"/>
      <c r="B57" s="3253" t="s">
        <v>2097</v>
      </c>
      <c r="C57" s="1624" t="s">
        <v>180</v>
      </c>
      <c r="D57" s="12">
        <v>0</v>
      </c>
      <c r="E57" s="12">
        <v>0</v>
      </c>
      <c r="F57" s="12">
        <v>0</v>
      </c>
      <c r="G57" s="12">
        <v>4</v>
      </c>
      <c r="H57" s="12">
        <v>6</v>
      </c>
      <c r="I57" s="12">
        <v>10</v>
      </c>
      <c r="J57" s="12">
        <v>3</v>
      </c>
      <c r="K57" s="12">
        <v>6</v>
      </c>
      <c r="L57" s="12">
        <v>9</v>
      </c>
      <c r="M57" s="12">
        <f t="shared" ref="M57:M58" si="38">SUM(J57,G57,D57)</f>
        <v>7</v>
      </c>
      <c r="N57" s="12">
        <f t="shared" ref="N57:N58" si="39">SUM(K57,H57,E57)</f>
        <v>12</v>
      </c>
      <c r="O57" s="12">
        <f t="shared" ref="O57:O58" si="40">SUM(L57,I57,F57)</f>
        <v>19</v>
      </c>
      <c r="P57" s="664" t="s">
        <v>315</v>
      </c>
      <c r="Q57" s="3239" t="s">
        <v>2098</v>
      </c>
      <c r="R57" s="3446"/>
    </row>
    <row r="58" spans="1:18" s="134" customFormat="1" ht="23.25" customHeight="1" x14ac:dyDescent="0.25">
      <c r="A58" s="3187"/>
      <c r="B58" s="3246"/>
      <c r="C58" s="1624" t="s">
        <v>2092</v>
      </c>
      <c r="D58" s="12">
        <v>0</v>
      </c>
      <c r="E58" s="12">
        <v>0</v>
      </c>
      <c r="F58" s="12">
        <v>0</v>
      </c>
      <c r="G58" s="12">
        <v>0</v>
      </c>
      <c r="H58" s="12">
        <v>2</v>
      </c>
      <c r="I58" s="12">
        <v>2</v>
      </c>
      <c r="J58" s="12">
        <v>0</v>
      </c>
      <c r="K58" s="12">
        <v>0</v>
      </c>
      <c r="L58" s="12">
        <v>0</v>
      </c>
      <c r="M58" s="12">
        <f t="shared" si="38"/>
        <v>0</v>
      </c>
      <c r="N58" s="12">
        <f t="shared" si="39"/>
        <v>2</v>
      </c>
      <c r="O58" s="12">
        <f t="shared" si="40"/>
        <v>2</v>
      </c>
      <c r="P58" s="1770" t="s">
        <v>305</v>
      </c>
      <c r="Q58" s="3200"/>
      <c r="R58" s="3446"/>
    </row>
    <row r="59" spans="1:18" s="134" customFormat="1" ht="24.75" customHeight="1" x14ac:dyDescent="0.25">
      <c r="A59" s="3187"/>
      <c r="B59" s="3247" t="s">
        <v>46</v>
      </c>
      <c r="C59" s="3247"/>
      <c r="D59" s="12">
        <v>0</v>
      </c>
      <c r="E59" s="12">
        <v>0</v>
      </c>
      <c r="F59" s="12">
        <v>0</v>
      </c>
      <c r="G59" s="12">
        <f>SUM(G57:G58)</f>
        <v>4</v>
      </c>
      <c r="H59" s="12">
        <f t="shared" ref="H59:L59" si="41">SUM(H57:H58)</f>
        <v>8</v>
      </c>
      <c r="I59" s="12">
        <f t="shared" si="41"/>
        <v>12</v>
      </c>
      <c r="J59" s="12">
        <f t="shared" si="41"/>
        <v>3</v>
      </c>
      <c r="K59" s="12">
        <f t="shared" si="41"/>
        <v>6</v>
      </c>
      <c r="L59" s="12">
        <f t="shared" si="41"/>
        <v>9</v>
      </c>
      <c r="M59" s="12">
        <f t="shared" ref="M59:O59" si="42">SUM(J59,G59,D59)</f>
        <v>7</v>
      </c>
      <c r="N59" s="12">
        <f t="shared" si="42"/>
        <v>14</v>
      </c>
      <c r="O59" s="12">
        <f t="shared" si="42"/>
        <v>21</v>
      </c>
      <c r="P59" s="3369" t="s">
        <v>133</v>
      </c>
      <c r="Q59" s="3369"/>
      <c r="R59" s="3446"/>
    </row>
    <row r="60" spans="1:18" s="134" customFormat="1" ht="30" customHeight="1" x14ac:dyDescent="0.25">
      <c r="A60" s="3187"/>
      <c r="B60" s="1670" t="s">
        <v>297</v>
      </c>
      <c r="C60" s="1624" t="s">
        <v>2100</v>
      </c>
      <c r="D60" s="12">
        <v>0</v>
      </c>
      <c r="E60" s="12">
        <v>0</v>
      </c>
      <c r="F60" s="12">
        <v>0</v>
      </c>
      <c r="G60" s="12">
        <v>1</v>
      </c>
      <c r="H60" s="12">
        <v>7</v>
      </c>
      <c r="I60" s="12">
        <v>8</v>
      </c>
      <c r="J60" s="12">
        <v>0</v>
      </c>
      <c r="K60" s="12">
        <v>0</v>
      </c>
      <c r="L60" s="12">
        <v>0</v>
      </c>
      <c r="M60" s="12">
        <f t="shared" ref="M60" si="43">SUM(J60,G60,D60)</f>
        <v>1</v>
      </c>
      <c r="N60" s="12">
        <f t="shared" ref="N60" si="44">SUM(K60,H60,E60)</f>
        <v>7</v>
      </c>
      <c r="O60" s="12">
        <f t="shared" ref="O60" si="45">SUM(L60,I60,F60)</f>
        <v>8</v>
      </c>
      <c r="P60" s="1622" t="s">
        <v>2099</v>
      </c>
      <c r="Q60" s="2079" t="s">
        <v>298</v>
      </c>
      <c r="R60" s="3446"/>
    </row>
    <row r="61" spans="1:18" s="134" customFormat="1" ht="24.75" customHeight="1" x14ac:dyDescent="0.25">
      <c r="A61" s="3187"/>
      <c r="B61" s="3253" t="s">
        <v>391</v>
      </c>
      <c r="C61" s="1357" t="s">
        <v>2101</v>
      </c>
      <c r="D61" s="12">
        <v>0</v>
      </c>
      <c r="E61" s="12">
        <v>0</v>
      </c>
      <c r="F61" s="12">
        <v>0</v>
      </c>
      <c r="G61" s="12">
        <v>4</v>
      </c>
      <c r="H61" s="12">
        <v>8</v>
      </c>
      <c r="I61" s="12">
        <v>12</v>
      </c>
      <c r="J61" s="12">
        <v>0</v>
      </c>
      <c r="K61" s="12">
        <v>0</v>
      </c>
      <c r="L61" s="12">
        <v>0</v>
      </c>
      <c r="M61" s="12">
        <f>SUM(J61,G61,D61)</f>
        <v>4</v>
      </c>
      <c r="N61" s="12">
        <f t="shared" ref="N61:O61" si="46">SUM(K61,H61,E61)</f>
        <v>8</v>
      </c>
      <c r="O61" s="12">
        <f t="shared" si="46"/>
        <v>12</v>
      </c>
      <c r="P61" s="1361" t="s">
        <v>2102</v>
      </c>
      <c r="Q61" s="3239" t="s">
        <v>392</v>
      </c>
      <c r="R61" s="3446"/>
    </row>
    <row r="62" spans="1:18" s="134" customFormat="1" ht="21" customHeight="1" x14ac:dyDescent="0.25">
      <c r="A62" s="3212"/>
      <c r="B62" s="3246"/>
      <c r="C62" s="1624" t="s">
        <v>391</v>
      </c>
      <c r="D62" s="12">
        <v>0</v>
      </c>
      <c r="E62" s="12">
        <v>0</v>
      </c>
      <c r="F62" s="12">
        <v>0</v>
      </c>
      <c r="G62" s="12">
        <v>3</v>
      </c>
      <c r="H62" s="12">
        <v>0</v>
      </c>
      <c r="I62" s="12">
        <v>3</v>
      </c>
      <c r="J62" s="12">
        <v>0</v>
      </c>
      <c r="K62" s="12">
        <v>0</v>
      </c>
      <c r="L62" s="12">
        <v>0</v>
      </c>
      <c r="M62" s="12">
        <f t="shared" ref="M62:O62" si="47">SUM(J62,G62,D62)</f>
        <v>3</v>
      </c>
      <c r="N62" s="12">
        <f t="shared" si="47"/>
        <v>0</v>
      </c>
      <c r="O62" s="12">
        <f t="shared" si="47"/>
        <v>3</v>
      </c>
      <c r="P62" s="1622" t="s">
        <v>392</v>
      </c>
      <c r="Q62" s="3200"/>
      <c r="R62" s="3353"/>
    </row>
    <row r="63" spans="1:18" s="134" customFormat="1" ht="21" customHeight="1" x14ac:dyDescent="0.25">
      <c r="A63" s="1623"/>
      <c r="B63" s="3247" t="s">
        <v>46</v>
      </c>
      <c r="C63" s="3247"/>
      <c r="D63" s="1583">
        <f>SUM(D61:D62)</f>
        <v>0</v>
      </c>
      <c r="E63" s="1583">
        <f t="shared" ref="E63:L63" si="48">SUM(E61:E62)</f>
        <v>0</v>
      </c>
      <c r="F63" s="1583">
        <f t="shared" si="48"/>
        <v>0</v>
      </c>
      <c r="G63" s="1583">
        <f t="shared" si="48"/>
        <v>7</v>
      </c>
      <c r="H63" s="1583">
        <f t="shared" si="48"/>
        <v>8</v>
      </c>
      <c r="I63" s="1583">
        <f t="shared" si="48"/>
        <v>15</v>
      </c>
      <c r="J63" s="1583">
        <f t="shared" si="48"/>
        <v>0</v>
      </c>
      <c r="K63" s="1583">
        <f t="shared" si="48"/>
        <v>0</v>
      </c>
      <c r="L63" s="1583">
        <f t="shared" si="48"/>
        <v>0</v>
      </c>
      <c r="M63" s="12">
        <f t="shared" ref="M63" si="49">SUM(J63,G63,D63)</f>
        <v>7</v>
      </c>
      <c r="N63" s="12">
        <f t="shared" ref="N63" si="50">SUM(K63,H63,E63)</f>
        <v>8</v>
      </c>
      <c r="O63" s="12">
        <f t="shared" ref="O63" si="51">SUM(L63,I63,F63)</f>
        <v>15</v>
      </c>
      <c r="P63" s="3369" t="s">
        <v>133</v>
      </c>
      <c r="Q63" s="3369"/>
      <c r="R63" s="1674"/>
    </row>
    <row r="64" spans="1:18" ht="21" customHeight="1" thickBot="1" x14ac:dyDescent="0.3">
      <c r="A64" s="3244" t="s">
        <v>92</v>
      </c>
      <c r="B64" s="3244"/>
      <c r="C64" s="3244"/>
      <c r="D64" s="2531">
        <f>SUM(D63,D60,D59,D56,D53,D50)</f>
        <v>2</v>
      </c>
      <c r="E64" s="2531">
        <f t="shared" ref="E64:O64" si="52">SUM(E63,E60,E59,E56,E53,E50)</f>
        <v>1</v>
      </c>
      <c r="F64" s="2531">
        <f t="shared" si="52"/>
        <v>3</v>
      </c>
      <c r="G64" s="2531">
        <f t="shared" si="52"/>
        <v>29</v>
      </c>
      <c r="H64" s="2531">
        <f t="shared" si="52"/>
        <v>36</v>
      </c>
      <c r="I64" s="2531">
        <f t="shared" si="52"/>
        <v>65</v>
      </c>
      <c r="J64" s="2531">
        <f t="shared" si="52"/>
        <v>10</v>
      </c>
      <c r="K64" s="2531">
        <f t="shared" si="52"/>
        <v>23</v>
      </c>
      <c r="L64" s="2531">
        <f t="shared" si="52"/>
        <v>33</v>
      </c>
      <c r="M64" s="2531">
        <f t="shared" si="52"/>
        <v>41</v>
      </c>
      <c r="N64" s="2531">
        <f t="shared" si="52"/>
        <v>60</v>
      </c>
      <c r="O64" s="2531">
        <f t="shared" si="52"/>
        <v>101</v>
      </c>
      <c r="P64" s="3361" t="s">
        <v>130</v>
      </c>
      <c r="Q64" s="3361"/>
      <c r="R64" s="3361"/>
    </row>
    <row r="65" spans="1:18" ht="21" customHeight="1" x14ac:dyDescent="0.25">
      <c r="A65" s="2078"/>
      <c r="B65" s="2078"/>
      <c r="C65" s="2078"/>
      <c r="D65" s="2083"/>
      <c r="E65" s="2083"/>
      <c r="F65" s="2083"/>
      <c r="G65" s="2083"/>
      <c r="H65" s="2083"/>
      <c r="I65" s="2083"/>
      <c r="J65" s="2083"/>
      <c r="K65" s="2083"/>
      <c r="L65" s="2083"/>
      <c r="M65" s="2083"/>
      <c r="N65" s="2083"/>
      <c r="O65" s="2083"/>
      <c r="P65" s="2084"/>
      <c r="Q65" s="2084"/>
      <c r="R65" s="2084"/>
    </row>
    <row r="66" spans="1:18" ht="21" customHeight="1" x14ac:dyDescent="0.25">
      <c r="A66" s="2078"/>
      <c r="B66" s="2078"/>
      <c r="C66" s="2078"/>
      <c r="D66" s="2083"/>
      <c r="E66" s="2083"/>
      <c r="F66" s="2083"/>
      <c r="G66" s="2083"/>
      <c r="H66" s="2083"/>
      <c r="I66" s="2083"/>
      <c r="J66" s="2083"/>
      <c r="K66" s="2083"/>
      <c r="L66" s="2083"/>
      <c r="M66" s="2083"/>
      <c r="N66" s="2083"/>
      <c r="O66" s="2083"/>
      <c r="P66" s="2084"/>
      <c r="Q66" s="2084"/>
      <c r="R66" s="2084"/>
    </row>
    <row r="67" spans="1:18" ht="26.25" customHeight="1" thickBot="1" x14ac:dyDescent="0.3">
      <c r="A67" s="3444" t="s">
        <v>2743</v>
      </c>
      <c r="B67" s="3444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3236" t="s">
        <v>2744</v>
      </c>
      <c r="R67" s="3236"/>
    </row>
    <row r="68" spans="1:18" ht="18" customHeight="1" thickTop="1" x14ac:dyDescent="0.25">
      <c r="A68" s="3336" t="s">
        <v>44</v>
      </c>
      <c r="B68" s="3338" t="s">
        <v>86</v>
      </c>
      <c r="C68" s="3338" t="s">
        <v>45</v>
      </c>
      <c r="D68" s="3338" t="s">
        <v>33</v>
      </c>
      <c r="E68" s="3338"/>
      <c r="F68" s="3338"/>
      <c r="G68" s="3338" t="s">
        <v>1</v>
      </c>
      <c r="H68" s="3338"/>
      <c r="I68" s="3338"/>
      <c r="J68" s="3338" t="s">
        <v>2</v>
      </c>
      <c r="K68" s="3338"/>
      <c r="L68" s="3338"/>
      <c r="M68" s="3194" t="s">
        <v>31</v>
      </c>
      <c r="N68" s="3194"/>
      <c r="O68" s="3194"/>
      <c r="P68" s="3221" t="s">
        <v>99</v>
      </c>
      <c r="Q68" s="3221" t="s">
        <v>126</v>
      </c>
      <c r="R68" s="3218" t="s">
        <v>253</v>
      </c>
    </row>
    <row r="69" spans="1:18" ht="18" customHeight="1" x14ac:dyDescent="0.25">
      <c r="A69" s="3190"/>
      <c r="B69" s="3235"/>
      <c r="C69" s="3235"/>
      <c r="D69" s="3187" t="s">
        <v>94</v>
      </c>
      <c r="E69" s="3187"/>
      <c r="F69" s="3187"/>
      <c r="G69" s="3187" t="s">
        <v>95</v>
      </c>
      <c r="H69" s="3187"/>
      <c r="I69" s="3187"/>
      <c r="J69" s="3187" t="s">
        <v>96</v>
      </c>
      <c r="K69" s="3187"/>
      <c r="L69" s="3187"/>
      <c r="M69" s="2827" t="s">
        <v>116</v>
      </c>
      <c r="N69" s="2827"/>
      <c r="O69" s="2827"/>
      <c r="P69" s="3222"/>
      <c r="Q69" s="3222"/>
      <c r="R69" s="3219"/>
    </row>
    <row r="70" spans="1:18" ht="21" customHeight="1" x14ac:dyDescent="0.25">
      <c r="A70" s="3190"/>
      <c r="B70" s="3235"/>
      <c r="C70" s="3235"/>
      <c r="D70" s="2559" t="s">
        <v>204</v>
      </c>
      <c r="E70" s="2559" t="s">
        <v>2833</v>
      </c>
      <c r="F70" s="2559" t="s">
        <v>26</v>
      </c>
      <c r="G70" s="2559" t="s">
        <v>204</v>
      </c>
      <c r="H70" s="2559" t="s">
        <v>2833</v>
      </c>
      <c r="I70" s="2559" t="s">
        <v>26</v>
      </c>
      <c r="J70" s="2559" t="s">
        <v>204</v>
      </c>
      <c r="K70" s="2559" t="s">
        <v>2833</v>
      </c>
      <c r="L70" s="2559" t="s">
        <v>26</v>
      </c>
      <c r="M70" s="2559" t="s">
        <v>204</v>
      </c>
      <c r="N70" s="2559" t="s">
        <v>2833</v>
      </c>
      <c r="O70" s="2559" t="s">
        <v>26</v>
      </c>
      <c r="P70" s="3222"/>
      <c r="Q70" s="3222"/>
      <c r="R70" s="3219"/>
    </row>
    <row r="71" spans="1:18" ht="16.5" customHeight="1" thickBot="1" x14ac:dyDescent="0.3">
      <c r="A71" s="3337"/>
      <c r="B71" s="3339"/>
      <c r="C71" s="3339"/>
      <c r="D71" s="79" t="s">
        <v>181</v>
      </c>
      <c r="E71" s="79" t="s">
        <v>182</v>
      </c>
      <c r="F71" s="79" t="s">
        <v>183</v>
      </c>
      <c r="G71" s="79" t="s">
        <v>181</v>
      </c>
      <c r="H71" s="79" t="s">
        <v>182</v>
      </c>
      <c r="I71" s="79" t="s">
        <v>183</v>
      </c>
      <c r="J71" s="79" t="s">
        <v>181</v>
      </c>
      <c r="K71" s="79" t="s">
        <v>182</v>
      </c>
      <c r="L71" s="79" t="s">
        <v>183</v>
      </c>
      <c r="M71" s="79" t="s">
        <v>181</v>
      </c>
      <c r="N71" s="79" t="s">
        <v>182</v>
      </c>
      <c r="O71" s="79" t="s">
        <v>183</v>
      </c>
      <c r="P71" s="3223"/>
      <c r="Q71" s="3223"/>
      <c r="R71" s="3220"/>
    </row>
    <row r="72" spans="1:18" ht="18" customHeight="1" x14ac:dyDescent="0.25">
      <c r="A72" s="3256" t="s">
        <v>37</v>
      </c>
      <c r="B72" s="1357" t="s">
        <v>219</v>
      </c>
      <c r="C72" s="119"/>
      <c r="D72" s="12">
        <v>0</v>
      </c>
      <c r="E72" s="12">
        <v>0</v>
      </c>
      <c r="F72" s="12">
        <v>0</v>
      </c>
      <c r="G72" s="12">
        <v>22</v>
      </c>
      <c r="H72" s="12">
        <v>52</v>
      </c>
      <c r="I72" s="12">
        <v>74</v>
      </c>
      <c r="J72" s="12">
        <v>26</v>
      </c>
      <c r="K72" s="12">
        <v>45</v>
      </c>
      <c r="L72" s="12">
        <v>71</v>
      </c>
      <c r="M72" s="12">
        <f t="shared" ref="M72:N76" si="53">SUM(J72,G72,D72)</f>
        <v>48</v>
      </c>
      <c r="N72" s="12">
        <f>SUM(K72,H72,E72)</f>
        <v>97</v>
      </c>
      <c r="O72" s="12">
        <f t="shared" ref="O72:O76" si="54">SUM(L72,I72,F72)</f>
        <v>145</v>
      </c>
      <c r="P72" s="142"/>
      <c r="Q72" s="1359" t="s">
        <v>137</v>
      </c>
      <c r="R72" s="3445" t="s">
        <v>125</v>
      </c>
    </row>
    <row r="73" spans="1:18" ht="17.25" customHeight="1" x14ac:dyDescent="0.25">
      <c r="A73" s="3224"/>
      <c r="B73" s="1357" t="s">
        <v>60</v>
      </c>
      <c r="C73" s="119"/>
      <c r="D73" s="12">
        <v>0</v>
      </c>
      <c r="E73" s="12">
        <v>0</v>
      </c>
      <c r="F73" s="12">
        <v>0</v>
      </c>
      <c r="G73" s="12">
        <v>18</v>
      </c>
      <c r="H73" s="12">
        <v>41</v>
      </c>
      <c r="I73" s="12">
        <v>59</v>
      </c>
      <c r="J73" s="12">
        <v>20</v>
      </c>
      <c r="K73" s="12">
        <v>18</v>
      </c>
      <c r="L73" s="12">
        <v>38</v>
      </c>
      <c r="M73" s="12">
        <f t="shared" si="53"/>
        <v>38</v>
      </c>
      <c r="N73" s="12">
        <f t="shared" si="53"/>
        <v>59</v>
      </c>
      <c r="O73" s="12">
        <f t="shared" si="54"/>
        <v>97</v>
      </c>
      <c r="P73" s="142"/>
      <c r="Q73" s="1359" t="s">
        <v>138</v>
      </c>
      <c r="R73" s="3431"/>
    </row>
    <row r="74" spans="1:18" ht="16.5" customHeight="1" x14ac:dyDescent="0.25">
      <c r="A74" s="3224"/>
      <c r="B74" s="1357" t="s">
        <v>61</v>
      </c>
      <c r="C74" s="119"/>
      <c r="D74" s="12">
        <v>3</v>
      </c>
      <c r="E74" s="12">
        <v>9</v>
      </c>
      <c r="F74" s="12">
        <v>12</v>
      </c>
      <c r="G74" s="12">
        <v>14</v>
      </c>
      <c r="H74" s="12">
        <v>16</v>
      </c>
      <c r="I74" s="12">
        <v>30</v>
      </c>
      <c r="J74" s="12">
        <v>16</v>
      </c>
      <c r="K74" s="12">
        <v>12</v>
      </c>
      <c r="L74" s="12">
        <v>28</v>
      </c>
      <c r="M74" s="12">
        <f t="shared" si="53"/>
        <v>33</v>
      </c>
      <c r="N74" s="12">
        <f t="shared" si="53"/>
        <v>37</v>
      </c>
      <c r="O74" s="12">
        <f t="shared" si="54"/>
        <v>70</v>
      </c>
      <c r="P74" s="142"/>
      <c r="Q74" s="1359" t="s">
        <v>139</v>
      </c>
      <c r="R74" s="3431"/>
    </row>
    <row r="75" spans="1:18" ht="15.75" customHeight="1" x14ac:dyDescent="0.25">
      <c r="A75" s="3224"/>
      <c r="B75" s="1357" t="s">
        <v>62</v>
      </c>
      <c r="C75" s="119"/>
      <c r="D75" s="12">
        <v>0</v>
      </c>
      <c r="E75" s="12">
        <v>0</v>
      </c>
      <c r="F75" s="12">
        <v>0</v>
      </c>
      <c r="G75" s="12">
        <v>17</v>
      </c>
      <c r="H75" s="12">
        <v>21</v>
      </c>
      <c r="I75" s="12">
        <v>38</v>
      </c>
      <c r="J75" s="12">
        <v>7</v>
      </c>
      <c r="K75" s="12">
        <v>6</v>
      </c>
      <c r="L75" s="12">
        <v>13</v>
      </c>
      <c r="M75" s="12">
        <f t="shared" si="53"/>
        <v>24</v>
      </c>
      <c r="N75" s="12">
        <f t="shared" si="53"/>
        <v>27</v>
      </c>
      <c r="O75" s="12">
        <f t="shared" si="54"/>
        <v>51</v>
      </c>
      <c r="P75" s="142"/>
      <c r="Q75" s="1359" t="s">
        <v>140</v>
      </c>
      <c r="R75" s="3431"/>
    </row>
    <row r="76" spans="1:18" ht="17.25" customHeight="1" x14ac:dyDescent="0.25">
      <c r="A76" s="3224"/>
      <c r="B76" s="1357" t="s">
        <v>393</v>
      </c>
      <c r="C76" s="119"/>
      <c r="D76" s="12">
        <v>0</v>
      </c>
      <c r="E76" s="12">
        <v>0</v>
      </c>
      <c r="F76" s="12">
        <v>0</v>
      </c>
      <c r="G76" s="12">
        <v>12</v>
      </c>
      <c r="H76" s="12">
        <v>31</v>
      </c>
      <c r="I76" s="12">
        <v>43</v>
      </c>
      <c r="J76" s="12">
        <v>18</v>
      </c>
      <c r="K76" s="12">
        <v>19</v>
      </c>
      <c r="L76" s="12">
        <v>37</v>
      </c>
      <c r="M76" s="12">
        <f t="shared" si="53"/>
        <v>30</v>
      </c>
      <c r="N76" s="12">
        <f t="shared" si="53"/>
        <v>50</v>
      </c>
      <c r="O76" s="12">
        <f t="shared" si="54"/>
        <v>80</v>
      </c>
      <c r="P76" s="142"/>
      <c r="Q76" s="1359" t="s">
        <v>345</v>
      </c>
      <c r="R76" s="3431"/>
    </row>
    <row r="77" spans="1:18" ht="26.25" customHeight="1" x14ac:dyDescent="0.25">
      <c r="A77" s="3246"/>
      <c r="B77" s="1357" t="s">
        <v>1747</v>
      </c>
      <c r="C77" s="927"/>
      <c r="D77" s="12">
        <v>1</v>
      </c>
      <c r="E77" s="12">
        <v>1</v>
      </c>
      <c r="F77" s="1583">
        <v>2</v>
      </c>
      <c r="G77" s="1583">
        <v>8</v>
      </c>
      <c r="H77" s="1583">
        <v>37</v>
      </c>
      <c r="I77" s="1583">
        <v>45</v>
      </c>
      <c r="J77" s="1583">
        <v>0</v>
      </c>
      <c r="K77" s="1583">
        <v>0</v>
      </c>
      <c r="L77" s="1583">
        <v>0</v>
      </c>
      <c r="M77" s="1583">
        <f t="shared" ref="M77" si="55">SUM(J77,G77,D77)</f>
        <v>9</v>
      </c>
      <c r="N77" s="1583">
        <f t="shared" ref="N77" si="56">SUM(K77,H77,E77)</f>
        <v>38</v>
      </c>
      <c r="O77" s="1583">
        <f t="shared" ref="O77" si="57">SUM(L77,I77,F77)</f>
        <v>47</v>
      </c>
      <c r="P77" s="929"/>
      <c r="Q77" s="486" t="s">
        <v>1967</v>
      </c>
      <c r="R77" s="3432"/>
    </row>
    <row r="78" spans="1:18" ht="14.25" customHeight="1" x14ac:dyDescent="0.25">
      <c r="A78" s="3247" t="s">
        <v>92</v>
      </c>
      <c r="B78" s="3247"/>
      <c r="C78" s="3247"/>
      <c r="D78" s="12">
        <f>SUM(D72:D77)</f>
        <v>4</v>
      </c>
      <c r="E78" s="12">
        <f t="shared" ref="E78:L78" si="58">SUM(E72:E77)</f>
        <v>10</v>
      </c>
      <c r="F78" s="12">
        <f t="shared" si="58"/>
        <v>14</v>
      </c>
      <c r="G78" s="12">
        <f t="shared" si="58"/>
        <v>91</v>
      </c>
      <c r="H78" s="12">
        <f t="shared" si="58"/>
        <v>198</v>
      </c>
      <c r="I78" s="12">
        <f t="shared" si="58"/>
        <v>289</v>
      </c>
      <c r="J78" s="12">
        <f t="shared" si="58"/>
        <v>87</v>
      </c>
      <c r="K78" s="12">
        <f t="shared" si="58"/>
        <v>100</v>
      </c>
      <c r="L78" s="12">
        <f t="shared" si="58"/>
        <v>187</v>
      </c>
      <c r="M78" s="1583">
        <f t="shared" ref="M78" si="59">SUM(J78,G78,D78)</f>
        <v>182</v>
      </c>
      <c r="N78" s="1583">
        <f t="shared" ref="N78" si="60">SUM(K78,H78,E78)</f>
        <v>308</v>
      </c>
      <c r="O78" s="1583">
        <f t="shared" ref="O78" si="61">SUM(L78,I78,F78)</f>
        <v>490</v>
      </c>
      <c r="P78" s="3369" t="s">
        <v>130</v>
      </c>
      <c r="Q78" s="3369"/>
      <c r="R78" s="3369"/>
    </row>
    <row r="79" spans="1:18" ht="18" customHeight="1" x14ac:dyDescent="0.25">
      <c r="A79" s="3216" t="s">
        <v>234</v>
      </c>
      <c r="B79" s="2306" t="s">
        <v>2446</v>
      </c>
      <c r="C79" s="2080"/>
      <c r="D79" s="12">
        <v>0</v>
      </c>
      <c r="E79" s="12">
        <v>0</v>
      </c>
      <c r="F79" s="12">
        <v>0</v>
      </c>
      <c r="G79" s="12">
        <v>6</v>
      </c>
      <c r="H79" s="12">
        <v>7</v>
      </c>
      <c r="I79" s="12">
        <v>13</v>
      </c>
      <c r="J79" s="12">
        <v>0</v>
      </c>
      <c r="K79" s="12">
        <v>0</v>
      </c>
      <c r="L79" s="12">
        <v>0</v>
      </c>
      <c r="M79" s="1583">
        <f>SUM(D79,G79,J79)</f>
        <v>6</v>
      </c>
      <c r="N79" s="1583">
        <f t="shared" ref="N79:O79" si="62">SUM(E79,H79,K79)</f>
        <v>7</v>
      </c>
      <c r="O79" s="1583">
        <f t="shared" si="62"/>
        <v>13</v>
      </c>
      <c r="P79" s="2082"/>
      <c r="Q79" s="1388" t="s">
        <v>1921</v>
      </c>
      <c r="R79" s="3216" t="s">
        <v>2435</v>
      </c>
    </row>
    <row r="80" spans="1:18" ht="39" customHeight="1" x14ac:dyDescent="0.25">
      <c r="A80" s="3217"/>
      <c r="B80" s="736" t="s">
        <v>2447</v>
      </c>
      <c r="C80" s="2080"/>
      <c r="D80" s="12">
        <v>0</v>
      </c>
      <c r="E80" s="12">
        <v>0</v>
      </c>
      <c r="F80" s="12">
        <v>0</v>
      </c>
      <c r="G80" s="12">
        <v>3</v>
      </c>
      <c r="H80" s="12">
        <v>6</v>
      </c>
      <c r="I80" s="12">
        <v>9</v>
      </c>
      <c r="J80" s="12">
        <v>0</v>
      </c>
      <c r="K80" s="12">
        <v>0</v>
      </c>
      <c r="L80" s="12">
        <v>0</v>
      </c>
      <c r="M80" s="1583">
        <f>SUM(D80,G80,J80)</f>
        <v>3</v>
      </c>
      <c r="N80" s="1583">
        <f t="shared" ref="N80" si="63">SUM(E80,H80,K80)</f>
        <v>6</v>
      </c>
      <c r="O80" s="1583">
        <f t="shared" ref="O80" si="64">SUM(F80,I80,L80)</f>
        <v>9</v>
      </c>
      <c r="P80" s="2082"/>
      <c r="Q80" s="2310" t="s">
        <v>2448</v>
      </c>
      <c r="R80" s="3217"/>
    </row>
    <row r="81" spans="1:18" ht="18" customHeight="1" x14ac:dyDescent="0.25">
      <c r="A81" s="3247" t="s">
        <v>92</v>
      </c>
      <c r="B81" s="3247"/>
      <c r="C81" s="3247"/>
      <c r="D81" s="12">
        <f>SUM(D79:D80)</f>
        <v>0</v>
      </c>
      <c r="E81" s="12">
        <f t="shared" ref="E81:O81" si="65">SUM(E79:E80)</f>
        <v>0</v>
      </c>
      <c r="F81" s="12">
        <f t="shared" si="65"/>
        <v>0</v>
      </c>
      <c r="G81" s="12">
        <f t="shared" si="65"/>
        <v>9</v>
      </c>
      <c r="H81" s="12">
        <f t="shared" si="65"/>
        <v>13</v>
      </c>
      <c r="I81" s="12">
        <f t="shared" si="65"/>
        <v>22</v>
      </c>
      <c r="J81" s="12">
        <f t="shared" si="65"/>
        <v>0</v>
      </c>
      <c r="K81" s="12">
        <f t="shared" si="65"/>
        <v>0</v>
      </c>
      <c r="L81" s="12">
        <f t="shared" si="65"/>
        <v>0</v>
      </c>
      <c r="M81" s="12">
        <f t="shared" si="65"/>
        <v>9</v>
      </c>
      <c r="N81" s="12">
        <f t="shared" si="65"/>
        <v>13</v>
      </c>
      <c r="O81" s="12">
        <f t="shared" si="65"/>
        <v>22</v>
      </c>
      <c r="P81" s="3369" t="s">
        <v>130</v>
      </c>
      <c r="Q81" s="3369"/>
      <c r="R81" s="3369"/>
    </row>
    <row r="82" spans="1:18" ht="16.5" customHeight="1" x14ac:dyDescent="0.25">
      <c r="A82" s="3201" t="s">
        <v>38</v>
      </c>
      <c r="B82" s="3247" t="s">
        <v>68</v>
      </c>
      <c r="C82" s="1357" t="s">
        <v>347</v>
      </c>
      <c r="D82" s="12">
        <v>7</v>
      </c>
      <c r="E82" s="12">
        <v>2</v>
      </c>
      <c r="F82" s="12">
        <v>9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f t="shared" ref="M82:M86" si="66">SUM(J82,G82,D82)</f>
        <v>7</v>
      </c>
      <c r="N82" s="12">
        <f t="shared" ref="N82:O83" si="67">SUM(K82,H82,E82)</f>
        <v>2</v>
      </c>
      <c r="O82" s="12">
        <f t="shared" si="67"/>
        <v>9</v>
      </c>
      <c r="P82" s="1361" t="s">
        <v>348</v>
      </c>
      <c r="Q82" s="3430" t="s">
        <v>162</v>
      </c>
      <c r="R82" s="3201" t="s">
        <v>160</v>
      </c>
    </row>
    <row r="83" spans="1:18" ht="17.25" customHeight="1" x14ac:dyDescent="0.25">
      <c r="A83" s="3187"/>
      <c r="B83" s="3247"/>
      <c r="C83" s="1357" t="s">
        <v>2407</v>
      </c>
      <c r="D83" s="12">
        <v>2</v>
      </c>
      <c r="E83" s="12">
        <v>0</v>
      </c>
      <c r="F83" s="12">
        <v>2</v>
      </c>
      <c r="G83" s="12">
        <v>11</v>
      </c>
      <c r="H83" s="12">
        <v>12</v>
      </c>
      <c r="I83" s="12">
        <v>23</v>
      </c>
      <c r="J83" s="12">
        <v>4</v>
      </c>
      <c r="K83" s="12">
        <v>2</v>
      </c>
      <c r="L83" s="12">
        <v>6</v>
      </c>
      <c r="M83" s="12">
        <f t="shared" si="66"/>
        <v>17</v>
      </c>
      <c r="N83" s="12">
        <f t="shared" si="67"/>
        <v>14</v>
      </c>
      <c r="O83" s="12">
        <f t="shared" si="67"/>
        <v>31</v>
      </c>
      <c r="P83" s="1361" t="s">
        <v>2449</v>
      </c>
      <c r="Q83" s="3431"/>
      <c r="R83" s="3187"/>
    </row>
    <row r="84" spans="1:18" ht="20.25" customHeight="1" x14ac:dyDescent="0.25">
      <c r="A84" s="3187"/>
      <c r="B84" s="3247"/>
      <c r="C84" s="1357" t="s">
        <v>407</v>
      </c>
      <c r="D84" s="12">
        <v>7</v>
      </c>
      <c r="E84" s="12">
        <v>8</v>
      </c>
      <c r="F84" s="12">
        <v>15</v>
      </c>
      <c r="G84" s="12">
        <v>6</v>
      </c>
      <c r="H84" s="12">
        <v>10</v>
      </c>
      <c r="I84" s="12">
        <v>16</v>
      </c>
      <c r="J84" s="12">
        <v>2</v>
      </c>
      <c r="K84" s="12">
        <v>1</v>
      </c>
      <c r="L84" s="12">
        <v>3</v>
      </c>
      <c r="M84" s="12">
        <f t="shared" si="66"/>
        <v>15</v>
      </c>
      <c r="N84" s="12">
        <f t="shared" ref="N84" si="68">SUM(K84,H84,E84)</f>
        <v>19</v>
      </c>
      <c r="O84" s="12">
        <f t="shared" ref="O84" si="69">SUM(L84,I84,F84)</f>
        <v>34</v>
      </c>
      <c r="P84" s="1146" t="s">
        <v>1685</v>
      </c>
      <c r="Q84" s="3432"/>
      <c r="R84" s="3187"/>
    </row>
    <row r="85" spans="1:18" ht="18" customHeight="1" x14ac:dyDescent="0.25">
      <c r="A85" s="3187"/>
      <c r="B85" s="3247" t="s">
        <v>46</v>
      </c>
      <c r="C85" s="3247"/>
      <c r="D85" s="12">
        <f>SUM(D82:D84)</f>
        <v>16</v>
      </c>
      <c r="E85" s="12">
        <f t="shared" ref="E85:L85" si="70">SUM(E82:E84)</f>
        <v>10</v>
      </c>
      <c r="F85" s="12">
        <f t="shared" si="70"/>
        <v>26</v>
      </c>
      <c r="G85" s="12">
        <f t="shared" si="70"/>
        <v>17</v>
      </c>
      <c r="H85" s="12">
        <f t="shared" si="70"/>
        <v>22</v>
      </c>
      <c r="I85" s="12">
        <f t="shared" si="70"/>
        <v>39</v>
      </c>
      <c r="J85" s="12">
        <f t="shared" si="70"/>
        <v>6</v>
      </c>
      <c r="K85" s="12">
        <f t="shared" si="70"/>
        <v>3</v>
      </c>
      <c r="L85" s="12">
        <f t="shared" si="70"/>
        <v>9</v>
      </c>
      <c r="M85" s="12">
        <f t="shared" si="66"/>
        <v>39</v>
      </c>
      <c r="N85" s="12">
        <f t="shared" ref="N85" si="71">SUM(K85,H85,E85)</f>
        <v>35</v>
      </c>
      <c r="O85" s="12">
        <f t="shared" ref="O85" si="72">SUM(L85,I85,F85)</f>
        <v>74</v>
      </c>
      <c r="P85" s="3369" t="s">
        <v>133</v>
      </c>
      <c r="Q85" s="3369"/>
      <c r="R85" s="3187"/>
    </row>
    <row r="86" spans="1:18" ht="18" customHeight="1" x14ac:dyDescent="0.25">
      <c r="A86" s="3187"/>
      <c r="B86" s="2081" t="s">
        <v>70</v>
      </c>
      <c r="C86" s="119"/>
      <c r="D86" s="12">
        <v>0</v>
      </c>
      <c r="E86" s="12">
        <v>0</v>
      </c>
      <c r="F86" s="12">
        <v>0</v>
      </c>
      <c r="G86" s="12">
        <v>9</v>
      </c>
      <c r="H86" s="12">
        <v>6</v>
      </c>
      <c r="I86" s="12">
        <v>15</v>
      </c>
      <c r="J86" s="12">
        <v>3</v>
      </c>
      <c r="K86" s="12">
        <v>0</v>
      </c>
      <c r="L86" s="12">
        <v>3</v>
      </c>
      <c r="M86" s="12">
        <f t="shared" si="66"/>
        <v>12</v>
      </c>
      <c r="N86" s="12">
        <f t="shared" ref="N86:O88" si="73">SUM(K86,H86,E86)</f>
        <v>6</v>
      </c>
      <c r="O86" s="12">
        <f t="shared" si="73"/>
        <v>18</v>
      </c>
      <c r="P86" s="1359"/>
      <c r="Q86" s="1359" t="s">
        <v>164</v>
      </c>
      <c r="R86" s="3187"/>
    </row>
    <row r="87" spans="1:18" ht="32.25" customHeight="1" x14ac:dyDescent="0.25">
      <c r="A87" s="3187"/>
      <c r="B87" s="2081" t="s">
        <v>349</v>
      </c>
      <c r="C87" s="119"/>
      <c r="D87" s="12">
        <v>0</v>
      </c>
      <c r="E87" s="12">
        <v>0</v>
      </c>
      <c r="F87" s="12">
        <v>0</v>
      </c>
      <c r="G87" s="12">
        <v>10</v>
      </c>
      <c r="H87" s="12">
        <v>12</v>
      </c>
      <c r="I87" s="12">
        <v>22</v>
      </c>
      <c r="J87" s="12">
        <v>10</v>
      </c>
      <c r="K87" s="12">
        <v>1</v>
      </c>
      <c r="L87" s="12">
        <v>11</v>
      </c>
      <c r="M87" s="12">
        <f t="shared" ref="M87:M88" si="74">SUM(J87,G87,D87)</f>
        <v>20</v>
      </c>
      <c r="N87" s="12">
        <f t="shared" si="73"/>
        <v>13</v>
      </c>
      <c r="O87" s="12">
        <f t="shared" si="73"/>
        <v>33</v>
      </c>
      <c r="P87" s="1246"/>
      <c r="Q87" s="1246" t="s">
        <v>350</v>
      </c>
      <c r="R87" s="3187"/>
    </row>
    <row r="88" spans="1:18" ht="28.5" customHeight="1" x14ac:dyDescent="0.25">
      <c r="A88" s="3187"/>
      <c r="B88" s="1670" t="s">
        <v>71</v>
      </c>
      <c r="C88" s="118" t="s">
        <v>351</v>
      </c>
      <c r="D88" s="12">
        <v>2</v>
      </c>
      <c r="E88" s="12">
        <v>3</v>
      </c>
      <c r="F88" s="12">
        <v>5</v>
      </c>
      <c r="G88" s="12">
        <v>9</v>
      </c>
      <c r="H88" s="12">
        <v>16</v>
      </c>
      <c r="I88" s="12">
        <v>25</v>
      </c>
      <c r="J88" s="12">
        <v>5</v>
      </c>
      <c r="K88" s="12">
        <v>4</v>
      </c>
      <c r="L88" s="12">
        <v>9</v>
      </c>
      <c r="M88" s="12">
        <f t="shared" si="74"/>
        <v>16</v>
      </c>
      <c r="N88" s="12">
        <f t="shared" si="73"/>
        <v>23</v>
      </c>
      <c r="O88" s="12">
        <f t="shared" si="73"/>
        <v>39</v>
      </c>
      <c r="P88" s="1359" t="s">
        <v>394</v>
      </c>
      <c r="Q88" s="1669" t="s">
        <v>165</v>
      </c>
      <c r="R88" s="3187"/>
    </row>
    <row r="89" spans="1:18" ht="15.75" customHeight="1" x14ac:dyDescent="0.25">
      <c r="A89" s="3187"/>
      <c r="B89" s="1670" t="s">
        <v>67</v>
      </c>
      <c r="C89" s="1621"/>
      <c r="D89" s="12">
        <v>0</v>
      </c>
      <c r="E89" s="12">
        <v>0</v>
      </c>
      <c r="F89" s="12">
        <v>0</v>
      </c>
      <c r="G89" s="12">
        <v>4</v>
      </c>
      <c r="H89" s="12">
        <v>10</v>
      </c>
      <c r="I89" s="12">
        <v>14</v>
      </c>
      <c r="J89" s="12">
        <v>0</v>
      </c>
      <c r="K89" s="12">
        <v>0</v>
      </c>
      <c r="L89" s="12">
        <v>0</v>
      </c>
      <c r="M89" s="12">
        <f t="shared" ref="M89" si="75">SUM(J89,G89,D89)</f>
        <v>4</v>
      </c>
      <c r="N89" s="12">
        <f t="shared" ref="N89" si="76">SUM(K89,H89,E89)</f>
        <v>10</v>
      </c>
      <c r="O89" s="12">
        <f t="shared" ref="O89" si="77">SUM(L89,I89,F89)</f>
        <v>14</v>
      </c>
      <c r="P89" s="1626" t="s">
        <v>161</v>
      </c>
      <c r="Q89" s="1249"/>
      <c r="R89" s="3187"/>
    </row>
    <row r="90" spans="1:18" ht="18" customHeight="1" x14ac:dyDescent="0.25">
      <c r="A90" s="1618"/>
      <c r="B90" s="3247" t="s">
        <v>46</v>
      </c>
      <c r="C90" s="3247"/>
      <c r="D90" s="12">
        <f>SUM(D86:D89)</f>
        <v>2</v>
      </c>
      <c r="E90" s="12">
        <f t="shared" ref="E90:O90" si="78">SUM(E86:E89)</f>
        <v>3</v>
      </c>
      <c r="F90" s="12">
        <f t="shared" si="78"/>
        <v>5</v>
      </c>
      <c r="G90" s="12">
        <f t="shared" si="78"/>
        <v>32</v>
      </c>
      <c r="H90" s="12">
        <f t="shared" si="78"/>
        <v>44</v>
      </c>
      <c r="I90" s="12">
        <f t="shared" si="78"/>
        <v>76</v>
      </c>
      <c r="J90" s="12">
        <f t="shared" si="78"/>
        <v>18</v>
      </c>
      <c r="K90" s="12">
        <f t="shared" si="78"/>
        <v>5</v>
      </c>
      <c r="L90" s="12">
        <f t="shared" si="78"/>
        <v>23</v>
      </c>
      <c r="M90" s="12">
        <f t="shared" si="78"/>
        <v>52</v>
      </c>
      <c r="N90" s="12">
        <f t="shared" si="78"/>
        <v>52</v>
      </c>
      <c r="O90" s="12">
        <f t="shared" si="78"/>
        <v>104</v>
      </c>
      <c r="P90" s="3369" t="s">
        <v>133</v>
      </c>
      <c r="Q90" s="3369"/>
      <c r="R90" s="1628"/>
    </row>
    <row r="91" spans="1:18" ht="16.5" customHeight="1" x14ac:dyDescent="0.25">
      <c r="A91" s="3247" t="s">
        <v>92</v>
      </c>
      <c r="B91" s="3247"/>
      <c r="C91" s="3247"/>
      <c r="D91" s="12">
        <f>SUM(D90,D85)</f>
        <v>18</v>
      </c>
      <c r="E91" s="12">
        <f t="shared" ref="E91:O91" si="79">SUM(E90,E85)</f>
        <v>13</v>
      </c>
      <c r="F91" s="12">
        <f t="shared" si="79"/>
        <v>31</v>
      </c>
      <c r="G91" s="12">
        <f t="shared" si="79"/>
        <v>49</v>
      </c>
      <c r="H91" s="12">
        <f t="shared" si="79"/>
        <v>66</v>
      </c>
      <c r="I91" s="12">
        <f t="shared" si="79"/>
        <v>115</v>
      </c>
      <c r="J91" s="12">
        <f t="shared" si="79"/>
        <v>24</v>
      </c>
      <c r="K91" s="12">
        <f t="shared" si="79"/>
        <v>8</v>
      </c>
      <c r="L91" s="12">
        <f t="shared" si="79"/>
        <v>32</v>
      </c>
      <c r="M91" s="12">
        <f t="shared" si="79"/>
        <v>91</v>
      </c>
      <c r="N91" s="12">
        <f t="shared" si="79"/>
        <v>87</v>
      </c>
      <c r="O91" s="12">
        <f t="shared" si="79"/>
        <v>178</v>
      </c>
      <c r="P91" s="3369" t="s">
        <v>130</v>
      </c>
      <c r="Q91" s="3369"/>
      <c r="R91" s="3369"/>
    </row>
    <row r="92" spans="1:18" ht="20.25" customHeight="1" x14ac:dyDescent="0.25">
      <c r="A92" s="3205" t="s">
        <v>210</v>
      </c>
      <c r="B92" s="1162" t="s">
        <v>208</v>
      </c>
      <c r="C92" s="1140" t="s">
        <v>72</v>
      </c>
      <c r="D92" s="12">
        <v>0</v>
      </c>
      <c r="E92" s="12">
        <v>0</v>
      </c>
      <c r="F92" s="12">
        <v>0</v>
      </c>
      <c r="G92" s="12">
        <v>16</v>
      </c>
      <c r="H92" s="12">
        <v>22</v>
      </c>
      <c r="I92" s="12">
        <v>38</v>
      </c>
      <c r="J92" s="12">
        <v>20</v>
      </c>
      <c r="K92" s="12">
        <v>11</v>
      </c>
      <c r="L92" s="12">
        <v>31</v>
      </c>
      <c r="M92" s="12">
        <f t="shared" ref="M92:O92" si="80">SUM(J92,G92,D92)</f>
        <v>36</v>
      </c>
      <c r="N92" s="12">
        <f t="shared" si="80"/>
        <v>33</v>
      </c>
      <c r="O92" s="12">
        <f t="shared" si="80"/>
        <v>69</v>
      </c>
      <c r="P92" s="1361" t="s">
        <v>145</v>
      </c>
      <c r="Q92" s="1160" t="s">
        <v>145</v>
      </c>
      <c r="R92" s="3369" t="s">
        <v>287</v>
      </c>
    </row>
    <row r="93" spans="1:18" ht="21" customHeight="1" x14ac:dyDescent="0.25">
      <c r="A93" s="3442"/>
      <c r="B93" s="1357" t="s">
        <v>395</v>
      </c>
      <c r="C93" s="1357"/>
      <c r="D93" s="12">
        <v>0</v>
      </c>
      <c r="E93" s="12">
        <v>0</v>
      </c>
      <c r="F93" s="12">
        <v>0</v>
      </c>
      <c r="G93" s="12">
        <v>7</v>
      </c>
      <c r="H93" s="12">
        <v>9</v>
      </c>
      <c r="I93" s="12">
        <v>16</v>
      </c>
      <c r="J93" s="12">
        <v>0</v>
      </c>
      <c r="K93" s="12">
        <v>0</v>
      </c>
      <c r="L93" s="12">
        <v>0</v>
      </c>
      <c r="M93" s="12">
        <f t="shared" ref="M93:O97" si="81">SUM(J93,G93,D93)</f>
        <v>7</v>
      </c>
      <c r="N93" s="12">
        <f t="shared" si="81"/>
        <v>9</v>
      </c>
      <c r="O93" s="12">
        <f t="shared" si="81"/>
        <v>16</v>
      </c>
      <c r="P93" s="1359"/>
      <c r="Q93" s="1359" t="s">
        <v>152</v>
      </c>
      <c r="R93" s="3369"/>
    </row>
    <row r="94" spans="1:18" ht="19.5" customHeight="1" x14ac:dyDescent="0.25">
      <c r="A94" s="3442"/>
      <c r="B94" s="1357" t="s">
        <v>75</v>
      </c>
      <c r="C94" s="1357" t="s">
        <v>396</v>
      </c>
      <c r="D94" s="12">
        <v>0</v>
      </c>
      <c r="E94" s="12">
        <v>0</v>
      </c>
      <c r="F94" s="12">
        <v>0</v>
      </c>
      <c r="G94" s="12">
        <v>15</v>
      </c>
      <c r="H94" s="12">
        <v>22</v>
      </c>
      <c r="I94" s="12">
        <v>37</v>
      </c>
      <c r="J94" s="12">
        <v>18</v>
      </c>
      <c r="K94" s="12">
        <v>18</v>
      </c>
      <c r="L94" s="12">
        <v>36</v>
      </c>
      <c r="M94" s="12">
        <f t="shared" si="81"/>
        <v>33</v>
      </c>
      <c r="N94" s="12">
        <f t="shared" si="81"/>
        <v>40</v>
      </c>
      <c r="O94" s="12">
        <f t="shared" si="81"/>
        <v>73</v>
      </c>
      <c r="P94" s="1359" t="s">
        <v>154</v>
      </c>
      <c r="Q94" s="1359" t="s">
        <v>148</v>
      </c>
      <c r="R94" s="3369"/>
    </row>
    <row r="95" spans="1:18" ht="19.5" customHeight="1" x14ac:dyDescent="0.25">
      <c r="A95" s="3442"/>
      <c r="B95" s="1357" t="s">
        <v>352</v>
      </c>
      <c r="C95" s="1357"/>
      <c r="D95" s="12">
        <v>0</v>
      </c>
      <c r="E95" s="12">
        <v>0</v>
      </c>
      <c r="F95" s="12">
        <v>0</v>
      </c>
      <c r="G95" s="12">
        <v>19</v>
      </c>
      <c r="H95" s="12">
        <v>23</v>
      </c>
      <c r="I95" s="12">
        <v>42</v>
      </c>
      <c r="J95" s="12">
        <v>17</v>
      </c>
      <c r="K95" s="12">
        <v>7</v>
      </c>
      <c r="L95" s="12">
        <v>24</v>
      </c>
      <c r="M95" s="12">
        <f t="shared" si="81"/>
        <v>36</v>
      </c>
      <c r="N95" s="12">
        <f t="shared" si="81"/>
        <v>30</v>
      </c>
      <c r="O95" s="12">
        <f t="shared" si="81"/>
        <v>66</v>
      </c>
      <c r="P95" s="1359"/>
      <c r="Q95" s="1359" t="s">
        <v>149</v>
      </c>
      <c r="R95" s="3369"/>
    </row>
    <row r="96" spans="1:18" ht="32.25" customHeight="1" x14ac:dyDescent="0.25">
      <c r="A96" s="3442"/>
      <c r="B96" s="736" t="s">
        <v>353</v>
      </c>
      <c r="C96" s="736" t="s">
        <v>354</v>
      </c>
      <c r="D96" s="12">
        <v>0</v>
      </c>
      <c r="E96" s="12">
        <v>0</v>
      </c>
      <c r="F96" s="12">
        <v>0</v>
      </c>
      <c r="G96" s="12">
        <v>3</v>
      </c>
      <c r="H96" s="12">
        <v>11</v>
      </c>
      <c r="I96" s="12">
        <v>14</v>
      </c>
      <c r="J96" s="12">
        <v>17</v>
      </c>
      <c r="K96" s="12">
        <v>2</v>
      </c>
      <c r="L96" s="12">
        <v>19</v>
      </c>
      <c r="M96" s="12">
        <f t="shared" si="81"/>
        <v>20</v>
      </c>
      <c r="N96" s="12">
        <f t="shared" si="81"/>
        <v>13</v>
      </c>
      <c r="O96" s="12">
        <f t="shared" si="81"/>
        <v>33</v>
      </c>
      <c r="P96" s="1359" t="s">
        <v>2597</v>
      </c>
      <c r="Q96" s="1359" t="s">
        <v>356</v>
      </c>
      <c r="R96" s="3369"/>
    </row>
    <row r="97" spans="1:18" ht="56.25" customHeight="1" x14ac:dyDescent="0.25">
      <c r="A97" s="3442"/>
      <c r="B97" s="736" t="s">
        <v>357</v>
      </c>
      <c r="C97" s="1357"/>
      <c r="D97" s="12">
        <v>0</v>
      </c>
      <c r="E97" s="12">
        <v>0</v>
      </c>
      <c r="F97" s="12">
        <v>0</v>
      </c>
      <c r="G97" s="12">
        <v>12</v>
      </c>
      <c r="H97" s="12">
        <v>12</v>
      </c>
      <c r="I97" s="12">
        <v>24</v>
      </c>
      <c r="J97" s="12">
        <v>3</v>
      </c>
      <c r="K97" s="12">
        <v>7</v>
      </c>
      <c r="L97" s="12">
        <v>10</v>
      </c>
      <c r="M97" s="12">
        <f t="shared" si="81"/>
        <v>15</v>
      </c>
      <c r="N97" s="12">
        <f t="shared" si="81"/>
        <v>19</v>
      </c>
      <c r="O97" s="12">
        <f t="shared" si="81"/>
        <v>34</v>
      </c>
      <c r="P97" s="1246"/>
      <c r="Q97" s="1246" t="s">
        <v>360</v>
      </c>
      <c r="R97" s="3369"/>
    </row>
    <row r="98" spans="1:18" ht="17.25" customHeight="1" thickBot="1" x14ac:dyDescent="0.3">
      <c r="A98" s="3244" t="s">
        <v>92</v>
      </c>
      <c r="B98" s="3244"/>
      <c r="C98" s="3244"/>
      <c r="D98" s="2531">
        <f>SUM(D92:D97)</f>
        <v>0</v>
      </c>
      <c r="E98" s="2531">
        <f t="shared" ref="E98:O98" si="82">SUM(E92:E97)</f>
        <v>0</v>
      </c>
      <c r="F98" s="2531">
        <f t="shared" si="82"/>
        <v>0</v>
      </c>
      <c r="G98" s="2531">
        <f t="shared" si="82"/>
        <v>72</v>
      </c>
      <c r="H98" s="2531">
        <f t="shared" si="82"/>
        <v>99</v>
      </c>
      <c r="I98" s="2531">
        <f t="shared" si="82"/>
        <v>171</v>
      </c>
      <c r="J98" s="2531">
        <f t="shared" si="82"/>
        <v>75</v>
      </c>
      <c r="K98" s="2531">
        <f t="shared" si="82"/>
        <v>45</v>
      </c>
      <c r="L98" s="2531">
        <f t="shared" si="82"/>
        <v>120</v>
      </c>
      <c r="M98" s="2531">
        <f t="shared" si="82"/>
        <v>147</v>
      </c>
      <c r="N98" s="2531">
        <f t="shared" si="82"/>
        <v>144</v>
      </c>
      <c r="O98" s="2531">
        <f t="shared" si="82"/>
        <v>291</v>
      </c>
      <c r="P98" s="3361" t="s">
        <v>130</v>
      </c>
      <c r="Q98" s="3361"/>
      <c r="R98" s="3361"/>
    </row>
    <row r="99" spans="1:18" ht="17.100000000000001" customHeight="1" x14ac:dyDescent="0.25"/>
    <row r="100" spans="1:18" ht="17.100000000000001" customHeight="1" x14ac:dyDescent="0.25"/>
    <row r="101" spans="1:18" ht="17.100000000000001" customHeight="1" x14ac:dyDescent="0.25"/>
    <row r="102" spans="1:18" ht="27.75" customHeight="1" thickBot="1" x14ac:dyDescent="0.3">
      <c r="A102" s="3444" t="s">
        <v>2743</v>
      </c>
      <c r="B102" s="3444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3236" t="s">
        <v>2744</v>
      </c>
      <c r="R102" s="3236"/>
    </row>
    <row r="103" spans="1:18" ht="27.75" customHeight="1" thickTop="1" x14ac:dyDescent="0.25">
      <c r="A103" s="3336" t="s">
        <v>44</v>
      </c>
      <c r="B103" s="3338" t="s">
        <v>86</v>
      </c>
      <c r="C103" s="3338" t="s">
        <v>45</v>
      </c>
      <c r="D103" s="3338" t="s">
        <v>33</v>
      </c>
      <c r="E103" s="3338"/>
      <c r="F103" s="3338"/>
      <c r="G103" s="3338" t="s">
        <v>1</v>
      </c>
      <c r="H103" s="3338"/>
      <c r="I103" s="3338"/>
      <c r="J103" s="3338" t="s">
        <v>2</v>
      </c>
      <c r="K103" s="3338"/>
      <c r="L103" s="3338"/>
      <c r="M103" s="3194" t="s">
        <v>31</v>
      </c>
      <c r="N103" s="3194"/>
      <c r="O103" s="3194"/>
      <c r="P103" s="3221" t="s">
        <v>99</v>
      </c>
      <c r="Q103" s="3221" t="s">
        <v>126</v>
      </c>
      <c r="R103" s="3218" t="s">
        <v>253</v>
      </c>
    </row>
    <row r="104" spans="1:18" ht="27.75" customHeight="1" x14ac:dyDescent="0.25">
      <c r="A104" s="3190"/>
      <c r="B104" s="3235"/>
      <c r="C104" s="3235"/>
      <c r="D104" s="3187" t="s">
        <v>94</v>
      </c>
      <c r="E104" s="3187"/>
      <c r="F104" s="3187"/>
      <c r="G104" s="3187" t="s">
        <v>95</v>
      </c>
      <c r="H104" s="3187"/>
      <c r="I104" s="3187"/>
      <c r="J104" s="3187" t="s">
        <v>96</v>
      </c>
      <c r="K104" s="3187"/>
      <c r="L104" s="3187"/>
      <c r="M104" s="2827" t="s">
        <v>116</v>
      </c>
      <c r="N104" s="2827"/>
      <c r="O104" s="2827"/>
      <c r="P104" s="3222"/>
      <c r="Q104" s="3222"/>
      <c r="R104" s="3219"/>
    </row>
    <row r="105" spans="1:18" ht="27.75" customHeight="1" x14ac:dyDescent="0.25">
      <c r="A105" s="3190"/>
      <c r="B105" s="3235"/>
      <c r="C105" s="3235"/>
      <c r="D105" s="2559" t="s">
        <v>204</v>
      </c>
      <c r="E105" s="2559" t="s">
        <v>2833</v>
      </c>
      <c r="F105" s="2559" t="s">
        <v>26</v>
      </c>
      <c r="G105" s="2559" t="s">
        <v>204</v>
      </c>
      <c r="H105" s="2559" t="s">
        <v>2833</v>
      </c>
      <c r="I105" s="2559" t="s">
        <v>26</v>
      </c>
      <c r="J105" s="2559" t="s">
        <v>204</v>
      </c>
      <c r="K105" s="2559" t="s">
        <v>2833</v>
      </c>
      <c r="L105" s="2559" t="s">
        <v>26</v>
      </c>
      <c r="M105" s="2559" t="s">
        <v>204</v>
      </c>
      <c r="N105" s="2559" t="s">
        <v>2833</v>
      </c>
      <c r="O105" s="2559" t="s">
        <v>26</v>
      </c>
      <c r="P105" s="3222"/>
      <c r="Q105" s="3222"/>
      <c r="R105" s="3219"/>
    </row>
    <row r="106" spans="1:18" ht="27.75" customHeight="1" thickBot="1" x14ac:dyDescent="0.3">
      <c r="A106" s="3337"/>
      <c r="B106" s="3339"/>
      <c r="C106" s="3339"/>
      <c r="D106" s="79" t="s">
        <v>181</v>
      </c>
      <c r="E106" s="79" t="s">
        <v>182</v>
      </c>
      <c r="F106" s="79" t="s">
        <v>183</v>
      </c>
      <c r="G106" s="79" t="s">
        <v>181</v>
      </c>
      <c r="H106" s="79" t="s">
        <v>182</v>
      </c>
      <c r="I106" s="79" t="s">
        <v>183</v>
      </c>
      <c r="J106" s="79" t="s">
        <v>181</v>
      </c>
      <c r="K106" s="79" t="s">
        <v>182</v>
      </c>
      <c r="L106" s="79" t="s">
        <v>183</v>
      </c>
      <c r="M106" s="79" t="s">
        <v>181</v>
      </c>
      <c r="N106" s="79" t="s">
        <v>182</v>
      </c>
      <c r="O106" s="79" t="s">
        <v>183</v>
      </c>
      <c r="P106" s="3223"/>
      <c r="Q106" s="3223"/>
      <c r="R106" s="3220"/>
    </row>
    <row r="107" spans="1:18" ht="21.75" customHeight="1" x14ac:dyDescent="0.25">
      <c r="A107" s="3205" t="s">
        <v>212</v>
      </c>
      <c r="B107" s="1357" t="s">
        <v>219</v>
      </c>
      <c r="C107" s="1357" t="s">
        <v>219</v>
      </c>
      <c r="D107" s="12">
        <v>0</v>
      </c>
      <c r="E107" s="12">
        <v>0</v>
      </c>
      <c r="F107" s="12">
        <v>0</v>
      </c>
      <c r="G107" s="12">
        <v>14</v>
      </c>
      <c r="H107" s="12">
        <v>23</v>
      </c>
      <c r="I107" s="12">
        <v>37</v>
      </c>
      <c r="J107" s="12">
        <v>13</v>
      </c>
      <c r="K107" s="12">
        <v>19</v>
      </c>
      <c r="L107" s="12">
        <v>32</v>
      </c>
      <c r="M107" s="12">
        <f t="shared" ref="M107:O110" si="83">SUM(J107,G107,D107)</f>
        <v>27</v>
      </c>
      <c r="N107" s="12">
        <f t="shared" si="83"/>
        <v>42</v>
      </c>
      <c r="O107" s="12">
        <f t="shared" si="83"/>
        <v>69</v>
      </c>
      <c r="P107" s="142" t="s">
        <v>137</v>
      </c>
      <c r="Q107" s="1359" t="s">
        <v>137</v>
      </c>
      <c r="R107" s="3369" t="s">
        <v>224</v>
      </c>
    </row>
    <row r="108" spans="1:18" ht="21.75" customHeight="1" x14ac:dyDescent="0.25">
      <c r="A108" s="3442"/>
      <c r="B108" s="1357" t="s">
        <v>60</v>
      </c>
      <c r="C108" s="1357"/>
      <c r="D108" s="12">
        <v>0</v>
      </c>
      <c r="E108" s="12">
        <v>0</v>
      </c>
      <c r="F108" s="12">
        <v>0</v>
      </c>
      <c r="G108" s="12">
        <v>20</v>
      </c>
      <c r="H108" s="12">
        <v>30</v>
      </c>
      <c r="I108" s="12">
        <v>50</v>
      </c>
      <c r="J108" s="12">
        <v>21</v>
      </c>
      <c r="K108" s="12">
        <v>11</v>
      </c>
      <c r="L108" s="12">
        <v>32</v>
      </c>
      <c r="M108" s="12">
        <f t="shared" si="83"/>
        <v>41</v>
      </c>
      <c r="N108" s="12">
        <f t="shared" si="83"/>
        <v>41</v>
      </c>
      <c r="O108" s="12">
        <f t="shared" si="83"/>
        <v>82</v>
      </c>
      <c r="P108" s="142"/>
      <c r="Q108" s="1359" t="s">
        <v>138</v>
      </c>
      <c r="R108" s="3369"/>
    </row>
    <row r="109" spans="1:18" ht="21.75" customHeight="1" x14ac:dyDescent="0.25">
      <c r="A109" s="3442"/>
      <c r="B109" s="1357" t="s">
        <v>61</v>
      </c>
      <c r="C109" s="1357"/>
      <c r="D109" s="12">
        <v>0</v>
      </c>
      <c r="E109" s="12">
        <v>0</v>
      </c>
      <c r="F109" s="12">
        <v>0</v>
      </c>
      <c r="G109" s="12">
        <v>9</v>
      </c>
      <c r="H109" s="12">
        <v>17</v>
      </c>
      <c r="I109" s="12">
        <v>26</v>
      </c>
      <c r="J109" s="12">
        <v>21</v>
      </c>
      <c r="K109" s="12">
        <v>4</v>
      </c>
      <c r="L109" s="12">
        <v>25</v>
      </c>
      <c r="M109" s="12">
        <f t="shared" si="83"/>
        <v>30</v>
      </c>
      <c r="N109" s="12">
        <f t="shared" si="83"/>
        <v>21</v>
      </c>
      <c r="O109" s="12">
        <f t="shared" si="83"/>
        <v>51</v>
      </c>
      <c r="P109" s="142"/>
      <c r="Q109" s="1359" t="s">
        <v>139</v>
      </c>
      <c r="R109" s="3369"/>
    </row>
    <row r="110" spans="1:18" ht="21.75" customHeight="1" x14ac:dyDescent="0.25">
      <c r="A110" s="3442"/>
      <c r="B110" s="1357" t="s">
        <v>62</v>
      </c>
      <c r="C110" s="1357"/>
      <c r="D110" s="12">
        <v>0</v>
      </c>
      <c r="E110" s="12">
        <v>0</v>
      </c>
      <c r="F110" s="12">
        <v>0</v>
      </c>
      <c r="G110" s="12">
        <v>10</v>
      </c>
      <c r="H110" s="12">
        <v>17</v>
      </c>
      <c r="I110" s="12">
        <v>27</v>
      </c>
      <c r="J110" s="12">
        <v>17</v>
      </c>
      <c r="K110" s="12">
        <v>11</v>
      </c>
      <c r="L110" s="12">
        <v>28</v>
      </c>
      <c r="M110" s="12">
        <f t="shared" si="83"/>
        <v>27</v>
      </c>
      <c r="N110" s="12">
        <f t="shared" si="83"/>
        <v>28</v>
      </c>
      <c r="O110" s="12">
        <f t="shared" si="83"/>
        <v>55</v>
      </c>
      <c r="P110" s="142"/>
      <c r="Q110" s="1359" t="s">
        <v>140</v>
      </c>
      <c r="R110" s="3369"/>
    </row>
    <row r="111" spans="1:18" ht="21.75" customHeight="1" x14ac:dyDescent="0.25">
      <c r="A111" s="930"/>
      <c r="B111" s="1162" t="s">
        <v>1428</v>
      </c>
      <c r="C111" s="1357"/>
      <c r="D111" s="12">
        <v>0</v>
      </c>
      <c r="E111" s="12">
        <v>0</v>
      </c>
      <c r="F111" s="12">
        <v>0</v>
      </c>
      <c r="G111" s="12">
        <v>10</v>
      </c>
      <c r="H111" s="12">
        <v>18</v>
      </c>
      <c r="I111" s="12">
        <v>28</v>
      </c>
      <c r="J111" s="12">
        <v>0</v>
      </c>
      <c r="K111" s="12">
        <v>0</v>
      </c>
      <c r="L111" s="12">
        <v>0</v>
      </c>
      <c r="M111" s="12">
        <f t="shared" ref="M111" si="84">SUM(J111,G111,D111)</f>
        <v>10</v>
      </c>
      <c r="N111" s="12">
        <f t="shared" ref="N111" si="85">SUM(K111,H111,E111)</f>
        <v>18</v>
      </c>
      <c r="O111" s="12">
        <f t="shared" ref="O111" si="86">SUM(L111,I111,F111)</f>
        <v>28</v>
      </c>
      <c r="P111" s="928"/>
      <c r="Q111" s="1363" t="s">
        <v>958</v>
      </c>
      <c r="R111" s="928"/>
    </row>
    <row r="112" spans="1:18" ht="21.75" customHeight="1" x14ac:dyDescent="0.25">
      <c r="A112" s="3247" t="s">
        <v>92</v>
      </c>
      <c r="B112" s="3247"/>
      <c r="C112" s="3247"/>
      <c r="D112" s="12">
        <f>SUM(D107:D111)</f>
        <v>0</v>
      </c>
      <c r="E112" s="12">
        <f t="shared" ref="E112:O112" si="87">SUM(E107:E111)</f>
        <v>0</v>
      </c>
      <c r="F112" s="12">
        <f t="shared" si="87"/>
        <v>0</v>
      </c>
      <c r="G112" s="12">
        <f t="shared" si="87"/>
        <v>63</v>
      </c>
      <c r="H112" s="12">
        <f t="shared" si="87"/>
        <v>105</v>
      </c>
      <c r="I112" s="12">
        <f t="shared" si="87"/>
        <v>168</v>
      </c>
      <c r="J112" s="12">
        <f t="shared" si="87"/>
        <v>72</v>
      </c>
      <c r="K112" s="12">
        <f t="shared" si="87"/>
        <v>45</v>
      </c>
      <c r="L112" s="12">
        <f t="shared" si="87"/>
        <v>117</v>
      </c>
      <c r="M112" s="12">
        <f t="shared" si="87"/>
        <v>135</v>
      </c>
      <c r="N112" s="12">
        <f t="shared" si="87"/>
        <v>150</v>
      </c>
      <c r="O112" s="12">
        <f t="shared" si="87"/>
        <v>285</v>
      </c>
      <c r="P112" s="3369" t="s">
        <v>130</v>
      </c>
      <c r="Q112" s="3369"/>
      <c r="R112" s="3369"/>
    </row>
    <row r="113" spans="1:18" ht="30.75" customHeight="1" x14ac:dyDescent="0.25">
      <c r="A113" s="1672" t="s">
        <v>288</v>
      </c>
      <c r="B113" s="1357" t="s">
        <v>396</v>
      </c>
      <c r="C113" s="736" t="s">
        <v>362</v>
      </c>
      <c r="D113" s="12">
        <v>0</v>
      </c>
      <c r="E113" s="12">
        <v>0</v>
      </c>
      <c r="F113" s="12">
        <v>0</v>
      </c>
      <c r="G113" s="12">
        <v>2</v>
      </c>
      <c r="H113" s="12">
        <v>9</v>
      </c>
      <c r="I113" s="12">
        <v>11</v>
      </c>
      <c r="J113" s="12">
        <v>4</v>
      </c>
      <c r="K113" s="12">
        <v>1</v>
      </c>
      <c r="L113" s="12">
        <v>5</v>
      </c>
      <c r="M113" s="12">
        <f t="shared" ref="M113:O113" si="88">SUM(J113,G113,D113)</f>
        <v>6</v>
      </c>
      <c r="N113" s="12">
        <f t="shared" si="88"/>
        <v>10</v>
      </c>
      <c r="O113" s="12">
        <f t="shared" si="88"/>
        <v>16</v>
      </c>
      <c r="P113" s="1359" t="s">
        <v>154</v>
      </c>
      <c r="Q113" s="1359" t="s">
        <v>154</v>
      </c>
      <c r="R113" s="1669" t="s">
        <v>289</v>
      </c>
    </row>
    <row r="114" spans="1:18" ht="21" customHeight="1" x14ac:dyDescent="0.25">
      <c r="A114" s="3253" t="s">
        <v>2094</v>
      </c>
      <c r="B114" s="1625" t="s">
        <v>208</v>
      </c>
      <c r="C114" s="1625" t="s">
        <v>1233</v>
      </c>
      <c r="D114" s="12">
        <v>0</v>
      </c>
      <c r="E114" s="12">
        <v>0</v>
      </c>
      <c r="F114" s="12">
        <v>0</v>
      </c>
      <c r="G114" s="12">
        <v>2</v>
      </c>
      <c r="H114" s="12">
        <v>8</v>
      </c>
      <c r="I114" s="12">
        <v>10</v>
      </c>
      <c r="J114" s="12">
        <v>0</v>
      </c>
      <c r="K114" s="12">
        <v>0</v>
      </c>
      <c r="L114" s="12">
        <v>0</v>
      </c>
      <c r="M114" s="12">
        <f>SUM(G114)</f>
        <v>2</v>
      </c>
      <c r="N114" s="12">
        <f t="shared" ref="N114:O115" si="89">SUM(H114)</f>
        <v>8</v>
      </c>
      <c r="O114" s="12">
        <f t="shared" si="89"/>
        <v>10</v>
      </c>
      <c r="P114" s="1386" t="s">
        <v>1931</v>
      </c>
      <c r="Q114" s="3126" t="s">
        <v>145</v>
      </c>
      <c r="R114" s="3213" t="s">
        <v>2184</v>
      </c>
    </row>
    <row r="115" spans="1:18" ht="21" customHeight="1" x14ac:dyDescent="0.25">
      <c r="A115" s="3224"/>
      <c r="B115" s="1625" t="s">
        <v>208</v>
      </c>
      <c r="C115" s="1625" t="s">
        <v>1235</v>
      </c>
      <c r="D115" s="12">
        <v>0</v>
      </c>
      <c r="E115" s="12">
        <v>0</v>
      </c>
      <c r="F115" s="12">
        <v>0</v>
      </c>
      <c r="G115" s="12">
        <v>6</v>
      </c>
      <c r="H115" s="12">
        <v>3</v>
      </c>
      <c r="I115" s="12">
        <v>9</v>
      </c>
      <c r="J115" s="12">
        <v>0</v>
      </c>
      <c r="K115" s="12">
        <v>0</v>
      </c>
      <c r="L115" s="12">
        <v>0</v>
      </c>
      <c r="M115" s="12">
        <f>SUM(G115)</f>
        <v>6</v>
      </c>
      <c r="N115" s="12">
        <f t="shared" si="89"/>
        <v>3</v>
      </c>
      <c r="O115" s="12">
        <f t="shared" si="89"/>
        <v>9</v>
      </c>
      <c r="P115" s="1386" t="s">
        <v>159</v>
      </c>
      <c r="Q115" s="3127"/>
      <c r="R115" s="3214"/>
    </row>
    <row r="116" spans="1:18" ht="24.75" customHeight="1" x14ac:dyDescent="0.25">
      <c r="A116" s="3246"/>
      <c r="B116" s="3247" t="s">
        <v>46</v>
      </c>
      <c r="C116" s="3247"/>
      <c r="D116" s="12">
        <f t="shared" ref="D116:O117" si="90">SUM(D115)</f>
        <v>0</v>
      </c>
      <c r="E116" s="12">
        <f t="shared" si="90"/>
        <v>0</v>
      </c>
      <c r="F116" s="12">
        <f t="shared" si="90"/>
        <v>0</v>
      </c>
      <c r="G116" s="12">
        <f>SUM(G114:G115)</f>
        <v>8</v>
      </c>
      <c r="H116" s="12">
        <f t="shared" ref="H116:I116" si="91">SUM(H114:H115)</f>
        <v>11</v>
      </c>
      <c r="I116" s="12">
        <f t="shared" si="91"/>
        <v>19</v>
      </c>
      <c r="J116" s="12">
        <v>0</v>
      </c>
      <c r="K116" s="12">
        <v>0</v>
      </c>
      <c r="L116" s="12">
        <v>0</v>
      </c>
      <c r="M116" s="12">
        <f>SUM(G116)</f>
        <v>8</v>
      </c>
      <c r="N116" s="12">
        <f>SUM(H116)</f>
        <v>11</v>
      </c>
      <c r="O116" s="12">
        <f>SUM(I116)</f>
        <v>19</v>
      </c>
      <c r="P116" s="3366" t="s">
        <v>133</v>
      </c>
      <c r="Q116" s="3366"/>
      <c r="R116" s="3215"/>
    </row>
    <row r="117" spans="1:18" ht="18.75" customHeight="1" x14ac:dyDescent="0.25">
      <c r="A117" s="3247" t="s">
        <v>92</v>
      </c>
      <c r="B117" s="3247"/>
      <c r="C117" s="3247"/>
      <c r="D117" s="12">
        <f>SUM(D116)</f>
        <v>0</v>
      </c>
      <c r="E117" s="12">
        <f t="shared" si="90"/>
        <v>0</v>
      </c>
      <c r="F117" s="12">
        <f t="shared" si="90"/>
        <v>0</v>
      </c>
      <c r="G117" s="12">
        <f t="shared" si="90"/>
        <v>8</v>
      </c>
      <c r="H117" s="12">
        <f t="shared" si="90"/>
        <v>11</v>
      </c>
      <c r="I117" s="12">
        <f t="shared" si="90"/>
        <v>19</v>
      </c>
      <c r="J117" s="12">
        <f t="shared" si="90"/>
        <v>0</v>
      </c>
      <c r="K117" s="12">
        <f t="shared" si="90"/>
        <v>0</v>
      </c>
      <c r="L117" s="12">
        <f t="shared" si="90"/>
        <v>0</v>
      </c>
      <c r="M117" s="12">
        <f t="shared" si="90"/>
        <v>8</v>
      </c>
      <c r="N117" s="12">
        <f t="shared" si="90"/>
        <v>11</v>
      </c>
      <c r="O117" s="12">
        <f t="shared" si="90"/>
        <v>19</v>
      </c>
      <c r="P117" s="3369" t="s">
        <v>130</v>
      </c>
      <c r="Q117" s="3369"/>
      <c r="R117" s="3369"/>
    </row>
    <row r="118" spans="1:18" ht="28.5" customHeight="1" x14ac:dyDescent="0.25">
      <c r="A118" s="3253" t="s">
        <v>39</v>
      </c>
      <c r="B118" s="1360" t="s">
        <v>72</v>
      </c>
      <c r="C118" s="1360" t="s">
        <v>72</v>
      </c>
      <c r="D118" s="1585">
        <v>0</v>
      </c>
      <c r="E118" s="1585">
        <v>0</v>
      </c>
      <c r="F118" s="1585">
        <v>0</v>
      </c>
      <c r="G118" s="1585">
        <v>39</v>
      </c>
      <c r="H118" s="1585">
        <v>19</v>
      </c>
      <c r="I118" s="1585">
        <v>58</v>
      </c>
      <c r="J118" s="1585">
        <v>34</v>
      </c>
      <c r="K118" s="1585">
        <v>8</v>
      </c>
      <c r="L118" s="1585">
        <v>42</v>
      </c>
      <c r="M118" s="1585">
        <f>SUM(J118,G118,D118)</f>
        <v>73</v>
      </c>
      <c r="N118" s="1585">
        <f t="shared" ref="N118:O118" si="92">SUM(K118,H118,E118)</f>
        <v>27</v>
      </c>
      <c r="O118" s="1585">
        <f t="shared" si="92"/>
        <v>100</v>
      </c>
      <c r="P118" s="1249" t="s">
        <v>145</v>
      </c>
      <c r="Q118" s="1249" t="s">
        <v>145</v>
      </c>
      <c r="R118" s="3430" t="s">
        <v>442</v>
      </c>
    </row>
    <row r="119" spans="1:18" ht="28.5" customHeight="1" x14ac:dyDescent="0.25">
      <c r="A119" s="3224"/>
      <c r="B119" s="1357" t="s">
        <v>395</v>
      </c>
      <c r="C119" s="1357" t="s">
        <v>363</v>
      </c>
      <c r="D119" s="1585">
        <v>0</v>
      </c>
      <c r="E119" s="1585">
        <v>0</v>
      </c>
      <c r="F119" s="1585">
        <v>0</v>
      </c>
      <c r="G119" s="12">
        <v>10</v>
      </c>
      <c r="H119" s="12">
        <v>19</v>
      </c>
      <c r="I119" s="12">
        <v>29</v>
      </c>
      <c r="J119" s="12">
        <v>5</v>
      </c>
      <c r="K119" s="12">
        <v>13</v>
      </c>
      <c r="L119" s="12">
        <v>18</v>
      </c>
      <c r="M119" s="12">
        <f>SUM(J119,G119,D119)</f>
        <v>15</v>
      </c>
      <c r="N119" s="12">
        <f t="shared" ref="N119:O120" si="93">SUM(K119,H119,E119)</f>
        <v>32</v>
      </c>
      <c r="O119" s="12">
        <f t="shared" si="93"/>
        <v>47</v>
      </c>
      <c r="P119" s="1246" t="s">
        <v>397</v>
      </c>
      <c r="Q119" s="1246" t="s">
        <v>152</v>
      </c>
      <c r="R119" s="3431"/>
    </row>
    <row r="120" spans="1:18" ht="25.5" customHeight="1" x14ac:dyDescent="0.25">
      <c r="A120" s="3224"/>
      <c r="B120" s="1357" t="s">
        <v>75</v>
      </c>
      <c r="C120" s="1357" t="s">
        <v>76</v>
      </c>
      <c r="D120" s="1585">
        <v>0</v>
      </c>
      <c r="E120" s="1585">
        <v>0</v>
      </c>
      <c r="F120" s="1585">
        <v>0</v>
      </c>
      <c r="G120" s="12">
        <v>27</v>
      </c>
      <c r="H120" s="12">
        <v>16</v>
      </c>
      <c r="I120" s="12">
        <v>43</v>
      </c>
      <c r="J120" s="12">
        <v>26</v>
      </c>
      <c r="K120" s="12">
        <v>12</v>
      </c>
      <c r="L120" s="12">
        <v>38</v>
      </c>
      <c r="M120" s="12">
        <f t="shared" ref="M120" si="94">SUM(J120,G120,D120)</f>
        <v>53</v>
      </c>
      <c r="N120" s="12">
        <f t="shared" si="93"/>
        <v>28</v>
      </c>
      <c r="O120" s="12">
        <f t="shared" si="93"/>
        <v>81</v>
      </c>
      <c r="P120" s="1246" t="s">
        <v>153</v>
      </c>
      <c r="Q120" s="1246" t="s">
        <v>148</v>
      </c>
      <c r="R120" s="3431"/>
    </row>
    <row r="121" spans="1:18" ht="25.5" customHeight="1" x14ac:dyDescent="0.25">
      <c r="A121" s="3224"/>
      <c r="B121" s="1357" t="s">
        <v>352</v>
      </c>
      <c r="C121" s="1357" t="s">
        <v>352</v>
      </c>
      <c r="D121" s="1585">
        <v>0</v>
      </c>
      <c r="E121" s="1585">
        <v>0</v>
      </c>
      <c r="F121" s="1585">
        <v>0</v>
      </c>
      <c r="G121" s="12">
        <v>12</v>
      </c>
      <c r="H121" s="12">
        <v>22</v>
      </c>
      <c r="I121" s="12">
        <v>34</v>
      </c>
      <c r="J121" s="12">
        <v>17</v>
      </c>
      <c r="K121" s="12">
        <v>4</v>
      </c>
      <c r="L121" s="12">
        <v>21</v>
      </c>
      <c r="M121" s="12">
        <f t="shared" ref="M121:O123" si="95">SUM(J121,G121,D121)</f>
        <v>29</v>
      </c>
      <c r="N121" s="12">
        <f t="shared" si="95"/>
        <v>26</v>
      </c>
      <c r="O121" s="12">
        <f t="shared" si="95"/>
        <v>55</v>
      </c>
      <c r="P121" s="1246" t="s">
        <v>149</v>
      </c>
      <c r="Q121" s="1246" t="s">
        <v>149</v>
      </c>
      <c r="R121" s="3431"/>
    </row>
    <row r="122" spans="1:18" ht="30.75" customHeight="1" x14ac:dyDescent="0.25">
      <c r="A122" s="3224"/>
      <c r="B122" s="736" t="s">
        <v>365</v>
      </c>
      <c r="C122" s="1357" t="s">
        <v>365</v>
      </c>
      <c r="D122" s="12">
        <v>1</v>
      </c>
      <c r="E122" s="12">
        <v>4</v>
      </c>
      <c r="F122" s="12">
        <v>5</v>
      </c>
      <c r="G122" s="12">
        <v>7</v>
      </c>
      <c r="H122" s="12">
        <v>4</v>
      </c>
      <c r="I122" s="12">
        <v>11</v>
      </c>
      <c r="J122" s="12">
        <v>0</v>
      </c>
      <c r="K122" s="12">
        <v>0</v>
      </c>
      <c r="L122" s="12">
        <v>0</v>
      </c>
      <c r="M122" s="12">
        <f t="shared" si="95"/>
        <v>8</v>
      </c>
      <c r="N122" s="12">
        <f t="shared" si="95"/>
        <v>8</v>
      </c>
      <c r="O122" s="12">
        <f t="shared" si="95"/>
        <v>16</v>
      </c>
      <c r="P122" s="1246" t="s">
        <v>366</v>
      </c>
      <c r="Q122" s="1246" t="s">
        <v>366</v>
      </c>
      <c r="R122" s="3431"/>
    </row>
    <row r="123" spans="1:18" ht="30.75" customHeight="1" x14ac:dyDescent="0.25">
      <c r="A123" s="3246"/>
      <c r="B123" s="1357" t="s">
        <v>367</v>
      </c>
      <c r="C123" s="1357" t="s">
        <v>398</v>
      </c>
      <c r="D123" s="8">
        <v>0</v>
      </c>
      <c r="E123" s="8">
        <v>0</v>
      </c>
      <c r="F123" s="12">
        <v>0</v>
      </c>
      <c r="G123" s="12">
        <v>4</v>
      </c>
      <c r="H123" s="12">
        <v>13</v>
      </c>
      <c r="I123" s="12">
        <v>17</v>
      </c>
      <c r="J123" s="12">
        <v>0</v>
      </c>
      <c r="K123" s="12">
        <v>0</v>
      </c>
      <c r="L123" s="12">
        <v>0</v>
      </c>
      <c r="M123" s="12">
        <f t="shared" si="95"/>
        <v>4</v>
      </c>
      <c r="N123" s="12">
        <f t="shared" si="95"/>
        <v>13</v>
      </c>
      <c r="O123" s="12">
        <f t="shared" si="95"/>
        <v>17</v>
      </c>
      <c r="P123" s="1246" t="s">
        <v>399</v>
      </c>
      <c r="Q123" s="1246" t="s">
        <v>368</v>
      </c>
      <c r="R123" s="3432"/>
    </row>
    <row r="124" spans="1:18" ht="19.5" customHeight="1" x14ac:dyDescent="0.25">
      <c r="A124" s="3247" t="s">
        <v>92</v>
      </c>
      <c r="B124" s="3247"/>
      <c r="C124" s="3247"/>
      <c r="D124" s="12">
        <f>SUM(D115:D123)</f>
        <v>1</v>
      </c>
      <c r="E124" s="12">
        <f>SUM(E115:E123)</f>
        <v>4</v>
      </c>
      <c r="F124" s="12">
        <f>SUM(F115:F123)</f>
        <v>5</v>
      </c>
      <c r="G124" s="12">
        <f>SUM(G118:G123)</f>
        <v>99</v>
      </c>
      <c r="H124" s="12">
        <f t="shared" ref="H124:L124" si="96">SUM(H118:H123)</f>
        <v>93</v>
      </c>
      <c r="I124" s="12">
        <f t="shared" si="96"/>
        <v>192</v>
      </c>
      <c r="J124" s="12">
        <f t="shared" si="96"/>
        <v>82</v>
      </c>
      <c r="K124" s="12">
        <f t="shared" si="96"/>
        <v>37</v>
      </c>
      <c r="L124" s="12">
        <f t="shared" si="96"/>
        <v>119</v>
      </c>
      <c r="M124" s="12">
        <f t="shared" ref="M124" si="97">SUM(J124,G124,D124)</f>
        <v>182</v>
      </c>
      <c r="N124" s="12">
        <f t="shared" ref="N124" si="98">SUM(K124,H124,E124)</f>
        <v>134</v>
      </c>
      <c r="O124" s="12">
        <f t="shared" ref="O124" si="99">SUM(L124,I124,F124)</f>
        <v>316</v>
      </c>
      <c r="P124" s="3369" t="s">
        <v>2014</v>
      </c>
      <c r="Q124" s="3369"/>
      <c r="R124" s="3369"/>
    </row>
    <row r="125" spans="1:18" ht="21.75" customHeight="1" x14ac:dyDescent="0.25">
      <c r="A125" s="3247" t="s">
        <v>40</v>
      </c>
      <c r="B125" s="119" t="s">
        <v>85</v>
      </c>
      <c r="C125" s="119"/>
      <c r="D125" s="1585">
        <v>0</v>
      </c>
      <c r="E125" s="1585">
        <v>0</v>
      </c>
      <c r="F125" s="1585">
        <v>0</v>
      </c>
      <c r="G125" s="12">
        <v>28</v>
      </c>
      <c r="H125" s="12">
        <v>17</v>
      </c>
      <c r="I125" s="12">
        <v>45</v>
      </c>
      <c r="J125" s="12">
        <v>0</v>
      </c>
      <c r="K125" s="12">
        <v>0</v>
      </c>
      <c r="L125" s="12">
        <v>0</v>
      </c>
      <c r="M125" s="12">
        <f t="shared" ref="M125:O126" si="100">SUM(J125,G125,D125)</f>
        <v>28</v>
      </c>
      <c r="N125" s="12">
        <f t="shared" si="100"/>
        <v>17</v>
      </c>
      <c r="O125" s="12">
        <f t="shared" si="100"/>
        <v>45</v>
      </c>
      <c r="P125" s="142"/>
      <c r="Q125" s="1359" t="s">
        <v>151</v>
      </c>
      <c r="R125" s="3369" t="s">
        <v>124</v>
      </c>
    </row>
    <row r="126" spans="1:18" ht="21.75" customHeight="1" x14ac:dyDescent="0.25">
      <c r="A126" s="3247"/>
      <c r="B126" s="119" t="s">
        <v>203</v>
      </c>
      <c r="C126" s="119"/>
      <c r="D126" s="1585">
        <v>0</v>
      </c>
      <c r="E126" s="1585">
        <v>0</v>
      </c>
      <c r="F126" s="1585">
        <v>0</v>
      </c>
      <c r="G126" s="12">
        <v>17</v>
      </c>
      <c r="H126" s="12">
        <v>15</v>
      </c>
      <c r="I126" s="12">
        <v>32</v>
      </c>
      <c r="J126" s="12">
        <v>0</v>
      </c>
      <c r="K126" s="12">
        <v>0</v>
      </c>
      <c r="L126" s="12">
        <v>0</v>
      </c>
      <c r="M126" s="12">
        <f t="shared" si="100"/>
        <v>17</v>
      </c>
      <c r="N126" s="12">
        <f t="shared" si="100"/>
        <v>15</v>
      </c>
      <c r="O126" s="12">
        <f t="shared" si="100"/>
        <v>32</v>
      </c>
      <c r="P126" s="142"/>
      <c r="Q126" s="1359" t="s">
        <v>209</v>
      </c>
      <c r="R126" s="3369"/>
    </row>
    <row r="127" spans="1:18" ht="21.75" customHeight="1" thickBot="1" x14ac:dyDescent="0.3">
      <c r="A127" s="3244" t="s">
        <v>92</v>
      </c>
      <c r="B127" s="3244"/>
      <c r="C127" s="3244"/>
      <c r="D127" s="2531">
        <f>SUM(D125:D126)</f>
        <v>0</v>
      </c>
      <c r="E127" s="2531">
        <f t="shared" ref="E127:L127" si="101">SUM(E125:E126)</f>
        <v>0</v>
      </c>
      <c r="F127" s="2531">
        <f t="shared" si="101"/>
        <v>0</v>
      </c>
      <c r="G127" s="2531">
        <f t="shared" si="101"/>
        <v>45</v>
      </c>
      <c r="H127" s="2531">
        <f t="shared" si="101"/>
        <v>32</v>
      </c>
      <c r="I127" s="2531">
        <f t="shared" si="101"/>
        <v>77</v>
      </c>
      <c r="J127" s="2531">
        <f t="shared" si="101"/>
        <v>0</v>
      </c>
      <c r="K127" s="2531">
        <f t="shared" si="101"/>
        <v>0</v>
      </c>
      <c r="L127" s="2531">
        <f t="shared" si="101"/>
        <v>0</v>
      </c>
      <c r="M127" s="2531">
        <f t="shared" ref="M127:O127" si="102">SUM(M125:M126)</f>
        <v>45</v>
      </c>
      <c r="N127" s="2531">
        <f t="shared" si="102"/>
        <v>32</v>
      </c>
      <c r="O127" s="2531">
        <f t="shared" si="102"/>
        <v>77</v>
      </c>
      <c r="P127" s="3361" t="s">
        <v>130</v>
      </c>
      <c r="Q127" s="3361"/>
      <c r="R127" s="3361"/>
    </row>
    <row r="128" spans="1:18" ht="18" customHeight="1" x14ac:dyDescent="0.25">
      <c r="A128" s="2514"/>
      <c r="B128" s="2514"/>
      <c r="C128" s="2514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2517"/>
      <c r="Q128" s="2517"/>
      <c r="R128" s="2517"/>
    </row>
    <row r="129" spans="1:18" ht="18" customHeight="1" x14ac:dyDescent="0.25">
      <c r="A129" s="922"/>
      <c r="B129" s="922"/>
      <c r="C129" s="922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143"/>
      <c r="Q129" s="143"/>
      <c r="R129" s="143"/>
    </row>
    <row r="130" spans="1:18" ht="18" customHeight="1" x14ac:dyDescent="0.25">
      <c r="A130" s="1619"/>
      <c r="B130" s="1619"/>
      <c r="C130" s="1619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1628"/>
      <c r="Q130" s="1628"/>
      <c r="R130" s="1628"/>
    </row>
    <row r="131" spans="1:18" ht="30.75" customHeight="1" thickBot="1" x14ac:dyDescent="0.3">
      <c r="A131" s="3444" t="s">
        <v>2743</v>
      </c>
      <c r="B131" s="3444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3236" t="s">
        <v>2744</v>
      </c>
      <c r="R131" s="3236"/>
    </row>
    <row r="132" spans="1:18" ht="30.75" customHeight="1" thickTop="1" x14ac:dyDescent="0.25">
      <c r="A132" s="3336" t="s">
        <v>44</v>
      </c>
      <c r="B132" s="3338" t="s">
        <v>86</v>
      </c>
      <c r="C132" s="3338" t="s">
        <v>45</v>
      </c>
      <c r="D132" s="3338" t="s">
        <v>33</v>
      </c>
      <c r="E132" s="3338"/>
      <c r="F132" s="3338"/>
      <c r="G132" s="3338" t="s">
        <v>1</v>
      </c>
      <c r="H132" s="3338"/>
      <c r="I132" s="3338"/>
      <c r="J132" s="3338" t="s">
        <v>2</v>
      </c>
      <c r="K132" s="3338"/>
      <c r="L132" s="3338"/>
      <c r="M132" s="3194" t="s">
        <v>31</v>
      </c>
      <c r="N132" s="3194"/>
      <c r="O132" s="3194"/>
      <c r="P132" s="3221" t="s">
        <v>99</v>
      </c>
      <c r="Q132" s="3221" t="s">
        <v>126</v>
      </c>
      <c r="R132" s="3218" t="s">
        <v>253</v>
      </c>
    </row>
    <row r="133" spans="1:18" ht="30.75" customHeight="1" x14ac:dyDescent="0.25">
      <c r="A133" s="3190"/>
      <c r="B133" s="3235"/>
      <c r="C133" s="3235"/>
      <c r="D133" s="3187" t="s">
        <v>94</v>
      </c>
      <c r="E133" s="3187"/>
      <c r="F133" s="3187"/>
      <c r="G133" s="3187" t="s">
        <v>95</v>
      </c>
      <c r="H133" s="3187"/>
      <c r="I133" s="3187"/>
      <c r="J133" s="3187" t="s">
        <v>96</v>
      </c>
      <c r="K133" s="3187"/>
      <c r="L133" s="3187"/>
      <c r="M133" s="2827" t="s">
        <v>116</v>
      </c>
      <c r="N133" s="2827"/>
      <c r="O133" s="2827"/>
      <c r="P133" s="3222"/>
      <c r="Q133" s="3222"/>
      <c r="R133" s="3219"/>
    </row>
    <row r="134" spans="1:18" ht="30.75" customHeight="1" x14ac:dyDescent="0.25">
      <c r="A134" s="3190"/>
      <c r="B134" s="3235"/>
      <c r="C134" s="3235"/>
      <c r="D134" s="2559" t="s">
        <v>204</v>
      </c>
      <c r="E134" s="2559" t="s">
        <v>2833</v>
      </c>
      <c r="F134" s="2559" t="s">
        <v>26</v>
      </c>
      <c r="G134" s="2559" t="s">
        <v>204</v>
      </c>
      <c r="H134" s="2559" t="s">
        <v>2833</v>
      </c>
      <c r="I134" s="2559" t="s">
        <v>26</v>
      </c>
      <c r="J134" s="2559" t="s">
        <v>204</v>
      </c>
      <c r="K134" s="2559" t="s">
        <v>2833</v>
      </c>
      <c r="L134" s="2559" t="s">
        <v>26</v>
      </c>
      <c r="M134" s="2559" t="s">
        <v>204</v>
      </c>
      <c r="N134" s="2559" t="s">
        <v>2833</v>
      </c>
      <c r="O134" s="2559" t="s">
        <v>26</v>
      </c>
      <c r="P134" s="3222"/>
      <c r="Q134" s="3222"/>
      <c r="R134" s="3219"/>
    </row>
    <row r="135" spans="1:18" ht="30.75" customHeight="1" thickBot="1" x14ac:dyDescent="0.3">
      <c r="A135" s="3337"/>
      <c r="B135" s="3339"/>
      <c r="C135" s="3339"/>
      <c r="D135" s="79" t="s">
        <v>181</v>
      </c>
      <c r="E135" s="79" t="s">
        <v>182</v>
      </c>
      <c r="F135" s="79" t="s">
        <v>183</v>
      </c>
      <c r="G135" s="79" t="s">
        <v>181</v>
      </c>
      <c r="H135" s="79" t="s">
        <v>182</v>
      </c>
      <c r="I135" s="79" t="s">
        <v>183</v>
      </c>
      <c r="J135" s="79" t="s">
        <v>181</v>
      </c>
      <c r="K135" s="79" t="s">
        <v>182</v>
      </c>
      <c r="L135" s="79" t="s">
        <v>183</v>
      </c>
      <c r="M135" s="79" t="s">
        <v>181</v>
      </c>
      <c r="N135" s="79" t="s">
        <v>182</v>
      </c>
      <c r="O135" s="79" t="s">
        <v>183</v>
      </c>
      <c r="P135" s="3223"/>
      <c r="Q135" s="3223"/>
      <c r="R135" s="3220"/>
    </row>
    <row r="136" spans="1:18" ht="55.5" customHeight="1" x14ac:dyDescent="0.25">
      <c r="A136" s="118" t="s">
        <v>412</v>
      </c>
      <c r="B136" s="826" t="s">
        <v>370</v>
      </c>
      <c r="C136" s="119"/>
      <c r="D136" s="12">
        <v>0</v>
      </c>
      <c r="E136" s="12">
        <v>0</v>
      </c>
      <c r="F136" s="12">
        <v>0</v>
      </c>
      <c r="G136" s="12">
        <v>34</v>
      </c>
      <c r="H136" s="12">
        <v>6</v>
      </c>
      <c r="I136" s="12">
        <v>40</v>
      </c>
      <c r="J136" s="12">
        <v>47</v>
      </c>
      <c r="K136" s="12">
        <v>5</v>
      </c>
      <c r="L136" s="12">
        <v>52</v>
      </c>
      <c r="M136" s="12">
        <f t="shared" ref="M136:O139" si="103">SUM(J136,G136,D136)</f>
        <v>81</v>
      </c>
      <c r="N136" s="12">
        <f t="shared" si="103"/>
        <v>11</v>
      </c>
      <c r="O136" s="12">
        <f t="shared" si="103"/>
        <v>92</v>
      </c>
      <c r="P136" s="142"/>
      <c r="Q136" s="828" t="s">
        <v>127</v>
      </c>
      <c r="R136" s="1158" t="s">
        <v>1853</v>
      </c>
    </row>
    <row r="137" spans="1:18" ht="25.5" customHeight="1" x14ac:dyDescent="0.25">
      <c r="A137" s="3205" t="s">
        <v>291</v>
      </c>
      <c r="B137" s="3247" t="s">
        <v>371</v>
      </c>
      <c r="C137" s="1357" t="s">
        <v>372</v>
      </c>
      <c r="D137" s="12">
        <v>0</v>
      </c>
      <c r="E137" s="12">
        <v>0</v>
      </c>
      <c r="F137" s="12">
        <v>0</v>
      </c>
      <c r="G137" s="12">
        <v>21</v>
      </c>
      <c r="H137" s="12">
        <v>23</v>
      </c>
      <c r="I137" s="12">
        <v>44</v>
      </c>
      <c r="J137" s="12">
        <v>15</v>
      </c>
      <c r="K137" s="12">
        <v>5</v>
      </c>
      <c r="L137" s="12">
        <v>20</v>
      </c>
      <c r="M137" s="12">
        <f t="shared" si="103"/>
        <v>36</v>
      </c>
      <c r="N137" s="12">
        <f t="shared" si="103"/>
        <v>28</v>
      </c>
      <c r="O137" s="12">
        <f t="shared" si="103"/>
        <v>64</v>
      </c>
      <c r="P137" s="1359" t="s">
        <v>373</v>
      </c>
      <c r="Q137" s="3369" t="s">
        <v>401</v>
      </c>
      <c r="R137" s="3369" t="s">
        <v>292</v>
      </c>
    </row>
    <row r="138" spans="1:18" ht="25.5" customHeight="1" x14ac:dyDescent="0.25">
      <c r="A138" s="3205"/>
      <c r="B138" s="3247"/>
      <c r="C138" s="1357" t="s">
        <v>375</v>
      </c>
      <c r="D138" s="12">
        <v>0</v>
      </c>
      <c r="E138" s="12">
        <v>0</v>
      </c>
      <c r="F138" s="12">
        <v>0</v>
      </c>
      <c r="G138" s="12">
        <v>8</v>
      </c>
      <c r="H138" s="12">
        <v>3</v>
      </c>
      <c r="I138" s="12">
        <v>11</v>
      </c>
      <c r="J138" s="12">
        <v>4</v>
      </c>
      <c r="K138" s="12">
        <v>0</v>
      </c>
      <c r="L138" s="12">
        <v>4</v>
      </c>
      <c r="M138" s="12">
        <f t="shared" si="103"/>
        <v>12</v>
      </c>
      <c r="N138" s="12">
        <f t="shared" si="103"/>
        <v>3</v>
      </c>
      <c r="O138" s="12">
        <f t="shared" si="103"/>
        <v>15</v>
      </c>
      <c r="P138" s="1159" t="s">
        <v>402</v>
      </c>
      <c r="Q138" s="3369"/>
      <c r="R138" s="3369"/>
    </row>
    <row r="139" spans="1:18" ht="25.5" customHeight="1" x14ac:dyDescent="0.25">
      <c r="A139" s="3205"/>
      <c r="B139" s="3247"/>
      <c r="C139" s="1357" t="s">
        <v>377</v>
      </c>
      <c r="D139" s="12">
        <v>0</v>
      </c>
      <c r="E139" s="12">
        <v>0</v>
      </c>
      <c r="F139" s="12">
        <v>0</v>
      </c>
      <c r="G139" s="12">
        <v>2</v>
      </c>
      <c r="H139" s="12">
        <v>1</v>
      </c>
      <c r="I139" s="12">
        <v>3</v>
      </c>
      <c r="J139" s="12">
        <v>2</v>
      </c>
      <c r="K139" s="12">
        <v>1</v>
      </c>
      <c r="L139" s="12">
        <v>3</v>
      </c>
      <c r="M139" s="12">
        <f t="shared" si="103"/>
        <v>4</v>
      </c>
      <c r="N139" s="12">
        <f t="shared" si="103"/>
        <v>2</v>
      </c>
      <c r="O139" s="12">
        <f t="shared" si="103"/>
        <v>6</v>
      </c>
      <c r="P139" s="1359" t="s">
        <v>378</v>
      </c>
      <c r="Q139" s="3369"/>
      <c r="R139" s="3369"/>
    </row>
    <row r="140" spans="1:18" ht="25.5" customHeight="1" x14ac:dyDescent="0.25">
      <c r="A140" s="3205"/>
      <c r="B140" s="3247" t="s">
        <v>46</v>
      </c>
      <c r="C140" s="3247"/>
      <c r="D140" s="12">
        <f>SUM(D137:D139)</f>
        <v>0</v>
      </c>
      <c r="E140" s="12">
        <f t="shared" ref="E140:L140" si="104">SUM(E137:E139)</f>
        <v>0</v>
      </c>
      <c r="F140" s="12">
        <f t="shared" si="104"/>
        <v>0</v>
      </c>
      <c r="G140" s="12">
        <f t="shared" si="104"/>
        <v>31</v>
      </c>
      <c r="H140" s="12">
        <f t="shared" si="104"/>
        <v>27</v>
      </c>
      <c r="I140" s="12">
        <f t="shared" si="104"/>
        <v>58</v>
      </c>
      <c r="J140" s="12">
        <f t="shared" si="104"/>
        <v>21</v>
      </c>
      <c r="K140" s="12">
        <f t="shared" si="104"/>
        <v>6</v>
      </c>
      <c r="L140" s="12">
        <f t="shared" si="104"/>
        <v>27</v>
      </c>
      <c r="M140" s="12">
        <f t="shared" ref="M140:O140" si="105">SUM(M137:M139)</f>
        <v>52</v>
      </c>
      <c r="N140" s="12">
        <f t="shared" si="105"/>
        <v>33</v>
      </c>
      <c r="O140" s="12">
        <f t="shared" si="105"/>
        <v>85</v>
      </c>
      <c r="P140" s="3369" t="s">
        <v>133</v>
      </c>
      <c r="Q140" s="3369"/>
      <c r="R140" s="3369"/>
    </row>
    <row r="141" spans="1:18" ht="24.75" customHeight="1" x14ac:dyDescent="0.25">
      <c r="A141" s="3205"/>
      <c r="B141" s="3247" t="s">
        <v>379</v>
      </c>
      <c r="C141" s="1357" t="s">
        <v>403</v>
      </c>
      <c r="D141" s="12">
        <v>0</v>
      </c>
      <c r="E141" s="12">
        <v>0</v>
      </c>
      <c r="F141" s="12">
        <v>0</v>
      </c>
      <c r="G141" s="12">
        <v>7</v>
      </c>
      <c r="H141" s="12">
        <v>3</v>
      </c>
      <c r="I141" s="12">
        <v>10</v>
      </c>
      <c r="J141" s="12">
        <v>2</v>
      </c>
      <c r="K141" s="12">
        <v>1</v>
      </c>
      <c r="L141" s="12">
        <v>3</v>
      </c>
      <c r="M141" s="12">
        <f t="shared" ref="M141:O143" si="106">SUM(J141,G141,D141)</f>
        <v>9</v>
      </c>
      <c r="N141" s="12">
        <f t="shared" si="106"/>
        <v>4</v>
      </c>
      <c r="O141" s="12">
        <f t="shared" si="106"/>
        <v>13</v>
      </c>
      <c r="P141" s="1359" t="s">
        <v>404</v>
      </c>
      <c r="Q141" s="3369" t="s">
        <v>405</v>
      </c>
      <c r="R141" s="3369"/>
    </row>
    <row r="142" spans="1:18" ht="30" customHeight="1" x14ac:dyDescent="0.25">
      <c r="A142" s="3205"/>
      <c r="B142" s="3247"/>
      <c r="C142" s="1357" t="s">
        <v>382</v>
      </c>
      <c r="D142" s="12">
        <v>0</v>
      </c>
      <c r="E142" s="12">
        <v>0</v>
      </c>
      <c r="F142" s="12">
        <v>0</v>
      </c>
      <c r="G142" s="12">
        <v>11</v>
      </c>
      <c r="H142" s="12">
        <v>9</v>
      </c>
      <c r="I142" s="12">
        <v>20</v>
      </c>
      <c r="J142" s="12">
        <v>9</v>
      </c>
      <c r="K142" s="12">
        <v>2</v>
      </c>
      <c r="L142" s="12">
        <v>11</v>
      </c>
      <c r="M142" s="12">
        <f t="shared" si="106"/>
        <v>20</v>
      </c>
      <c r="N142" s="12">
        <f t="shared" si="106"/>
        <v>11</v>
      </c>
      <c r="O142" s="12">
        <f t="shared" si="106"/>
        <v>31</v>
      </c>
      <c r="P142" s="1361" t="s">
        <v>383</v>
      </c>
      <c r="Q142" s="3369"/>
      <c r="R142" s="3369"/>
    </row>
    <row r="143" spans="1:18" ht="30" customHeight="1" x14ac:dyDescent="0.25">
      <c r="A143" s="3205"/>
      <c r="B143" s="3247"/>
      <c r="C143" s="1357" t="s">
        <v>384</v>
      </c>
      <c r="D143" s="12">
        <v>0</v>
      </c>
      <c r="E143" s="12">
        <v>0</v>
      </c>
      <c r="F143" s="12">
        <v>0</v>
      </c>
      <c r="G143" s="12">
        <v>7</v>
      </c>
      <c r="H143" s="12">
        <v>6</v>
      </c>
      <c r="I143" s="12">
        <v>13</v>
      </c>
      <c r="J143" s="12">
        <v>7</v>
      </c>
      <c r="K143" s="12">
        <v>6</v>
      </c>
      <c r="L143" s="12">
        <v>13</v>
      </c>
      <c r="M143" s="12">
        <f t="shared" si="106"/>
        <v>14</v>
      </c>
      <c r="N143" s="12">
        <f t="shared" si="106"/>
        <v>12</v>
      </c>
      <c r="O143" s="12">
        <f t="shared" si="106"/>
        <v>26</v>
      </c>
      <c r="P143" s="1359" t="s">
        <v>385</v>
      </c>
      <c r="Q143" s="3369"/>
      <c r="R143" s="3369"/>
    </row>
    <row r="144" spans="1:18" ht="30" customHeight="1" x14ac:dyDescent="0.25">
      <c r="A144" s="3205"/>
      <c r="B144" s="3247" t="s">
        <v>46</v>
      </c>
      <c r="C144" s="3247"/>
      <c r="D144" s="12">
        <f>SUM(D141:D143)</f>
        <v>0</v>
      </c>
      <c r="E144" s="12">
        <f t="shared" ref="E144" si="107">SUM(E141:E143)</f>
        <v>0</v>
      </c>
      <c r="F144" s="12">
        <f t="shared" ref="F144" si="108">SUM(F141:F143)</f>
        <v>0</v>
      </c>
      <c r="G144" s="12">
        <f t="shared" ref="G144:L144" si="109">SUM(G141:G143)</f>
        <v>25</v>
      </c>
      <c r="H144" s="12">
        <f t="shared" si="109"/>
        <v>18</v>
      </c>
      <c r="I144" s="12">
        <f t="shared" si="109"/>
        <v>43</v>
      </c>
      <c r="J144" s="12">
        <f t="shared" si="109"/>
        <v>18</v>
      </c>
      <c r="K144" s="12">
        <f t="shared" si="109"/>
        <v>9</v>
      </c>
      <c r="L144" s="12">
        <f t="shared" si="109"/>
        <v>27</v>
      </c>
      <c r="M144" s="12">
        <f t="shared" ref="M144:O144" si="110">SUM(M141:M143)</f>
        <v>43</v>
      </c>
      <c r="N144" s="12">
        <f t="shared" si="110"/>
        <v>27</v>
      </c>
      <c r="O144" s="12">
        <f t="shared" si="110"/>
        <v>70</v>
      </c>
      <c r="P144" s="3369" t="s">
        <v>133</v>
      </c>
      <c r="Q144" s="3369"/>
      <c r="R144" s="3369"/>
    </row>
    <row r="145" spans="1:18" ht="30" customHeight="1" thickBot="1" x14ac:dyDescent="0.3">
      <c r="A145" s="3225" t="s">
        <v>92</v>
      </c>
      <c r="B145" s="3225"/>
      <c r="C145" s="3225"/>
      <c r="D145" s="12">
        <f>SUM(D144,D140)</f>
        <v>0</v>
      </c>
      <c r="E145" s="12">
        <f t="shared" ref="E145:L145" si="111">SUM(E144,E140)</f>
        <v>0</v>
      </c>
      <c r="F145" s="12">
        <f t="shared" si="111"/>
        <v>0</v>
      </c>
      <c r="G145" s="12">
        <f t="shared" si="111"/>
        <v>56</v>
      </c>
      <c r="H145" s="12">
        <f t="shared" si="111"/>
        <v>45</v>
      </c>
      <c r="I145" s="12">
        <f t="shared" si="111"/>
        <v>101</v>
      </c>
      <c r="J145" s="12">
        <f t="shared" si="111"/>
        <v>39</v>
      </c>
      <c r="K145" s="12">
        <f t="shared" si="111"/>
        <v>15</v>
      </c>
      <c r="L145" s="12">
        <f t="shared" si="111"/>
        <v>54</v>
      </c>
      <c r="M145" s="2531">
        <f t="shared" ref="M145:O145" si="112">SUM(M144,M140)</f>
        <v>95</v>
      </c>
      <c r="N145" s="2531">
        <f t="shared" si="112"/>
        <v>60</v>
      </c>
      <c r="O145" s="12">
        <f t="shared" si="112"/>
        <v>155</v>
      </c>
      <c r="P145" s="3361" t="s">
        <v>130</v>
      </c>
      <c r="Q145" s="3361"/>
      <c r="R145" s="3361"/>
    </row>
    <row r="146" spans="1:18" ht="30" customHeight="1" thickBot="1" x14ac:dyDescent="0.3">
      <c r="A146" s="3443" t="s">
        <v>42</v>
      </c>
      <c r="B146" s="3443"/>
      <c r="C146" s="3443"/>
      <c r="D146" s="2619">
        <f>SUM(D19,D20,D28,D49,D64,D78,D81,D91,D98,D112,D113,D117,D124,D127,D136,D145)</f>
        <v>37</v>
      </c>
      <c r="E146" s="2619">
        <f t="shared" ref="E146:O146" si="113">SUM(E19,E20,E28,E49,E64,E78,E81,E91,E98,E112,E113,E117,E124,E127,E136,E145)</f>
        <v>60</v>
      </c>
      <c r="F146" s="2619">
        <f t="shared" si="113"/>
        <v>97</v>
      </c>
      <c r="G146" s="2619">
        <f t="shared" si="113"/>
        <v>712</v>
      </c>
      <c r="H146" s="2619">
        <f t="shared" si="113"/>
        <v>932</v>
      </c>
      <c r="I146" s="2619">
        <f t="shared" si="113"/>
        <v>1644</v>
      </c>
      <c r="J146" s="2619">
        <f t="shared" si="113"/>
        <v>617</v>
      </c>
      <c r="K146" s="2619">
        <f t="shared" si="113"/>
        <v>374</v>
      </c>
      <c r="L146" s="2619">
        <f t="shared" si="113"/>
        <v>991</v>
      </c>
      <c r="M146" s="2619">
        <f t="shared" si="113"/>
        <v>1366</v>
      </c>
      <c r="N146" s="2619">
        <f t="shared" si="113"/>
        <v>1366</v>
      </c>
      <c r="O146" s="2619">
        <f t="shared" si="113"/>
        <v>2732</v>
      </c>
      <c r="P146" s="3259" t="s">
        <v>147</v>
      </c>
      <c r="Q146" s="3259"/>
      <c r="R146" s="3259"/>
    </row>
    <row r="147" spans="1:18" ht="15" customHeight="1" thickTop="1" x14ac:dyDescent="0.25">
      <c r="A147" s="135"/>
      <c r="B147" s="135"/>
      <c r="C147" s="135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7"/>
      <c r="Q147" s="131"/>
      <c r="R147" s="131"/>
    </row>
  </sheetData>
  <mergeCells count="178">
    <mergeCell ref="B51:B52"/>
    <mergeCell ref="B53:C53"/>
    <mergeCell ref="P53:Q53"/>
    <mergeCell ref="B54:B55"/>
    <mergeCell ref="Q54:Q55"/>
    <mergeCell ref="B56:C56"/>
    <mergeCell ref="P56:Q56"/>
    <mergeCell ref="Q67:R67"/>
    <mergeCell ref="Q82:Q84"/>
    <mergeCell ref="B63:C63"/>
    <mergeCell ref="Q57:Q58"/>
    <mergeCell ref="B59:C59"/>
    <mergeCell ref="P59:Q59"/>
    <mergeCell ref="B57:B58"/>
    <mergeCell ref="B61:B62"/>
    <mergeCell ref="Q61:Q62"/>
    <mergeCell ref="P68:P71"/>
    <mergeCell ref="Q68:Q71"/>
    <mergeCell ref="R68:R71"/>
    <mergeCell ref="A102:B102"/>
    <mergeCell ref="J104:L104"/>
    <mergeCell ref="A49:C49"/>
    <mergeCell ref="Q51:Q52"/>
    <mergeCell ref="A42:A48"/>
    <mergeCell ref="R42:R48"/>
    <mergeCell ref="A68:A71"/>
    <mergeCell ref="B68:B71"/>
    <mergeCell ref="C68:C71"/>
    <mergeCell ref="D68:F68"/>
    <mergeCell ref="G68:I68"/>
    <mergeCell ref="J68:L68"/>
    <mergeCell ref="M68:O68"/>
    <mergeCell ref="R50:R62"/>
    <mergeCell ref="D69:F69"/>
    <mergeCell ref="G69:I69"/>
    <mergeCell ref="J69:L69"/>
    <mergeCell ref="M69:O69"/>
    <mergeCell ref="P49:R49"/>
    <mergeCell ref="P63:Q63"/>
    <mergeCell ref="A50:A62"/>
    <mergeCell ref="A64:C64"/>
    <mergeCell ref="P64:R64"/>
    <mergeCell ref="A67:B67"/>
    <mergeCell ref="A98:C98"/>
    <mergeCell ref="P78:R78"/>
    <mergeCell ref="R72:R77"/>
    <mergeCell ref="A72:A77"/>
    <mergeCell ref="A78:C78"/>
    <mergeCell ref="Q114:Q115"/>
    <mergeCell ref="R114:R116"/>
    <mergeCell ref="B116:C116"/>
    <mergeCell ref="P116:Q116"/>
    <mergeCell ref="B82:B84"/>
    <mergeCell ref="P103:P106"/>
    <mergeCell ref="Q103:Q106"/>
    <mergeCell ref="R82:R89"/>
    <mergeCell ref="P98:R98"/>
    <mergeCell ref="Q102:R102"/>
    <mergeCell ref="B103:B106"/>
    <mergeCell ref="B90:C90"/>
    <mergeCell ref="P90:Q90"/>
    <mergeCell ref="B85:C85"/>
    <mergeCell ref="P85:Q85"/>
    <mergeCell ref="C103:C106"/>
    <mergeCell ref="D103:F103"/>
    <mergeCell ref="G103:I103"/>
    <mergeCell ref="J103:L103"/>
    <mergeCell ref="A91:C91"/>
    <mergeCell ref="P91:R91"/>
    <mergeCell ref="A92:A97"/>
    <mergeCell ref="R92:R97"/>
    <mergeCell ref="R79:R80"/>
    <mergeCell ref="P81:R81"/>
    <mergeCell ref="A79:A80"/>
    <mergeCell ref="A81:C81"/>
    <mergeCell ref="A82:A89"/>
    <mergeCell ref="B24:C24"/>
    <mergeCell ref="P24:Q24"/>
    <mergeCell ref="Q37:R37"/>
    <mergeCell ref="A38:A41"/>
    <mergeCell ref="B38:B41"/>
    <mergeCell ref="C38:C41"/>
    <mergeCell ref="D38:F38"/>
    <mergeCell ref="G38:I38"/>
    <mergeCell ref="A37:B37"/>
    <mergeCell ref="J38:L38"/>
    <mergeCell ref="B8:B9"/>
    <mergeCell ref="Q8:Q9"/>
    <mergeCell ref="B10:C10"/>
    <mergeCell ref="P10:Q10"/>
    <mergeCell ref="D39:F39"/>
    <mergeCell ref="G39:I39"/>
    <mergeCell ref="J39:L39"/>
    <mergeCell ref="M39:O39"/>
    <mergeCell ref="A28:C28"/>
    <mergeCell ref="P28:R28"/>
    <mergeCell ref="B21:B23"/>
    <mergeCell ref="A21:A27"/>
    <mergeCell ref="R21:R27"/>
    <mergeCell ref="Q21:Q23"/>
    <mergeCell ref="A8:A18"/>
    <mergeCell ref="R8:R18"/>
    <mergeCell ref="M38:O38"/>
    <mergeCell ref="P38:P41"/>
    <mergeCell ref="Q38:Q41"/>
    <mergeCell ref="R38:R41"/>
    <mergeCell ref="B15:B16"/>
    <mergeCell ref="Q15:Q16"/>
    <mergeCell ref="A19:C19"/>
    <mergeCell ref="P19:R19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46:C146"/>
    <mergeCell ref="P146:R146"/>
    <mergeCell ref="B141:B143"/>
    <mergeCell ref="Q141:Q143"/>
    <mergeCell ref="B144:C144"/>
    <mergeCell ref="P144:Q144"/>
    <mergeCell ref="A145:C145"/>
    <mergeCell ref="P145:R145"/>
    <mergeCell ref="A125:A126"/>
    <mergeCell ref="R125:R126"/>
    <mergeCell ref="A127:C127"/>
    <mergeCell ref="P127:R127"/>
    <mergeCell ref="A137:A144"/>
    <mergeCell ref="B137:B139"/>
    <mergeCell ref="Q137:Q139"/>
    <mergeCell ref="R137:R144"/>
    <mergeCell ref="A131:B131"/>
    <mergeCell ref="Q131:R131"/>
    <mergeCell ref="B140:C140"/>
    <mergeCell ref="P140:Q140"/>
    <mergeCell ref="R132:R135"/>
    <mergeCell ref="D133:F133"/>
    <mergeCell ref="G133:I133"/>
    <mergeCell ref="J133:L133"/>
    <mergeCell ref="R103:R106"/>
    <mergeCell ref="D104:F104"/>
    <mergeCell ref="G104:I104"/>
    <mergeCell ref="A117:C117"/>
    <mergeCell ref="P117:R117"/>
    <mergeCell ref="A118:A123"/>
    <mergeCell ref="R118:R123"/>
    <mergeCell ref="A107:A110"/>
    <mergeCell ref="R107:R110"/>
    <mergeCell ref="A112:C112"/>
    <mergeCell ref="P112:R112"/>
    <mergeCell ref="M104:O104"/>
    <mergeCell ref="A103:A106"/>
    <mergeCell ref="M103:O103"/>
    <mergeCell ref="A132:A135"/>
    <mergeCell ref="B132:B135"/>
    <mergeCell ref="C132:C135"/>
    <mergeCell ref="D132:F132"/>
    <mergeCell ref="G132:I132"/>
    <mergeCell ref="J132:L132"/>
    <mergeCell ref="M132:O132"/>
    <mergeCell ref="P132:P135"/>
    <mergeCell ref="A114:A116"/>
    <mergeCell ref="A124:C124"/>
    <mergeCell ref="P124:R124"/>
    <mergeCell ref="Q132:Q135"/>
    <mergeCell ref="M133:O133"/>
  </mergeCells>
  <printOptions horizontalCentered="1"/>
  <pageMargins left="0.643700787" right="0.643700787" top="0.78740157480314998" bottom="0.643700787" header="0.78740157480314998" footer="0.643700787"/>
  <pageSetup paperSize="9" scale="70" firstPageNumber="159" orientation="landscape" useFirstPageNumber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8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3131" t="s">
        <v>1694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  <row r="18" spans="1:13" ht="60" x14ac:dyDescent="0.8">
      <c r="A18" s="81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5:M16"/>
  <sheetViews>
    <sheetView rightToLeft="1" view="pageBreakPreview" zoomScaleSheetLayoutView="100" workbookViewId="0">
      <selection activeCell="D34" sqref="D34:D35"/>
    </sheetView>
  </sheetViews>
  <sheetFormatPr defaultRowHeight="12.75" x14ac:dyDescent="0.2"/>
  <sheetData>
    <row r="5" spans="1:13" s="807" customFormat="1" x14ac:dyDescent="0.2"/>
    <row r="6" spans="1:13" s="807" customFormat="1" x14ac:dyDescent="0.2"/>
    <row r="16" spans="1:13" ht="60" x14ac:dyDescent="0.8">
      <c r="A16" s="2814" t="s">
        <v>1687</v>
      </c>
      <c r="B16" s="2814"/>
      <c r="C16" s="2814"/>
      <c r="D16" s="2814"/>
      <c r="E16" s="2814"/>
      <c r="F16" s="2814"/>
      <c r="G16" s="2814"/>
      <c r="H16" s="2814"/>
      <c r="I16" s="2814"/>
      <c r="J16" s="2814"/>
      <c r="K16" s="2814"/>
      <c r="L16" s="2814"/>
      <c r="M16" s="2814"/>
    </row>
  </sheetData>
  <mergeCells count="1">
    <mergeCell ref="A16:M16"/>
  </mergeCells>
  <printOptions horizontalCentered="1"/>
  <pageMargins left="0.95" right="0.95" top="1" bottom="1" header="1.05" footer="1.05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201"/>
  <sheetViews>
    <sheetView rightToLeft="1" view="pageBreakPreview" topLeftCell="A13" zoomScale="90" zoomScaleNormal="75" zoomScaleSheetLayoutView="90" workbookViewId="0">
      <selection activeCell="B6" sqref="B6:D6"/>
    </sheetView>
  </sheetViews>
  <sheetFormatPr defaultColWidth="10.28515625" defaultRowHeight="12.75" x14ac:dyDescent="0.2"/>
  <cols>
    <col min="1" max="1" width="29.5703125" style="23" customWidth="1"/>
    <col min="2" max="2" width="8.28515625" style="23" customWidth="1"/>
    <col min="3" max="3" width="8.85546875" style="23" customWidth="1"/>
    <col min="4" max="5" width="8.28515625" style="23" customWidth="1"/>
    <col min="6" max="6" width="8.7109375" style="23" customWidth="1"/>
    <col min="7" max="8" width="8.28515625" style="23" customWidth="1"/>
    <col min="9" max="9" width="9.28515625" style="23" customWidth="1"/>
    <col min="10" max="10" width="8.28515625" style="23" customWidth="1"/>
    <col min="11" max="11" width="8.28515625" style="422" customWidth="1"/>
    <col min="12" max="12" width="9.28515625" style="422" customWidth="1"/>
    <col min="13" max="13" width="8.28515625" style="422" customWidth="1"/>
    <col min="14" max="14" width="44.5703125" style="23" customWidth="1"/>
    <col min="15" max="16384" width="10.28515625" style="23"/>
  </cols>
  <sheetData>
    <row r="1" spans="1:15" ht="24" customHeight="1" x14ac:dyDescent="0.2">
      <c r="A1" s="3165" t="s">
        <v>2450</v>
      </c>
      <c r="B1" s="3165"/>
      <c r="C1" s="3165"/>
      <c r="D1" s="3165"/>
      <c r="E1" s="3165"/>
      <c r="F1" s="3165"/>
      <c r="G1" s="3165"/>
      <c r="H1" s="3165"/>
      <c r="I1" s="3165"/>
      <c r="J1" s="3165"/>
      <c r="K1" s="3165"/>
      <c r="L1" s="3165"/>
      <c r="M1" s="3165"/>
      <c r="N1" s="3165"/>
    </row>
    <row r="2" spans="1:15" ht="41.25" customHeight="1" x14ac:dyDescent="0.2">
      <c r="A2" s="3102" t="s">
        <v>2451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</row>
    <row r="3" spans="1:15" ht="24" customHeight="1" thickBot="1" x14ac:dyDescent="0.25">
      <c r="A3" s="31" t="s">
        <v>2747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796" t="s">
        <v>2156</v>
      </c>
    </row>
    <row r="4" spans="1:15" ht="23.25" customHeight="1" thickTop="1" x14ac:dyDescent="0.2">
      <c r="A4" s="3447" t="s">
        <v>32</v>
      </c>
      <c r="B4" s="3169" t="s">
        <v>33</v>
      </c>
      <c r="C4" s="3169"/>
      <c r="D4" s="3169"/>
      <c r="E4" s="3169" t="s">
        <v>1</v>
      </c>
      <c r="F4" s="3169"/>
      <c r="G4" s="3169"/>
      <c r="H4" s="3169" t="s">
        <v>2</v>
      </c>
      <c r="I4" s="3169"/>
      <c r="J4" s="3169"/>
      <c r="K4" s="3194" t="s">
        <v>31</v>
      </c>
      <c r="L4" s="3194"/>
      <c r="M4" s="3194"/>
      <c r="N4" s="3450" t="s">
        <v>98</v>
      </c>
    </row>
    <row r="5" spans="1:15" s="413" customFormat="1" ht="24" customHeight="1" x14ac:dyDescent="0.25">
      <c r="A5" s="3448"/>
      <c r="B5" s="2969" t="s">
        <v>94</v>
      </c>
      <c r="C5" s="2969"/>
      <c r="D5" s="2969"/>
      <c r="E5" s="2969" t="s">
        <v>95</v>
      </c>
      <c r="F5" s="2969"/>
      <c r="G5" s="2969"/>
      <c r="H5" s="3171" t="s">
        <v>96</v>
      </c>
      <c r="I5" s="3171"/>
      <c r="J5" s="3171"/>
      <c r="K5" s="2827" t="s">
        <v>116</v>
      </c>
      <c r="L5" s="2827"/>
      <c r="M5" s="2827"/>
      <c r="N5" s="3451"/>
    </row>
    <row r="6" spans="1:15" ht="18.75" customHeight="1" x14ac:dyDescent="0.2">
      <c r="A6" s="3448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451"/>
    </row>
    <row r="7" spans="1:15" ht="20.25" customHeight="1" thickBot="1" x14ac:dyDescent="0.25">
      <c r="A7" s="3449"/>
      <c r="B7" s="20" t="s">
        <v>181</v>
      </c>
      <c r="C7" s="20" t="s">
        <v>182</v>
      </c>
      <c r="D7" s="20" t="s">
        <v>183</v>
      </c>
      <c r="E7" s="20" t="s">
        <v>181</v>
      </c>
      <c r="F7" s="20" t="s">
        <v>182</v>
      </c>
      <c r="G7" s="20" t="s">
        <v>183</v>
      </c>
      <c r="H7" s="20" t="s">
        <v>181</v>
      </c>
      <c r="I7" s="20" t="s">
        <v>182</v>
      </c>
      <c r="J7" s="20" t="s">
        <v>183</v>
      </c>
      <c r="K7" s="20" t="s">
        <v>181</v>
      </c>
      <c r="L7" s="20" t="s">
        <v>182</v>
      </c>
      <c r="M7" s="20" t="s">
        <v>183</v>
      </c>
      <c r="N7" s="3452"/>
    </row>
    <row r="8" spans="1:15" s="300" customFormat="1" ht="22.5" customHeight="1" x14ac:dyDescent="0.2">
      <c r="A8" s="414" t="s">
        <v>34</v>
      </c>
      <c r="B8" s="414">
        <v>5</v>
      </c>
      <c r="C8" s="414">
        <v>12</v>
      </c>
      <c r="D8" s="427">
        <v>17</v>
      </c>
      <c r="E8" s="414">
        <v>6</v>
      </c>
      <c r="F8" s="414">
        <v>20</v>
      </c>
      <c r="G8" s="414">
        <v>26</v>
      </c>
      <c r="H8" s="414">
        <v>6</v>
      </c>
      <c r="I8" s="414">
        <v>9</v>
      </c>
      <c r="J8" s="414">
        <v>15</v>
      </c>
      <c r="K8" s="427">
        <f t="shared" ref="K8:M25" si="0">SUM(H8,E8,B8)</f>
        <v>17</v>
      </c>
      <c r="L8" s="414">
        <f t="shared" si="0"/>
        <v>41</v>
      </c>
      <c r="M8" s="427">
        <f t="shared" si="0"/>
        <v>58</v>
      </c>
      <c r="N8" s="415" t="s">
        <v>1165</v>
      </c>
      <c r="O8" s="372"/>
    </row>
    <row r="9" spans="1:15" s="300" customFormat="1" ht="22.5" customHeight="1" x14ac:dyDescent="0.2">
      <c r="A9" s="416" t="s">
        <v>429</v>
      </c>
      <c r="B9" s="2400">
        <v>0</v>
      </c>
      <c r="C9" s="2400">
        <v>0</v>
      </c>
      <c r="D9" s="2400">
        <v>0</v>
      </c>
      <c r="E9" s="2400">
        <v>3</v>
      </c>
      <c r="F9" s="2400">
        <v>8</v>
      </c>
      <c r="G9" s="2400">
        <v>11</v>
      </c>
      <c r="H9" s="2400">
        <v>0</v>
      </c>
      <c r="I9" s="2400">
        <v>0</v>
      </c>
      <c r="J9" s="2400">
        <v>0</v>
      </c>
      <c r="K9" s="2400">
        <f t="shared" si="0"/>
        <v>3</v>
      </c>
      <c r="L9" s="2400">
        <f t="shared" si="0"/>
        <v>8</v>
      </c>
      <c r="M9" s="2400">
        <f t="shared" si="0"/>
        <v>11</v>
      </c>
      <c r="N9" s="105" t="s">
        <v>1166</v>
      </c>
      <c r="O9" s="372"/>
    </row>
    <row r="10" spans="1:15" s="300" customFormat="1" ht="22.5" customHeight="1" x14ac:dyDescent="0.2">
      <c r="A10" s="416" t="s">
        <v>431</v>
      </c>
      <c r="B10" s="2400">
        <v>0</v>
      </c>
      <c r="C10" s="2400">
        <v>0</v>
      </c>
      <c r="D10" s="2400">
        <v>0</v>
      </c>
      <c r="E10" s="2400">
        <v>10</v>
      </c>
      <c r="F10" s="2400">
        <v>10</v>
      </c>
      <c r="G10" s="2400">
        <v>20</v>
      </c>
      <c r="H10" s="2400">
        <v>0</v>
      </c>
      <c r="I10" s="2400">
        <v>0</v>
      </c>
      <c r="J10" s="2400">
        <v>0</v>
      </c>
      <c r="K10" s="2400">
        <f t="shared" si="0"/>
        <v>10</v>
      </c>
      <c r="L10" s="2400">
        <f t="shared" si="0"/>
        <v>10</v>
      </c>
      <c r="M10" s="2400">
        <f t="shared" si="0"/>
        <v>20</v>
      </c>
      <c r="N10" s="105" t="s">
        <v>432</v>
      </c>
      <c r="O10" s="372"/>
    </row>
    <row r="11" spans="1:15" s="300" customFormat="1" ht="22.5" customHeight="1" x14ac:dyDescent="0.2">
      <c r="A11" s="416" t="s">
        <v>35</v>
      </c>
      <c r="B11" s="2400">
        <v>2</v>
      </c>
      <c r="C11" s="2400">
        <v>5</v>
      </c>
      <c r="D11" s="2400">
        <v>7</v>
      </c>
      <c r="E11" s="2400">
        <v>29</v>
      </c>
      <c r="F11" s="2400">
        <v>27</v>
      </c>
      <c r="G11" s="2400">
        <v>56</v>
      </c>
      <c r="H11" s="2400">
        <v>0</v>
      </c>
      <c r="I11" s="2400">
        <v>0</v>
      </c>
      <c r="J11" s="2400">
        <v>0</v>
      </c>
      <c r="K11" s="2400">
        <f t="shared" si="0"/>
        <v>31</v>
      </c>
      <c r="L11" s="2400">
        <f t="shared" si="0"/>
        <v>32</v>
      </c>
      <c r="M11" s="2400">
        <f t="shared" si="0"/>
        <v>63</v>
      </c>
      <c r="N11" s="417" t="s">
        <v>100</v>
      </c>
      <c r="O11" s="372"/>
    </row>
    <row r="12" spans="1:15" s="300" customFormat="1" ht="22.5" customHeight="1" x14ac:dyDescent="0.2">
      <c r="A12" s="932" t="s">
        <v>1776</v>
      </c>
      <c r="B12" s="2400">
        <v>3</v>
      </c>
      <c r="C12" s="2400">
        <v>6</v>
      </c>
      <c r="D12" s="2400">
        <v>9</v>
      </c>
      <c r="E12" s="2400">
        <v>0</v>
      </c>
      <c r="F12" s="2400">
        <v>0</v>
      </c>
      <c r="G12" s="2400">
        <v>0</v>
      </c>
      <c r="H12" s="2400">
        <v>0</v>
      </c>
      <c r="I12" s="2400">
        <v>0</v>
      </c>
      <c r="J12" s="2400">
        <v>0</v>
      </c>
      <c r="K12" s="2400">
        <f t="shared" ref="K12" si="1">SUM(H12,E12,B12)</f>
        <v>3</v>
      </c>
      <c r="L12" s="2400">
        <f t="shared" ref="L12" si="2">SUM(I12,F12,C12)</f>
        <v>6</v>
      </c>
      <c r="M12" s="2400">
        <f t="shared" ref="M12" si="3">SUM(J12,G12,D12)</f>
        <v>9</v>
      </c>
      <c r="N12" s="53" t="s">
        <v>1968</v>
      </c>
      <c r="O12" s="372"/>
    </row>
    <row r="13" spans="1:15" s="300" customFormat="1" ht="22.5" customHeight="1" x14ac:dyDescent="0.2">
      <c r="A13" s="416" t="s">
        <v>36</v>
      </c>
      <c r="B13" s="2400">
        <v>0</v>
      </c>
      <c r="C13" s="2400">
        <v>0</v>
      </c>
      <c r="D13" s="2400">
        <v>0</v>
      </c>
      <c r="E13" s="2400">
        <v>43</v>
      </c>
      <c r="F13" s="2400">
        <v>23</v>
      </c>
      <c r="G13" s="2400">
        <v>66</v>
      </c>
      <c r="H13" s="2400">
        <v>4</v>
      </c>
      <c r="I13" s="2400">
        <v>11</v>
      </c>
      <c r="J13" s="2400">
        <v>15</v>
      </c>
      <c r="K13" s="2400">
        <f t="shared" si="0"/>
        <v>47</v>
      </c>
      <c r="L13" s="2400">
        <f t="shared" si="0"/>
        <v>34</v>
      </c>
      <c r="M13" s="2400">
        <f t="shared" si="0"/>
        <v>81</v>
      </c>
      <c r="N13" s="417" t="s">
        <v>123</v>
      </c>
      <c r="O13" s="372"/>
    </row>
    <row r="14" spans="1:15" s="300" customFormat="1" ht="22.5" customHeight="1" x14ac:dyDescent="0.2">
      <c r="A14" s="416" t="s">
        <v>334</v>
      </c>
      <c r="B14" s="2400">
        <v>2</v>
      </c>
      <c r="C14" s="2400">
        <v>3</v>
      </c>
      <c r="D14" s="2400">
        <v>5</v>
      </c>
      <c r="E14" s="2400">
        <v>7</v>
      </c>
      <c r="F14" s="2400">
        <v>10</v>
      </c>
      <c r="G14" s="2400">
        <v>17</v>
      </c>
      <c r="H14" s="2400">
        <v>0</v>
      </c>
      <c r="I14" s="2400">
        <v>0</v>
      </c>
      <c r="J14" s="2400">
        <v>0</v>
      </c>
      <c r="K14" s="2400">
        <f t="shared" si="0"/>
        <v>9</v>
      </c>
      <c r="L14" s="2400">
        <f t="shared" si="0"/>
        <v>13</v>
      </c>
      <c r="M14" s="2400">
        <f t="shared" si="0"/>
        <v>22</v>
      </c>
      <c r="N14" s="767" t="s">
        <v>1657</v>
      </c>
      <c r="O14" s="372"/>
    </row>
    <row r="15" spans="1:15" s="300" customFormat="1" ht="22.5" customHeight="1" x14ac:dyDescent="0.2">
      <c r="A15" s="416" t="s">
        <v>37</v>
      </c>
      <c r="B15" s="2400">
        <v>0</v>
      </c>
      <c r="C15" s="2400">
        <v>0</v>
      </c>
      <c r="D15" s="2400">
        <v>0</v>
      </c>
      <c r="E15" s="2400">
        <v>40</v>
      </c>
      <c r="F15" s="2400">
        <v>51</v>
      </c>
      <c r="G15" s="2400">
        <v>91</v>
      </c>
      <c r="H15" s="2400">
        <v>14</v>
      </c>
      <c r="I15" s="2400">
        <v>17</v>
      </c>
      <c r="J15" s="2400">
        <v>31</v>
      </c>
      <c r="K15" s="2400">
        <f t="shared" si="0"/>
        <v>54</v>
      </c>
      <c r="L15" s="2400">
        <f t="shared" si="0"/>
        <v>68</v>
      </c>
      <c r="M15" s="2400">
        <f t="shared" si="0"/>
        <v>122</v>
      </c>
      <c r="N15" s="767" t="s">
        <v>125</v>
      </c>
      <c r="O15" s="372"/>
    </row>
    <row r="16" spans="1:15" s="300" customFormat="1" ht="22.5" customHeight="1" x14ac:dyDescent="0.2">
      <c r="A16" s="416" t="s">
        <v>234</v>
      </c>
      <c r="B16" s="2400">
        <v>5</v>
      </c>
      <c r="C16" s="2400">
        <v>3</v>
      </c>
      <c r="D16" s="2400">
        <v>8</v>
      </c>
      <c r="E16" s="2400">
        <v>12</v>
      </c>
      <c r="F16" s="2400">
        <v>19</v>
      </c>
      <c r="G16" s="2400">
        <v>31</v>
      </c>
      <c r="H16" s="2400">
        <v>9</v>
      </c>
      <c r="I16" s="2400">
        <v>5</v>
      </c>
      <c r="J16" s="2400">
        <v>14</v>
      </c>
      <c r="K16" s="2400">
        <f t="shared" si="0"/>
        <v>26</v>
      </c>
      <c r="L16" s="2400">
        <f t="shared" si="0"/>
        <v>27</v>
      </c>
      <c r="M16" s="2400">
        <f t="shared" si="0"/>
        <v>53</v>
      </c>
      <c r="N16" s="105" t="s">
        <v>1167</v>
      </c>
      <c r="O16" s="372"/>
    </row>
    <row r="17" spans="1:15" s="300" customFormat="1" ht="22.5" customHeight="1" x14ac:dyDescent="0.2">
      <c r="A17" s="416" t="s">
        <v>38</v>
      </c>
      <c r="B17" s="2400">
        <v>59</v>
      </c>
      <c r="C17" s="2400">
        <v>19</v>
      </c>
      <c r="D17" s="2400">
        <v>78</v>
      </c>
      <c r="E17" s="2400">
        <v>86</v>
      </c>
      <c r="F17" s="2400">
        <v>30</v>
      </c>
      <c r="G17" s="2400">
        <v>116</v>
      </c>
      <c r="H17" s="2400">
        <v>8</v>
      </c>
      <c r="I17" s="2400">
        <v>8</v>
      </c>
      <c r="J17" s="2400">
        <v>16</v>
      </c>
      <c r="K17" s="2400">
        <f t="shared" si="0"/>
        <v>153</v>
      </c>
      <c r="L17" s="2400">
        <f t="shared" si="0"/>
        <v>57</v>
      </c>
      <c r="M17" s="2400">
        <f t="shared" si="0"/>
        <v>210</v>
      </c>
      <c r="N17" s="53" t="s">
        <v>160</v>
      </c>
      <c r="O17" s="372"/>
    </row>
    <row r="18" spans="1:15" s="300" customFormat="1" ht="22.5" customHeight="1" x14ac:dyDescent="0.2">
      <c r="A18" s="416" t="s">
        <v>242</v>
      </c>
      <c r="B18" s="2400">
        <v>0</v>
      </c>
      <c r="C18" s="2400">
        <v>0</v>
      </c>
      <c r="D18" s="2400">
        <v>0</v>
      </c>
      <c r="E18" s="2400">
        <v>4</v>
      </c>
      <c r="F18" s="2400">
        <v>7</v>
      </c>
      <c r="G18" s="2400">
        <v>11</v>
      </c>
      <c r="H18" s="2400">
        <v>0</v>
      </c>
      <c r="I18" s="2400">
        <v>0</v>
      </c>
      <c r="J18" s="2400">
        <v>0</v>
      </c>
      <c r="K18" s="2400">
        <f t="shared" si="0"/>
        <v>4</v>
      </c>
      <c r="L18" s="2400">
        <f t="shared" si="0"/>
        <v>7</v>
      </c>
      <c r="M18" s="2400">
        <f t="shared" si="0"/>
        <v>11</v>
      </c>
      <c r="N18" s="417" t="s">
        <v>232</v>
      </c>
      <c r="O18" s="372"/>
    </row>
    <row r="19" spans="1:15" s="300" customFormat="1" ht="22.5" customHeight="1" x14ac:dyDescent="0.2">
      <c r="A19" s="416" t="s">
        <v>255</v>
      </c>
      <c r="B19" s="2400">
        <v>0</v>
      </c>
      <c r="C19" s="2400">
        <v>0</v>
      </c>
      <c r="D19" s="2400">
        <v>0</v>
      </c>
      <c r="E19" s="2400">
        <v>21</v>
      </c>
      <c r="F19" s="2400">
        <v>14</v>
      </c>
      <c r="G19" s="2400">
        <v>35</v>
      </c>
      <c r="H19" s="2400">
        <v>0</v>
      </c>
      <c r="I19" s="2400">
        <v>0</v>
      </c>
      <c r="J19" s="2400">
        <v>0</v>
      </c>
      <c r="K19" s="2400">
        <f t="shared" si="0"/>
        <v>21</v>
      </c>
      <c r="L19" s="2400">
        <f t="shared" si="0"/>
        <v>14</v>
      </c>
      <c r="M19" s="2400">
        <f t="shared" si="0"/>
        <v>35</v>
      </c>
      <c r="N19" s="105" t="s">
        <v>254</v>
      </c>
      <c r="O19" s="372"/>
    </row>
    <row r="20" spans="1:15" s="300" customFormat="1" ht="22.5" customHeight="1" x14ac:dyDescent="0.2">
      <c r="A20" s="416" t="s">
        <v>288</v>
      </c>
      <c r="B20" s="2400">
        <v>0</v>
      </c>
      <c r="C20" s="2400">
        <v>0</v>
      </c>
      <c r="D20" s="2400">
        <v>0</v>
      </c>
      <c r="E20" s="2400">
        <v>27</v>
      </c>
      <c r="F20" s="2400">
        <v>89</v>
      </c>
      <c r="G20" s="2400">
        <v>116</v>
      </c>
      <c r="H20" s="2400">
        <v>33</v>
      </c>
      <c r="I20" s="2400">
        <v>37</v>
      </c>
      <c r="J20" s="2400">
        <v>70</v>
      </c>
      <c r="K20" s="2400">
        <f t="shared" si="0"/>
        <v>60</v>
      </c>
      <c r="L20" s="2400">
        <f t="shared" si="0"/>
        <v>126</v>
      </c>
      <c r="M20" s="2400">
        <f t="shared" si="0"/>
        <v>186</v>
      </c>
      <c r="N20" s="417" t="s">
        <v>289</v>
      </c>
      <c r="O20" s="372"/>
    </row>
    <row r="21" spans="1:15" s="300" customFormat="1" ht="22.5" customHeight="1" x14ac:dyDescent="0.2">
      <c r="A21" s="416" t="s">
        <v>39</v>
      </c>
      <c r="B21" s="2400">
        <v>0</v>
      </c>
      <c r="C21" s="2400">
        <v>0</v>
      </c>
      <c r="D21" s="2400">
        <v>0</v>
      </c>
      <c r="E21" s="2400">
        <v>43</v>
      </c>
      <c r="F21" s="2400">
        <v>27</v>
      </c>
      <c r="G21" s="2400">
        <v>70</v>
      </c>
      <c r="H21" s="2400">
        <v>20</v>
      </c>
      <c r="I21" s="2400">
        <v>10</v>
      </c>
      <c r="J21" s="2400">
        <v>30</v>
      </c>
      <c r="K21" s="2400">
        <f t="shared" si="0"/>
        <v>63</v>
      </c>
      <c r="L21" s="2400">
        <f t="shared" si="0"/>
        <v>37</v>
      </c>
      <c r="M21" s="2400">
        <f t="shared" si="0"/>
        <v>100</v>
      </c>
      <c r="N21" s="417" t="s">
        <v>442</v>
      </c>
      <c r="O21" s="372"/>
    </row>
    <row r="22" spans="1:15" s="300" customFormat="1" ht="22.5" customHeight="1" x14ac:dyDescent="0.2">
      <c r="A22" s="416" t="s">
        <v>40</v>
      </c>
      <c r="B22" s="2400">
        <v>0</v>
      </c>
      <c r="C22" s="2400">
        <v>0</v>
      </c>
      <c r="D22" s="2400">
        <v>0</v>
      </c>
      <c r="E22" s="2400">
        <v>26</v>
      </c>
      <c r="F22" s="2400">
        <v>10</v>
      </c>
      <c r="G22" s="2400">
        <v>36</v>
      </c>
      <c r="H22" s="2400">
        <v>4</v>
      </c>
      <c r="I22" s="2400">
        <v>3</v>
      </c>
      <c r="J22" s="2400">
        <v>7</v>
      </c>
      <c r="K22" s="2400">
        <f t="shared" si="0"/>
        <v>30</v>
      </c>
      <c r="L22" s="2400">
        <f t="shared" si="0"/>
        <v>13</v>
      </c>
      <c r="M22" s="2400">
        <f t="shared" si="0"/>
        <v>43</v>
      </c>
      <c r="N22" s="417" t="s">
        <v>124</v>
      </c>
      <c r="O22" s="372"/>
    </row>
    <row r="23" spans="1:15" s="300" customFormat="1" ht="22.5" customHeight="1" x14ac:dyDescent="0.2">
      <c r="A23" s="932" t="s">
        <v>449</v>
      </c>
      <c r="B23" s="2400">
        <v>4</v>
      </c>
      <c r="C23" s="2400">
        <v>1</v>
      </c>
      <c r="D23" s="2400">
        <v>5</v>
      </c>
      <c r="E23" s="2400">
        <v>9</v>
      </c>
      <c r="F23" s="2400">
        <v>8</v>
      </c>
      <c r="G23" s="2400">
        <v>17</v>
      </c>
      <c r="H23" s="2400">
        <v>0</v>
      </c>
      <c r="I23" s="2400">
        <v>0</v>
      </c>
      <c r="J23" s="2400">
        <v>0</v>
      </c>
      <c r="K23" s="2400">
        <f t="shared" ref="K23" si="4">SUM(H23,E23,B23)</f>
        <v>13</v>
      </c>
      <c r="L23" s="2400">
        <f t="shared" ref="L23" si="5">SUM(I23,F23,C23)</f>
        <v>9</v>
      </c>
      <c r="M23" s="2400">
        <f t="shared" ref="M23" si="6">SUM(J23,G23,D23)</f>
        <v>22</v>
      </c>
      <c r="N23" s="53" t="s">
        <v>991</v>
      </c>
      <c r="O23" s="372"/>
    </row>
    <row r="24" spans="1:15" s="300" customFormat="1" ht="22.5" customHeight="1" x14ac:dyDescent="0.2">
      <c r="A24" s="416" t="s">
        <v>201</v>
      </c>
      <c r="B24" s="2400">
        <v>0</v>
      </c>
      <c r="C24" s="2400">
        <v>0</v>
      </c>
      <c r="D24" s="2400">
        <v>0</v>
      </c>
      <c r="E24" s="2400">
        <v>61</v>
      </c>
      <c r="F24" s="2400">
        <v>2</v>
      </c>
      <c r="G24" s="2400">
        <v>63</v>
      </c>
      <c r="H24" s="2400">
        <v>0</v>
      </c>
      <c r="I24" s="2400">
        <v>0</v>
      </c>
      <c r="J24" s="2400">
        <v>0</v>
      </c>
      <c r="K24" s="2400">
        <f t="shared" si="0"/>
        <v>61</v>
      </c>
      <c r="L24" s="2400">
        <f t="shared" si="0"/>
        <v>2</v>
      </c>
      <c r="M24" s="2400">
        <f t="shared" si="0"/>
        <v>63</v>
      </c>
      <c r="N24" s="767" t="s">
        <v>1650</v>
      </c>
      <c r="O24" s="372"/>
    </row>
    <row r="25" spans="1:15" s="300" customFormat="1" ht="22.5" customHeight="1" thickBot="1" x14ac:dyDescent="0.25">
      <c r="A25" s="418" t="s">
        <v>1168</v>
      </c>
      <c r="B25" s="441">
        <v>0</v>
      </c>
      <c r="C25" s="441">
        <v>0</v>
      </c>
      <c r="D25" s="440">
        <v>0</v>
      </c>
      <c r="E25" s="441">
        <v>26</v>
      </c>
      <c r="F25" s="441">
        <v>19</v>
      </c>
      <c r="G25" s="441">
        <v>45</v>
      </c>
      <c r="H25" s="441">
        <v>27</v>
      </c>
      <c r="I25" s="441">
        <v>5</v>
      </c>
      <c r="J25" s="2400">
        <v>32</v>
      </c>
      <c r="K25" s="961">
        <f t="shared" si="0"/>
        <v>53</v>
      </c>
      <c r="L25" s="961">
        <f t="shared" si="0"/>
        <v>24</v>
      </c>
      <c r="M25" s="961">
        <f t="shared" si="0"/>
        <v>77</v>
      </c>
      <c r="N25" s="415" t="s">
        <v>1169</v>
      </c>
      <c r="O25" s="372"/>
    </row>
    <row r="26" spans="1:15" s="300" customFormat="1" ht="22.5" customHeight="1" thickBot="1" x14ac:dyDescent="0.25">
      <c r="A26" s="420" t="s">
        <v>87</v>
      </c>
      <c r="B26" s="102">
        <f>SUM(B8:B25)</f>
        <v>80</v>
      </c>
      <c r="C26" s="102">
        <f>SUM(C8:C25)</f>
        <v>49</v>
      </c>
      <c r="D26" s="102">
        <f>SUM(D8:D25)</f>
        <v>129</v>
      </c>
      <c r="E26" s="102">
        <f>SUM(E8:E25)</f>
        <v>453</v>
      </c>
      <c r="F26" s="102">
        <f t="shared" ref="F26:M26" si="7">SUM(F8:F25)</f>
        <v>374</v>
      </c>
      <c r="G26" s="102">
        <f t="shared" si="7"/>
        <v>827</v>
      </c>
      <c r="H26" s="102">
        <f>SUM(H8:H25)</f>
        <v>125</v>
      </c>
      <c r="I26" s="102">
        <f t="shared" si="7"/>
        <v>105</v>
      </c>
      <c r="J26" s="102">
        <f t="shared" si="7"/>
        <v>230</v>
      </c>
      <c r="K26" s="102">
        <f t="shared" si="7"/>
        <v>658</v>
      </c>
      <c r="L26" s="102">
        <f t="shared" si="7"/>
        <v>528</v>
      </c>
      <c r="M26" s="102">
        <f t="shared" si="7"/>
        <v>1186</v>
      </c>
      <c r="N26" s="421" t="s">
        <v>147</v>
      </c>
      <c r="O26" s="372"/>
    </row>
    <row r="27" spans="1:15" ht="13.5" thickTop="1" x14ac:dyDescent="0.2">
      <c r="K27" s="23"/>
      <c r="L27" s="23"/>
      <c r="M27" s="23"/>
      <c r="O27" s="52"/>
    </row>
    <row r="28" spans="1:15" x14ac:dyDescent="0.2">
      <c r="K28" s="23"/>
      <c r="L28" s="23"/>
      <c r="M28" s="23"/>
      <c r="O28" s="52"/>
    </row>
    <row r="29" spans="1:15" x14ac:dyDescent="0.2">
      <c r="K29" s="23"/>
      <c r="L29" s="23"/>
      <c r="M29" s="23"/>
    </row>
    <row r="30" spans="1:15" x14ac:dyDescent="0.2">
      <c r="K30" s="23"/>
      <c r="L30" s="23"/>
      <c r="M30" s="23"/>
    </row>
    <row r="31" spans="1:15" x14ac:dyDescent="0.2">
      <c r="K31" s="23"/>
      <c r="L31" s="23"/>
      <c r="M31" s="23"/>
    </row>
    <row r="32" spans="1:15" x14ac:dyDescent="0.2">
      <c r="K32" s="23"/>
      <c r="L32" s="23"/>
      <c r="M32" s="23"/>
    </row>
    <row r="33" spans="11:13" x14ac:dyDescent="0.2">
      <c r="K33" s="23"/>
      <c r="L33" s="23"/>
      <c r="M33" s="23"/>
    </row>
    <row r="34" spans="11:13" x14ac:dyDescent="0.2">
      <c r="K34" s="23"/>
      <c r="L34" s="23"/>
      <c r="M34" s="23"/>
    </row>
    <row r="35" spans="11:13" x14ac:dyDescent="0.2">
      <c r="K35" s="23"/>
      <c r="L35" s="23"/>
      <c r="M35" s="23"/>
    </row>
    <row r="36" spans="11:13" x14ac:dyDescent="0.2">
      <c r="K36" s="23"/>
      <c r="L36" s="23"/>
      <c r="M36" s="23"/>
    </row>
    <row r="37" spans="11:13" x14ac:dyDescent="0.2">
      <c r="K37" s="23"/>
      <c r="L37" s="23"/>
      <c r="M37" s="23"/>
    </row>
    <row r="38" spans="11:13" x14ac:dyDescent="0.2">
      <c r="K38" s="23"/>
      <c r="L38" s="23"/>
      <c r="M38" s="23"/>
    </row>
    <row r="39" spans="11:13" x14ac:dyDescent="0.2">
      <c r="K39" s="23"/>
      <c r="L39" s="23"/>
      <c r="M39" s="23"/>
    </row>
    <row r="40" spans="11:13" x14ac:dyDescent="0.2">
      <c r="K40" s="23"/>
      <c r="L40" s="23"/>
      <c r="M40" s="23"/>
    </row>
    <row r="41" spans="11:13" x14ac:dyDescent="0.2">
      <c r="K41" s="23"/>
      <c r="L41" s="23"/>
      <c r="M41" s="23"/>
    </row>
    <row r="42" spans="11:13" x14ac:dyDescent="0.2">
      <c r="K42" s="23"/>
      <c r="L42" s="23"/>
      <c r="M42" s="23"/>
    </row>
    <row r="43" spans="11:13" x14ac:dyDescent="0.2">
      <c r="K43" s="23"/>
      <c r="L43" s="23"/>
      <c r="M43" s="23"/>
    </row>
    <row r="44" spans="11:13" x14ac:dyDescent="0.2">
      <c r="K44" s="23"/>
      <c r="L44" s="23"/>
      <c r="M44" s="23"/>
    </row>
    <row r="45" spans="11:13" x14ac:dyDescent="0.2">
      <c r="K45" s="23"/>
      <c r="L45" s="23"/>
      <c r="M45" s="23"/>
    </row>
    <row r="46" spans="11:13" x14ac:dyDescent="0.2">
      <c r="K46" s="23"/>
      <c r="L46" s="23"/>
      <c r="M46" s="23"/>
    </row>
    <row r="47" spans="11:13" x14ac:dyDescent="0.2">
      <c r="K47" s="23"/>
      <c r="L47" s="23"/>
      <c r="M47" s="23"/>
    </row>
    <row r="48" spans="11:13" x14ac:dyDescent="0.2">
      <c r="K48" s="23"/>
      <c r="L48" s="23"/>
      <c r="M48" s="23"/>
    </row>
    <row r="49" spans="11:13" x14ac:dyDescent="0.2">
      <c r="K49" s="23"/>
      <c r="L49" s="23"/>
      <c r="M49" s="23"/>
    </row>
    <row r="50" spans="11:13" x14ac:dyDescent="0.2">
      <c r="K50" s="23"/>
      <c r="L50" s="23"/>
      <c r="M50" s="23"/>
    </row>
    <row r="51" spans="11:13" x14ac:dyDescent="0.2">
      <c r="K51" s="23"/>
      <c r="L51" s="23"/>
      <c r="M51" s="23"/>
    </row>
    <row r="52" spans="11:13" x14ac:dyDescent="0.2">
      <c r="K52" s="23"/>
      <c r="L52" s="23"/>
      <c r="M52" s="23"/>
    </row>
    <row r="53" spans="11:13" x14ac:dyDescent="0.2">
      <c r="K53" s="23"/>
      <c r="L53" s="23"/>
      <c r="M53" s="23"/>
    </row>
    <row r="54" spans="11:13" x14ac:dyDescent="0.2">
      <c r="K54" s="23"/>
      <c r="L54" s="23"/>
      <c r="M54" s="23"/>
    </row>
    <row r="55" spans="11:13" x14ac:dyDescent="0.2">
      <c r="K55" s="23"/>
      <c r="L55" s="23"/>
      <c r="M55" s="23"/>
    </row>
    <row r="56" spans="11:13" x14ac:dyDescent="0.2">
      <c r="K56" s="23"/>
      <c r="L56" s="23"/>
      <c r="M56" s="23"/>
    </row>
    <row r="57" spans="11:13" x14ac:dyDescent="0.2">
      <c r="K57" s="23"/>
      <c r="L57" s="23"/>
      <c r="M57" s="23"/>
    </row>
    <row r="58" spans="11:13" x14ac:dyDescent="0.2">
      <c r="K58" s="23"/>
      <c r="L58" s="23"/>
      <c r="M58" s="23"/>
    </row>
    <row r="59" spans="11:13" x14ac:dyDescent="0.2">
      <c r="K59" s="23"/>
      <c r="L59" s="23"/>
      <c r="M59" s="23"/>
    </row>
    <row r="60" spans="11:13" x14ac:dyDescent="0.2">
      <c r="K60" s="23"/>
      <c r="L60" s="23"/>
      <c r="M60" s="23"/>
    </row>
    <row r="61" spans="11:13" x14ac:dyDescent="0.2">
      <c r="K61" s="23"/>
      <c r="L61" s="23"/>
      <c r="M61" s="23"/>
    </row>
    <row r="62" spans="11:13" x14ac:dyDescent="0.2">
      <c r="K62" s="23"/>
      <c r="L62" s="23"/>
      <c r="M62" s="23"/>
    </row>
    <row r="63" spans="11:13" x14ac:dyDescent="0.2">
      <c r="K63" s="23"/>
      <c r="L63" s="23"/>
      <c r="M63" s="23"/>
    </row>
    <row r="64" spans="11:13" x14ac:dyDescent="0.2">
      <c r="K64" s="23"/>
      <c r="L64" s="23"/>
      <c r="M64" s="23"/>
    </row>
    <row r="65" spans="11:13" x14ac:dyDescent="0.2">
      <c r="K65" s="23"/>
      <c r="L65" s="23"/>
      <c r="M65" s="23"/>
    </row>
    <row r="66" spans="11:13" x14ac:dyDescent="0.2">
      <c r="K66" s="23"/>
      <c r="L66" s="23"/>
      <c r="M66" s="23"/>
    </row>
    <row r="67" spans="11:13" x14ac:dyDescent="0.2">
      <c r="K67" s="23"/>
      <c r="L67" s="23"/>
      <c r="M67" s="23"/>
    </row>
    <row r="68" spans="11:13" x14ac:dyDescent="0.2">
      <c r="K68" s="23"/>
      <c r="L68" s="23"/>
      <c r="M68" s="23"/>
    </row>
    <row r="69" spans="11:13" x14ac:dyDescent="0.2">
      <c r="K69" s="23"/>
      <c r="L69" s="23"/>
      <c r="M69" s="23"/>
    </row>
    <row r="70" spans="11:13" x14ac:dyDescent="0.2">
      <c r="K70" s="23"/>
      <c r="L70" s="23"/>
      <c r="M70" s="23"/>
    </row>
    <row r="71" spans="11:13" x14ac:dyDescent="0.2">
      <c r="K71" s="23"/>
      <c r="L71" s="23"/>
      <c r="M71" s="23"/>
    </row>
    <row r="72" spans="11:13" x14ac:dyDescent="0.2">
      <c r="K72" s="23"/>
      <c r="L72" s="23"/>
      <c r="M72" s="23"/>
    </row>
    <row r="73" spans="11:13" x14ac:dyDescent="0.2">
      <c r="K73" s="23"/>
      <c r="L73" s="23"/>
      <c r="M73" s="23"/>
    </row>
    <row r="74" spans="11:13" x14ac:dyDescent="0.2">
      <c r="K74" s="23"/>
      <c r="L74" s="23"/>
      <c r="M74" s="23"/>
    </row>
    <row r="75" spans="11:13" x14ac:dyDescent="0.2">
      <c r="K75" s="23"/>
      <c r="L75" s="23"/>
      <c r="M75" s="23"/>
    </row>
    <row r="76" spans="11:13" x14ac:dyDescent="0.2">
      <c r="K76" s="23"/>
      <c r="L76" s="23"/>
      <c r="M76" s="23"/>
    </row>
    <row r="77" spans="11:13" x14ac:dyDescent="0.2">
      <c r="K77" s="23"/>
      <c r="L77" s="23"/>
      <c r="M77" s="23"/>
    </row>
    <row r="78" spans="11:13" x14ac:dyDescent="0.2">
      <c r="K78" s="23"/>
      <c r="L78" s="23"/>
      <c r="M78" s="23"/>
    </row>
    <row r="79" spans="11:13" x14ac:dyDescent="0.2">
      <c r="K79" s="23"/>
      <c r="L79" s="23"/>
      <c r="M79" s="23"/>
    </row>
    <row r="80" spans="11:13" x14ac:dyDescent="0.2">
      <c r="K80" s="23"/>
      <c r="L80" s="23"/>
      <c r="M80" s="23"/>
    </row>
    <row r="81" spans="11:13" x14ac:dyDescent="0.2">
      <c r="K81" s="23"/>
      <c r="L81" s="23"/>
      <c r="M81" s="23"/>
    </row>
    <row r="82" spans="11:13" x14ac:dyDescent="0.2">
      <c r="K82" s="23"/>
      <c r="L82" s="23"/>
      <c r="M82" s="23"/>
    </row>
    <row r="83" spans="11:13" x14ac:dyDescent="0.2">
      <c r="K83" s="23"/>
      <c r="L83" s="23"/>
      <c r="M83" s="23"/>
    </row>
    <row r="84" spans="11:13" x14ac:dyDescent="0.2">
      <c r="K84" s="23"/>
      <c r="L84" s="23"/>
      <c r="M84" s="23"/>
    </row>
    <row r="85" spans="11:13" x14ac:dyDescent="0.2">
      <c r="K85" s="23"/>
      <c r="L85" s="23"/>
      <c r="M85" s="23"/>
    </row>
    <row r="86" spans="11:13" x14ac:dyDescent="0.2">
      <c r="K86" s="23"/>
      <c r="L86" s="23"/>
      <c r="M86" s="23"/>
    </row>
    <row r="87" spans="11:13" x14ac:dyDescent="0.2">
      <c r="K87" s="23"/>
      <c r="L87" s="23"/>
      <c r="M87" s="23"/>
    </row>
    <row r="88" spans="11:13" x14ac:dyDescent="0.2">
      <c r="K88" s="23"/>
      <c r="L88" s="23"/>
      <c r="M88" s="23"/>
    </row>
    <row r="89" spans="11:13" x14ac:dyDescent="0.2">
      <c r="K89" s="23"/>
      <c r="L89" s="23"/>
      <c r="M89" s="23"/>
    </row>
    <row r="90" spans="11:13" x14ac:dyDescent="0.2">
      <c r="K90" s="23"/>
      <c r="L90" s="23"/>
      <c r="M90" s="23"/>
    </row>
    <row r="91" spans="11:13" x14ac:dyDescent="0.2">
      <c r="K91" s="23"/>
      <c r="L91" s="23"/>
      <c r="M91" s="23"/>
    </row>
    <row r="92" spans="11:13" x14ac:dyDescent="0.2">
      <c r="K92" s="23"/>
      <c r="L92" s="23"/>
      <c r="M92" s="23"/>
    </row>
    <row r="93" spans="11:13" x14ac:dyDescent="0.2">
      <c r="K93" s="23"/>
      <c r="L93" s="23"/>
      <c r="M93" s="23"/>
    </row>
    <row r="94" spans="11:13" x14ac:dyDescent="0.2">
      <c r="K94" s="23"/>
      <c r="L94" s="23"/>
      <c r="M94" s="23"/>
    </row>
    <row r="95" spans="11:13" x14ac:dyDescent="0.2">
      <c r="K95" s="23"/>
      <c r="L95" s="23"/>
      <c r="M95" s="23"/>
    </row>
    <row r="96" spans="11:13" x14ac:dyDescent="0.2">
      <c r="K96" s="23"/>
      <c r="L96" s="23"/>
      <c r="M96" s="23"/>
    </row>
    <row r="97" spans="11:13" x14ac:dyDescent="0.2">
      <c r="K97" s="23"/>
      <c r="L97" s="23"/>
      <c r="M97" s="23"/>
    </row>
    <row r="98" spans="11:13" x14ac:dyDescent="0.2">
      <c r="K98" s="23"/>
      <c r="L98" s="23"/>
      <c r="M98" s="23"/>
    </row>
    <row r="99" spans="11:13" x14ac:dyDescent="0.2">
      <c r="K99" s="23"/>
      <c r="L99" s="23"/>
      <c r="M99" s="23"/>
    </row>
    <row r="100" spans="11:13" x14ac:dyDescent="0.2">
      <c r="K100" s="23"/>
      <c r="L100" s="23"/>
      <c r="M100" s="23"/>
    </row>
    <row r="101" spans="11:13" x14ac:dyDescent="0.2">
      <c r="K101" s="23"/>
      <c r="L101" s="23"/>
      <c r="M101" s="23"/>
    </row>
    <row r="102" spans="11:13" x14ac:dyDescent="0.2">
      <c r="K102" s="23"/>
      <c r="L102" s="23"/>
      <c r="M102" s="23"/>
    </row>
    <row r="103" spans="11:13" x14ac:dyDescent="0.2">
      <c r="K103" s="23"/>
      <c r="L103" s="23"/>
      <c r="M103" s="23"/>
    </row>
    <row r="104" spans="11:13" x14ac:dyDescent="0.2">
      <c r="K104" s="23"/>
      <c r="L104" s="23"/>
      <c r="M104" s="23"/>
    </row>
    <row r="105" spans="11:13" x14ac:dyDescent="0.2">
      <c r="K105" s="23"/>
      <c r="L105" s="23"/>
      <c r="M105" s="23"/>
    </row>
    <row r="106" spans="11:13" x14ac:dyDescent="0.2">
      <c r="K106" s="23"/>
      <c r="L106" s="23"/>
      <c r="M106" s="23"/>
    </row>
    <row r="107" spans="11:13" x14ac:dyDescent="0.2">
      <c r="K107" s="23"/>
      <c r="L107" s="23"/>
      <c r="M107" s="23"/>
    </row>
    <row r="108" spans="11:13" x14ac:dyDescent="0.2">
      <c r="K108" s="23"/>
      <c r="L108" s="23"/>
      <c r="M108" s="23"/>
    </row>
    <row r="109" spans="11:13" x14ac:dyDescent="0.2">
      <c r="K109" s="23"/>
      <c r="L109" s="23"/>
      <c r="M109" s="23"/>
    </row>
    <row r="110" spans="11:13" x14ac:dyDescent="0.2">
      <c r="K110" s="23"/>
      <c r="L110" s="23"/>
      <c r="M110" s="23"/>
    </row>
    <row r="111" spans="11:13" x14ac:dyDescent="0.2">
      <c r="K111" s="23"/>
      <c r="L111" s="23"/>
      <c r="M111" s="23"/>
    </row>
    <row r="112" spans="11:13" x14ac:dyDescent="0.2">
      <c r="K112" s="23"/>
      <c r="L112" s="23"/>
      <c r="M112" s="23"/>
    </row>
    <row r="113" spans="11:13" x14ac:dyDescent="0.2">
      <c r="K113" s="23"/>
      <c r="L113" s="23"/>
      <c r="M113" s="23"/>
    </row>
    <row r="114" spans="11:13" x14ac:dyDescent="0.2">
      <c r="K114" s="23"/>
      <c r="L114" s="23"/>
      <c r="M114" s="23"/>
    </row>
    <row r="115" spans="11:13" x14ac:dyDescent="0.2">
      <c r="K115" s="23"/>
      <c r="L115" s="23"/>
      <c r="M115" s="23"/>
    </row>
    <row r="116" spans="11:13" x14ac:dyDescent="0.2">
      <c r="K116" s="23"/>
      <c r="L116" s="23"/>
      <c r="M116" s="23"/>
    </row>
    <row r="117" spans="11:13" x14ac:dyDescent="0.2">
      <c r="K117" s="23"/>
      <c r="L117" s="23"/>
      <c r="M117" s="23"/>
    </row>
    <row r="118" spans="11:13" x14ac:dyDescent="0.2">
      <c r="K118" s="23"/>
      <c r="L118" s="23"/>
      <c r="M118" s="23"/>
    </row>
    <row r="119" spans="11:13" x14ac:dyDescent="0.2">
      <c r="K119" s="23"/>
      <c r="L119" s="23"/>
      <c r="M119" s="23"/>
    </row>
    <row r="120" spans="11:13" x14ac:dyDescent="0.2">
      <c r="K120" s="23"/>
      <c r="L120" s="23"/>
      <c r="M120" s="23"/>
    </row>
    <row r="121" spans="11:13" x14ac:dyDescent="0.2">
      <c r="K121" s="23"/>
      <c r="L121" s="23"/>
      <c r="M121" s="23"/>
    </row>
    <row r="122" spans="11:13" x14ac:dyDescent="0.2">
      <c r="K122" s="23"/>
      <c r="L122" s="23"/>
      <c r="M122" s="23"/>
    </row>
    <row r="123" spans="11:13" x14ac:dyDescent="0.2">
      <c r="K123" s="23"/>
      <c r="L123" s="23"/>
      <c r="M123" s="23"/>
    </row>
    <row r="124" spans="11:13" x14ac:dyDescent="0.2">
      <c r="K124" s="23"/>
      <c r="L124" s="23"/>
      <c r="M124" s="23"/>
    </row>
    <row r="125" spans="11:13" x14ac:dyDescent="0.2">
      <c r="K125" s="23"/>
      <c r="L125" s="23"/>
      <c r="M125" s="23"/>
    </row>
    <row r="126" spans="11:13" x14ac:dyDescent="0.2">
      <c r="K126" s="23"/>
      <c r="L126" s="23"/>
      <c r="M126" s="23"/>
    </row>
    <row r="127" spans="11:13" x14ac:dyDescent="0.2">
      <c r="K127" s="23"/>
      <c r="L127" s="23"/>
      <c r="M127" s="23"/>
    </row>
    <row r="128" spans="11:13" x14ac:dyDescent="0.2">
      <c r="K128" s="23"/>
      <c r="L128" s="23"/>
      <c r="M128" s="23"/>
    </row>
    <row r="129" spans="11:13" x14ac:dyDescent="0.2">
      <c r="K129" s="23"/>
      <c r="L129" s="23"/>
      <c r="M129" s="23"/>
    </row>
    <row r="130" spans="11:13" x14ac:dyDescent="0.2">
      <c r="K130" s="23"/>
      <c r="L130" s="23"/>
      <c r="M130" s="23"/>
    </row>
    <row r="131" spans="11:13" x14ac:dyDescent="0.2">
      <c r="K131" s="23"/>
      <c r="L131" s="23"/>
      <c r="M131" s="23"/>
    </row>
    <row r="132" spans="11:13" x14ac:dyDescent="0.2">
      <c r="K132" s="23"/>
      <c r="L132" s="23"/>
      <c r="M132" s="23"/>
    </row>
    <row r="133" spans="11:13" x14ac:dyDescent="0.2">
      <c r="K133" s="23"/>
      <c r="L133" s="23"/>
      <c r="M133" s="23"/>
    </row>
    <row r="134" spans="11:13" x14ac:dyDescent="0.2">
      <c r="K134" s="23"/>
      <c r="L134" s="23"/>
      <c r="M134" s="23"/>
    </row>
    <row r="135" spans="11:13" x14ac:dyDescent="0.2">
      <c r="K135" s="23"/>
      <c r="L135" s="23"/>
      <c r="M135" s="23"/>
    </row>
    <row r="136" spans="11:13" x14ac:dyDescent="0.2">
      <c r="K136" s="23"/>
      <c r="L136" s="23"/>
      <c r="M136" s="23"/>
    </row>
    <row r="137" spans="11:13" x14ac:dyDescent="0.2">
      <c r="K137" s="23"/>
      <c r="L137" s="23"/>
      <c r="M137" s="23"/>
    </row>
    <row r="138" spans="11:13" x14ac:dyDescent="0.2">
      <c r="K138" s="23"/>
      <c r="L138" s="23"/>
      <c r="M138" s="23"/>
    </row>
    <row r="139" spans="11:13" x14ac:dyDescent="0.2">
      <c r="K139" s="23"/>
      <c r="L139" s="23"/>
      <c r="M139" s="23"/>
    </row>
    <row r="140" spans="11:13" x14ac:dyDescent="0.2">
      <c r="K140" s="23"/>
      <c r="L140" s="23"/>
      <c r="M140" s="23"/>
    </row>
    <row r="141" spans="11:13" x14ac:dyDescent="0.2">
      <c r="K141" s="23"/>
      <c r="L141" s="23"/>
      <c r="M141" s="23"/>
    </row>
    <row r="142" spans="11:13" x14ac:dyDescent="0.2">
      <c r="K142" s="23"/>
      <c r="L142" s="23"/>
      <c r="M142" s="23"/>
    </row>
    <row r="143" spans="11:13" x14ac:dyDescent="0.2">
      <c r="K143" s="23"/>
      <c r="L143" s="23"/>
      <c r="M143" s="23"/>
    </row>
    <row r="144" spans="11:13" x14ac:dyDescent="0.2">
      <c r="K144" s="23"/>
      <c r="L144" s="23"/>
      <c r="M144" s="23"/>
    </row>
    <row r="145" spans="11:13" x14ac:dyDescent="0.2">
      <c r="K145" s="23"/>
      <c r="L145" s="23"/>
      <c r="M145" s="23"/>
    </row>
    <row r="146" spans="11:13" x14ac:dyDescent="0.2">
      <c r="K146" s="23"/>
      <c r="L146" s="23"/>
      <c r="M146" s="23"/>
    </row>
    <row r="147" spans="11:13" x14ac:dyDescent="0.2">
      <c r="K147" s="23"/>
      <c r="L147" s="23"/>
      <c r="M147" s="23"/>
    </row>
    <row r="148" spans="11:13" x14ac:dyDescent="0.2">
      <c r="K148" s="23"/>
      <c r="L148" s="23"/>
      <c r="M148" s="23"/>
    </row>
    <row r="149" spans="11:13" x14ac:dyDescent="0.2">
      <c r="K149" s="23"/>
      <c r="L149" s="23"/>
      <c r="M149" s="23"/>
    </row>
    <row r="150" spans="11:13" x14ac:dyDescent="0.2">
      <c r="K150" s="23"/>
      <c r="L150" s="23"/>
      <c r="M150" s="23"/>
    </row>
    <row r="151" spans="11:13" x14ac:dyDescent="0.2">
      <c r="K151" s="23"/>
      <c r="L151" s="23"/>
      <c r="M151" s="23"/>
    </row>
    <row r="152" spans="11:13" x14ac:dyDescent="0.2">
      <c r="K152" s="23"/>
      <c r="L152" s="23"/>
      <c r="M152" s="23"/>
    </row>
    <row r="153" spans="11:13" x14ac:dyDescent="0.2">
      <c r="K153" s="23"/>
      <c r="L153" s="23"/>
      <c r="M153" s="23"/>
    </row>
    <row r="154" spans="11:13" x14ac:dyDescent="0.2">
      <c r="K154" s="23"/>
      <c r="L154" s="23"/>
      <c r="M154" s="23"/>
    </row>
    <row r="155" spans="11:13" x14ac:dyDescent="0.2">
      <c r="K155" s="23"/>
      <c r="L155" s="23"/>
      <c r="M155" s="23"/>
    </row>
    <row r="156" spans="11:13" x14ac:dyDescent="0.2">
      <c r="K156" s="23"/>
      <c r="L156" s="23"/>
      <c r="M156" s="23"/>
    </row>
    <row r="157" spans="11:13" x14ac:dyDescent="0.2">
      <c r="K157" s="23"/>
      <c r="L157" s="23"/>
      <c r="M157" s="23"/>
    </row>
    <row r="158" spans="11:13" x14ac:dyDescent="0.2">
      <c r="K158" s="23"/>
      <c r="L158" s="23"/>
      <c r="M158" s="23"/>
    </row>
    <row r="159" spans="11:13" x14ac:dyDescent="0.2">
      <c r="K159" s="23"/>
      <c r="L159" s="23"/>
      <c r="M159" s="23"/>
    </row>
    <row r="160" spans="11:13" x14ac:dyDescent="0.2">
      <c r="K160" s="23"/>
      <c r="L160" s="23"/>
      <c r="M160" s="23"/>
    </row>
    <row r="161" spans="11:13" x14ac:dyDescent="0.2">
      <c r="K161" s="23"/>
      <c r="L161" s="23"/>
      <c r="M161" s="23"/>
    </row>
    <row r="162" spans="11:13" x14ac:dyDescent="0.2">
      <c r="K162" s="23"/>
      <c r="L162" s="23"/>
      <c r="M162" s="23"/>
    </row>
    <row r="163" spans="11:13" x14ac:dyDescent="0.2">
      <c r="K163" s="23"/>
      <c r="L163" s="23"/>
      <c r="M163" s="23"/>
    </row>
    <row r="164" spans="11:13" x14ac:dyDescent="0.2">
      <c r="K164" s="23"/>
      <c r="L164" s="23"/>
      <c r="M164" s="23"/>
    </row>
    <row r="165" spans="11:13" x14ac:dyDescent="0.2">
      <c r="K165" s="23"/>
      <c r="L165" s="23"/>
      <c r="M165" s="23"/>
    </row>
    <row r="166" spans="11:13" x14ac:dyDescent="0.2">
      <c r="K166" s="23"/>
      <c r="L166" s="23"/>
      <c r="M166" s="23"/>
    </row>
    <row r="167" spans="11:13" x14ac:dyDescent="0.2">
      <c r="K167" s="23"/>
      <c r="L167" s="23"/>
      <c r="M167" s="23"/>
    </row>
    <row r="168" spans="11:13" x14ac:dyDescent="0.2">
      <c r="K168" s="23"/>
      <c r="L168" s="23"/>
      <c r="M168" s="23"/>
    </row>
    <row r="169" spans="11:13" x14ac:dyDescent="0.2">
      <c r="K169" s="23"/>
      <c r="L169" s="23"/>
      <c r="M169" s="23"/>
    </row>
    <row r="170" spans="11:13" x14ac:dyDescent="0.2">
      <c r="K170" s="23"/>
      <c r="L170" s="23"/>
      <c r="M170" s="23"/>
    </row>
    <row r="171" spans="11:13" x14ac:dyDescent="0.2">
      <c r="K171" s="23"/>
      <c r="L171" s="23"/>
      <c r="M171" s="23"/>
    </row>
    <row r="172" spans="11:13" x14ac:dyDescent="0.2">
      <c r="K172" s="23"/>
      <c r="L172" s="23"/>
      <c r="M172" s="23"/>
    </row>
    <row r="173" spans="11:13" x14ac:dyDescent="0.2">
      <c r="K173" s="23"/>
      <c r="L173" s="23"/>
      <c r="M173" s="23"/>
    </row>
    <row r="174" spans="11:13" x14ac:dyDescent="0.2">
      <c r="K174" s="23"/>
      <c r="L174" s="23"/>
      <c r="M174" s="23"/>
    </row>
    <row r="175" spans="11:13" x14ac:dyDescent="0.2">
      <c r="K175" s="23"/>
      <c r="L175" s="23"/>
      <c r="M175" s="23"/>
    </row>
    <row r="176" spans="11:13" x14ac:dyDescent="0.2">
      <c r="K176" s="23"/>
      <c r="L176" s="23"/>
      <c r="M176" s="23"/>
    </row>
    <row r="177" spans="11:13" x14ac:dyDescent="0.2">
      <c r="K177" s="23"/>
      <c r="L177" s="23"/>
      <c r="M177" s="23"/>
    </row>
    <row r="178" spans="11:13" x14ac:dyDescent="0.2">
      <c r="K178" s="23"/>
      <c r="L178" s="23"/>
      <c r="M178" s="23"/>
    </row>
    <row r="179" spans="11:13" x14ac:dyDescent="0.2">
      <c r="K179" s="23"/>
      <c r="L179" s="23"/>
      <c r="M179" s="23"/>
    </row>
    <row r="180" spans="11:13" x14ac:dyDescent="0.2">
      <c r="K180" s="23"/>
      <c r="L180" s="23"/>
      <c r="M180" s="23"/>
    </row>
    <row r="181" spans="11:13" x14ac:dyDescent="0.2">
      <c r="K181" s="23"/>
      <c r="L181" s="23"/>
      <c r="M181" s="23"/>
    </row>
    <row r="182" spans="11:13" x14ac:dyDescent="0.2">
      <c r="K182" s="23"/>
      <c r="L182" s="23"/>
      <c r="M182" s="23"/>
    </row>
    <row r="183" spans="11:13" x14ac:dyDescent="0.2">
      <c r="K183" s="23"/>
      <c r="L183" s="23"/>
      <c r="M183" s="23"/>
    </row>
    <row r="184" spans="11:13" x14ac:dyDescent="0.2">
      <c r="K184" s="23"/>
      <c r="L184" s="23"/>
      <c r="M184" s="23"/>
    </row>
    <row r="185" spans="11:13" x14ac:dyDescent="0.2">
      <c r="K185" s="23"/>
      <c r="L185" s="23"/>
      <c r="M185" s="23"/>
    </row>
    <row r="186" spans="11:13" x14ac:dyDescent="0.2">
      <c r="K186" s="23"/>
      <c r="L186" s="23"/>
      <c r="M186" s="23"/>
    </row>
    <row r="187" spans="11:13" x14ac:dyDescent="0.2">
      <c r="K187" s="23"/>
      <c r="L187" s="23"/>
      <c r="M187" s="23"/>
    </row>
    <row r="188" spans="11:13" x14ac:dyDescent="0.2">
      <c r="K188" s="23"/>
      <c r="L188" s="23"/>
      <c r="M188" s="23"/>
    </row>
    <row r="189" spans="11:13" x14ac:dyDescent="0.2">
      <c r="K189" s="23"/>
      <c r="L189" s="23"/>
      <c r="M189" s="23"/>
    </row>
    <row r="190" spans="11:13" x14ac:dyDescent="0.2">
      <c r="K190" s="23"/>
      <c r="L190" s="23"/>
      <c r="M190" s="23"/>
    </row>
    <row r="191" spans="11:13" x14ac:dyDescent="0.2">
      <c r="K191" s="23"/>
      <c r="L191" s="23"/>
      <c r="M191" s="23"/>
    </row>
    <row r="192" spans="11:13" x14ac:dyDescent="0.2">
      <c r="K192" s="23"/>
      <c r="L192" s="23"/>
      <c r="M192" s="23"/>
    </row>
    <row r="193" spans="11:13" x14ac:dyDescent="0.2">
      <c r="K193" s="23"/>
      <c r="L193" s="23"/>
      <c r="M193" s="23"/>
    </row>
    <row r="194" spans="11:13" x14ac:dyDescent="0.2">
      <c r="K194" s="23"/>
      <c r="L194" s="23"/>
      <c r="M194" s="23"/>
    </row>
    <row r="195" spans="11:13" x14ac:dyDescent="0.2">
      <c r="K195" s="23"/>
      <c r="L195" s="23"/>
      <c r="M195" s="23"/>
    </row>
    <row r="196" spans="11:13" x14ac:dyDescent="0.2">
      <c r="K196" s="23"/>
      <c r="L196" s="23"/>
      <c r="M196" s="23"/>
    </row>
    <row r="197" spans="11:13" x14ac:dyDescent="0.2">
      <c r="K197" s="23"/>
      <c r="L197" s="23"/>
      <c r="M197" s="23"/>
    </row>
    <row r="198" spans="11:13" x14ac:dyDescent="0.2">
      <c r="K198" s="23"/>
      <c r="L198" s="23"/>
      <c r="M198" s="23"/>
    </row>
    <row r="199" spans="11:13" x14ac:dyDescent="0.2">
      <c r="K199" s="23"/>
      <c r="L199" s="23"/>
      <c r="M199" s="23"/>
    </row>
    <row r="200" spans="11:13" x14ac:dyDescent="0.2">
      <c r="K200" s="23"/>
      <c r="L200" s="23"/>
      <c r="M200" s="23"/>
    </row>
    <row r="201" spans="11:13" x14ac:dyDescent="0.2">
      <c r="K201" s="23"/>
      <c r="L201" s="23"/>
      <c r="M201" s="23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65" orientation="landscape" useFirstPageNumber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N264"/>
  <sheetViews>
    <sheetView rightToLeft="1" view="pageBreakPreview" topLeftCell="A88" zoomScale="80" zoomScaleNormal="75" zoomScaleSheetLayoutView="80" workbookViewId="0">
      <selection activeCell="K90" sqref="K90"/>
    </sheetView>
  </sheetViews>
  <sheetFormatPr defaultColWidth="10.28515625" defaultRowHeight="12.75" x14ac:dyDescent="0.2"/>
  <cols>
    <col min="1" max="1" width="14.85546875" style="444" customWidth="1"/>
    <col min="2" max="2" width="17.5703125" style="444" customWidth="1"/>
    <col min="3" max="3" width="19.140625" style="444" customWidth="1"/>
    <col min="4" max="4" width="7.140625" style="23" customWidth="1"/>
    <col min="5" max="5" width="8.140625" style="23" customWidth="1"/>
    <col min="6" max="10" width="7.140625" style="23" customWidth="1"/>
    <col min="11" max="11" width="5.7109375" style="23" customWidth="1"/>
    <col min="12" max="12" width="6.7109375" style="23" customWidth="1"/>
    <col min="13" max="13" width="7.140625" style="27" customWidth="1"/>
    <col min="14" max="15" width="6.7109375" style="27" customWidth="1"/>
    <col min="16" max="16" width="21" style="445" customWidth="1"/>
    <col min="17" max="17" width="21.28515625" style="445" customWidth="1"/>
    <col min="18" max="18" width="16" style="445" customWidth="1"/>
    <col min="19" max="16384" width="10.28515625" style="23"/>
  </cols>
  <sheetData>
    <row r="1" spans="1:50" ht="25.5" customHeight="1" x14ac:dyDescent="0.25">
      <c r="A1" s="3167" t="s">
        <v>2452</v>
      </c>
      <c r="B1" s="3167"/>
      <c r="C1" s="3167"/>
      <c r="D1" s="3167"/>
      <c r="E1" s="3167"/>
      <c r="F1" s="3167"/>
      <c r="G1" s="3167"/>
      <c r="H1" s="3167"/>
      <c r="I1" s="3167"/>
      <c r="J1" s="3167"/>
      <c r="K1" s="3167"/>
      <c r="L1" s="3167"/>
      <c r="M1" s="3167"/>
      <c r="N1" s="3167"/>
      <c r="O1" s="3167"/>
      <c r="P1" s="3167"/>
      <c r="Q1" s="3167"/>
      <c r="R1" s="3167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</row>
    <row r="2" spans="1:50" ht="21" customHeight="1" x14ac:dyDescent="0.2">
      <c r="A2" s="3453" t="s">
        <v>2453</v>
      </c>
      <c r="B2" s="3453"/>
      <c r="C2" s="3453"/>
      <c r="D2" s="3453"/>
      <c r="E2" s="3453"/>
      <c r="F2" s="3453"/>
      <c r="G2" s="3453"/>
      <c r="H2" s="3453"/>
      <c r="I2" s="3453"/>
      <c r="J2" s="3453"/>
      <c r="K2" s="3453"/>
      <c r="L2" s="3453"/>
      <c r="M2" s="3453"/>
      <c r="N2" s="3453"/>
      <c r="O2" s="3453"/>
      <c r="P2" s="3453"/>
      <c r="Q2" s="3453"/>
      <c r="R2" s="3453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</row>
    <row r="3" spans="1:50" ht="15" customHeight="1" thickBot="1" x14ac:dyDescent="0.25">
      <c r="A3" s="801" t="s">
        <v>2748</v>
      </c>
      <c r="B3" s="78"/>
      <c r="C3" s="78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  <c r="Q3" s="3168" t="s">
        <v>2207</v>
      </c>
      <c r="R3" s="3168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</row>
    <row r="4" spans="1:50" ht="19.5" customHeight="1" thickTop="1" x14ac:dyDescent="0.25">
      <c r="A4" s="3447" t="s">
        <v>44</v>
      </c>
      <c r="B4" s="3169" t="s">
        <v>86</v>
      </c>
      <c r="C4" s="3169" t="s">
        <v>45</v>
      </c>
      <c r="D4" s="3164" t="s">
        <v>33</v>
      </c>
      <c r="E4" s="3164"/>
      <c r="F4" s="3164"/>
      <c r="G4" s="3164" t="s">
        <v>1</v>
      </c>
      <c r="H4" s="3164"/>
      <c r="I4" s="3164"/>
      <c r="J4" s="3164" t="s">
        <v>2</v>
      </c>
      <c r="K4" s="3164"/>
      <c r="L4" s="3164"/>
      <c r="M4" s="3194" t="s">
        <v>31</v>
      </c>
      <c r="N4" s="3194"/>
      <c r="O4" s="3194"/>
      <c r="P4" s="3084" t="s">
        <v>99</v>
      </c>
      <c r="Q4" s="3084" t="s">
        <v>126</v>
      </c>
      <c r="R4" s="3112" t="s">
        <v>253</v>
      </c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</row>
    <row r="5" spans="1:50" s="425" customFormat="1" ht="15.75" customHeight="1" thickBot="1" x14ac:dyDescent="0.3">
      <c r="A5" s="3448"/>
      <c r="B5" s="3170"/>
      <c r="C5" s="3170"/>
      <c r="D5" s="3171" t="s">
        <v>94</v>
      </c>
      <c r="E5" s="3171"/>
      <c r="F5" s="3171"/>
      <c r="G5" s="3171" t="s">
        <v>95</v>
      </c>
      <c r="H5" s="3171"/>
      <c r="I5" s="3171"/>
      <c r="J5" s="3171" t="s">
        <v>96</v>
      </c>
      <c r="K5" s="3171"/>
      <c r="L5" s="3171"/>
      <c r="M5" s="2827" t="s">
        <v>116</v>
      </c>
      <c r="N5" s="2827"/>
      <c r="O5" s="2827"/>
      <c r="P5" s="3085"/>
      <c r="Q5" s="3085"/>
      <c r="R5" s="3113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2"/>
      <c r="AK5" s="372"/>
      <c r="AL5" s="372"/>
      <c r="AM5" s="372"/>
      <c r="AN5" s="372"/>
    </row>
    <row r="6" spans="1:50" ht="20.25" customHeight="1" thickTop="1" x14ac:dyDescent="0.2">
      <c r="A6" s="3448"/>
      <c r="B6" s="3170"/>
      <c r="C6" s="317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113"/>
      <c r="AE6" s="52"/>
      <c r="AF6" s="52"/>
      <c r="AG6" s="52"/>
      <c r="AH6" s="52"/>
      <c r="AI6" s="52"/>
      <c r="AJ6" s="52"/>
      <c r="AK6" s="52"/>
      <c r="AL6" s="52"/>
      <c r="AM6" s="52"/>
      <c r="AN6" s="52"/>
    </row>
    <row r="7" spans="1:50" ht="19.5" customHeight="1" thickBot="1" x14ac:dyDescent="0.25">
      <c r="A7" s="3449"/>
      <c r="B7" s="3454"/>
      <c r="C7" s="3454"/>
      <c r="D7" s="20" t="s">
        <v>181</v>
      </c>
      <c r="E7" s="20" t="s">
        <v>182</v>
      </c>
      <c r="F7" s="20" t="s">
        <v>183</v>
      </c>
      <c r="G7" s="20" t="s">
        <v>181</v>
      </c>
      <c r="H7" s="20" t="s">
        <v>182</v>
      </c>
      <c r="I7" s="20" t="s">
        <v>183</v>
      </c>
      <c r="J7" s="20" t="s">
        <v>181</v>
      </c>
      <c r="K7" s="20" t="s">
        <v>182</v>
      </c>
      <c r="L7" s="20" t="s">
        <v>183</v>
      </c>
      <c r="M7" s="20" t="s">
        <v>181</v>
      </c>
      <c r="N7" s="20" t="s">
        <v>182</v>
      </c>
      <c r="O7" s="20" t="s">
        <v>183</v>
      </c>
      <c r="P7" s="3088"/>
      <c r="Q7" s="3088"/>
      <c r="R7" s="3114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</row>
    <row r="8" spans="1:50" s="430" customFormat="1" ht="14.25" customHeight="1" x14ac:dyDescent="0.25">
      <c r="A8" s="3461" t="s">
        <v>34</v>
      </c>
      <c r="B8" s="414" t="s">
        <v>335</v>
      </c>
      <c r="C8" s="1269" t="s">
        <v>335</v>
      </c>
      <c r="D8" s="1269">
        <v>1</v>
      </c>
      <c r="E8" s="1269">
        <v>0</v>
      </c>
      <c r="F8" s="1269">
        <v>1</v>
      </c>
      <c r="G8" s="1269">
        <v>0</v>
      </c>
      <c r="H8" s="1269">
        <v>0</v>
      </c>
      <c r="I8" s="1269">
        <v>0</v>
      </c>
      <c r="J8" s="1269">
        <v>0</v>
      </c>
      <c r="K8" s="1269">
        <v>0</v>
      </c>
      <c r="L8" s="1269">
        <v>0</v>
      </c>
      <c r="M8" s="1269">
        <f>SUM(J8,G8,D8)</f>
        <v>1</v>
      </c>
      <c r="N8" s="1269">
        <f t="shared" ref="N8:O8" si="0">SUM(K8,H8,E8)</f>
        <v>0</v>
      </c>
      <c r="O8" s="1269">
        <f t="shared" si="0"/>
        <v>1</v>
      </c>
      <c r="P8" s="1270" t="s">
        <v>338</v>
      </c>
      <c r="Q8" s="2349" t="s">
        <v>308</v>
      </c>
      <c r="R8" s="3461" t="s">
        <v>128</v>
      </c>
      <c r="S8" s="428"/>
      <c r="T8" s="428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U8" s="429"/>
      <c r="AV8" s="429"/>
      <c r="AW8" s="429"/>
      <c r="AX8" s="429"/>
    </row>
    <row r="9" spans="1:50" s="429" customFormat="1" ht="17.25" customHeight="1" x14ac:dyDescent="0.25">
      <c r="A9" s="3170"/>
      <c r="B9" s="43" t="s">
        <v>1172</v>
      </c>
      <c r="C9" s="43" t="s">
        <v>1172</v>
      </c>
      <c r="D9" s="43">
        <v>0</v>
      </c>
      <c r="E9" s="43">
        <v>0</v>
      </c>
      <c r="F9" s="43">
        <v>0</v>
      </c>
      <c r="G9" s="43">
        <v>3</v>
      </c>
      <c r="H9" s="43">
        <v>5</v>
      </c>
      <c r="I9" s="43">
        <v>8</v>
      </c>
      <c r="J9" s="43">
        <v>3</v>
      </c>
      <c r="K9" s="43">
        <v>5</v>
      </c>
      <c r="L9" s="43">
        <v>8</v>
      </c>
      <c r="M9" s="43">
        <f t="shared" ref="M9:M17" si="1">SUM(J9,G9,D9)</f>
        <v>6</v>
      </c>
      <c r="N9" s="43">
        <f t="shared" ref="N9:N17" si="2">SUM(K9,H9,E9)</f>
        <v>10</v>
      </c>
      <c r="O9" s="43">
        <f t="shared" ref="O9:O17" si="3">SUM(L9,I9,F9)</f>
        <v>16</v>
      </c>
      <c r="P9" s="1230" t="s">
        <v>305</v>
      </c>
      <c r="Q9" s="1230" t="s">
        <v>305</v>
      </c>
      <c r="R9" s="3170" t="s">
        <v>128</v>
      </c>
    </row>
    <row r="10" spans="1:50" s="429" customFormat="1" ht="13.5" customHeight="1" x14ac:dyDescent="0.25">
      <c r="A10" s="3170"/>
      <c r="B10" s="1260" t="s">
        <v>1173</v>
      </c>
      <c r="C10" s="1260" t="s">
        <v>1173</v>
      </c>
      <c r="D10" s="43">
        <v>2</v>
      </c>
      <c r="E10" s="43">
        <v>2</v>
      </c>
      <c r="F10" s="43">
        <v>4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f t="shared" si="1"/>
        <v>2</v>
      </c>
      <c r="N10" s="43">
        <f t="shared" si="2"/>
        <v>2</v>
      </c>
      <c r="O10" s="43">
        <f t="shared" si="3"/>
        <v>4</v>
      </c>
      <c r="P10" s="1230" t="s">
        <v>1174</v>
      </c>
      <c r="Q10" s="1230" t="s">
        <v>1174</v>
      </c>
      <c r="R10" s="3170" t="s">
        <v>128</v>
      </c>
      <c r="S10" s="432"/>
      <c r="T10" s="432"/>
    </row>
    <row r="11" spans="1:50" s="429" customFormat="1" ht="29.25" customHeight="1" x14ac:dyDescent="0.25">
      <c r="A11" s="3170"/>
      <c r="B11" s="1260" t="s">
        <v>387</v>
      </c>
      <c r="C11" s="1260" t="s">
        <v>387</v>
      </c>
      <c r="D11" s="43">
        <v>0</v>
      </c>
      <c r="E11" s="43">
        <v>9</v>
      </c>
      <c r="F11" s="43">
        <v>9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f t="shared" si="1"/>
        <v>0</v>
      </c>
      <c r="N11" s="43">
        <f t="shared" si="2"/>
        <v>9</v>
      </c>
      <c r="O11" s="43">
        <f t="shared" si="3"/>
        <v>9</v>
      </c>
      <c r="P11" s="460" t="s">
        <v>1175</v>
      </c>
      <c r="Q11" s="460" t="s">
        <v>300</v>
      </c>
      <c r="R11" s="3170" t="s">
        <v>128</v>
      </c>
      <c r="S11" s="432"/>
      <c r="T11" s="432"/>
    </row>
    <row r="12" spans="1:50" s="429" customFormat="1" ht="16.5" customHeight="1" x14ac:dyDescent="0.25">
      <c r="A12" s="3170"/>
      <c r="B12" s="1260" t="s">
        <v>1202</v>
      </c>
      <c r="C12" s="1260" t="s">
        <v>2456</v>
      </c>
      <c r="D12" s="43">
        <v>2</v>
      </c>
      <c r="E12" s="43">
        <v>1</v>
      </c>
      <c r="F12" s="43">
        <v>3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f t="shared" si="1"/>
        <v>2</v>
      </c>
      <c r="N12" s="43">
        <f t="shared" si="2"/>
        <v>1</v>
      </c>
      <c r="O12" s="43">
        <f t="shared" si="3"/>
        <v>3</v>
      </c>
      <c r="P12" s="2086" t="s">
        <v>1204</v>
      </c>
      <c r="Q12" s="2086" t="s">
        <v>2598</v>
      </c>
      <c r="R12" s="3170"/>
      <c r="S12" s="432"/>
      <c r="T12" s="432"/>
    </row>
    <row r="13" spans="1:50" s="429" customFormat="1" ht="17.25" customHeight="1" x14ac:dyDescent="0.25">
      <c r="A13" s="3170"/>
      <c r="B13" s="43" t="s">
        <v>48</v>
      </c>
      <c r="C13" s="1266" t="s">
        <v>410</v>
      </c>
      <c r="D13" s="43">
        <v>0</v>
      </c>
      <c r="E13" s="43">
        <v>0</v>
      </c>
      <c r="F13" s="43">
        <v>0</v>
      </c>
      <c r="G13" s="43">
        <v>1</v>
      </c>
      <c r="H13" s="43">
        <v>5</v>
      </c>
      <c r="I13" s="43">
        <v>6</v>
      </c>
      <c r="J13" s="43">
        <v>0</v>
      </c>
      <c r="K13" s="43">
        <v>0</v>
      </c>
      <c r="L13" s="43">
        <v>0</v>
      </c>
      <c r="M13" s="43">
        <f t="shared" si="1"/>
        <v>1</v>
      </c>
      <c r="N13" s="43">
        <f t="shared" si="2"/>
        <v>5</v>
      </c>
      <c r="O13" s="43">
        <f t="shared" si="3"/>
        <v>6</v>
      </c>
      <c r="P13" s="1230" t="s">
        <v>313</v>
      </c>
      <c r="Q13" s="1230" t="s">
        <v>313</v>
      </c>
      <c r="R13" s="3170" t="s">
        <v>128</v>
      </c>
      <c r="S13" s="433"/>
      <c r="T13" s="433"/>
    </row>
    <row r="14" spans="1:50" s="429" customFormat="1" ht="18.75" customHeight="1" x14ac:dyDescent="0.25">
      <c r="A14" s="3170"/>
      <c r="B14" s="43" t="s">
        <v>1178</v>
      </c>
      <c r="C14" s="43" t="s">
        <v>1178</v>
      </c>
      <c r="D14" s="43">
        <v>0</v>
      </c>
      <c r="E14" s="43">
        <v>0</v>
      </c>
      <c r="F14" s="43">
        <v>0</v>
      </c>
      <c r="G14" s="43">
        <v>0</v>
      </c>
      <c r="H14" s="25">
        <v>1</v>
      </c>
      <c r="I14" s="25">
        <v>1</v>
      </c>
      <c r="J14" s="43">
        <v>1</v>
      </c>
      <c r="K14" s="25">
        <v>2</v>
      </c>
      <c r="L14" s="25">
        <v>3</v>
      </c>
      <c r="M14" s="43">
        <f t="shared" si="1"/>
        <v>1</v>
      </c>
      <c r="N14" s="43">
        <f t="shared" si="2"/>
        <v>3</v>
      </c>
      <c r="O14" s="43">
        <f t="shared" si="3"/>
        <v>4</v>
      </c>
      <c r="P14" s="1230" t="s">
        <v>1179</v>
      </c>
      <c r="Q14" s="1230" t="s">
        <v>1179</v>
      </c>
      <c r="R14" s="3170" t="s">
        <v>128</v>
      </c>
      <c r="S14" s="433"/>
      <c r="T14" s="433"/>
    </row>
    <row r="15" spans="1:50" s="429" customFormat="1" ht="17.25" customHeight="1" x14ac:dyDescent="0.25">
      <c r="A15" s="3170"/>
      <c r="B15" s="43" t="s">
        <v>47</v>
      </c>
      <c r="C15" s="43" t="s">
        <v>47</v>
      </c>
      <c r="D15" s="43">
        <v>0</v>
      </c>
      <c r="E15" s="43">
        <v>0</v>
      </c>
      <c r="F15" s="43">
        <v>0</v>
      </c>
      <c r="G15" s="25">
        <v>1</v>
      </c>
      <c r="H15" s="25">
        <v>2</v>
      </c>
      <c r="I15" s="25">
        <v>3</v>
      </c>
      <c r="J15" s="43">
        <v>0</v>
      </c>
      <c r="K15" s="25">
        <v>2</v>
      </c>
      <c r="L15" s="25">
        <v>2</v>
      </c>
      <c r="M15" s="43">
        <f t="shared" si="1"/>
        <v>1</v>
      </c>
      <c r="N15" s="43">
        <f t="shared" si="2"/>
        <v>4</v>
      </c>
      <c r="O15" s="43">
        <f t="shared" si="3"/>
        <v>5</v>
      </c>
      <c r="P15" s="1230" t="s">
        <v>129</v>
      </c>
      <c r="Q15" s="1230" t="s">
        <v>129</v>
      </c>
      <c r="R15" s="3170" t="s">
        <v>128</v>
      </c>
      <c r="S15" s="433"/>
      <c r="T15" s="433"/>
    </row>
    <row r="16" spans="1:50" s="429" customFormat="1" ht="39" customHeight="1" x14ac:dyDescent="0.25">
      <c r="A16" s="3170"/>
      <c r="B16" s="43" t="s">
        <v>2015</v>
      </c>
      <c r="C16" s="43" t="s">
        <v>2015</v>
      </c>
      <c r="D16" s="43">
        <v>0</v>
      </c>
      <c r="E16" s="43">
        <v>0</v>
      </c>
      <c r="F16" s="43">
        <v>0</v>
      </c>
      <c r="G16" s="25">
        <v>1</v>
      </c>
      <c r="H16" s="25">
        <v>6</v>
      </c>
      <c r="I16" s="25">
        <v>7</v>
      </c>
      <c r="J16" s="43">
        <v>2</v>
      </c>
      <c r="K16" s="43">
        <v>0</v>
      </c>
      <c r="L16" s="43">
        <v>2</v>
      </c>
      <c r="M16" s="43">
        <f t="shared" si="1"/>
        <v>3</v>
      </c>
      <c r="N16" s="43">
        <f t="shared" si="2"/>
        <v>6</v>
      </c>
      <c r="O16" s="43">
        <f t="shared" si="3"/>
        <v>9</v>
      </c>
      <c r="P16" s="460" t="s">
        <v>2016</v>
      </c>
      <c r="Q16" s="460" t="s">
        <v>2016</v>
      </c>
      <c r="R16" s="3170" t="s">
        <v>128</v>
      </c>
      <c r="S16" s="433"/>
      <c r="T16" s="433"/>
    </row>
    <row r="17" spans="1:40" s="429" customFormat="1" ht="21" customHeight="1" x14ac:dyDescent="0.25">
      <c r="A17" s="3457"/>
      <c r="B17" s="43" t="s">
        <v>1593</v>
      </c>
      <c r="C17" s="43" t="s">
        <v>1176</v>
      </c>
      <c r="D17" s="43">
        <v>0</v>
      </c>
      <c r="E17" s="43">
        <v>0</v>
      </c>
      <c r="F17" s="43">
        <v>0</v>
      </c>
      <c r="G17" s="25">
        <v>0</v>
      </c>
      <c r="H17" s="25">
        <v>1</v>
      </c>
      <c r="I17" s="25">
        <v>1</v>
      </c>
      <c r="J17" s="43">
        <v>0</v>
      </c>
      <c r="K17" s="43">
        <v>0</v>
      </c>
      <c r="L17" s="43">
        <v>0</v>
      </c>
      <c r="M17" s="43">
        <f t="shared" si="1"/>
        <v>0</v>
      </c>
      <c r="N17" s="43">
        <f t="shared" si="2"/>
        <v>1</v>
      </c>
      <c r="O17" s="43">
        <f t="shared" si="3"/>
        <v>1</v>
      </c>
      <c r="P17" s="2115" t="s">
        <v>1594</v>
      </c>
      <c r="Q17" s="2115" t="s">
        <v>2599</v>
      </c>
      <c r="R17" s="3457"/>
      <c r="S17" s="433"/>
      <c r="T17" s="433"/>
    </row>
    <row r="18" spans="1:40" s="429" customFormat="1" ht="17.25" customHeight="1" x14ac:dyDescent="0.25">
      <c r="A18" s="3455" t="s">
        <v>92</v>
      </c>
      <c r="B18" s="3455"/>
      <c r="C18" s="3455"/>
      <c r="D18" s="25">
        <f>SUM(D8:D17)</f>
        <v>5</v>
      </c>
      <c r="E18" s="25">
        <f t="shared" ref="E18:O18" si="4">SUM(E8:E17)</f>
        <v>12</v>
      </c>
      <c r="F18" s="25">
        <f t="shared" si="4"/>
        <v>17</v>
      </c>
      <c r="G18" s="25">
        <f t="shared" si="4"/>
        <v>6</v>
      </c>
      <c r="H18" s="25">
        <f t="shared" si="4"/>
        <v>20</v>
      </c>
      <c r="I18" s="25">
        <f t="shared" si="4"/>
        <v>26</v>
      </c>
      <c r="J18" s="25">
        <f t="shared" si="4"/>
        <v>6</v>
      </c>
      <c r="K18" s="25">
        <f t="shared" si="4"/>
        <v>9</v>
      </c>
      <c r="L18" s="25">
        <f t="shared" si="4"/>
        <v>15</v>
      </c>
      <c r="M18" s="25">
        <f t="shared" si="4"/>
        <v>17</v>
      </c>
      <c r="N18" s="25">
        <f t="shared" si="4"/>
        <v>41</v>
      </c>
      <c r="O18" s="25">
        <f t="shared" si="4"/>
        <v>58</v>
      </c>
      <c r="P18" s="3075" t="s">
        <v>130</v>
      </c>
      <c r="Q18" s="3075"/>
      <c r="R18" s="3075"/>
    </row>
    <row r="19" spans="1:40" s="429" customFormat="1" ht="17.25" customHeight="1" x14ac:dyDescent="0.25">
      <c r="A19" s="2110" t="s">
        <v>429</v>
      </c>
      <c r="B19" s="2110" t="s">
        <v>1180</v>
      </c>
      <c r="C19" s="2110" t="s">
        <v>370</v>
      </c>
      <c r="D19" s="25">
        <v>0</v>
      </c>
      <c r="E19" s="25">
        <v>0</v>
      </c>
      <c r="F19" s="25">
        <v>0</v>
      </c>
      <c r="G19" s="25">
        <v>3</v>
      </c>
      <c r="H19" s="25">
        <v>8</v>
      </c>
      <c r="I19" s="25">
        <v>11</v>
      </c>
      <c r="J19" s="25">
        <v>0</v>
      </c>
      <c r="K19" s="25">
        <v>0</v>
      </c>
      <c r="L19" s="25">
        <v>0</v>
      </c>
      <c r="M19" s="25">
        <f>SUM(D19,G19,J19)</f>
        <v>3</v>
      </c>
      <c r="N19" s="25">
        <f t="shared" ref="N19:O19" si="5">SUM(E19,H19,K19)</f>
        <v>8</v>
      </c>
      <c r="O19" s="25">
        <f t="shared" si="5"/>
        <v>11</v>
      </c>
      <c r="P19" s="2105" t="s">
        <v>2602</v>
      </c>
      <c r="Q19" s="2105" t="s">
        <v>2601</v>
      </c>
      <c r="R19" s="2105" t="s">
        <v>2600</v>
      </c>
    </row>
    <row r="20" spans="1:40" s="429" customFormat="1" ht="17.25" customHeight="1" x14ac:dyDescent="0.25">
      <c r="A20" s="1259" t="s">
        <v>1182</v>
      </c>
      <c r="B20" s="431"/>
      <c r="C20" s="431"/>
      <c r="D20" s="25">
        <v>0</v>
      </c>
      <c r="E20" s="25">
        <v>0</v>
      </c>
      <c r="F20" s="25">
        <v>0</v>
      </c>
      <c r="G20" s="25">
        <v>10</v>
      </c>
      <c r="H20" s="25">
        <v>10</v>
      </c>
      <c r="I20" s="25">
        <v>20</v>
      </c>
      <c r="J20" s="25">
        <v>0</v>
      </c>
      <c r="K20" s="25">
        <v>0</v>
      </c>
      <c r="L20" s="25">
        <v>0</v>
      </c>
      <c r="M20" s="25">
        <f t="shared" ref="M20:O22" si="6">SUM(J20,G20,D20)</f>
        <v>10</v>
      </c>
      <c r="N20" s="25">
        <f t="shared" si="6"/>
        <v>10</v>
      </c>
      <c r="O20" s="25">
        <f t="shared" si="6"/>
        <v>20</v>
      </c>
      <c r="P20" s="920"/>
      <c r="Q20" s="921"/>
      <c r="R20" s="1228" t="s">
        <v>432</v>
      </c>
    </row>
    <row r="21" spans="1:40" s="434" customFormat="1" ht="21" customHeight="1" x14ac:dyDescent="0.25">
      <c r="A21" s="3456" t="s">
        <v>51</v>
      </c>
      <c r="B21" s="3456" t="s">
        <v>52</v>
      </c>
      <c r="C21" s="43" t="s">
        <v>259</v>
      </c>
      <c r="D21" s="25">
        <v>0</v>
      </c>
      <c r="E21" s="25">
        <v>0</v>
      </c>
      <c r="F21" s="25">
        <v>0</v>
      </c>
      <c r="G21" s="25">
        <v>10</v>
      </c>
      <c r="H21" s="25">
        <v>5</v>
      </c>
      <c r="I21" s="25">
        <v>15</v>
      </c>
      <c r="J21" s="25">
        <v>0</v>
      </c>
      <c r="K21" s="25">
        <v>0</v>
      </c>
      <c r="L21" s="25">
        <v>0</v>
      </c>
      <c r="M21" s="25">
        <f t="shared" si="6"/>
        <v>10</v>
      </c>
      <c r="N21" s="25">
        <f t="shared" si="6"/>
        <v>5</v>
      </c>
      <c r="O21" s="25">
        <f t="shared" si="6"/>
        <v>15</v>
      </c>
      <c r="P21" s="1130" t="s">
        <v>2603</v>
      </c>
      <c r="Q21" s="3078" t="s">
        <v>132</v>
      </c>
      <c r="R21" s="3458" t="s">
        <v>100</v>
      </c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</row>
    <row r="22" spans="1:40" s="434" customFormat="1" ht="16.5" customHeight="1" x14ac:dyDescent="0.25">
      <c r="A22" s="3170"/>
      <c r="B22" s="3170"/>
      <c r="C22" s="43" t="s">
        <v>1183</v>
      </c>
      <c r="D22" s="25">
        <v>2</v>
      </c>
      <c r="E22" s="25">
        <v>5</v>
      </c>
      <c r="F22" s="25">
        <v>7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f t="shared" si="6"/>
        <v>2</v>
      </c>
      <c r="N22" s="25">
        <f t="shared" si="6"/>
        <v>5</v>
      </c>
      <c r="O22" s="25">
        <f t="shared" si="6"/>
        <v>7</v>
      </c>
      <c r="P22" s="1130" t="s">
        <v>1656</v>
      </c>
      <c r="Q22" s="3074"/>
      <c r="R22" s="345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</row>
    <row r="23" spans="1:40" s="434" customFormat="1" ht="16.5" customHeight="1" x14ac:dyDescent="0.25">
      <c r="A23" s="3170"/>
      <c r="B23" s="3457"/>
      <c r="C23" s="43" t="s">
        <v>2103</v>
      </c>
      <c r="D23" s="25">
        <v>0</v>
      </c>
      <c r="E23" s="25">
        <v>0</v>
      </c>
      <c r="F23" s="25">
        <v>0</v>
      </c>
      <c r="G23" s="21">
        <v>4</v>
      </c>
      <c r="H23" s="21">
        <v>6</v>
      </c>
      <c r="I23" s="21">
        <v>10</v>
      </c>
      <c r="J23" s="25">
        <v>0</v>
      </c>
      <c r="K23" s="25">
        <v>0</v>
      </c>
      <c r="L23" s="25">
        <v>0</v>
      </c>
      <c r="M23" s="25">
        <f t="shared" ref="M23" si="7">SUM(J23,G23,D23)</f>
        <v>4</v>
      </c>
      <c r="N23" s="25">
        <f t="shared" ref="N23" si="8">SUM(K23,H23,E23)</f>
        <v>6</v>
      </c>
      <c r="O23" s="25">
        <f t="shared" ref="O23" si="9">SUM(L23,I23,F23)</f>
        <v>10</v>
      </c>
      <c r="P23" s="1797" t="s">
        <v>2240</v>
      </c>
      <c r="Q23" s="3079"/>
      <c r="R23" s="345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</row>
    <row r="24" spans="1:40" s="434" customFormat="1" ht="15.75" customHeight="1" x14ac:dyDescent="0.25">
      <c r="A24" s="3170"/>
      <c r="B24" s="3464" t="s">
        <v>46</v>
      </c>
      <c r="C24" s="3464"/>
      <c r="D24" s="25">
        <f>SUM(D21:D23)</f>
        <v>2</v>
      </c>
      <c r="E24" s="25">
        <f t="shared" ref="E24:O24" si="10">SUM(E21:E23)</f>
        <v>5</v>
      </c>
      <c r="F24" s="25">
        <f t="shared" si="10"/>
        <v>7</v>
      </c>
      <c r="G24" s="25">
        <f t="shared" si="10"/>
        <v>14</v>
      </c>
      <c r="H24" s="25">
        <f t="shared" si="10"/>
        <v>11</v>
      </c>
      <c r="I24" s="25">
        <f t="shared" si="10"/>
        <v>25</v>
      </c>
      <c r="J24" s="25">
        <f t="shared" si="10"/>
        <v>0</v>
      </c>
      <c r="K24" s="25">
        <f t="shared" si="10"/>
        <v>0</v>
      </c>
      <c r="L24" s="25">
        <f t="shared" si="10"/>
        <v>0</v>
      </c>
      <c r="M24" s="25">
        <f t="shared" si="10"/>
        <v>16</v>
      </c>
      <c r="N24" s="25">
        <f t="shared" si="10"/>
        <v>16</v>
      </c>
      <c r="O24" s="25">
        <f t="shared" si="10"/>
        <v>32</v>
      </c>
      <c r="P24" s="3075" t="s">
        <v>133</v>
      </c>
      <c r="Q24" s="3075"/>
      <c r="R24" s="345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</row>
    <row r="25" spans="1:40" s="434" customFormat="1" ht="29.25" customHeight="1" x14ac:dyDescent="0.25">
      <c r="A25" s="3170"/>
      <c r="B25" s="1235" t="s">
        <v>323</v>
      </c>
      <c r="C25" s="1235"/>
      <c r="D25" s="25">
        <v>0</v>
      </c>
      <c r="E25" s="25">
        <v>0</v>
      </c>
      <c r="F25" s="25">
        <v>0</v>
      </c>
      <c r="G25" s="25">
        <v>2</v>
      </c>
      <c r="H25" s="25">
        <v>5</v>
      </c>
      <c r="I25" s="25">
        <v>7</v>
      </c>
      <c r="J25" s="25">
        <v>0</v>
      </c>
      <c r="K25" s="25">
        <v>0</v>
      </c>
      <c r="L25" s="25">
        <v>0</v>
      </c>
      <c r="M25" s="25">
        <f t="shared" ref="M25:O28" si="11">SUM(D25,G25,J25)</f>
        <v>2</v>
      </c>
      <c r="N25" s="25">
        <f t="shared" si="11"/>
        <v>5</v>
      </c>
      <c r="O25" s="25">
        <f t="shared" si="11"/>
        <v>7</v>
      </c>
      <c r="P25" s="2115"/>
      <c r="Q25" s="2115" t="s">
        <v>1184</v>
      </c>
      <c r="R25" s="345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</row>
    <row r="26" spans="1:40" s="434" customFormat="1" ht="17.25" customHeight="1" x14ac:dyDescent="0.25">
      <c r="A26" s="3170"/>
      <c r="B26" s="3456" t="s">
        <v>1185</v>
      </c>
      <c r="C26" s="1235" t="s">
        <v>695</v>
      </c>
      <c r="D26" s="25">
        <v>0</v>
      </c>
      <c r="E26" s="25">
        <v>0</v>
      </c>
      <c r="F26" s="25">
        <v>0</v>
      </c>
      <c r="G26" s="25">
        <v>4</v>
      </c>
      <c r="H26" s="25">
        <v>2</v>
      </c>
      <c r="I26" s="25">
        <v>6</v>
      </c>
      <c r="J26" s="25">
        <v>0</v>
      </c>
      <c r="K26" s="25">
        <v>0</v>
      </c>
      <c r="L26" s="25">
        <v>0</v>
      </c>
      <c r="M26" s="25">
        <f t="shared" si="11"/>
        <v>4</v>
      </c>
      <c r="N26" s="25">
        <f t="shared" si="11"/>
        <v>2</v>
      </c>
      <c r="O26" s="25">
        <f t="shared" si="11"/>
        <v>6</v>
      </c>
      <c r="P26" s="1229" t="s">
        <v>1652</v>
      </c>
      <c r="Q26" s="3126" t="s">
        <v>243</v>
      </c>
      <c r="R26" s="345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</row>
    <row r="27" spans="1:40" s="434" customFormat="1" ht="16.5" customHeight="1" x14ac:dyDescent="0.25">
      <c r="A27" s="3170"/>
      <c r="B27" s="3457"/>
      <c r="C27" s="440" t="s">
        <v>864</v>
      </c>
      <c r="D27" s="25">
        <v>0</v>
      </c>
      <c r="E27" s="25">
        <v>0</v>
      </c>
      <c r="F27" s="25">
        <v>0</v>
      </c>
      <c r="G27" s="897">
        <v>7</v>
      </c>
      <c r="H27" s="897">
        <v>0</v>
      </c>
      <c r="I27" s="897">
        <v>7</v>
      </c>
      <c r="J27" s="897">
        <v>0</v>
      </c>
      <c r="K27" s="897">
        <v>0</v>
      </c>
      <c r="L27" s="897">
        <v>0</v>
      </c>
      <c r="M27" s="25">
        <f>SUM(D27,G27,J27)</f>
        <v>7</v>
      </c>
      <c r="N27" s="25">
        <f t="shared" si="11"/>
        <v>0</v>
      </c>
      <c r="O27" s="25">
        <f t="shared" si="11"/>
        <v>7</v>
      </c>
      <c r="P27" s="2106" t="s">
        <v>2604</v>
      </c>
      <c r="Q27" s="3127"/>
      <c r="R27" s="345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</row>
    <row r="28" spans="1:40" s="434" customFormat="1" ht="42" customHeight="1" x14ac:dyDescent="0.25">
      <c r="A28" s="3457"/>
      <c r="B28" s="2117" t="s">
        <v>575</v>
      </c>
      <c r="C28" s="440" t="s">
        <v>2118</v>
      </c>
      <c r="D28" s="897">
        <v>0</v>
      </c>
      <c r="E28" s="897">
        <v>0</v>
      </c>
      <c r="F28" s="897">
        <v>0</v>
      </c>
      <c r="G28" s="897">
        <v>2</v>
      </c>
      <c r="H28" s="897">
        <v>9</v>
      </c>
      <c r="I28" s="897">
        <v>11</v>
      </c>
      <c r="J28" s="897">
        <v>0</v>
      </c>
      <c r="K28" s="897">
        <v>0</v>
      </c>
      <c r="L28" s="897">
        <v>0</v>
      </c>
      <c r="M28" s="25">
        <f>SUM(D28,G28,J28)</f>
        <v>2</v>
      </c>
      <c r="N28" s="25">
        <f t="shared" si="11"/>
        <v>9</v>
      </c>
      <c r="O28" s="25">
        <f t="shared" si="11"/>
        <v>11</v>
      </c>
      <c r="P28" s="1012" t="s">
        <v>2606</v>
      </c>
      <c r="Q28" s="1012" t="s">
        <v>2605</v>
      </c>
      <c r="R28" s="3460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</row>
    <row r="29" spans="1:40" s="434" customFormat="1" ht="16.5" customHeight="1" x14ac:dyDescent="0.25">
      <c r="A29" s="3456" t="s">
        <v>92</v>
      </c>
      <c r="B29" s="3456"/>
      <c r="C29" s="3456"/>
      <c r="D29" s="897">
        <f>SUM(D28,D27,D26,D25,D24)</f>
        <v>2</v>
      </c>
      <c r="E29" s="897">
        <f t="shared" ref="E29:O29" si="12">SUM(E28,E27,E26,E25,E24)</f>
        <v>5</v>
      </c>
      <c r="F29" s="897">
        <f t="shared" si="12"/>
        <v>7</v>
      </c>
      <c r="G29" s="897">
        <f t="shared" si="12"/>
        <v>29</v>
      </c>
      <c r="H29" s="897">
        <f t="shared" si="12"/>
        <v>27</v>
      </c>
      <c r="I29" s="897">
        <f t="shared" si="12"/>
        <v>56</v>
      </c>
      <c r="J29" s="897">
        <f t="shared" si="12"/>
        <v>0</v>
      </c>
      <c r="K29" s="897">
        <f t="shared" si="12"/>
        <v>0</v>
      </c>
      <c r="L29" s="897">
        <f t="shared" si="12"/>
        <v>0</v>
      </c>
      <c r="M29" s="897">
        <f t="shared" si="12"/>
        <v>31</v>
      </c>
      <c r="N29" s="897">
        <f t="shared" si="12"/>
        <v>32</v>
      </c>
      <c r="O29" s="897">
        <f t="shared" si="12"/>
        <v>63</v>
      </c>
      <c r="P29" s="3139" t="s">
        <v>130</v>
      </c>
      <c r="Q29" s="3139"/>
      <c r="R29" s="313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</row>
    <row r="30" spans="1:40" s="434" customFormat="1" ht="45" customHeight="1" x14ac:dyDescent="0.25">
      <c r="A30" s="1675" t="s">
        <v>1776</v>
      </c>
      <c r="B30" s="1675" t="s">
        <v>1776</v>
      </c>
      <c r="C30" s="1259" t="s">
        <v>2104</v>
      </c>
      <c r="D30" s="897">
        <v>3</v>
      </c>
      <c r="E30" s="897">
        <v>6</v>
      </c>
      <c r="F30" s="897">
        <v>9</v>
      </c>
      <c r="G30" s="897">
        <v>0</v>
      </c>
      <c r="H30" s="897">
        <v>0</v>
      </c>
      <c r="I30" s="897">
        <v>0</v>
      </c>
      <c r="J30" s="897">
        <v>0</v>
      </c>
      <c r="K30" s="897">
        <v>0</v>
      </c>
      <c r="L30" s="897">
        <v>0</v>
      </c>
      <c r="M30" s="25">
        <f t="shared" ref="M30" si="13">SUM(D30,G30,J30)</f>
        <v>3</v>
      </c>
      <c r="N30" s="25">
        <f t="shared" ref="N30" si="14">SUM(E30,H30,K30)</f>
        <v>6</v>
      </c>
      <c r="O30" s="25">
        <f t="shared" ref="O30" si="15">SUM(F30,I30,L30)</f>
        <v>9</v>
      </c>
      <c r="P30" s="1797" t="s">
        <v>2607</v>
      </c>
      <c r="Q30" s="1797" t="s">
        <v>2241</v>
      </c>
      <c r="R30" s="2303" t="s">
        <v>2241</v>
      </c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</row>
    <row r="31" spans="1:40" s="434" customFormat="1" ht="32.25" customHeight="1" x14ac:dyDescent="0.25">
      <c r="A31" s="3456" t="s">
        <v>36</v>
      </c>
      <c r="B31" s="2113" t="s">
        <v>54</v>
      </c>
      <c r="C31" s="2113"/>
      <c r="D31" s="43">
        <v>0</v>
      </c>
      <c r="E31" s="43">
        <v>0</v>
      </c>
      <c r="F31" s="43">
        <v>0</v>
      </c>
      <c r="G31" s="43">
        <v>11</v>
      </c>
      <c r="H31" s="43">
        <v>3</v>
      </c>
      <c r="I31" s="43">
        <v>14</v>
      </c>
      <c r="J31" s="43">
        <v>2</v>
      </c>
      <c r="K31" s="43">
        <v>4</v>
      </c>
      <c r="L31" s="43">
        <v>6</v>
      </c>
      <c r="M31" s="43">
        <f>SUM(J31,G31,D31)</f>
        <v>13</v>
      </c>
      <c r="N31" s="43">
        <f t="shared" ref="N31:O34" si="16">SUM(K31,H31,E31)</f>
        <v>7</v>
      </c>
      <c r="O31" s="43">
        <f t="shared" si="16"/>
        <v>20</v>
      </c>
      <c r="P31" s="802"/>
      <c r="Q31" s="1228" t="s">
        <v>258</v>
      </c>
      <c r="R31" s="3078" t="s">
        <v>123</v>
      </c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</row>
    <row r="32" spans="1:40" s="434" customFormat="1" ht="15.75" customHeight="1" x14ac:dyDescent="0.25">
      <c r="A32" s="3170"/>
      <c r="B32" s="43" t="s">
        <v>330</v>
      </c>
      <c r="C32" s="43"/>
      <c r="D32" s="43">
        <v>0</v>
      </c>
      <c r="E32" s="43">
        <v>0</v>
      </c>
      <c r="F32" s="43">
        <v>0</v>
      </c>
      <c r="G32" s="43">
        <v>10</v>
      </c>
      <c r="H32" s="43">
        <v>5</v>
      </c>
      <c r="I32" s="43">
        <v>15</v>
      </c>
      <c r="J32" s="43">
        <v>2</v>
      </c>
      <c r="K32" s="43">
        <v>7</v>
      </c>
      <c r="L32" s="43">
        <v>9</v>
      </c>
      <c r="M32" s="43">
        <f t="shared" ref="M32:M34" si="17">SUM(J32,G32,D32)</f>
        <v>12</v>
      </c>
      <c r="N32" s="43">
        <f t="shared" si="16"/>
        <v>12</v>
      </c>
      <c r="O32" s="43">
        <f t="shared" si="16"/>
        <v>24</v>
      </c>
      <c r="P32" s="802"/>
      <c r="Q32" s="1228" t="s">
        <v>135</v>
      </c>
      <c r="R32" s="3074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</row>
    <row r="33" spans="1:40" s="434" customFormat="1" ht="14.25" customHeight="1" x14ac:dyDescent="0.25">
      <c r="A33" s="3170"/>
      <c r="B33" s="43" t="s">
        <v>1186</v>
      </c>
      <c r="C33" s="43"/>
      <c r="D33" s="43">
        <v>0</v>
      </c>
      <c r="E33" s="43">
        <v>0</v>
      </c>
      <c r="F33" s="43">
        <v>0</v>
      </c>
      <c r="G33" s="43">
        <v>3</v>
      </c>
      <c r="H33" s="43">
        <v>7</v>
      </c>
      <c r="I33" s="43">
        <v>10</v>
      </c>
      <c r="J33" s="43">
        <v>0</v>
      </c>
      <c r="K33" s="43">
        <v>0</v>
      </c>
      <c r="L33" s="43">
        <v>0</v>
      </c>
      <c r="M33" s="43">
        <f t="shared" si="17"/>
        <v>3</v>
      </c>
      <c r="N33" s="43">
        <f t="shared" si="16"/>
        <v>7</v>
      </c>
      <c r="O33" s="43">
        <f t="shared" si="16"/>
        <v>10</v>
      </c>
      <c r="P33" s="802"/>
      <c r="Q33" s="1228" t="s">
        <v>329</v>
      </c>
      <c r="R33" s="3074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</row>
    <row r="34" spans="1:40" s="434" customFormat="1" ht="15.75" customHeight="1" x14ac:dyDescent="0.25">
      <c r="A34" s="3170"/>
      <c r="B34" s="43" t="s">
        <v>265</v>
      </c>
      <c r="C34" s="43"/>
      <c r="D34" s="43">
        <v>0</v>
      </c>
      <c r="E34" s="43">
        <v>0</v>
      </c>
      <c r="F34" s="43">
        <v>0</v>
      </c>
      <c r="G34" s="43">
        <v>8</v>
      </c>
      <c r="H34" s="43">
        <v>5</v>
      </c>
      <c r="I34" s="43">
        <v>13</v>
      </c>
      <c r="J34" s="43">
        <v>0</v>
      </c>
      <c r="K34" s="43">
        <v>0</v>
      </c>
      <c r="L34" s="43">
        <v>0</v>
      </c>
      <c r="M34" s="43">
        <f t="shared" si="17"/>
        <v>8</v>
      </c>
      <c r="N34" s="43">
        <f t="shared" si="16"/>
        <v>5</v>
      </c>
      <c r="O34" s="43">
        <f t="shared" si="16"/>
        <v>13</v>
      </c>
      <c r="P34" s="802"/>
      <c r="Q34" s="1228" t="s">
        <v>1653</v>
      </c>
      <c r="R34" s="3074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</row>
    <row r="35" spans="1:40" s="434" customFormat="1" ht="24" customHeight="1" x14ac:dyDescent="0.25">
      <c r="A35" s="3170"/>
      <c r="B35" s="939" t="s">
        <v>2105</v>
      </c>
      <c r="C35" s="939"/>
      <c r="D35" s="939">
        <v>0</v>
      </c>
      <c r="E35" s="939">
        <v>0</v>
      </c>
      <c r="F35" s="939">
        <v>0</v>
      </c>
      <c r="G35" s="939">
        <v>11</v>
      </c>
      <c r="H35" s="939">
        <v>3</v>
      </c>
      <c r="I35" s="939">
        <v>14</v>
      </c>
      <c r="J35" s="939">
        <v>0</v>
      </c>
      <c r="K35" s="939">
        <v>0</v>
      </c>
      <c r="L35" s="939">
        <v>0</v>
      </c>
      <c r="M35" s="939">
        <f t="shared" ref="M35" si="18">SUM(J35,G35,D35)</f>
        <v>11</v>
      </c>
      <c r="N35" s="939">
        <f t="shared" ref="N35" si="19">SUM(K35,H35,E35)</f>
        <v>3</v>
      </c>
      <c r="O35" s="939">
        <f t="shared" ref="O35" si="20">SUM(L35,I35,F35)</f>
        <v>14</v>
      </c>
      <c r="P35" s="1613"/>
      <c r="Q35" s="1772" t="s">
        <v>2186</v>
      </c>
      <c r="R35" s="3074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</row>
    <row r="36" spans="1:40" s="434" customFormat="1" ht="18" customHeight="1" thickBot="1" x14ac:dyDescent="0.3">
      <c r="A36" s="3465" t="s">
        <v>92</v>
      </c>
      <c r="B36" s="3465"/>
      <c r="C36" s="3465"/>
      <c r="D36" s="2659">
        <f>SUM(D31:D35)</f>
        <v>0</v>
      </c>
      <c r="E36" s="2659">
        <f t="shared" ref="E36:O36" si="21">SUM(E31:E35)</f>
        <v>0</v>
      </c>
      <c r="F36" s="2659">
        <f t="shared" si="21"/>
        <v>0</v>
      </c>
      <c r="G36" s="2659">
        <f t="shared" si="21"/>
        <v>43</v>
      </c>
      <c r="H36" s="2659">
        <f t="shared" si="21"/>
        <v>23</v>
      </c>
      <c r="I36" s="2659">
        <f t="shared" si="21"/>
        <v>66</v>
      </c>
      <c r="J36" s="2659">
        <f t="shared" si="21"/>
        <v>4</v>
      </c>
      <c r="K36" s="2659">
        <f t="shared" si="21"/>
        <v>11</v>
      </c>
      <c r="L36" s="2659">
        <f t="shared" si="21"/>
        <v>15</v>
      </c>
      <c r="M36" s="2659">
        <f t="shared" si="21"/>
        <v>47</v>
      </c>
      <c r="N36" s="2659">
        <f t="shared" si="21"/>
        <v>34</v>
      </c>
      <c r="O36" s="2659">
        <f t="shared" si="21"/>
        <v>81</v>
      </c>
      <c r="P36" s="3093" t="s">
        <v>130</v>
      </c>
      <c r="Q36" s="3093"/>
      <c r="R36" s="3093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</row>
    <row r="37" spans="1:40" s="434" customFormat="1" ht="16.5" customHeight="1" x14ac:dyDescent="0.25">
      <c r="A37" s="1362"/>
      <c r="B37" s="1362"/>
      <c r="C37" s="1362"/>
      <c r="D37" s="419"/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1358"/>
      <c r="Q37" s="1358"/>
      <c r="R37" s="1358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</row>
    <row r="38" spans="1:40" s="434" customFormat="1" ht="20.25" customHeight="1" thickBot="1" x14ac:dyDescent="0.3">
      <c r="A38" s="3462" t="s">
        <v>2749</v>
      </c>
      <c r="B38" s="3462"/>
      <c r="C38" s="435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3463" t="s">
        <v>2750</v>
      </c>
      <c r="Q38" s="3463"/>
      <c r="R38" s="3463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</row>
    <row r="39" spans="1:40" s="429" customFormat="1" ht="21" customHeight="1" thickTop="1" x14ac:dyDescent="0.25">
      <c r="A39" s="3447" t="s">
        <v>44</v>
      </c>
      <c r="B39" s="3169" t="s">
        <v>467</v>
      </c>
      <c r="C39" s="3169" t="s">
        <v>45</v>
      </c>
      <c r="D39" s="3164" t="s">
        <v>33</v>
      </c>
      <c r="E39" s="3164"/>
      <c r="F39" s="3164"/>
      <c r="G39" s="3164" t="s">
        <v>1</v>
      </c>
      <c r="H39" s="3164"/>
      <c r="I39" s="3164"/>
      <c r="J39" s="3164" t="s">
        <v>2</v>
      </c>
      <c r="K39" s="3164"/>
      <c r="L39" s="3164"/>
      <c r="M39" s="3194" t="s">
        <v>31</v>
      </c>
      <c r="N39" s="3194"/>
      <c r="O39" s="3194"/>
      <c r="P39" s="3084" t="s">
        <v>99</v>
      </c>
      <c r="Q39" s="3084" t="s">
        <v>126</v>
      </c>
      <c r="R39" s="3112" t="s">
        <v>253</v>
      </c>
    </row>
    <row r="40" spans="1:40" s="429" customFormat="1" ht="16.5" customHeight="1" x14ac:dyDescent="0.25">
      <c r="A40" s="3448"/>
      <c r="B40" s="3170"/>
      <c r="C40" s="3170"/>
      <c r="D40" s="3171" t="s">
        <v>94</v>
      </c>
      <c r="E40" s="3171"/>
      <c r="F40" s="3171"/>
      <c r="G40" s="3171" t="s">
        <v>95</v>
      </c>
      <c r="H40" s="3171"/>
      <c r="I40" s="3171"/>
      <c r="J40" s="3171" t="s">
        <v>96</v>
      </c>
      <c r="K40" s="3171"/>
      <c r="L40" s="3171"/>
      <c r="M40" s="2827" t="s">
        <v>116</v>
      </c>
      <c r="N40" s="2827"/>
      <c r="O40" s="2827"/>
      <c r="P40" s="3085"/>
      <c r="Q40" s="3085"/>
      <c r="R40" s="3113"/>
    </row>
    <row r="41" spans="1:40" s="429" customFormat="1" ht="16.5" customHeight="1" x14ac:dyDescent="0.25">
      <c r="A41" s="3448"/>
      <c r="B41" s="3170"/>
      <c r="C41" s="3170"/>
      <c r="D41" s="2559" t="s">
        <v>204</v>
      </c>
      <c r="E41" s="2559" t="s">
        <v>2833</v>
      </c>
      <c r="F41" s="2559" t="s">
        <v>26</v>
      </c>
      <c r="G41" s="2559" t="s">
        <v>204</v>
      </c>
      <c r="H41" s="2559" t="s">
        <v>2833</v>
      </c>
      <c r="I41" s="2559" t="s">
        <v>26</v>
      </c>
      <c r="J41" s="2559" t="s">
        <v>204</v>
      </c>
      <c r="K41" s="2559" t="s">
        <v>2833</v>
      </c>
      <c r="L41" s="2559" t="s">
        <v>26</v>
      </c>
      <c r="M41" s="2559" t="s">
        <v>204</v>
      </c>
      <c r="N41" s="2559" t="s">
        <v>2833</v>
      </c>
      <c r="O41" s="2559" t="s">
        <v>26</v>
      </c>
      <c r="P41" s="3085"/>
      <c r="Q41" s="3085"/>
      <c r="R41" s="3113"/>
    </row>
    <row r="42" spans="1:40" s="429" customFormat="1" ht="12.75" customHeight="1" thickBot="1" x14ac:dyDescent="0.3">
      <c r="A42" s="3449"/>
      <c r="B42" s="3454"/>
      <c r="C42" s="3454"/>
      <c r="D42" s="298" t="s">
        <v>181</v>
      </c>
      <c r="E42" s="298" t="s">
        <v>182</v>
      </c>
      <c r="F42" s="298" t="s">
        <v>183</v>
      </c>
      <c r="G42" s="298" t="s">
        <v>181</v>
      </c>
      <c r="H42" s="298" t="s">
        <v>182</v>
      </c>
      <c r="I42" s="298" t="s">
        <v>183</v>
      </c>
      <c r="J42" s="298" t="s">
        <v>181</v>
      </c>
      <c r="K42" s="298" t="s">
        <v>182</v>
      </c>
      <c r="L42" s="298" t="s">
        <v>183</v>
      </c>
      <c r="M42" s="298" t="s">
        <v>181</v>
      </c>
      <c r="N42" s="298" t="s">
        <v>182</v>
      </c>
      <c r="O42" s="298" t="s">
        <v>183</v>
      </c>
      <c r="P42" s="3088"/>
      <c r="Q42" s="3088"/>
      <c r="R42" s="3114"/>
    </row>
    <row r="43" spans="1:40" s="437" customFormat="1" ht="20.25" customHeight="1" x14ac:dyDescent="0.25">
      <c r="A43" s="3456" t="s">
        <v>334</v>
      </c>
      <c r="B43" s="1235" t="s">
        <v>311</v>
      </c>
      <c r="C43" s="1235" t="s">
        <v>311</v>
      </c>
      <c r="D43" s="43">
        <v>0</v>
      </c>
      <c r="E43" s="43">
        <v>0</v>
      </c>
      <c r="F43" s="43">
        <v>0</v>
      </c>
      <c r="G43" s="43">
        <v>4</v>
      </c>
      <c r="H43" s="43">
        <v>5</v>
      </c>
      <c r="I43" s="43">
        <v>9</v>
      </c>
      <c r="J43" s="43">
        <v>0</v>
      </c>
      <c r="K43" s="43">
        <v>0</v>
      </c>
      <c r="L43" s="43">
        <v>0</v>
      </c>
      <c r="M43" s="43">
        <f>SUM(D43,G43,J43)</f>
        <v>4</v>
      </c>
      <c r="N43" s="43">
        <f t="shared" ref="N43:O43" si="22">SUM(E43,H43,K43)</f>
        <v>5</v>
      </c>
      <c r="O43" s="43">
        <f t="shared" si="22"/>
        <v>9</v>
      </c>
      <c r="P43" s="1228" t="s">
        <v>312</v>
      </c>
      <c r="Q43" s="1228" t="s">
        <v>312</v>
      </c>
      <c r="R43" s="3078" t="s">
        <v>434</v>
      </c>
    </row>
    <row r="44" spans="1:40" s="437" customFormat="1" ht="29.25" customHeight="1" x14ac:dyDescent="0.25">
      <c r="A44" s="3170"/>
      <c r="B44" s="3456" t="s">
        <v>1306</v>
      </c>
      <c r="C44" s="2154" t="s">
        <v>2106</v>
      </c>
      <c r="D44" s="43">
        <v>2</v>
      </c>
      <c r="E44" s="43">
        <v>3</v>
      </c>
      <c r="F44" s="43">
        <v>5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f t="shared" ref="M44:M47" si="23">SUM(D44,G44,J44)</f>
        <v>2</v>
      </c>
      <c r="N44" s="43">
        <f t="shared" ref="N44:N47" si="24">SUM(E44,H44,K44)</f>
        <v>3</v>
      </c>
      <c r="O44" s="43">
        <f t="shared" ref="O44:O47" si="25">SUM(F44,I44,L44)</f>
        <v>5</v>
      </c>
      <c r="P44" s="1228" t="s">
        <v>627</v>
      </c>
      <c r="Q44" s="3078" t="s">
        <v>413</v>
      </c>
      <c r="R44" s="3074"/>
    </row>
    <row r="45" spans="1:40" s="437" customFormat="1" ht="28.5" customHeight="1" x14ac:dyDescent="0.25">
      <c r="A45" s="3170"/>
      <c r="B45" s="3457"/>
      <c r="C45" s="1631" t="s">
        <v>2107</v>
      </c>
      <c r="D45" s="43">
        <v>0</v>
      </c>
      <c r="E45" s="43">
        <v>0</v>
      </c>
      <c r="F45" s="43">
        <v>0</v>
      </c>
      <c r="G45" s="43">
        <v>2</v>
      </c>
      <c r="H45" s="43">
        <v>2</v>
      </c>
      <c r="I45" s="43">
        <v>4</v>
      </c>
      <c r="J45" s="43">
        <v>0</v>
      </c>
      <c r="K45" s="43">
        <v>0</v>
      </c>
      <c r="L45" s="43">
        <v>0</v>
      </c>
      <c r="M45" s="43">
        <f t="shared" ref="M45:M46" si="26">SUM(D45,G45,J45)</f>
        <v>2</v>
      </c>
      <c r="N45" s="43">
        <f t="shared" ref="N45:N46" si="27">SUM(E45,H45,K45)</f>
        <v>2</v>
      </c>
      <c r="O45" s="43">
        <f t="shared" ref="O45:O46" si="28">SUM(F45,I45,L45)</f>
        <v>4</v>
      </c>
      <c r="P45" s="816" t="s">
        <v>2608</v>
      </c>
      <c r="Q45" s="3079"/>
      <c r="R45" s="3074"/>
    </row>
    <row r="46" spans="1:40" s="437" customFormat="1" ht="17.25" customHeight="1" x14ac:dyDescent="0.25">
      <c r="A46" s="3170"/>
      <c r="B46" s="3455" t="s">
        <v>46</v>
      </c>
      <c r="C46" s="3455"/>
      <c r="D46" s="43">
        <f>SUM(D44:D45)</f>
        <v>2</v>
      </c>
      <c r="E46" s="43">
        <f t="shared" ref="E46:I46" si="29">SUM(E44:E45)</f>
        <v>3</v>
      </c>
      <c r="F46" s="43">
        <f t="shared" si="29"/>
        <v>5</v>
      </c>
      <c r="G46" s="43">
        <f t="shared" si="29"/>
        <v>2</v>
      </c>
      <c r="H46" s="43">
        <f t="shared" si="29"/>
        <v>2</v>
      </c>
      <c r="I46" s="43">
        <f t="shared" si="29"/>
        <v>4</v>
      </c>
      <c r="J46" s="43">
        <v>0</v>
      </c>
      <c r="K46" s="43">
        <v>0</v>
      </c>
      <c r="L46" s="43">
        <v>0</v>
      </c>
      <c r="M46" s="43">
        <f t="shared" si="26"/>
        <v>4</v>
      </c>
      <c r="N46" s="43">
        <f t="shared" si="27"/>
        <v>5</v>
      </c>
      <c r="O46" s="43">
        <f t="shared" si="28"/>
        <v>9</v>
      </c>
      <c r="P46" s="3075" t="s">
        <v>133</v>
      </c>
      <c r="Q46" s="3075"/>
      <c r="R46" s="3074"/>
    </row>
    <row r="47" spans="1:40" s="437" customFormat="1" ht="20.25" customHeight="1" x14ac:dyDescent="0.25">
      <c r="A47" s="3457"/>
      <c r="B47" s="1235" t="s">
        <v>342</v>
      </c>
      <c r="C47" s="1235" t="s">
        <v>1778</v>
      </c>
      <c r="D47" s="43">
        <v>0</v>
      </c>
      <c r="E47" s="43">
        <v>0</v>
      </c>
      <c r="F47" s="43">
        <v>0</v>
      </c>
      <c r="G47" s="43">
        <v>1</v>
      </c>
      <c r="H47" s="43">
        <v>3</v>
      </c>
      <c r="I47" s="43">
        <v>4</v>
      </c>
      <c r="J47" s="43">
        <v>0</v>
      </c>
      <c r="K47" s="43">
        <v>0</v>
      </c>
      <c r="L47" s="43">
        <v>0</v>
      </c>
      <c r="M47" s="43">
        <f t="shared" si="23"/>
        <v>1</v>
      </c>
      <c r="N47" s="43">
        <f t="shared" si="24"/>
        <v>3</v>
      </c>
      <c r="O47" s="43">
        <f t="shared" si="25"/>
        <v>4</v>
      </c>
      <c r="P47" s="2155" t="s">
        <v>1969</v>
      </c>
      <c r="Q47" s="1228" t="s">
        <v>1823</v>
      </c>
      <c r="R47" s="3079"/>
    </row>
    <row r="48" spans="1:40" s="437" customFormat="1" ht="21" customHeight="1" x14ac:dyDescent="0.25">
      <c r="A48" s="3455" t="s">
        <v>92</v>
      </c>
      <c r="B48" s="3455"/>
      <c r="C48" s="3455"/>
      <c r="D48" s="43">
        <f>SUM(D43,D46:D47)</f>
        <v>2</v>
      </c>
      <c r="E48" s="43">
        <f t="shared" ref="E48:O48" si="30">SUM(E43,E46:E47)</f>
        <v>3</v>
      </c>
      <c r="F48" s="43">
        <f t="shared" si="30"/>
        <v>5</v>
      </c>
      <c r="G48" s="43">
        <f t="shared" si="30"/>
        <v>7</v>
      </c>
      <c r="H48" s="43">
        <f t="shared" si="30"/>
        <v>10</v>
      </c>
      <c r="I48" s="43">
        <f t="shared" si="30"/>
        <v>17</v>
      </c>
      <c r="J48" s="43">
        <f t="shared" si="30"/>
        <v>0</v>
      </c>
      <c r="K48" s="43">
        <f t="shared" si="30"/>
        <v>0</v>
      </c>
      <c r="L48" s="43">
        <f t="shared" si="30"/>
        <v>0</v>
      </c>
      <c r="M48" s="43">
        <f t="shared" si="30"/>
        <v>9</v>
      </c>
      <c r="N48" s="43">
        <f t="shared" si="30"/>
        <v>13</v>
      </c>
      <c r="O48" s="43">
        <f t="shared" si="30"/>
        <v>22</v>
      </c>
      <c r="P48" s="3075" t="s">
        <v>130</v>
      </c>
      <c r="Q48" s="3075"/>
      <c r="R48" s="3075"/>
    </row>
    <row r="49" spans="1:44" s="438" customFormat="1" ht="25.5" customHeight="1" x14ac:dyDescent="0.25">
      <c r="A49" s="3456" t="s">
        <v>37</v>
      </c>
      <c r="B49" s="1235" t="s">
        <v>219</v>
      </c>
      <c r="C49" s="406"/>
      <c r="D49" s="43">
        <v>0</v>
      </c>
      <c r="E49" s="43">
        <v>0</v>
      </c>
      <c r="F49" s="43">
        <v>0</v>
      </c>
      <c r="G49" s="43">
        <v>16</v>
      </c>
      <c r="H49" s="43">
        <v>27</v>
      </c>
      <c r="I49" s="43">
        <v>43</v>
      </c>
      <c r="J49" s="43">
        <v>7</v>
      </c>
      <c r="K49" s="43">
        <v>12</v>
      </c>
      <c r="L49" s="43">
        <v>19</v>
      </c>
      <c r="M49" s="43">
        <f t="shared" ref="M49:O49" si="31">SUM(J49,G49,D49)</f>
        <v>23</v>
      </c>
      <c r="N49" s="43">
        <f t="shared" si="31"/>
        <v>39</v>
      </c>
      <c r="O49" s="43">
        <f t="shared" si="31"/>
        <v>62</v>
      </c>
      <c r="P49" s="802"/>
      <c r="Q49" s="1228" t="s">
        <v>137</v>
      </c>
      <c r="R49" s="3456" t="s">
        <v>125</v>
      </c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</row>
    <row r="50" spans="1:44" s="438" customFormat="1" ht="23.25" customHeight="1" x14ac:dyDescent="0.25">
      <c r="A50" s="3170"/>
      <c r="B50" s="1235" t="s">
        <v>60</v>
      </c>
      <c r="C50" s="406"/>
      <c r="D50" s="43">
        <v>0</v>
      </c>
      <c r="E50" s="43">
        <v>0</v>
      </c>
      <c r="F50" s="43">
        <v>0</v>
      </c>
      <c r="G50" s="43">
        <v>10</v>
      </c>
      <c r="H50" s="43">
        <v>7</v>
      </c>
      <c r="I50" s="43">
        <v>17</v>
      </c>
      <c r="J50" s="43">
        <v>7</v>
      </c>
      <c r="K50" s="43">
        <v>5</v>
      </c>
      <c r="L50" s="43">
        <v>12</v>
      </c>
      <c r="M50" s="43">
        <f t="shared" ref="M50:M53" si="32">SUM(J50,G50,D50)</f>
        <v>17</v>
      </c>
      <c r="N50" s="43">
        <f t="shared" ref="N50:N53" si="33">SUM(K50,H50,E50)</f>
        <v>12</v>
      </c>
      <c r="O50" s="43">
        <f t="shared" ref="O50:O53" si="34">SUM(L50,I50,F50)</f>
        <v>29</v>
      </c>
      <c r="P50" s="802"/>
      <c r="Q50" s="1228" t="s">
        <v>138</v>
      </c>
      <c r="R50" s="3170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7"/>
      <c r="AP50" s="437"/>
      <c r="AQ50" s="437"/>
      <c r="AR50" s="437"/>
    </row>
    <row r="51" spans="1:44" s="438" customFormat="1" ht="28.5" customHeight="1" x14ac:dyDescent="0.25">
      <c r="A51" s="3170"/>
      <c r="B51" s="1235" t="s">
        <v>61</v>
      </c>
      <c r="C51" s="406"/>
      <c r="D51" s="43">
        <v>0</v>
      </c>
      <c r="E51" s="43">
        <v>0</v>
      </c>
      <c r="F51" s="43">
        <v>0</v>
      </c>
      <c r="G51" s="43">
        <v>7</v>
      </c>
      <c r="H51" s="43">
        <v>4</v>
      </c>
      <c r="I51" s="43">
        <v>11</v>
      </c>
      <c r="J51" s="43">
        <v>0</v>
      </c>
      <c r="K51" s="43">
        <v>0</v>
      </c>
      <c r="L51" s="43">
        <v>0</v>
      </c>
      <c r="M51" s="43">
        <f t="shared" si="32"/>
        <v>7</v>
      </c>
      <c r="N51" s="43">
        <f t="shared" si="33"/>
        <v>4</v>
      </c>
      <c r="O51" s="43">
        <f t="shared" si="34"/>
        <v>11</v>
      </c>
      <c r="P51" s="802"/>
      <c r="Q51" s="1228" t="s">
        <v>139</v>
      </c>
      <c r="R51" s="3170"/>
    </row>
    <row r="52" spans="1:44" s="438" customFormat="1" ht="22.5" customHeight="1" x14ac:dyDescent="0.25">
      <c r="A52" s="3170"/>
      <c r="B52" s="1235" t="s">
        <v>641</v>
      </c>
      <c r="C52" s="931"/>
      <c r="D52" s="43">
        <v>0</v>
      </c>
      <c r="E52" s="43">
        <v>0</v>
      </c>
      <c r="F52" s="43">
        <v>0</v>
      </c>
      <c r="G52" s="43">
        <v>2</v>
      </c>
      <c r="H52" s="43">
        <v>5</v>
      </c>
      <c r="I52" s="43">
        <v>7</v>
      </c>
      <c r="J52" s="43">
        <v>0</v>
      </c>
      <c r="K52" s="43">
        <v>0</v>
      </c>
      <c r="L52" s="43">
        <v>0</v>
      </c>
      <c r="M52" s="43">
        <f t="shared" si="32"/>
        <v>2</v>
      </c>
      <c r="N52" s="43">
        <f t="shared" si="33"/>
        <v>5</v>
      </c>
      <c r="O52" s="43">
        <f t="shared" si="34"/>
        <v>7</v>
      </c>
      <c r="P52" s="920"/>
      <c r="Q52" s="789" t="s">
        <v>642</v>
      </c>
      <c r="R52" s="3170"/>
    </row>
    <row r="53" spans="1:44" s="438" customFormat="1" ht="31.5" customHeight="1" x14ac:dyDescent="0.25">
      <c r="A53" s="3457"/>
      <c r="B53" s="2112" t="s">
        <v>264</v>
      </c>
      <c r="C53" s="2110"/>
      <c r="D53" s="43">
        <v>0</v>
      </c>
      <c r="E53" s="43">
        <v>0</v>
      </c>
      <c r="F53" s="43">
        <v>0</v>
      </c>
      <c r="G53" s="43">
        <v>5</v>
      </c>
      <c r="H53" s="43">
        <v>8</v>
      </c>
      <c r="I53" s="43">
        <v>13</v>
      </c>
      <c r="J53" s="43">
        <v>0</v>
      </c>
      <c r="K53" s="43">
        <v>0</v>
      </c>
      <c r="L53" s="43">
        <v>0</v>
      </c>
      <c r="M53" s="43">
        <f t="shared" si="32"/>
        <v>5</v>
      </c>
      <c r="N53" s="43">
        <f t="shared" si="33"/>
        <v>8</v>
      </c>
      <c r="O53" s="43">
        <f t="shared" si="34"/>
        <v>13</v>
      </c>
      <c r="P53" s="2105"/>
      <c r="Q53" s="789" t="s">
        <v>2609</v>
      </c>
      <c r="R53" s="3457"/>
    </row>
    <row r="54" spans="1:44" s="438" customFormat="1" ht="20.100000000000001" customHeight="1" x14ac:dyDescent="0.25">
      <c r="A54" s="3455" t="s">
        <v>92</v>
      </c>
      <c r="B54" s="3455"/>
      <c r="C54" s="3455"/>
      <c r="D54" s="43">
        <f>SUM(D49:D53)</f>
        <v>0</v>
      </c>
      <c r="E54" s="43">
        <f t="shared" ref="E54:O54" si="35">SUM(E49:E53)</f>
        <v>0</v>
      </c>
      <c r="F54" s="43">
        <f t="shared" si="35"/>
        <v>0</v>
      </c>
      <c r="G54" s="43">
        <f t="shared" si="35"/>
        <v>40</v>
      </c>
      <c r="H54" s="43">
        <f t="shared" si="35"/>
        <v>51</v>
      </c>
      <c r="I54" s="43">
        <f t="shared" si="35"/>
        <v>91</v>
      </c>
      <c r="J54" s="43">
        <f t="shared" si="35"/>
        <v>14</v>
      </c>
      <c r="K54" s="43">
        <f t="shared" si="35"/>
        <v>17</v>
      </c>
      <c r="L54" s="43">
        <f t="shared" si="35"/>
        <v>31</v>
      </c>
      <c r="M54" s="43">
        <f t="shared" si="35"/>
        <v>54</v>
      </c>
      <c r="N54" s="43">
        <f t="shared" si="35"/>
        <v>68</v>
      </c>
      <c r="O54" s="43">
        <f t="shared" si="35"/>
        <v>122</v>
      </c>
      <c r="P54" s="3075" t="s">
        <v>130</v>
      </c>
      <c r="Q54" s="3075"/>
      <c r="R54" s="3075"/>
    </row>
    <row r="55" spans="1:44" s="438" customFormat="1" ht="15.75" customHeight="1" x14ac:dyDescent="0.25">
      <c r="A55" s="3471" t="s">
        <v>234</v>
      </c>
      <c r="B55" s="1235" t="s">
        <v>1187</v>
      </c>
      <c r="C55" s="406"/>
      <c r="D55" s="43">
        <v>3</v>
      </c>
      <c r="E55" s="43">
        <v>3</v>
      </c>
      <c r="F55" s="43">
        <v>6</v>
      </c>
      <c r="G55" s="43">
        <v>7</v>
      </c>
      <c r="H55" s="43">
        <v>8</v>
      </c>
      <c r="I55" s="43">
        <v>15</v>
      </c>
      <c r="J55" s="43">
        <v>0</v>
      </c>
      <c r="K55" s="43">
        <v>0</v>
      </c>
      <c r="L55" s="43">
        <v>0</v>
      </c>
      <c r="M55" s="43">
        <f t="shared" ref="M55:O56" si="36">SUM(J55,G55,D55)</f>
        <v>10</v>
      </c>
      <c r="N55" s="43">
        <f t="shared" si="36"/>
        <v>11</v>
      </c>
      <c r="O55" s="43">
        <f t="shared" si="36"/>
        <v>21</v>
      </c>
      <c r="P55" s="802"/>
      <c r="Q55" s="1229" t="s">
        <v>140</v>
      </c>
      <c r="R55" s="3139" t="s">
        <v>1167</v>
      </c>
    </row>
    <row r="56" spans="1:44" s="438" customFormat="1" ht="27.75" customHeight="1" x14ac:dyDescent="0.25">
      <c r="A56" s="3472"/>
      <c r="B56" s="1235" t="s">
        <v>63</v>
      </c>
      <c r="C56" s="406"/>
      <c r="D56" s="43">
        <v>2</v>
      </c>
      <c r="E56" s="43">
        <v>0</v>
      </c>
      <c r="F56" s="43">
        <v>2</v>
      </c>
      <c r="G56" s="43">
        <v>5</v>
      </c>
      <c r="H56" s="43">
        <v>11</v>
      </c>
      <c r="I56" s="43">
        <v>16</v>
      </c>
      <c r="J56" s="43">
        <v>9</v>
      </c>
      <c r="K56" s="43">
        <v>5</v>
      </c>
      <c r="L56" s="43">
        <v>14</v>
      </c>
      <c r="M56" s="43">
        <f t="shared" si="36"/>
        <v>16</v>
      </c>
      <c r="N56" s="43">
        <f t="shared" si="36"/>
        <v>16</v>
      </c>
      <c r="O56" s="43">
        <f t="shared" si="36"/>
        <v>32</v>
      </c>
      <c r="P56" s="802"/>
      <c r="Q56" s="1229" t="s">
        <v>958</v>
      </c>
      <c r="R56" s="3139"/>
    </row>
    <row r="57" spans="1:44" s="438" customFormat="1" ht="15.75" customHeight="1" x14ac:dyDescent="0.25">
      <c r="A57" s="3455" t="s">
        <v>92</v>
      </c>
      <c r="B57" s="3455"/>
      <c r="C57" s="3455"/>
      <c r="D57" s="43">
        <f>SUM(D55:D56)</f>
        <v>5</v>
      </c>
      <c r="E57" s="43">
        <f t="shared" ref="E57:O57" si="37">SUM(E55:E56)</f>
        <v>3</v>
      </c>
      <c r="F57" s="43">
        <f t="shared" si="37"/>
        <v>8</v>
      </c>
      <c r="G57" s="43">
        <f t="shared" si="37"/>
        <v>12</v>
      </c>
      <c r="H57" s="43">
        <f t="shared" si="37"/>
        <v>19</v>
      </c>
      <c r="I57" s="43">
        <f t="shared" si="37"/>
        <v>31</v>
      </c>
      <c r="J57" s="43">
        <f t="shared" si="37"/>
        <v>9</v>
      </c>
      <c r="K57" s="43">
        <f t="shared" si="37"/>
        <v>5</v>
      </c>
      <c r="L57" s="43">
        <f t="shared" si="37"/>
        <v>14</v>
      </c>
      <c r="M57" s="43">
        <f t="shared" si="37"/>
        <v>26</v>
      </c>
      <c r="N57" s="43">
        <f t="shared" si="37"/>
        <v>27</v>
      </c>
      <c r="O57" s="43">
        <f t="shared" si="37"/>
        <v>53</v>
      </c>
      <c r="P57" s="3075" t="s">
        <v>130</v>
      </c>
      <c r="Q57" s="3075"/>
      <c r="R57" s="3075"/>
    </row>
    <row r="58" spans="1:44" s="438" customFormat="1" ht="30" customHeight="1" x14ac:dyDescent="0.25">
      <c r="A58" s="3468" t="s">
        <v>1188</v>
      </c>
      <c r="B58" s="3455" t="s">
        <v>1189</v>
      </c>
      <c r="C58" s="1263" t="s">
        <v>68</v>
      </c>
      <c r="D58" s="43">
        <v>0</v>
      </c>
      <c r="E58" s="43">
        <v>0</v>
      </c>
      <c r="F58" s="43">
        <v>0</v>
      </c>
      <c r="G58" s="43">
        <v>16</v>
      </c>
      <c r="H58" s="43">
        <v>3</v>
      </c>
      <c r="I58" s="43">
        <v>19</v>
      </c>
      <c r="J58" s="43">
        <v>1</v>
      </c>
      <c r="K58" s="43">
        <v>2</v>
      </c>
      <c r="L58" s="43">
        <v>3</v>
      </c>
      <c r="M58" s="43">
        <f>SUM(D58,G58,J58)</f>
        <v>17</v>
      </c>
      <c r="N58" s="43">
        <f t="shared" ref="N58:O58" si="38">SUM(E58,H58,K58)</f>
        <v>5</v>
      </c>
      <c r="O58" s="43">
        <f t="shared" si="38"/>
        <v>22</v>
      </c>
      <c r="P58" s="1228" t="s">
        <v>162</v>
      </c>
      <c r="Q58" s="3078" t="s">
        <v>162</v>
      </c>
      <c r="R58" s="3468" t="s">
        <v>160</v>
      </c>
    </row>
    <row r="59" spans="1:44" s="438" customFormat="1" ht="30" customHeight="1" x14ac:dyDescent="0.25">
      <c r="A59" s="3469"/>
      <c r="B59" s="3455"/>
      <c r="C59" s="1263" t="s">
        <v>1795</v>
      </c>
      <c r="D59" s="43">
        <v>0</v>
      </c>
      <c r="E59" s="43">
        <v>0</v>
      </c>
      <c r="F59" s="43">
        <v>0</v>
      </c>
      <c r="G59" s="43">
        <v>5</v>
      </c>
      <c r="H59" s="43">
        <v>0</v>
      </c>
      <c r="I59" s="43">
        <v>5</v>
      </c>
      <c r="J59" s="43">
        <v>0</v>
      </c>
      <c r="K59" s="43">
        <v>0</v>
      </c>
      <c r="L59" s="43">
        <v>0</v>
      </c>
      <c r="M59" s="43">
        <f t="shared" ref="M59:M62" si="39">SUM(D59,G59,J59)</f>
        <v>5</v>
      </c>
      <c r="N59" s="43">
        <f t="shared" ref="N59:N62" si="40">SUM(E59,H59,K59)</f>
        <v>0</v>
      </c>
      <c r="O59" s="43">
        <f t="shared" ref="O59:O62" si="41">SUM(F59,I59,L59)</f>
        <v>5</v>
      </c>
      <c r="P59" s="2107" t="s">
        <v>2558</v>
      </c>
      <c r="Q59" s="3074"/>
      <c r="R59" s="3469"/>
    </row>
    <row r="60" spans="1:44" s="318" customFormat="1" ht="40.5" customHeight="1" x14ac:dyDescent="0.25">
      <c r="A60" s="3469"/>
      <c r="B60" s="3455"/>
      <c r="C60" s="1263" t="s">
        <v>2457</v>
      </c>
      <c r="D60" s="43">
        <v>9</v>
      </c>
      <c r="E60" s="43">
        <v>0</v>
      </c>
      <c r="F60" s="43">
        <v>9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f t="shared" si="39"/>
        <v>9</v>
      </c>
      <c r="N60" s="43">
        <f t="shared" si="40"/>
        <v>0</v>
      </c>
      <c r="O60" s="43">
        <f t="shared" si="41"/>
        <v>9</v>
      </c>
      <c r="P60" s="1228" t="s">
        <v>2610</v>
      </c>
      <c r="Q60" s="3074"/>
      <c r="R60" s="3469"/>
    </row>
    <row r="61" spans="1:44" s="318" customFormat="1" ht="24" customHeight="1" x14ac:dyDescent="0.25">
      <c r="A61" s="3469"/>
      <c r="B61" s="3455"/>
      <c r="C61" s="1263" t="s">
        <v>1192</v>
      </c>
      <c r="D61" s="43">
        <v>17</v>
      </c>
      <c r="E61" s="43">
        <v>2</v>
      </c>
      <c r="F61" s="43">
        <v>19</v>
      </c>
      <c r="G61" s="43">
        <v>10</v>
      </c>
      <c r="H61" s="43">
        <v>2</v>
      </c>
      <c r="I61" s="43">
        <v>12</v>
      </c>
      <c r="J61" s="43">
        <v>0</v>
      </c>
      <c r="K61" s="43">
        <v>0</v>
      </c>
      <c r="L61" s="43">
        <v>0</v>
      </c>
      <c r="M61" s="43">
        <f t="shared" si="39"/>
        <v>27</v>
      </c>
      <c r="N61" s="43">
        <f t="shared" si="40"/>
        <v>4</v>
      </c>
      <c r="O61" s="43">
        <f t="shared" si="41"/>
        <v>31</v>
      </c>
      <c r="P61" s="1228" t="s">
        <v>348</v>
      </c>
      <c r="Q61" s="3074"/>
      <c r="R61" s="3469"/>
    </row>
    <row r="62" spans="1:44" s="318" customFormat="1" ht="18.75" customHeight="1" x14ac:dyDescent="0.25">
      <c r="A62" s="3469"/>
      <c r="B62" s="3455"/>
      <c r="C62" s="1263" t="s">
        <v>704</v>
      </c>
      <c r="D62" s="43">
        <v>20</v>
      </c>
      <c r="E62" s="43">
        <v>3</v>
      </c>
      <c r="F62" s="43">
        <v>23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f t="shared" si="39"/>
        <v>20</v>
      </c>
      <c r="N62" s="43">
        <f t="shared" si="40"/>
        <v>3</v>
      </c>
      <c r="O62" s="43">
        <f t="shared" si="41"/>
        <v>23</v>
      </c>
      <c r="P62" s="1228" t="s">
        <v>1654</v>
      </c>
      <c r="Q62" s="3079"/>
      <c r="R62" s="3469"/>
    </row>
    <row r="63" spans="1:44" s="318" customFormat="1" ht="16.5" customHeight="1" x14ac:dyDescent="0.25">
      <c r="A63" s="3469"/>
      <c r="B63" s="3455" t="s">
        <v>46</v>
      </c>
      <c r="C63" s="3455"/>
      <c r="D63" s="43">
        <f>SUM(D58:D62)</f>
        <v>46</v>
      </c>
      <c r="E63" s="43">
        <f t="shared" ref="E63:O63" si="42">SUM(E58:E62)</f>
        <v>5</v>
      </c>
      <c r="F63" s="43">
        <f t="shared" si="42"/>
        <v>51</v>
      </c>
      <c r="G63" s="43">
        <f t="shared" si="42"/>
        <v>31</v>
      </c>
      <c r="H63" s="43">
        <f t="shared" si="42"/>
        <v>5</v>
      </c>
      <c r="I63" s="43">
        <f t="shared" si="42"/>
        <v>36</v>
      </c>
      <c r="J63" s="43">
        <f t="shared" si="42"/>
        <v>1</v>
      </c>
      <c r="K63" s="43">
        <f t="shared" si="42"/>
        <v>2</v>
      </c>
      <c r="L63" s="43">
        <f t="shared" si="42"/>
        <v>3</v>
      </c>
      <c r="M63" s="43">
        <f t="shared" si="42"/>
        <v>78</v>
      </c>
      <c r="N63" s="43">
        <f t="shared" si="42"/>
        <v>12</v>
      </c>
      <c r="O63" s="43">
        <f t="shared" si="42"/>
        <v>90</v>
      </c>
      <c r="P63" s="3075" t="s">
        <v>133</v>
      </c>
      <c r="Q63" s="3075"/>
      <c r="R63" s="3469"/>
    </row>
    <row r="64" spans="1:44" s="318" customFormat="1" ht="17.25" customHeight="1" x14ac:dyDescent="0.25">
      <c r="A64" s="3469"/>
      <c r="B64" s="406" t="s">
        <v>70</v>
      </c>
      <c r="C64" s="406"/>
      <c r="D64" s="43">
        <v>0</v>
      </c>
      <c r="E64" s="43">
        <v>0</v>
      </c>
      <c r="F64" s="43">
        <v>0</v>
      </c>
      <c r="G64" s="43">
        <v>11</v>
      </c>
      <c r="H64" s="43">
        <v>10</v>
      </c>
      <c r="I64" s="43">
        <v>21</v>
      </c>
      <c r="J64" s="43">
        <v>0</v>
      </c>
      <c r="K64" s="43">
        <v>0</v>
      </c>
      <c r="L64" s="43">
        <v>0</v>
      </c>
      <c r="M64" s="43">
        <f t="shared" ref="M64:O68" si="43">SUM(J64,G64,D64)</f>
        <v>11</v>
      </c>
      <c r="N64" s="43">
        <f t="shared" si="43"/>
        <v>10</v>
      </c>
      <c r="O64" s="43">
        <f t="shared" si="43"/>
        <v>21</v>
      </c>
      <c r="P64" s="802"/>
      <c r="Q64" s="1228" t="s">
        <v>164</v>
      </c>
      <c r="R64" s="3469"/>
    </row>
    <row r="65" spans="1:40" s="318" customFormat="1" ht="18.75" customHeight="1" x14ac:dyDescent="0.25">
      <c r="A65" s="3469"/>
      <c r="B65" s="3456" t="s">
        <v>71</v>
      </c>
      <c r="C65" s="1235" t="s">
        <v>71</v>
      </c>
      <c r="D65" s="43">
        <v>0</v>
      </c>
      <c r="E65" s="43">
        <v>0</v>
      </c>
      <c r="F65" s="43">
        <v>0</v>
      </c>
      <c r="G65" s="43">
        <v>18</v>
      </c>
      <c r="H65" s="43">
        <v>10</v>
      </c>
      <c r="I65" s="43">
        <v>28</v>
      </c>
      <c r="J65" s="43">
        <v>7</v>
      </c>
      <c r="K65" s="43">
        <v>6</v>
      </c>
      <c r="L65" s="43">
        <v>13</v>
      </c>
      <c r="M65" s="43">
        <f t="shared" si="43"/>
        <v>25</v>
      </c>
      <c r="N65" s="43">
        <f t="shared" si="43"/>
        <v>16</v>
      </c>
      <c r="O65" s="43">
        <f t="shared" si="43"/>
        <v>41</v>
      </c>
      <c r="P65" s="1228" t="s">
        <v>165</v>
      </c>
      <c r="Q65" s="3078" t="s">
        <v>165</v>
      </c>
      <c r="R65" s="3469"/>
    </row>
    <row r="66" spans="1:40" s="318" customFormat="1" ht="30" customHeight="1" x14ac:dyDescent="0.25">
      <c r="A66" s="3469"/>
      <c r="B66" s="3457"/>
      <c r="C66" s="1261" t="s">
        <v>2458</v>
      </c>
      <c r="D66" s="43">
        <v>9</v>
      </c>
      <c r="E66" s="43">
        <v>11</v>
      </c>
      <c r="F66" s="43">
        <v>20</v>
      </c>
      <c r="G66" s="43">
        <v>11</v>
      </c>
      <c r="H66" s="43">
        <v>1</v>
      </c>
      <c r="I66" s="43">
        <v>12</v>
      </c>
      <c r="J66" s="43">
        <v>0</v>
      </c>
      <c r="K66" s="43">
        <v>0</v>
      </c>
      <c r="L66" s="43">
        <v>0</v>
      </c>
      <c r="M66" s="43">
        <f t="shared" ref="M66" si="44">SUM(J66,G66,D66)</f>
        <v>20</v>
      </c>
      <c r="N66" s="43">
        <f t="shared" ref="N66" si="45">SUM(K66,H66,E66)</f>
        <v>12</v>
      </c>
      <c r="O66" s="43">
        <f t="shared" ref="O66" si="46">SUM(L66,I66,F66)</f>
        <v>32</v>
      </c>
      <c r="P66" s="2107" t="s">
        <v>2611</v>
      </c>
      <c r="Q66" s="3079"/>
      <c r="R66" s="3469"/>
    </row>
    <row r="67" spans="1:40" s="318" customFormat="1" ht="15.75" customHeight="1" x14ac:dyDescent="0.25">
      <c r="A67" s="3469"/>
      <c r="B67" s="3247" t="s">
        <v>46</v>
      </c>
      <c r="C67" s="3247"/>
      <c r="D67" s="43">
        <f>SUM(D65:D66)</f>
        <v>9</v>
      </c>
      <c r="E67" s="43">
        <f t="shared" ref="E67:O67" si="47">SUM(E65:E66)</f>
        <v>11</v>
      </c>
      <c r="F67" s="43">
        <f t="shared" si="47"/>
        <v>20</v>
      </c>
      <c r="G67" s="43">
        <f t="shared" si="47"/>
        <v>29</v>
      </c>
      <c r="H67" s="43">
        <f t="shared" si="47"/>
        <v>11</v>
      </c>
      <c r="I67" s="43">
        <f t="shared" si="47"/>
        <v>40</v>
      </c>
      <c r="J67" s="43">
        <f t="shared" si="47"/>
        <v>7</v>
      </c>
      <c r="K67" s="43">
        <f t="shared" si="47"/>
        <v>6</v>
      </c>
      <c r="L67" s="43">
        <f t="shared" si="47"/>
        <v>13</v>
      </c>
      <c r="M67" s="43">
        <f t="shared" si="47"/>
        <v>45</v>
      </c>
      <c r="N67" s="43">
        <f t="shared" si="47"/>
        <v>28</v>
      </c>
      <c r="O67" s="43">
        <f t="shared" si="47"/>
        <v>73</v>
      </c>
      <c r="P67" s="3369" t="s">
        <v>133</v>
      </c>
      <c r="Q67" s="3369"/>
      <c r="R67" s="3469"/>
    </row>
    <row r="68" spans="1:40" s="318" customFormat="1" ht="18.75" customHeight="1" x14ac:dyDescent="0.25">
      <c r="A68" s="3469"/>
      <c r="B68" s="3466" t="s">
        <v>2017</v>
      </c>
      <c r="C68" s="1235" t="s">
        <v>1194</v>
      </c>
      <c r="D68" s="43">
        <v>4</v>
      </c>
      <c r="E68" s="43">
        <v>3</v>
      </c>
      <c r="F68" s="43">
        <v>7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f t="shared" si="43"/>
        <v>4</v>
      </c>
      <c r="N68" s="43">
        <f t="shared" si="43"/>
        <v>3</v>
      </c>
      <c r="O68" s="43">
        <f t="shared" si="43"/>
        <v>7</v>
      </c>
      <c r="P68" s="1451" t="s">
        <v>2018</v>
      </c>
      <c r="Q68" s="3126" t="s">
        <v>1195</v>
      </c>
      <c r="R68" s="3469"/>
    </row>
    <row r="69" spans="1:40" s="318" customFormat="1" ht="28.5" customHeight="1" x14ac:dyDescent="0.25">
      <c r="A69" s="3470"/>
      <c r="B69" s="3467"/>
      <c r="C69" s="440" t="s">
        <v>207</v>
      </c>
      <c r="D69" s="939">
        <v>0</v>
      </c>
      <c r="E69" s="939">
        <v>0</v>
      </c>
      <c r="F69" s="939">
        <v>0</v>
      </c>
      <c r="G69" s="939">
        <v>15</v>
      </c>
      <c r="H69" s="939">
        <v>4</v>
      </c>
      <c r="I69" s="939">
        <v>19</v>
      </c>
      <c r="J69" s="939">
        <v>0</v>
      </c>
      <c r="K69" s="939">
        <v>0</v>
      </c>
      <c r="L69" s="939">
        <v>0</v>
      </c>
      <c r="M69" s="43">
        <f t="shared" ref="M69" si="48">SUM(J69,G69,D69)</f>
        <v>15</v>
      </c>
      <c r="N69" s="43">
        <f t="shared" ref="N69" si="49">SUM(K69,H69,E69)</f>
        <v>4</v>
      </c>
      <c r="O69" s="43">
        <f t="shared" ref="O69" si="50">SUM(L69,I69,F69)</f>
        <v>19</v>
      </c>
      <c r="P69" s="1331" t="s">
        <v>1195</v>
      </c>
      <c r="Q69" s="3127"/>
      <c r="R69" s="3470"/>
    </row>
    <row r="70" spans="1:40" s="318" customFormat="1" ht="21" customHeight="1" x14ac:dyDescent="0.25">
      <c r="A70" s="3456" t="s">
        <v>92</v>
      </c>
      <c r="B70" s="3456"/>
      <c r="C70" s="3456"/>
      <c r="D70" s="939">
        <f>SUM(D68:D69,D67,D64,D63)</f>
        <v>59</v>
      </c>
      <c r="E70" s="939">
        <f t="shared" ref="E70:O70" si="51">SUM(E68:E69,E67,E64,E63)</f>
        <v>19</v>
      </c>
      <c r="F70" s="939">
        <f t="shared" si="51"/>
        <v>78</v>
      </c>
      <c r="G70" s="939">
        <f t="shared" si="51"/>
        <v>86</v>
      </c>
      <c r="H70" s="939">
        <f t="shared" si="51"/>
        <v>30</v>
      </c>
      <c r="I70" s="939">
        <f t="shared" si="51"/>
        <v>116</v>
      </c>
      <c r="J70" s="939">
        <f t="shared" si="51"/>
        <v>8</v>
      </c>
      <c r="K70" s="939">
        <f t="shared" si="51"/>
        <v>8</v>
      </c>
      <c r="L70" s="939">
        <f t="shared" si="51"/>
        <v>16</v>
      </c>
      <c r="M70" s="939">
        <f t="shared" si="51"/>
        <v>153</v>
      </c>
      <c r="N70" s="939">
        <f t="shared" si="51"/>
        <v>57</v>
      </c>
      <c r="O70" s="939">
        <f t="shared" si="51"/>
        <v>210</v>
      </c>
      <c r="P70" s="3078" t="s">
        <v>130</v>
      </c>
      <c r="Q70" s="3078"/>
      <c r="R70" s="3078"/>
    </row>
    <row r="71" spans="1:40" s="318" customFormat="1" ht="17.25" customHeight="1" thickBot="1" x14ac:dyDescent="0.3">
      <c r="A71" s="2511" t="s">
        <v>252</v>
      </c>
      <c r="B71" s="2511" t="s">
        <v>1367</v>
      </c>
      <c r="C71" s="2511"/>
      <c r="D71" s="36">
        <v>0</v>
      </c>
      <c r="E71" s="36">
        <v>0</v>
      </c>
      <c r="F71" s="36">
        <v>0</v>
      </c>
      <c r="G71" s="36">
        <v>4</v>
      </c>
      <c r="H71" s="36">
        <v>7</v>
      </c>
      <c r="I71" s="36">
        <v>11</v>
      </c>
      <c r="J71" s="36">
        <v>0</v>
      </c>
      <c r="K71" s="36">
        <v>0</v>
      </c>
      <c r="L71" s="36">
        <v>0</v>
      </c>
      <c r="M71" s="2659">
        <f>SUM(D71,G71,J71)</f>
        <v>4</v>
      </c>
      <c r="N71" s="2659">
        <f t="shared" ref="N71:O71" si="52">SUM(E71,H71,K71)</f>
        <v>7</v>
      </c>
      <c r="O71" s="2659">
        <f t="shared" si="52"/>
        <v>11</v>
      </c>
      <c r="P71" s="95"/>
      <c r="Q71" s="2513" t="s">
        <v>2185</v>
      </c>
      <c r="R71" s="2513" t="s">
        <v>232</v>
      </c>
    </row>
    <row r="72" spans="1:40" s="318" customFormat="1" ht="20.100000000000001" customHeight="1" x14ac:dyDescent="0.25">
      <c r="A72" s="1615"/>
      <c r="B72" s="1615"/>
      <c r="C72" s="1615"/>
      <c r="D72" s="439"/>
      <c r="E72" s="439"/>
      <c r="F72" s="439"/>
      <c r="G72" s="439"/>
      <c r="H72" s="439"/>
      <c r="I72" s="439"/>
      <c r="J72" s="439"/>
      <c r="K72" s="439"/>
      <c r="L72" s="439"/>
      <c r="M72" s="439"/>
      <c r="N72" s="439"/>
      <c r="O72" s="439"/>
      <c r="P72" s="22"/>
      <c r="Q72" s="22"/>
      <c r="R72" s="22"/>
    </row>
    <row r="73" spans="1:40" s="434" customFormat="1" ht="27.75" customHeight="1" thickBot="1" x14ac:dyDescent="0.3">
      <c r="A73" s="3462" t="s">
        <v>2749</v>
      </c>
      <c r="B73" s="3462"/>
      <c r="C73" s="435"/>
      <c r="D73" s="436"/>
      <c r="E73" s="436"/>
      <c r="F73" s="436"/>
      <c r="G73" s="436"/>
      <c r="H73" s="436"/>
      <c r="I73" s="436"/>
      <c r="J73" s="436"/>
      <c r="K73" s="436"/>
      <c r="L73" s="436"/>
      <c r="M73" s="436"/>
      <c r="N73" s="436"/>
      <c r="O73" s="436"/>
      <c r="P73" s="3463" t="s">
        <v>2750</v>
      </c>
      <c r="Q73" s="3463"/>
      <c r="R73" s="3463"/>
      <c r="S73" s="429"/>
      <c r="T73" s="429"/>
      <c r="U73" s="429"/>
      <c r="V73" s="429"/>
      <c r="W73" s="429"/>
      <c r="X73" s="429"/>
      <c r="Y73" s="429"/>
      <c r="Z73" s="429"/>
      <c r="AA73" s="429"/>
      <c r="AB73" s="429"/>
      <c r="AC73" s="429"/>
      <c r="AD73" s="429"/>
      <c r="AE73" s="429"/>
      <c r="AF73" s="429"/>
      <c r="AG73" s="429"/>
      <c r="AH73" s="429"/>
      <c r="AI73" s="429"/>
      <c r="AJ73" s="429"/>
      <c r="AK73" s="429"/>
      <c r="AL73" s="429"/>
      <c r="AM73" s="429"/>
      <c r="AN73" s="429"/>
    </row>
    <row r="74" spans="1:40" s="429" customFormat="1" ht="19.5" customHeight="1" thickTop="1" x14ac:dyDescent="0.25">
      <c r="A74" s="3447" t="s">
        <v>44</v>
      </c>
      <c r="B74" s="3169" t="s">
        <v>86</v>
      </c>
      <c r="C74" s="3169" t="s">
        <v>45</v>
      </c>
      <c r="D74" s="3164" t="s">
        <v>33</v>
      </c>
      <c r="E74" s="3164"/>
      <c r="F74" s="3164"/>
      <c r="G74" s="3164" t="s">
        <v>1</v>
      </c>
      <c r="H74" s="3164"/>
      <c r="I74" s="3164"/>
      <c r="J74" s="3164" t="s">
        <v>2</v>
      </c>
      <c r="K74" s="3164"/>
      <c r="L74" s="3164"/>
      <c r="M74" s="3194" t="s">
        <v>31</v>
      </c>
      <c r="N74" s="3194"/>
      <c r="O74" s="3194"/>
      <c r="P74" s="3084" t="s">
        <v>99</v>
      </c>
      <c r="Q74" s="3084" t="s">
        <v>126</v>
      </c>
      <c r="R74" s="3112" t="s">
        <v>253</v>
      </c>
    </row>
    <row r="75" spans="1:40" s="429" customFormat="1" ht="19.5" customHeight="1" x14ac:dyDescent="0.25">
      <c r="A75" s="3448"/>
      <c r="B75" s="3170"/>
      <c r="C75" s="3170"/>
      <c r="D75" s="3171" t="s">
        <v>94</v>
      </c>
      <c r="E75" s="3171"/>
      <c r="F75" s="3171"/>
      <c r="G75" s="3171" t="s">
        <v>95</v>
      </c>
      <c r="H75" s="3171"/>
      <c r="I75" s="3171"/>
      <c r="J75" s="3171" t="s">
        <v>96</v>
      </c>
      <c r="K75" s="3171"/>
      <c r="L75" s="3171"/>
      <c r="M75" s="2827" t="s">
        <v>116</v>
      </c>
      <c r="N75" s="2827"/>
      <c r="O75" s="2827"/>
      <c r="P75" s="3085"/>
      <c r="Q75" s="3085"/>
      <c r="R75" s="3113"/>
    </row>
    <row r="76" spans="1:40" s="429" customFormat="1" ht="13.5" customHeight="1" x14ac:dyDescent="0.25">
      <c r="A76" s="3448"/>
      <c r="B76" s="3170"/>
      <c r="C76" s="3170"/>
      <c r="D76" s="2559" t="s">
        <v>204</v>
      </c>
      <c r="E76" s="2559" t="s">
        <v>2833</v>
      </c>
      <c r="F76" s="2559" t="s">
        <v>26</v>
      </c>
      <c r="G76" s="2559" t="s">
        <v>204</v>
      </c>
      <c r="H76" s="2559" t="s">
        <v>2833</v>
      </c>
      <c r="I76" s="2559" t="s">
        <v>26</v>
      </c>
      <c r="J76" s="2559" t="s">
        <v>204</v>
      </c>
      <c r="K76" s="2559" t="s">
        <v>2833</v>
      </c>
      <c r="L76" s="2559" t="s">
        <v>26</v>
      </c>
      <c r="M76" s="2559" t="s">
        <v>204</v>
      </c>
      <c r="N76" s="2559" t="s">
        <v>2833</v>
      </c>
      <c r="O76" s="2559" t="s">
        <v>26</v>
      </c>
      <c r="P76" s="3085"/>
      <c r="Q76" s="3085"/>
      <c r="R76" s="3113"/>
    </row>
    <row r="77" spans="1:40" s="429" customFormat="1" ht="21" customHeight="1" thickBot="1" x14ac:dyDescent="0.3">
      <c r="A77" s="3449"/>
      <c r="B77" s="3454"/>
      <c r="C77" s="3454"/>
      <c r="D77" s="298" t="s">
        <v>181</v>
      </c>
      <c r="E77" s="298" t="s">
        <v>182</v>
      </c>
      <c r="F77" s="298" t="s">
        <v>183</v>
      </c>
      <c r="G77" s="298" t="s">
        <v>181</v>
      </c>
      <c r="H77" s="298" t="s">
        <v>182</v>
      </c>
      <c r="I77" s="298" t="s">
        <v>183</v>
      </c>
      <c r="J77" s="298" t="s">
        <v>181</v>
      </c>
      <c r="K77" s="298" t="s">
        <v>182</v>
      </c>
      <c r="L77" s="298" t="s">
        <v>183</v>
      </c>
      <c r="M77" s="298" t="s">
        <v>181</v>
      </c>
      <c r="N77" s="298" t="s">
        <v>182</v>
      </c>
      <c r="O77" s="298" t="s">
        <v>183</v>
      </c>
      <c r="P77" s="3088"/>
      <c r="Q77" s="3088"/>
      <c r="R77" s="3114"/>
    </row>
    <row r="78" spans="1:40" s="318" customFormat="1" ht="24" customHeight="1" x14ac:dyDescent="0.25">
      <c r="A78" s="3461" t="s">
        <v>255</v>
      </c>
      <c r="B78" s="1235" t="s">
        <v>72</v>
      </c>
      <c r="C78" s="1235"/>
      <c r="D78" s="1262">
        <v>0</v>
      </c>
      <c r="E78" s="1262">
        <v>0</v>
      </c>
      <c r="F78" s="1262">
        <v>0</v>
      </c>
      <c r="G78" s="1262">
        <v>10</v>
      </c>
      <c r="H78" s="1262">
        <v>6</v>
      </c>
      <c r="I78" s="1262">
        <v>16</v>
      </c>
      <c r="J78" s="1262">
        <v>0</v>
      </c>
      <c r="K78" s="1262">
        <v>0</v>
      </c>
      <c r="L78" s="1262">
        <v>0</v>
      </c>
      <c r="M78" s="1262">
        <f t="shared" ref="M78:O88" si="53">SUM(J78,G78,D78)</f>
        <v>10</v>
      </c>
      <c r="N78" s="1262">
        <f t="shared" si="53"/>
        <v>6</v>
      </c>
      <c r="O78" s="1262">
        <f t="shared" si="53"/>
        <v>16</v>
      </c>
      <c r="P78" s="1228"/>
      <c r="Q78" s="1229" t="s">
        <v>145</v>
      </c>
      <c r="R78" s="3254" t="s">
        <v>254</v>
      </c>
    </row>
    <row r="79" spans="1:40" s="318" customFormat="1" ht="24" customHeight="1" x14ac:dyDescent="0.25">
      <c r="A79" s="3457"/>
      <c r="B79" s="440" t="s">
        <v>971</v>
      </c>
      <c r="C79" s="1631"/>
      <c r="D79" s="1262">
        <v>0</v>
      </c>
      <c r="E79" s="1262">
        <v>0</v>
      </c>
      <c r="F79" s="1262">
        <v>0</v>
      </c>
      <c r="G79" s="1262">
        <v>11</v>
      </c>
      <c r="H79" s="1262">
        <v>8</v>
      </c>
      <c r="I79" s="1262">
        <v>19</v>
      </c>
      <c r="J79" s="1262">
        <v>0</v>
      </c>
      <c r="K79" s="1262">
        <v>0</v>
      </c>
      <c r="L79" s="1262">
        <v>0</v>
      </c>
      <c r="M79" s="1262">
        <f t="shared" ref="M79:M80" si="54">SUM(J79,G79,D79)</f>
        <v>11</v>
      </c>
      <c r="N79" s="1262">
        <f t="shared" ref="N79:N80" si="55">SUM(K79,H79,E79)</f>
        <v>8</v>
      </c>
      <c r="O79" s="1262">
        <f t="shared" ref="O79:O80" si="56">SUM(L79,I79,F79)</f>
        <v>19</v>
      </c>
      <c r="P79" s="1617"/>
      <c r="Q79" s="1769" t="s">
        <v>2187</v>
      </c>
      <c r="R79" s="3127"/>
    </row>
    <row r="80" spans="1:40" s="318" customFormat="1" ht="20.25" customHeight="1" x14ac:dyDescent="0.25">
      <c r="A80" s="3455" t="s">
        <v>92</v>
      </c>
      <c r="B80" s="3455"/>
      <c r="C80" s="3455"/>
      <c r="D80" s="1262">
        <f>SUM(D78:D79)</f>
        <v>0</v>
      </c>
      <c r="E80" s="1262">
        <f t="shared" ref="E80:L80" si="57">SUM(E78:E79)</f>
        <v>0</v>
      </c>
      <c r="F80" s="1262">
        <f t="shared" si="57"/>
        <v>0</v>
      </c>
      <c r="G80" s="1262">
        <f t="shared" si="57"/>
        <v>21</v>
      </c>
      <c r="H80" s="1262">
        <f t="shared" si="57"/>
        <v>14</v>
      </c>
      <c r="I80" s="1262">
        <f t="shared" si="57"/>
        <v>35</v>
      </c>
      <c r="J80" s="1262">
        <f t="shared" si="57"/>
        <v>0</v>
      </c>
      <c r="K80" s="1262">
        <f t="shared" si="57"/>
        <v>0</v>
      </c>
      <c r="L80" s="1262">
        <f t="shared" si="57"/>
        <v>0</v>
      </c>
      <c r="M80" s="1262">
        <f t="shared" si="54"/>
        <v>21</v>
      </c>
      <c r="N80" s="1262">
        <f t="shared" si="55"/>
        <v>14</v>
      </c>
      <c r="O80" s="1262">
        <f t="shared" si="56"/>
        <v>35</v>
      </c>
      <c r="P80" s="3075" t="s">
        <v>130</v>
      </c>
      <c r="Q80" s="3075"/>
      <c r="R80" s="3075"/>
    </row>
    <row r="81" spans="1:274" s="318" customFormat="1" ht="20.100000000000001" customHeight="1" x14ac:dyDescent="0.25">
      <c r="A81" s="3471" t="s">
        <v>288</v>
      </c>
      <c r="B81" s="440" t="s">
        <v>219</v>
      </c>
      <c r="C81" s="1235"/>
      <c r="D81" s="43">
        <v>0</v>
      </c>
      <c r="E81" s="43">
        <v>0</v>
      </c>
      <c r="F81" s="43">
        <v>0</v>
      </c>
      <c r="G81" s="43">
        <v>1</v>
      </c>
      <c r="H81" s="43">
        <v>17</v>
      </c>
      <c r="I81" s="43">
        <v>18</v>
      </c>
      <c r="J81" s="43">
        <v>7</v>
      </c>
      <c r="K81" s="43">
        <v>10</v>
      </c>
      <c r="L81" s="43">
        <v>17</v>
      </c>
      <c r="M81" s="43">
        <f>SUM(D81,G81,J81)</f>
        <v>8</v>
      </c>
      <c r="N81" s="43">
        <f t="shared" ref="N81:O81" si="58">SUM(E81,H81,K81)</f>
        <v>27</v>
      </c>
      <c r="O81" s="43">
        <f t="shared" si="58"/>
        <v>35</v>
      </c>
      <c r="P81" s="1228"/>
      <c r="Q81" s="1228" t="s">
        <v>137</v>
      </c>
      <c r="R81" s="804"/>
    </row>
    <row r="82" spans="1:274" s="318" customFormat="1" ht="20.100000000000001" customHeight="1" x14ac:dyDescent="0.25">
      <c r="A82" s="3471"/>
      <c r="B82" s="1235" t="s">
        <v>60</v>
      </c>
      <c r="C82" s="1235"/>
      <c r="D82" s="43">
        <v>0</v>
      </c>
      <c r="E82" s="43">
        <v>0</v>
      </c>
      <c r="F82" s="43">
        <v>0</v>
      </c>
      <c r="G82" s="43">
        <v>7</v>
      </c>
      <c r="H82" s="43">
        <v>11</v>
      </c>
      <c r="I82" s="43">
        <v>18</v>
      </c>
      <c r="J82" s="43">
        <v>5</v>
      </c>
      <c r="K82" s="43">
        <v>4</v>
      </c>
      <c r="L82" s="43">
        <v>9</v>
      </c>
      <c r="M82" s="43">
        <f t="shared" si="53"/>
        <v>12</v>
      </c>
      <c r="N82" s="43">
        <f t="shared" si="53"/>
        <v>15</v>
      </c>
      <c r="O82" s="43">
        <f t="shared" si="53"/>
        <v>27</v>
      </c>
      <c r="P82" s="1228"/>
      <c r="Q82" s="1228" t="s">
        <v>138</v>
      </c>
      <c r="R82" s="3075" t="s">
        <v>289</v>
      </c>
    </row>
    <row r="83" spans="1:274" s="318" customFormat="1" ht="20.100000000000001" customHeight="1" x14ac:dyDescent="0.25">
      <c r="A83" s="3471"/>
      <c r="B83" s="1235" t="s">
        <v>61</v>
      </c>
      <c r="C83" s="1235"/>
      <c r="D83" s="43">
        <v>0</v>
      </c>
      <c r="E83" s="43">
        <v>0</v>
      </c>
      <c r="F83" s="43">
        <v>0</v>
      </c>
      <c r="G83" s="43">
        <v>5</v>
      </c>
      <c r="H83" s="43">
        <v>6</v>
      </c>
      <c r="I83" s="43">
        <v>11</v>
      </c>
      <c r="J83" s="43">
        <v>3</v>
      </c>
      <c r="K83" s="43">
        <v>4</v>
      </c>
      <c r="L83" s="43">
        <v>7</v>
      </c>
      <c r="M83" s="43">
        <f t="shared" si="53"/>
        <v>8</v>
      </c>
      <c r="N83" s="43">
        <f t="shared" si="53"/>
        <v>10</v>
      </c>
      <c r="O83" s="43">
        <f t="shared" si="53"/>
        <v>18</v>
      </c>
      <c r="P83" s="1228"/>
      <c r="Q83" s="1228" t="s">
        <v>139</v>
      </c>
      <c r="R83" s="3075"/>
    </row>
    <row r="84" spans="1:274" s="318" customFormat="1" ht="20.100000000000001" customHeight="1" x14ac:dyDescent="0.25">
      <c r="A84" s="3471"/>
      <c r="B84" s="1235" t="s">
        <v>62</v>
      </c>
      <c r="C84" s="1235"/>
      <c r="D84" s="43">
        <v>0</v>
      </c>
      <c r="E84" s="43">
        <v>0</v>
      </c>
      <c r="F84" s="43">
        <v>0</v>
      </c>
      <c r="G84" s="43">
        <v>5</v>
      </c>
      <c r="H84" s="43">
        <v>11</v>
      </c>
      <c r="I84" s="43">
        <v>16</v>
      </c>
      <c r="J84" s="43">
        <v>4</v>
      </c>
      <c r="K84" s="43">
        <v>5</v>
      </c>
      <c r="L84" s="43">
        <v>9</v>
      </c>
      <c r="M84" s="43">
        <f t="shared" si="53"/>
        <v>9</v>
      </c>
      <c r="N84" s="43">
        <f t="shared" si="53"/>
        <v>16</v>
      </c>
      <c r="O84" s="43">
        <f t="shared" si="53"/>
        <v>25</v>
      </c>
      <c r="P84" s="1228"/>
      <c r="Q84" s="1228" t="s">
        <v>140</v>
      </c>
      <c r="R84" s="3075"/>
    </row>
    <row r="85" spans="1:274" s="318" customFormat="1" ht="20.100000000000001" customHeight="1" x14ac:dyDescent="0.25">
      <c r="A85" s="3471"/>
      <c r="B85" s="1235" t="s">
        <v>72</v>
      </c>
      <c r="C85" s="1235"/>
      <c r="D85" s="43">
        <v>0</v>
      </c>
      <c r="E85" s="43">
        <v>0</v>
      </c>
      <c r="F85" s="43">
        <v>0</v>
      </c>
      <c r="G85" s="43">
        <v>4</v>
      </c>
      <c r="H85" s="43">
        <v>13</v>
      </c>
      <c r="I85" s="43">
        <v>17</v>
      </c>
      <c r="J85" s="43">
        <v>10</v>
      </c>
      <c r="K85" s="43">
        <v>5</v>
      </c>
      <c r="L85" s="43">
        <v>15</v>
      </c>
      <c r="M85" s="43">
        <f t="shared" si="53"/>
        <v>14</v>
      </c>
      <c r="N85" s="43">
        <f t="shared" si="53"/>
        <v>18</v>
      </c>
      <c r="O85" s="43">
        <f t="shared" si="53"/>
        <v>32</v>
      </c>
      <c r="P85" s="1228"/>
      <c r="Q85" s="1228" t="s">
        <v>145</v>
      </c>
      <c r="R85" s="3075"/>
    </row>
    <row r="86" spans="1:274" s="318" customFormat="1" ht="20.100000000000001" customHeight="1" x14ac:dyDescent="0.25">
      <c r="A86" s="3471"/>
      <c r="B86" s="1235" t="s">
        <v>75</v>
      </c>
      <c r="C86" s="1235" t="s">
        <v>77</v>
      </c>
      <c r="D86" s="43">
        <v>0</v>
      </c>
      <c r="E86" s="43">
        <v>0</v>
      </c>
      <c r="F86" s="43">
        <v>0</v>
      </c>
      <c r="G86" s="43">
        <v>2</v>
      </c>
      <c r="H86" s="43">
        <v>9</v>
      </c>
      <c r="I86" s="43">
        <v>11</v>
      </c>
      <c r="J86" s="43">
        <v>0</v>
      </c>
      <c r="K86" s="43">
        <v>0</v>
      </c>
      <c r="L86" s="43">
        <v>0</v>
      </c>
      <c r="M86" s="43">
        <f t="shared" si="53"/>
        <v>2</v>
      </c>
      <c r="N86" s="43">
        <f t="shared" si="53"/>
        <v>9</v>
      </c>
      <c r="O86" s="43">
        <f t="shared" si="53"/>
        <v>11</v>
      </c>
      <c r="P86" s="1228" t="s">
        <v>2612</v>
      </c>
      <c r="Q86" s="1228" t="s">
        <v>148</v>
      </c>
      <c r="R86" s="3075"/>
    </row>
    <row r="87" spans="1:274" s="318" customFormat="1" ht="20.100000000000001" customHeight="1" x14ac:dyDescent="0.25">
      <c r="A87" s="3471"/>
      <c r="B87" s="1235" t="s">
        <v>79</v>
      </c>
      <c r="C87" s="1235"/>
      <c r="D87" s="43">
        <v>0</v>
      </c>
      <c r="E87" s="43">
        <v>0</v>
      </c>
      <c r="F87" s="43">
        <v>0</v>
      </c>
      <c r="G87" s="43">
        <v>3</v>
      </c>
      <c r="H87" s="43">
        <v>11</v>
      </c>
      <c r="I87" s="43">
        <v>14</v>
      </c>
      <c r="J87" s="43">
        <v>4</v>
      </c>
      <c r="K87" s="43">
        <v>9</v>
      </c>
      <c r="L87" s="43">
        <v>13</v>
      </c>
      <c r="M87" s="43">
        <f t="shared" si="53"/>
        <v>7</v>
      </c>
      <c r="N87" s="43">
        <f t="shared" si="53"/>
        <v>20</v>
      </c>
      <c r="O87" s="43">
        <f t="shared" si="53"/>
        <v>27</v>
      </c>
      <c r="P87" s="1228"/>
      <c r="Q87" s="1228" t="s">
        <v>149</v>
      </c>
      <c r="R87" s="3075"/>
    </row>
    <row r="88" spans="1:274" s="318" customFormat="1" ht="27" customHeight="1" x14ac:dyDescent="0.25">
      <c r="A88" s="3471"/>
      <c r="B88" s="2350" t="s">
        <v>201</v>
      </c>
      <c r="C88" s="43"/>
      <c r="D88" s="43">
        <v>0</v>
      </c>
      <c r="E88" s="43">
        <v>0</v>
      </c>
      <c r="F88" s="43">
        <v>0</v>
      </c>
      <c r="G88" s="43">
        <v>0</v>
      </c>
      <c r="H88" s="43">
        <v>11</v>
      </c>
      <c r="I88" s="43">
        <v>11</v>
      </c>
      <c r="J88" s="43">
        <v>0</v>
      </c>
      <c r="K88" s="43">
        <v>0</v>
      </c>
      <c r="L88" s="43">
        <v>0</v>
      </c>
      <c r="M88" s="43">
        <f t="shared" si="53"/>
        <v>0</v>
      </c>
      <c r="N88" s="43">
        <f t="shared" si="53"/>
        <v>11</v>
      </c>
      <c r="O88" s="43">
        <f t="shared" si="53"/>
        <v>11</v>
      </c>
      <c r="P88" s="1985"/>
      <c r="Q88" s="1985" t="s">
        <v>215</v>
      </c>
      <c r="R88" s="3075"/>
    </row>
    <row r="89" spans="1:274" s="318" customFormat="1" ht="20.100000000000001" customHeight="1" x14ac:dyDescent="0.25">
      <c r="A89" s="3455" t="s">
        <v>92</v>
      </c>
      <c r="B89" s="3455"/>
      <c r="C89" s="3455"/>
      <c r="D89" s="43">
        <f>SUM(D81:D88)</f>
        <v>0</v>
      </c>
      <c r="E89" s="43">
        <f t="shared" ref="E89:O89" si="59">SUM(E81:E88)</f>
        <v>0</v>
      </c>
      <c r="F89" s="43">
        <f t="shared" si="59"/>
        <v>0</v>
      </c>
      <c r="G89" s="43">
        <f t="shared" si="59"/>
        <v>27</v>
      </c>
      <c r="H89" s="43">
        <f t="shared" si="59"/>
        <v>89</v>
      </c>
      <c r="I89" s="43">
        <f t="shared" si="59"/>
        <v>116</v>
      </c>
      <c r="J89" s="43">
        <f t="shared" si="59"/>
        <v>33</v>
      </c>
      <c r="K89" s="43">
        <f t="shared" si="59"/>
        <v>37</v>
      </c>
      <c r="L89" s="43">
        <f t="shared" si="59"/>
        <v>70</v>
      </c>
      <c r="M89" s="43">
        <f t="shared" si="59"/>
        <v>60</v>
      </c>
      <c r="N89" s="43">
        <f t="shared" si="59"/>
        <v>126</v>
      </c>
      <c r="O89" s="43">
        <f t="shared" si="59"/>
        <v>186</v>
      </c>
      <c r="P89" s="3075" t="s">
        <v>130</v>
      </c>
      <c r="Q89" s="3075"/>
      <c r="R89" s="3075"/>
    </row>
    <row r="90" spans="1:274" s="438" customFormat="1" ht="20.100000000000001" customHeight="1" x14ac:dyDescent="0.25">
      <c r="A90" s="3455" t="s">
        <v>39</v>
      </c>
      <c r="B90" s="1235" t="s">
        <v>72</v>
      </c>
      <c r="C90" s="406"/>
      <c r="D90" s="43">
        <f t="shared" ref="D90:D94" si="60">SUM(D82:D89)</f>
        <v>0</v>
      </c>
      <c r="E90" s="43">
        <f t="shared" ref="E90:E94" si="61">SUM(E82:E89)</f>
        <v>0</v>
      </c>
      <c r="F90" s="43">
        <v>0</v>
      </c>
      <c r="G90" s="43">
        <v>8</v>
      </c>
      <c r="H90" s="43">
        <v>3</v>
      </c>
      <c r="I90" s="43">
        <v>11</v>
      </c>
      <c r="J90" s="43">
        <v>4</v>
      </c>
      <c r="K90" s="43">
        <v>2</v>
      </c>
      <c r="L90" s="43">
        <v>6</v>
      </c>
      <c r="M90" s="43">
        <f>SUM(J90,G90,D90)</f>
        <v>12</v>
      </c>
      <c r="N90" s="43">
        <f t="shared" ref="N90:O94" si="62">SUM(K90,H90,E90)</f>
        <v>5</v>
      </c>
      <c r="O90" s="43">
        <f t="shared" si="62"/>
        <v>17</v>
      </c>
      <c r="P90" s="802"/>
      <c r="Q90" s="1228" t="s">
        <v>145</v>
      </c>
      <c r="R90" s="3075" t="s">
        <v>442</v>
      </c>
    </row>
    <row r="91" spans="1:274" s="438" customFormat="1" ht="20.100000000000001" customHeight="1" x14ac:dyDescent="0.25">
      <c r="A91" s="3455"/>
      <c r="B91" s="1235" t="s">
        <v>74</v>
      </c>
      <c r="C91" s="406"/>
      <c r="D91" s="43">
        <f t="shared" si="60"/>
        <v>0</v>
      </c>
      <c r="E91" s="43">
        <f t="shared" si="61"/>
        <v>0</v>
      </c>
      <c r="F91" s="43">
        <v>0</v>
      </c>
      <c r="G91" s="43">
        <v>9</v>
      </c>
      <c r="H91" s="43">
        <v>11</v>
      </c>
      <c r="I91" s="43">
        <v>20</v>
      </c>
      <c r="J91" s="43"/>
      <c r="K91" s="43"/>
      <c r="L91" s="43">
        <v>0</v>
      </c>
      <c r="M91" s="43">
        <f>SUM(J91,G91,D91)</f>
        <v>9</v>
      </c>
      <c r="N91" s="43">
        <f t="shared" si="62"/>
        <v>11</v>
      </c>
      <c r="O91" s="43">
        <f t="shared" si="62"/>
        <v>20</v>
      </c>
      <c r="P91" s="802"/>
      <c r="Q91" s="1228" t="s">
        <v>152</v>
      </c>
      <c r="R91" s="3075"/>
    </row>
    <row r="92" spans="1:274" s="438" customFormat="1" ht="15.75" customHeight="1" x14ac:dyDescent="0.25">
      <c r="A92" s="3455"/>
      <c r="B92" s="1235" t="s">
        <v>75</v>
      </c>
      <c r="C92" s="406"/>
      <c r="D92" s="43">
        <f t="shared" si="60"/>
        <v>0</v>
      </c>
      <c r="E92" s="43">
        <f t="shared" si="61"/>
        <v>0</v>
      </c>
      <c r="F92" s="43">
        <v>0</v>
      </c>
      <c r="G92" s="43">
        <v>14</v>
      </c>
      <c r="H92" s="43">
        <v>5</v>
      </c>
      <c r="I92" s="43">
        <v>19</v>
      </c>
      <c r="J92" s="43">
        <v>7</v>
      </c>
      <c r="K92" s="43">
        <v>4</v>
      </c>
      <c r="L92" s="43">
        <v>11</v>
      </c>
      <c r="M92" s="43">
        <f t="shared" ref="M92:M94" si="63">SUM(J92,G92,D92)</f>
        <v>21</v>
      </c>
      <c r="N92" s="43">
        <f t="shared" si="62"/>
        <v>9</v>
      </c>
      <c r="O92" s="43">
        <f t="shared" si="62"/>
        <v>30</v>
      </c>
      <c r="P92" s="802"/>
      <c r="Q92" s="1229" t="s">
        <v>1196</v>
      </c>
      <c r="R92" s="3075"/>
    </row>
    <row r="93" spans="1:274" s="438" customFormat="1" ht="20.100000000000001" customHeight="1" x14ac:dyDescent="0.25">
      <c r="A93" s="3455"/>
      <c r="B93" s="1235" t="s">
        <v>79</v>
      </c>
      <c r="C93" s="406"/>
      <c r="D93" s="43">
        <f t="shared" si="60"/>
        <v>0</v>
      </c>
      <c r="E93" s="43">
        <f t="shared" si="61"/>
        <v>0</v>
      </c>
      <c r="F93" s="43">
        <v>0</v>
      </c>
      <c r="G93" s="43">
        <v>8</v>
      </c>
      <c r="H93" s="43">
        <v>5</v>
      </c>
      <c r="I93" s="43">
        <v>13</v>
      </c>
      <c r="J93" s="43">
        <v>4</v>
      </c>
      <c r="K93" s="43">
        <v>2</v>
      </c>
      <c r="L93" s="43">
        <v>6</v>
      </c>
      <c r="M93" s="43">
        <f t="shared" si="63"/>
        <v>12</v>
      </c>
      <c r="N93" s="43">
        <f t="shared" si="62"/>
        <v>7</v>
      </c>
      <c r="O93" s="43">
        <f t="shared" si="62"/>
        <v>19</v>
      </c>
      <c r="P93" s="802"/>
      <c r="Q93" s="1229" t="s">
        <v>149</v>
      </c>
      <c r="R93" s="3075"/>
    </row>
    <row r="94" spans="1:274" s="438" customFormat="1" ht="20.100000000000001" customHeight="1" x14ac:dyDescent="0.25">
      <c r="A94" s="3455"/>
      <c r="B94" s="1235" t="s">
        <v>982</v>
      </c>
      <c r="C94" s="406"/>
      <c r="D94" s="43">
        <f t="shared" si="60"/>
        <v>0</v>
      </c>
      <c r="E94" s="43">
        <f t="shared" si="61"/>
        <v>0</v>
      </c>
      <c r="F94" s="43">
        <v>0</v>
      </c>
      <c r="G94" s="43">
        <v>4</v>
      </c>
      <c r="H94" s="43">
        <v>3</v>
      </c>
      <c r="I94" s="43">
        <v>7</v>
      </c>
      <c r="J94" s="43">
        <v>5</v>
      </c>
      <c r="K94" s="43">
        <v>2</v>
      </c>
      <c r="L94" s="43">
        <v>7</v>
      </c>
      <c r="M94" s="43">
        <f t="shared" si="63"/>
        <v>9</v>
      </c>
      <c r="N94" s="43">
        <f t="shared" si="62"/>
        <v>5</v>
      </c>
      <c r="O94" s="43">
        <f t="shared" si="62"/>
        <v>14</v>
      </c>
      <c r="P94" s="802"/>
      <c r="Q94" s="1228" t="s">
        <v>750</v>
      </c>
      <c r="R94" s="3075"/>
    </row>
    <row r="95" spans="1:274" s="318" customFormat="1" ht="19.5" customHeight="1" x14ac:dyDescent="0.25">
      <c r="A95" s="3455" t="s">
        <v>92</v>
      </c>
      <c r="B95" s="3455"/>
      <c r="C95" s="3455"/>
      <c r="D95" s="43">
        <f>SUM(D90:D94)</f>
        <v>0</v>
      </c>
      <c r="E95" s="43">
        <f t="shared" ref="E95:O95" si="64">SUM(E90:E94)</f>
        <v>0</v>
      </c>
      <c r="F95" s="43">
        <f t="shared" si="64"/>
        <v>0</v>
      </c>
      <c r="G95" s="43">
        <f t="shared" si="64"/>
        <v>43</v>
      </c>
      <c r="H95" s="43">
        <f t="shared" si="64"/>
        <v>27</v>
      </c>
      <c r="I95" s="43">
        <f t="shared" si="64"/>
        <v>70</v>
      </c>
      <c r="J95" s="43">
        <f t="shared" si="64"/>
        <v>20</v>
      </c>
      <c r="K95" s="43">
        <f t="shared" si="64"/>
        <v>10</v>
      </c>
      <c r="L95" s="43">
        <f t="shared" si="64"/>
        <v>30</v>
      </c>
      <c r="M95" s="43">
        <f t="shared" si="64"/>
        <v>63</v>
      </c>
      <c r="N95" s="43">
        <f t="shared" si="64"/>
        <v>37</v>
      </c>
      <c r="O95" s="43">
        <f t="shared" si="64"/>
        <v>100</v>
      </c>
      <c r="P95" s="3075" t="s">
        <v>130</v>
      </c>
      <c r="Q95" s="3075"/>
      <c r="R95" s="3075"/>
    </row>
    <row r="96" spans="1:274" ht="20.100000000000001" customHeight="1" x14ac:dyDescent="0.2">
      <c r="A96" s="3455" t="s">
        <v>40</v>
      </c>
      <c r="B96" s="1235" t="s">
        <v>370</v>
      </c>
      <c r="C96" s="406"/>
      <c r="D96" s="43">
        <f t="shared" ref="D96:E96" si="65">SUM(D91:D95)</f>
        <v>0</v>
      </c>
      <c r="E96" s="43">
        <f t="shared" si="65"/>
        <v>0</v>
      </c>
      <c r="F96" s="43">
        <v>0</v>
      </c>
      <c r="G96" s="43">
        <v>14</v>
      </c>
      <c r="H96" s="43">
        <v>8</v>
      </c>
      <c r="I96" s="43">
        <v>22</v>
      </c>
      <c r="J96" s="43">
        <v>4</v>
      </c>
      <c r="K96" s="43">
        <v>3</v>
      </c>
      <c r="L96" s="43">
        <v>7</v>
      </c>
      <c r="M96" s="43">
        <f t="shared" ref="M96:O96" si="66">SUM(J96,G96,D96)</f>
        <v>18</v>
      </c>
      <c r="N96" s="43">
        <f t="shared" si="66"/>
        <v>11</v>
      </c>
      <c r="O96" s="43">
        <f t="shared" si="66"/>
        <v>29</v>
      </c>
      <c r="P96" s="803"/>
      <c r="Q96" s="1229" t="s">
        <v>127</v>
      </c>
      <c r="R96" s="3063" t="s">
        <v>124</v>
      </c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2"/>
      <c r="CI96" s="52"/>
      <c r="CJ96" s="52"/>
      <c r="CK96" s="52"/>
      <c r="CL96" s="52"/>
      <c r="CM96" s="52"/>
      <c r="CN96" s="52"/>
      <c r="CO96" s="52"/>
      <c r="CP96" s="52"/>
      <c r="CQ96" s="52"/>
      <c r="CR96" s="52"/>
      <c r="CS96" s="52"/>
      <c r="CT96" s="52"/>
      <c r="CU96" s="52"/>
      <c r="CV96" s="52"/>
      <c r="CW96" s="52"/>
      <c r="CX96" s="52"/>
      <c r="CY96" s="52"/>
      <c r="CZ96" s="52"/>
      <c r="DA96" s="52"/>
      <c r="DB96" s="52"/>
      <c r="DC96" s="52"/>
      <c r="DD96" s="52"/>
      <c r="DE96" s="52"/>
      <c r="DF96" s="52"/>
      <c r="DG96" s="52"/>
      <c r="DH96" s="52"/>
      <c r="DI96" s="52"/>
      <c r="DJ96" s="52"/>
      <c r="DK96" s="52"/>
      <c r="DL96" s="52"/>
      <c r="DM96" s="52"/>
      <c r="DN96" s="52"/>
      <c r="DO96" s="52"/>
      <c r="DP96" s="52"/>
      <c r="DQ96" s="52"/>
      <c r="DR96" s="52"/>
      <c r="DS96" s="52"/>
      <c r="DT96" s="52"/>
      <c r="DU96" s="52"/>
      <c r="DV96" s="52"/>
      <c r="DW96" s="52"/>
      <c r="DX96" s="52"/>
      <c r="DY96" s="52"/>
      <c r="DZ96" s="52"/>
      <c r="EA96" s="52"/>
      <c r="EB96" s="52"/>
      <c r="EC96" s="52"/>
      <c r="ED96" s="52"/>
      <c r="EE96" s="52"/>
      <c r="EF96" s="52"/>
      <c r="EG96" s="52"/>
      <c r="EH96" s="52"/>
      <c r="EI96" s="52"/>
      <c r="EJ96" s="52"/>
      <c r="EK96" s="52"/>
      <c r="EL96" s="52"/>
      <c r="EM96" s="52"/>
      <c r="EN96" s="52"/>
      <c r="EO96" s="52"/>
      <c r="EP96" s="52"/>
      <c r="EQ96" s="52"/>
      <c r="ER96" s="52"/>
      <c r="ES96" s="52"/>
      <c r="ET96" s="52"/>
      <c r="EU96" s="52"/>
      <c r="EV96" s="52"/>
      <c r="EW96" s="52"/>
      <c r="EX96" s="52"/>
      <c r="EY96" s="52"/>
      <c r="EZ96" s="52"/>
      <c r="FA96" s="52"/>
      <c r="FB96" s="52"/>
      <c r="FC96" s="52"/>
      <c r="FD96" s="52"/>
      <c r="FE96" s="52"/>
      <c r="FF96" s="52"/>
      <c r="FG96" s="52"/>
      <c r="FH96" s="52"/>
      <c r="FI96" s="52"/>
      <c r="FJ96" s="52"/>
      <c r="FK96" s="52"/>
      <c r="FL96" s="52"/>
      <c r="FM96" s="52"/>
      <c r="FN96" s="52"/>
      <c r="FO96" s="52"/>
      <c r="FP96" s="52"/>
      <c r="FQ96" s="52"/>
      <c r="FR96" s="52"/>
      <c r="FS96" s="52"/>
      <c r="FT96" s="52"/>
      <c r="FU96" s="52"/>
      <c r="FV96" s="52"/>
      <c r="FW96" s="52"/>
      <c r="FX96" s="52"/>
      <c r="FY96" s="52"/>
      <c r="FZ96" s="52"/>
      <c r="GA96" s="52"/>
      <c r="GB96" s="52"/>
      <c r="GC96" s="52"/>
      <c r="GD96" s="52"/>
      <c r="GE96" s="52"/>
      <c r="GF96" s="52"/>
      <c r="GG96" s="52"/>
      <c r="GH96" s="52"/>
      <c r="GI96" s="52"/>
      <c r="GJ96" s="52"/>
      <c r="GK96" s="52"/>
      <c r="GL96" s="52"/>
      <c r="GM96" s="52"/>
      <c r="GN96" s="52"/>
      <c r="GO96" s="52"/>
      <c r="GP96" s="52"/>
      <c r="GQ96" s="52"/>
      <c r="GR96" s="52"/>
      <c r="GS96" s="52"/>
      <c r="GT96" s="52"/>
      <c r="GU96" s="52"/>
      <c r="GV96" s="52"/>
      <c r="GW96" s="52"/>
      <c r="GX96" s="52"/>
      <c r="GY96" s="52"/>
      <c r="GZ96" s="52"/>
      <c r="HA96" s="52"/>
      <c r="HB96" s="52"/>
      <c r="HC96" s="52"/>
      <c r="HD96" s="52"/>
      <c r="HE96" s="52"/>
      <c r="HF96" s="52"/>
      <c r="HG96" s="52"/>
      <c r="HH96" s="52"/>
      <c r="HI96" s="52"/>
      <c r="HJ96" s="52"/>
      <c r="HK96" s="52"/>
      <c r="HL96" s="52"/>
      <c r="HM96" s="52"/>
      <c r="HN96" s="52"/>
      <c r="HO96" s="52"/>
      <c r="HP96" s="52"/>
      <c r="HQ96" s="52"/>
      <c r="HR96" s="52"/>
      <c r="HS96" s="52"/>
      <c r="HT96" s="52"/>
      <c r="HU96" s="52"/>
      <c r="HV96" s="52"/>
      <c r="HW96" s="52"/>
      <c r="HX96" s="52"/>
      <c r="HY96" s="52"/>
      <c r="HZ96" s="52"/>
      <c r="IA96" s="52"/>
      <c r="IB96" s="52"/>
      <c r="IC96" s="52"/>
      <c r="ID96" s="52"/>
      <c r="IE96" s="52"/>
      <c r="IF96" s="52"/>
      <c r="IG96" s="52"/>
      <c r="IH96" s="52"/>
      <c r="II96" s="52"/>
      <c r="IJ96" s="52"/>
      <c r="IK96" s="52"/>
      <c r="IL96" s="52"/>
      <c r="IM96" s="52"/>
      <c r="IN96" s="52"/>
      <c r="IO96" s="52"/>
      <c r="IP96" s="52"/>
      <c r="IQ96" s="52"/>
      <c r="IR96" s="52"/>
      <c r="IS96" s="52"/>
      <c r="IT96" s="52"/>
      <c r="IU96" s="52"/>
      <c r="IV96" s="52"/>
      <c r="IW96" s="52"/>
      <c r="IX96" s="52"/>
      <c r="IY96" s="52"/>
      <c r="IZ96" s="52"/>
      <c r="JA96" s="52"/>
      <c r="JB96" s="52"/>
      <c r="JC96" s="52"/>
      <c r="JD96" s="52"/>
      <c r="JE96" s="52"/>
      <c r="JF96" s="52"/>
      <c r="JG96" s="52"/>
      <c r="JH96" s="52"/>
      <c r="JI96" s="52"/>
      <c r="JJ96" s="52"/>
      <c r="JK96" s="52"/>
      <c r="JL96" s="52"/>
      <c r="JM96" s="52"/>
      <c r="JN96" s="52"/>
    </row>
    <row r="97" spans="1:274" ht="20.100000000000001" customHeight="1" x14ac:dyDescent="0.2">
      <c r="A97" s="3455"/>
      <c r="B97" s="1235" t="s">
        <v>1197</v>
      </c>
      <c r="C97" s="406"/>
      <c r="D97" s="43">
        <f t="shared" ref="D97:E97" si="67">SUM(D92:D96)</f>
        <v>0</v>
      </c>
      <c r="E97" s="43">
        <f t="shared" si="67"/>
        <v>0</v>
      </c>
      <c r="F97" s="43">
        <v>0</v>
      </c>
      <c r="G97" s="43">
        <v>12</v>
      </c>
      <c r="H97" s="43">
        <v>2</v>
      </c>
      <c r="I97" s="43">
        <v>14</v>
      </c>
      <c r="J97" s="43">
        <v>0</v>
      </c>
      <c r="K97" s="43">
        <v>0</v>
      </c>
      <c r="L97" s="43">
        <v>0</v>
      </c>
      <c r="M97" s="43">
        <f t="shared" ref="M97:M99" si="68">SUM(J97,G97,D97)</f>
        <v>12</v>
      </c>
      <c r="N97" s="43">
        <f t="shared" ref="N97:N99" si="69">SUM(K97,H97,E97)</f>
        <v>2</v>
      </c>
      <c r="O97" s="43">
        <f t="shared" ref="O97:O99" si="70">SUM(L97,I97,F97)</f>
        <v>14</v>
      </c>
      <c r="P97" s="803"/>
      <c r="Q97" s="1229" t="s">
        <v>1198</v>
      </c>
      <c r="R97" s="3063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52"/>
      <c r="CS97" s="52"/>
      <c r="CT97" s="52"/>
      <c r="CU97" s="52"/>
      <c r="CV97" s="52"/>
      <c r="CW97" s="52"/>
      <c r="CX97" s="52"/>
      <c r="CY97" s="52"/>
      <c r="CZ97" s="52"/>
      <c r="DA97" s="52"/>
      <c r="DB97" s="52"/>
      <c r="DC97" s="52"/>
      <c r="DD97" s="52"/>
      <c r="DE97" s="52"/>
      <c r="DF97" s="52"/>
      <c r="DG97" s="52"/>
      <c r="DH97" s="52"/>
      <c r="DI97" s="52"/>
      <c r="DJ97" s="52"/>
      <c r="DK97" s="52"/>
      <c r="DL97" s="52"/>
      <c r="DM97" s="52"/>
      <c r="DN97" s="52"/>
      <c r="DO97" s="52"/>
      <c r="DP97" s="52"/>
      <c r="DQ97" s="52"/>
      <c r="DR97" s="52"/>
      <c r="DS97" s="52"/>
      <c r="DT97" s="52"/>
      <c r="DU97" s="52"/>
      <c r="DV97" s="52"/>
      <c r="DW97" s="52"/>
      <c r="DX97" s="52"/>
      <c r="DY97" s="52"/>
      <c r="DZ97" s="52"/>
      <c r="EA97" s="52"/>
      <c r="EB97" s="52"/>
      <c r="EC97" s="52"/>
      <c r="ED97" s="52"/>
      <c r="EE97" s="52"/>
      <c r="EF97" s="52"/>
      <c r="EG97" s="52"/>
      <c r="EH97" s="52"/>
      <c r="EI97" s="52"/>
      <c r="EJ97" s="52"/>
      <c r="EK97" s="52"/>
      <c r="EL97" s="52"/>
      <c r="EM97" s="52"/>
      <c r="EN97" s="52"/>
      <c r="EO97" s="52"/>
      <c r="EP97" s="52"/>
      <c r="EQ97" s="52"/>
      <c r="ER97" s="52"/>
      <c r="ES97" s="52"/>
      <c r="ET97" s="52"/>
      <c r="EU97" s="52"/>
      <c r="EV97" s="52"/>
      <c r="EW97" s="52"/>
      <c r="EX97" s="52"/>
      <c r="EY97" s="52"/>
      <c r="EZ97" s="52"/>
      <c r="FA97" s="52"/>
      <c r="FB97" s="52"/>
      <c r="FC97" s="52"/>
      <c r="FD97" s="52"/>
      <c r="FE97" s="52"/>
      <c r="FF97" s="52"/>
      <c r="FG97" s="52"/>
      <c r="FH97" s="52"/>
      <c r="FI97" s="52"/>
      <c r="FJ97" s="52"/>
      <c r="FK97" s="52"/>
      <c r="FL97" s="52"/>
      <c r="FM97" s="52"/>
      <c r="FN97" s="52"/>
      <c r="FO97" s="52"/>
      <c r="FP97" s="52"/>
      <c r="FQ97" s="52"/>
      <c r="FR97" s="52"/>
      <c r="FS97" s="52"/>
      <c r="FT97" s="52"/>
      <c r="FU97" s="52"/>
      <c r="FV97" s="52"/>
      <c r="FW97" s="52"/>
      <c r="FX97" s="52"/>
      <c r="FY97" s="52"/>
      <c r="FZ97" s="52"/>
      <c r="GA97" s="52"/>
      <c r="GB97" s="52"/>
      <c r="GC97" s="52"/>
      <c r="GD97" s="52"/>
      <c r="GE97" s="52"/>
      <c r="GF97" s="52"/>
      <c r="GG97" s="52"/>
      <c r="GH97" s="52"/>
      <c r="GI97" s="52"/>
      <c r="GJ97" s="52"/>
      <c r="GK97" s="52"/>
      <c r="GL97" s="52"/>
      <c r="GM97" s="52"/>
      <c r="GN97" s="52"/>
      <c r="GO97" s="52"/>
      <c r="GP97" s="52"/>
      <c r="GQ97" s="52"/>
      <c r="GR97" s="52"/>
      <c r="GS97" s="52"/>
      <c r="GT97" s="52"/>
      <c r="GU97" s="52"/>
      <c r="GV97" s="52"/>
      <c r="GW97" s="52"/>
      <c r="GX97" s="52"/>
      <c r="GY97" s="52"/>
      <c r="GZ97" s="52"/>
      <c r="HA97" s="52"/>
      <c r="HB97" s="52"/>
      <c r="HC97" s="52"/>
      <c r="HD97" s="52"/>
      <c r="HE97" s="52"/>
      <c r="HF97" s="52"/>
      <c r="HG97" s="52"/>
      <c r="HH97" s="52"/>
      <c r="HI97" s="52"/>
      <c r="HJ97" s="52"/>
      <c r="HK97" s="52"/>
      <c r="HL97" s="52"/>
      <c r="HM97" s="52"/>
      <c r="HN97" s="52"/>
      <c r="HO97" s="52"/>
      <c r="HP97" s="52"/>
      <c r="HQ97" s="52"/>
      <c r="HR97" s="52"/>
      <c r="HS97" s="52"/>
      <c r="HT97" s="52"/>
      <c r="HU97" s="52"/>
      <c r="HV97" s="52"/>
      <c r="HW97" s="52"/>
      <c r="HX97" s="52"/>
      <c r="HY97" s="52"/>
      <c r="HZ97" s="52"/>
      <c r="IA97" s="52"/>
      <c r="IB97" s="52"/>
      <c r="IC97" s="52"/>
      <c r="ID97" s="52"/>
      <c r="IE97" s="52"/>
      <c r="IF97" s="52"/>
      <c r="IG97" s="52"/>
      <c r="IH97" s="52"/>
      <c r="II97" s="52"/>
      <c r="IJ97" s="52"/>
      <c r="IK97" s="52"/>
      <c r="IL97" s="52"/>
      <c r="IM97" s="52"/>
      <c r="IN97" s="52"/>
      <c r="IO97" s="52"/>
      <c r="IP97" s="52"/>
      <c r="IQ97" s="52"/>
      <c r="IR97" s="52"/>
      <c r="IS97" s="52"/>
      <c r="IT97" s="52"/>
      <c r="IU97" s="52"/>
      <c r="IV97" s="52"/>
      <c r="IW97" s="52"/>
      <c r="IX97" s="52"/>
      <c r="IY97" s="52"/>
      <c r="IZ97" s="52"/>
      <c r="JA97" s="52"/>
      <c r="JB97" s="52"/>
      <c r="JC97" s="52"/>
      <c r="JD97" s="52"/>
      <c r="JE97" s="52"/>
      <c r="JF97" s="52"/>
      <c r="JG97" s="52"/>
      <c r="JH97" s="52"/>
      <c r="JI97" s="52"/>
      <c r="JJ97" s="52"/>
      <c r="JK97" s="52"/>
      <c r="JL97" s="52"/>
      <c r="JM97" s="52"/>
      <c r="JN97" s="52"/>
    </row>
    <row r="98" spans="1:274" ht="22.5" customHeight="1" x14ac:dyDescent="0.2">
      <c r="A98" s="3455" t="s">
        <v>92</v>
      </c>
      <c r="B98" s="3455"/>
      <c r="C98" s="3455"/>
      <c r="D98" s="43">
        <f>SUM(D96:D97)</f>
        <v>0</v>
      </c>
      <c r="E98" s="43">
        <f t="shared" ref="E98:L98" si="71">SUM(E96:E97)</f>
        <v>0</v>
      </c>
      <c r="F98" s="43">
        <f t="shared" si="71"/>
        <v>0</v>
      </c>
      <c r="G98" s="43">
        <f t="shared" si="71"/>
        <v>26</v>
      </c>
      <c r="H98" s="43">
        <f t="shared" si="71"/>
        <v>10</v>
      </c>
      <c r="I98" s="43">
        <f t="shared" si="71"/>
        <v>36</v>
      </c>
      <c r="J98" s="43">
        <f t="shared" si="71"/>
        <v>4</v>
      </c>
      <c r="K98" s="43">
        <f t="shared" si="71"/>
        <v>3</v>
      </c>
      <c r="L98" s="43">
        <f t="shared" si="71"/>
        <v>7</v>
      </c>
      <c r="M98" s="43">
        <f t="shared" si="68"/>
        <v>30</v>
      </c>
      <c r="N98" s="43">
        <f t="shared" si="69"/>
        <v>13</v>
      </c>
      <c r="O98" s="43">
        <f t="shared" si="70"/>
        <v>43</v>
      </c>
      <c r="P98" s="3075" t="s">
        <v>130</v>
      </c>
      <c r="Q98" s="3075"/>
      <c r="R98" s="3075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2"/>
      <c r="CI98" s="52"/>
      <c r="CJ98" s="52"/>
      <c r="CK98" s="52"/>
      <c r="CL98" s="52"/>
      <c r="CM98" s="52"/>
      <c r="CN98" s="52"/>
      <c r="CO98" s="52"/>
      <c r="CP98" s="52"/>
      <c r="CQ98" s="52"/>
      <c r="CR98" s="52"/>
      <c r="CS98" s="52"/>
      <c r="CT98" s="52"/>
      <c r="CU98" s="52"/>
      <c r="CV98" s="52"/>
      <c r="CW98" s="52"/>
      <c r="CX98" s="52"/>
      <c r="CY98" s="52"/>
      <c r="CZ98" s="52"/>
      <c r="DA98" s="52"/>
      <c r="DB98" s="52"/>
      <c r="DC98" s="52"/>
      <c r="DD98" s="52"/>
      <c r="DE98" s="52"/>
      <c r="DF98" s="52"/>
      <c r="DG98" s="52"/>
      <c r="DH98" s="52"/>
      <c r="DI98" s="52"/>
      <c r="DJ98" s="52"/>
      <c r="DK98" s="52"/>
      <c r="DL98" s="52"/>
      <c r="DM98" s="52"/>
      <c r="DN98" s="52"/>
      <c r="DO98" s="52"/>
      <c r="DP98" s="52"/>
      <c r="DQ98" s="52"/>
      <c r="DR98" s="52"/>
      <c r="DS98" s="52"/>
      <c r="DT98" s="52"/>
      <c r="DU98" s="52"/>
      <c r="DV98" s="52"/>
      <c r="DW98" s="52"/>
      <c r="DX98" s="52"/>
      <c r="DY98" s="52"/>
      <c r="DZ98" s="52"/>
      <c r="EA98" s="52"/>
      <c r="EB98" s="52"/>
      <c r="EC98" s="52"/>
      <c r="ED98" s="52"/>
      <c r="EE98" s="52"/>
      <c r="EF98" s="52"/>
      <c r="EG98" s="52"/>
      <c r="EH98" s="52"/>
      <c r="EI98" s="52"/>
      <c r="EJ98" s="52"/>
      <c r="EK98" s="52"/>
      <c r="EL98" s="52"/>
      <c r="EM98" s="52"/>
      <c r="EN98" s="52"/>
      <c r="EO98" s="52"/>
      <c r="EP98" s="52"/>
      <c r="EQ98" s="52"/>
      <c r="ER98" s="52"/>
      <c r="ES98" s="52"/>
      <c r="ET98" s="52"/>
      <c r="EU98" s="52"/>
      <c r="EV98" s="52"/>
      <c r="EW98" s="52"/>
      <c r="EX98" s="52"/>
      <c r="EY98" s="52"/>
      <c r="EZ98" s="52"/>
      <c r="FA98" s="52"/>
      <c r="FB98" s="52"/>
      <c r="FC98" s="52"/>
      <c r="FD98" s="52"/>
      <c r="FE98" s="52"/>
      <c r="FF98" s="52"/>
      <c r="FG98" s="52"/>
      <c r="FH98" s="52"/>
      <c r="FI98" s="52"/>
      <c r="FJ98" s="52"/>
      <c r="FK98" s="52"/>
      <c r="FL98" s="52"/>
      <c r="FM98" s="52"/>
      <c r="FN98" s="52"/>
      <c r="FO98" s="52"/>
      <c r="FP98" s="52"/>
      <c r="FQ98" s="52"/>
      <c r="FR98" s="52"/>
      <c r="FS98" s="52"/>
      <c r="FT98" s="52"/>
      <c r="FU98" s="52"/>
      <c r="FV98" s="52"/>
      <c r="FW98" s="52"/>
      <c r="FX98" s="52"/>
      <c r="FY98" s="52"/>
      <c r="FZ98" s="52"/>
      <c r="GA98" s="52"/>
      <c r="GB98" s="52"/>
      <c r="GC98" s="52"/>
      <c r="GD98" s="52"/>
      <c r="GE98" s="52"/>
      <c r="GF98" s="52"/>
      <c r="GG98" s="52"/>
      <c r="GH98" s="52"/>
      <c r="GI98" s="52"/>
      <c r="GJ98" s="52"/>
      <c r="GK98" s="52"/>
      <c r="GL98" s="52"/>
      <c r="GM98" s="52"/>
      <c r="GN98" s="52"/>
      <c r="GO98" s="52"/>
      <c r="GP98" s="52"/>
      <c r="GQ98" s="52"/>
      <c r="GR98" s="52"/>
      <c r="GS98" s="52"/>
      <c r="GT98" s="52"/>
      <c r="GU98" s="52"/>
      <c r="GV98" s="52"/>
      <c r="GW98" s="52"/>
      <c r="GX98" s="52"/>
      <c r="GY98" s="52"/>
      <c r="GZ98" s="52"/>
      <c r="HA98" s="52"/>
      <c r="HB98" s="52"/>
      <c r="HC98" s="52"/>
      <c r="HD98" s="52"/>
      <c r="HE98" s="52"/>
      <c r="HF98" s="52"/>
      <c r="HG98" s="52"/>
      <c r="HH98" s="52"/>
      <c r="HI98" s="52"/>
      <c r="HJ98" s="52"/>
      <c r="HK98" s="52"/>
      <c r="HL98" s="52"/>
      <c r="HM98" s="52"/>
      <c r="HN98" s="52"/>
      <c r="HO98" s="52"/>
      <c r="HP98" s="52"/>
      <c r="HQ98" s="52"/>
      <c r="HR98" s="52"/>
      <c r="HS98" s="52"/>
      <c r="HT98" s="52"/>
      <c r="HU98" s="52"/>
      <c r="HV98" s="52"/>
      <c r="HW98" s="52"/>
      <c r="HX98" s="52"/>
      <c r="HY98" s="52"/>
      <c r="HZ98" s="52"/>
      <c r="IA98" s="52"/>
      <c r="IB98" s="52"/>
      <c r="IC98" s="52"/>
      <c r="ID98" s="52"/>
      <c r="IE98" s="52"/>
      <c r="IF98" s="52"/>
      <c r="IG98" s="52"/>
      <c r="IH98" s="52"/>
      <c r="II98" s="52"/>
      <c r="IJ98" s="52"/>
      <c r="IK98" s="52"/>
      <c r="IL98" s="52"/>
      <c r="IM98" s="52"/>
      <c r="IN98" s="52"/>
      <c r="IO98" s="52"/>
      <c r="IP98" s="52"/>
      <c r="IQ98" s="52"/>
      <c r="IR98" s="52"/>
      <c r="IS98" s="52"/>
      <c r="IT98" s="52"/>
      <c r="IU98" s="52"/>
      <c r="IV98" s="52"/>
      <c r="IW98" s="52"/>
      <c r="IX98" s="52"/>
      <c r="IY98" s="52"/>
      <c r="IZ98" s="52"/>
      <c r="JA98" s="52"/>
      <c r="JB98" s="52"/>
      <c r="JC98" s="52"/>
      <c r="JD98" s="52"/>
      <c r="JE98" s="52"/>
      <c r="JF98" s="52"/>
      <c r="JG98" s="52"/>
      <c r="JH98" s="52"/>
      <c r="JI98" s="52"/>
      <c r="JJ98" s="52"/>
      <c r="JK98" s="52"/>
      <c r="JL98" s="52"/>
      <c r="JM98" s="52"/>
      <c r="JN98" s="52"/>
    </row>
    <row r="99" spans="1:274" ht="28.5" customHeight="1" x14ac:dyDescent="0.2">
      <c r="A99" s="1235" t="s">
        <v>449</v>
      </c>
      <c r="B99" s="1235"/>
      <c r="C99" s="931"/>
      <c r="D99" s="43">
        <v>4</v>
      </c>
      <c r="E99" s="43">
        <v>1</v>
      </c>
      <c r="F99" s="43">
        <v>5</v>
      </c>
      <c r="G99" s="43">
        <v>9</v>
      </c>
      <c r="H99" s="43">
        <v>8</v>
      </c>
      <c r="I99" s="43">
        <v>17</v>
      </c>
      <c r="J99" s="43">
        <v>0</v>
      </c>
      <c r="K99" s="43">
        <v>0</v>
      </c>
      <c r="L99" s="43">
        <v>0</v>
      </c>
      <c r="M99" s="43">
        <f t="shared" si="68"/>
        <v>13</v>
      </c>
      <c r="N99" s="43">
        <f t="shared" si="69"/>
        <v>9</v>
      </c>
      <c r="O99" s="43">
        <f t="shared" si="70"/>
        <v>22</v>
      </c>
      <c r="P99" s="920"/>
      <c r="Q99" s="1228"/>
      <c r="R99" s="789" t="s">
        <v>991</v>
      </c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2"/>
      <c r="DB99" s="52"/>
      <c r="DC99" s="52"/>
      <c r="DD99" s="52"/>
      <c r="DE99" s="52"/>
      <c r="DF99" s="52"/>
      <c r="DG99" s="52"/>
      <c r="DH99" s="52"/>
      <c r="DI99" s="52"/>
      <c r="DJ99" s="52"/>
      <c r="DK99" s="52"/>
      <c r="DL99" s="52"/>
      <c r="DM99" s="52"/>
      <c r="DN99" s="52"/>
      <c r="DO99" s="52"/>
      <c r="DP99" s="52"/>
      <c r="DQ99" s="52"/>
      <c r="DR99" s="52"/>
      <c r="DS99" s="52"/>
      <c r="DT99" s="52"/>
      <c r="DU99" s="52"/>
      <c r="DV99" s="52"/>
      <c r="DW99" s="52"/>
      <c r="DX99" s="52"/>
      <c r="DY99" s="52"/>
      <c r="DZ99" s="52"/>
      <c r="EA99" s="52"/>
      <c r="EB99" s="52"/>
      <c r="EC99" s="52"/>
      <c r="ED99" s="52"/>
      <c r="EE99" s="52"/>
      <c r="EF99" s="52"/>
      <c r="EG99" s="52"/>
      <c r="EH99" s="52"/>
      <c r="EI99" s="52"/>
      <c r="EJ99" s="52"/>
      <c r="EK99" s="52"/>
      <c r="EL99" s="52"/>
      <c r="EM99" s="52"/>
      <c r="EN99" s="52"/>
      <c r="EO99" s="52"/>
      <c r="EP99" s="52"/>
      <c r="EQ99" s="52"/>
      <c r="ER99" s="52"/>
      <c r="ES99" s="52"/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  <c r="FU99" s="52"/>
      <c r="FV99" s="52"/>
      <c r="FW99" s="52"/>
      <c r="FX99" s="52"/>
      <c r="FY99" s="52"/>
      <c r="FZ99" s="52"/>
      <c r="GA99" s="52"/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/>
      <c r="GM99" s="52"/>
      <c r="GN99" s="52"/>
      <c r="GO99" s="52"/>
      <c r="GP99" s="52"/>
      <c r="GQ99" s="52"/>
      <c r="GR99" s="52"/>
      <c r="GS99" s="52"/>
      <c r="GT99" s="52"/>
      <c r="GU99" s="52"/>
      <c r="GV99" s="52"/>
      <c r="GW99" s="52"/>
      <c r="GX99" s="52"/>
      <c r="GY99" s="52"/>
      <c r="GZ99" s="52"/>
      <c r="HA99" s="52"/>
      <c r="HB99" s="52"/>
      <c r="HC99" s="52"/>
      <c r="HD99" s="52"/>
      <c r="HE99" s="52"/>
      <c r="HF99" s="52"/>
      <c r="HG99" s="52"/>
      <c r="HH99" s="52"/>
      <c r="HI99" s="52"/>
      <c r="HJ99" s="52"/>
      <c r="HK99" s="52"/>
      <c r="HL99" s="52"/>
      <c r="HM99" s="52"/>
      <c r="HN99" s="52"/>
      <c r="HO99" s="52"/>
      <c r="HP99" s="52"/>
      <c r="HQ99" s="52"/>
      <c r="HR99" s="52"/>
      <c r="HS99" s="52"/>
      <c r="HT99" s="52"/>
      <c r="HU99" s="52"/>
      <c r="HV99" s="52"/>
      <c r="HW99" s="52"/>
      <c r="HX99" s="52"/>
      <c r="HY99" s="52"/>
      <c r="HZ99" s="52"/>
      <c r="IA99" s="52"/>
      <c r="IB99" s="52"/>
      <c r="IC99" s="52"/>
      <c r="ID99" s="52"/>
      <c r="IE99" s="52"/>
      <c r="IF99" s="52"/>
      <c r="IG99" s="52"/>
      <c r="IH99" s="52"/>
      <c r="II99" s="52"/>
      <c r="IJ99" s="52"/>
      <c r="IK99" s="52"/>
      <c r="IL99" s="52"/>
      <c r="IM99" s="52"/>
      <c r="IN99" s="52"/>
      <c r="IO99" s="52"/>
      <c r="IP99" s="52"/>
      <c r="IQ99" s="52"/>
      <c r="IR99" s="52"/>
      <c r="IS99" s="52"/>
      <c r="IT99" s="52"/>
      <c r="IU99" s="52"/>
      <c r="IV99" s="52"/>
      <c r="IW99" s="52"/>
      <c r="IX99" s="52"/>
      <c r="IY99" s="52"/>
      <c r="IZ99" s="52"/>
      <c r="JA99" s="52"/>
      <c r="JB99" s="52"/>
      <c r="JC99" s="52"/>
      <c r="JD99" s="52"/>
      <c r="JE99" s="52"/>
      <c r="JF99" s="52"/>
      <c r="JG99" s="52"/>
      <c r="JH99" s="52"/>
      <c r="JI99" s="52"/>
      <c r="JJ99" s="52"/>
      <c r="JK99" s="52"/>
      <c r="JL99" s="52"/>
      <c r="JM99" s="52"/>
      <c r="JN99" s="52"/>
    </row>
    <row r="100" spans="1:274" ht="39" customHeight="1" x14ac:dyDescent="0.2">
      <c r="A100" s="2113" t="s">
        <v>201</v>
      </c>
      <c r="B100" s="2113"/>
      <c r="C100" s="406"/>
      <c r="D100" s="43">
        <v>0</v>
      </c>
      <c r="E100" s="43">
        <v>0</v>
      </c>
      <c r="F100" s="43">
        <v>0</v>
      </c>
      <c r="G100" s="43">
        <v>61</v>
      </c>
      <c r="H100" s="43">
        <v>2</v>
      </c>
      <c r="I100" s="43">
        <v>63</v>
      </c>
      <c r="J100" s="43">
        <v>0</v>
      </c>
      <c r="K100" s="43">
        <v>0</v>
      </c>
      <c r="L100" s="43">
        <v>0</v>
      </c>
      <c r="M100" s="43">
        <f t="shared" ref="M100:O102" si="72">SUM(J100,G100,D100)</f>
        <v>61</v>
      </c>
      <c r="N100" s="43">
        <f t="shared" si="72"/>
        <v>2</v>
      </c>
      <c r="O100" s="43">
        <f t="shared" si="72"/>
        <v>63</v>
      </c>
      <c r="P100" s="803"/>
      <c r="Q100" s="1985"/>
      <c r="R100" s="1985" t="s">
        <v>2613</v>
      </c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2"/>
      <c r="HF100" s="52"/>
      <c r="HG100" s="52"/>
      <c r="HH100" s="52"/>
      <c r="HI100" s="52"/>
      <c r="HJ100" s="52"/>
      <c r="HK100" s="52"/>
      <c r="HL100" s="52"/>
      <c r="HM100" s="52"/>
      <c r="HN100" s="52"/>
      <c r="HO100" s="52"/>
      <c r="HP100" s="52"/>
      <c r="HQ100" s="52"/>
      <c r="HR100" s="52"/>
      <c r="HS100" s="52"/>
      <c r="HT100" s="52"/>
      <c r="HU100" s="52"/>
      <c r="HV100" s="52"/>
      <c r="HW100" s="52"/>
      <c r="HX100" s="52"/>
      <c r="HY100" s="52"/>
      <c r="HZ100" s="52"/>
      <c r="IA100" s="52"/>
      <c r="IB100" s="52"/>
      <c r="IC100" s="52"/>
      <c r="ID100" s="52"/>
      <c r="IE100" s="52"/>
      <c r="IF100" s="52"/>
      <c r="IG100" s="52"/>
      <c r="IH100" s="52"/>
      <c r="II100" s="52"/>
      <c r="IJ100" s="52"/>
      <c r="IK100" s="52"/>
      <c r="IL100" s="52"/>
      <c r="IM100" s="52"/>
      <c r="IN100" s="52"/>
      <c r="IO100" s="52"/>
      <c r="IP100" s="52"/>
      <c r="IQ100" s="52"/>
      <c r="IR100" s="52"/>
      <c r="IS100" s="52"/>
      <c r="IT100" s="52"/>
      <c r="IU100" s="52"/>
      <c r="IV100" s="52"/>
      <c r="IW100" s="52"/>
      <c r="IX100" s="52"/>
      <c r="IY100" s="52"/>
      <c r="IZ100" s="52"/>
      <c r="JA100" s="52"/>
      <c r="JB100" s="52"/>
      <c r="JC100" s="52"/>
      <c r="JD100" s="52"/>
      <c r="JE100" s="52"/>
      <c r="JF100" s="52"/>
      <c r="JG100" s="52"/>
      <c r="JH100" s="52"/>
      <c r="JI100" s="52"/>
      <c r="JJ100" s="52"/>
      <c r="JK100" s="52"/>
      <c r="JL100" s="52"/>
      <c r="JM100" s="52"/>
      <c r="JN100" s="52"/>
    </row>
    <row r="101" spans="1:274" ht="30" customHeight="1" x14ac:dyDescent="0.2">
      <c r="A101" s="3455" t="s">
        <v>1168</v>
      </c>
      <c r="B101" s="1235" t="s">
        <v>738</v>
      </c>
      <c r="C101" s="406"/>
      <c r="D101" s="43">
        <v>0</v>
      </c>
      <c r="E101" s="43">
        <v>0</v>
      </c>
      <c r="F101" s="43">
        <v>0</v>
      </c>
      <c r="G101" s="43">
        <v>15</v>
      </c>
      <c r="H101" s="43">
        <v>10</v>
      </c>
      <c r="I101" s="43">
        <v>25</v>
      </c>
      <c r="J101" s="43">
        <v>19</v>
      </c>
      <c r="K101" s="43">
        <v>1</v>
      </c>
      <c r="L101" s="43">
        <v>20</v>
      </c>
      <c r="M101" s="43">
        <f t="shared" si="72"/>
        <v>34</v>
      </c>
      <c r="N101" s="43">
        <f t="shared" si="72"/>
        <v>11</v>
      </c>
      <c r="O101" s="43">
        <f t="shared" si="72"/>
        <v>45</v>
      </c>
      <c r="P101" s="803"/>
      <c r="Q101" s="466" t="s">
        <v>909</v>
      </c>
      <c r="R101" s="3063" t="s">
        <v>1169</v>
      </c>
    </row>
    <row r="102" spans="1:274" ht="28.5" customHeight="1" x14ac:dyDescent="0.2">
      <c r="A102" s="3455"/>
      <c r="B102" s="1235" t="s">
        <v>1199</v>
      </c>
      <c r="C102" s="406"/>
      <c r="D102" s="43">
        <f t="shared" ref="D102" si="73">SUM(D100:D101)</f>
        <v>0</v>
      </c>
      <c r="E102" s="43">
        <v>0</v>
      </c>
      <c r="F102" s="43">
        <v>0</v>
      </c>
      <c r="G102" s="43">
        <v>11</v>
      </c>
      <c r="H102" s="43">
        <v>9</v>
      </c>
      <c r="I102" s="43">
        <v>20</v>
      </c>
      <c r="J102" s="43">
        <v>8</v>
      </c>
      <c r="K102" s="43">
        <v>4</v>
      </c>
      <c r="L102" s="43">
        <v>12</v>
      </c>
      <c r="M102" s="43">
        <f t="shared" si="72"/>
        <v>19</v>
      </c>
      <c r="N102" s="43">
        <f t="shared" si="72"/>
        <v>13</v>
      </c>
      <c r="O102" s="43">
        <f t="shared" si="72"/>
        <v>32</v>
      </c>
      <c r="P102" s="802"/>
      <c r="Q102" s="1228" t="s">
        <v>735</v>
      </c>
      <c r="R102" s="3063"/>
    </row>
    <row r="103" spans="1:274" ht="21.75" customHeight="1" thickBot="1" x14ac:dyDescent="0.25">
      <c r="A103" s="3170" t="s">
        <v>92</v>
      </c>
      <c r="B103" s="3170"/>
      <c r="C103" s="3170"/>
      <c r="D103" s="939">
        <f>SUM(D101:D102)</f>
        <v>0</v>
      </c>
      <c r="E103" s="815">
        <f t="shared" ref="E103:J103" si="74">SUM(E101:E102)</f>
        <v>0</v>
      </c>
      <c r="F103" s="815">
        <f t="shared" si="74"/>
        <v>0</v>
      </c>
      <c r="G103" s="815">
        <f>SUM(G101:G102)</f>
        <v>26</v>
      </c>
      <c r="H103" s="815">
        <f t="shared" si="74"/>
        <v>19</v>
      </c>
      <c r="I103" s="815">
        <f t="shared" si="74"/>
        <v>45</v>
      </c>
      <c r="J103" s="815">
        <f t="shared" si="74"/>
        <v>27</v>
      </c>
      <c r="K103" s="815">
        <f>SUM(K101:K102)</f>
        <v>5</v>
      </c>
      <c r="L103" s="815">
        <f>SUM(L101:L102)</f>
        <v>32</v>
      </c>
      <c r="M103" s="939">
        <f t="shared" ref="M103" si="75">SUM(J103,G103,D103)</f>
        <v>53</v>
      </c>
      <c r="N103" s="939">
        <f t="shared" ref="N103" si="76">SUM(K103,H103,E103)</f>
        <v>24</v>
      </c>
      <c r="O103" s="939">
        <f t="shared" ref="O103" si="77">SUM(L103,I103,F103)</f>
        <v>77</v>
      </c>
      <c r="P103" s="3093" t="s">
        <v>130</v>
      </c>
      <c r="Q103" s="3093"/>
      <c r="R103" s="3093"/>
    </row>
    <row r="104" spans="1:274" ht="21.75" customHeight="1" thickBot="1" x14ac:dyDescent="0.25">
      <c r="A104" s="3473" t="s">
        <v>42</v>
      </c>
      <c r="B104" s="3473"/>
      <c r="C104" s="3473"/>
      <c r="D104" s="2618">
        <f>SUM(D103,D100,D99,D98,D95,D89,D80,D71,D70,D57,D54,D48,D36,D30,D29,D20,D19,D18)</f>
        <v>80</v>
      </c>
      <c r="E104" s="2618">
        <f t="shared" ref="E104:O104" si="78">SUM(E103,E100,E99,E98,E95,E89,E80,E71,E70,E57,E54,E48,E36,E30,E29,E20,E19,E18)</f>
        <v>49</v>
      </c>
      <c r="F104" s="2618">
        <f t="shared" si="78"/>
        <v>129</v>
      </c>
      <c r="G104" s="2618">
        <f t="shared" si="78"/>
        <v>453</v>
      </c>
      <c r="H104" s="2618">
        <f t="shared" si="78"/>
        <v>374</v>
      </c>
      <c r="I104" s="2618">
        <f t="shared" si="78"/>
        <v>827</v>
      </c>
      <c r="J104" s="2618">
        <f t="shared" si="78"/>
        <v>125</v>
      </c>
      <c r="K104" s="2618">
        <f t="shared" si="78"/>
        <v>105</v>
      </c>
      <c r="L104" s="2618">
        <f t="shared" si="78"/>
        <v>230</v>
      </c>
      <c r="M104" s="2618">
        <f t="shared" si="78"/>
        <v>658</v>
      </c>
      <c r="N104" s="2618">
        <f t="shared" si="78"/>
        <v>528</v>
      </c>
      <c r="O104" s="2618">
        <f t="shared" si="78"/>
        <v>1186</v>
      </c>
      <c r="P104" s="3474" t="s">
        <v>147</v>
      </c>
      <c r="Q104" s="3474"/>
      <c r="R104" s="3474"/>
    </row>
    <row r="105" spans="1:274" ht="24" customHeight="1" thickTop="1" x14ac:dyDescent="0.2">
      <c r="A105" s="442"/>
      <c r="B105" s="442"/>
      <c r="C105" s="442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443"/>
      <c r="Q105" s="443"/>
      <c r="R105" s="443"/>
    </row>
    <row r="106" spans="1:274" ht="12.75" customHeight="1" x14ac:dyDescent="0.2">
      <c r="A106" s="442"/>
      <c r="B106" s="442"/>
      <c r="C106" s="442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443"/>
      <c r="Q106" s="443"/>
      <c r="R106" s="443"/>
    </row>
    <row r="107" spans="1:274" ht="12.75" customHeight="1" x14ac:dyDescent="0.2">
      <c r="A107" s="442"/>
      <c r="B107" s="442"/>
      <c r="C107" s="442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443"/>
      <c r="Q107" s="443"/>
      <c r="R107" s="443"/>
    </row>
    <row r="108" spans="1:274" ht="12.75" customHeight="1" x14ac:dyDescent="0.2">
      <c r="M108" s="23"/>
      <c r="N108" s="23"/>
      <c r="O108" s="23"/>
    </row>
    <row r="109" spans="1:274" ht="12.75" customHeight="1" x14ac:dyDescent="0.2">
      <c r="M109" s="23"/>
      <c r="N109" s="23"/>
      <c r="O109" s="23"/>
    </row>
    <row r="110" spans="1:274" ht="12.75" customHeight="1" x14ac:dyDescent="0.2">
      <c r="M110" s="23"/>
      <c r="N110" s="23"/>
      <c r="O110" s="23"/>
    </row>
    <row r="111" spans="1:274" ht="12.75" customHeight="1" x14ac:dyDescent="0.2">
      <c r="M111" s="23"/>
      <c r="N111" s="23"/>
      <c r="O111" s="23"/>
    </row>
    <row r="112" spans="1:274" ht="12.75" customHeight="1" x14ac:dyDescent="0.2">
      <c r="M112" s="23"/>
      <c r="N112" s="23"/>
      <c r="O112" s="23"/>
    </row>
    <row r="113" spans="13:15" ht="12.75" customHeight="1" x14ac:dyDescent="0.2">
      <c r="M113" s="23"/>
      <c r="N113" s="23"/>
      <c r="O113" s="23"/>
    </row>
    <row r="114" spans="13:15" ht="12.75" customHeight="1" x14ac:dyDescent="0.2">
      <c r="M114" s="23"/>
      <c r="N114" s="23"/>
      <c r="O114" s="23"/>
    </row>
    <row r="115" spans="13:15" ht="12.75" customHeight="1" x14ac:dyDescent="0.2">
      <c r="M115" s="23"/>
      <c r="N115" s="23"/>
      <c r="O115" s="23"/>
    </row>
    <row r="116" spans="13:15" ht="12.75" customHeight="1" x14ac:dyDescent="0.2">
      <c r="M116" s="23"/>
      <c r="N116" s="23"/>
      <c r="O116" s="23"/>
    </row>
    <row r="117" spans="13:15" ht="12.75" customHeight="1" x14ac:dyDescent="0.2">
      <c r="M117" s="23"/>
      <c r="N117" s="23"/>
      <c r="O117" s="23"/>
    </row>
    <row r="118" spans="13:15" ht="12.75" customHeight="1" x14ac:dyDescent="0.2">
      <c r="M118" s="23"/>
      <c r="N118" s="23"/>
      <c r="O118" s="23"/>
    </row>
    <row r="119" spans="13:15" ht="12.75" customHeight="1" x14ac:dyDescent="0.2">
      <c r="M119" s="23"/>
      <c r="N119" s="23"/>
      <c r="O119" s="23"/>
    </row>
    <row r="120" spans="13:15" ht="12.75" customHeight="1" x14ac:dyDescent="0.2">
      <c r="M120" s="23"/>
      <c r="N120" s="23"/>
      <c r="O120" s="23"/>
    </row>
    <row r="121" spans="13:15" ht="12.75" customHeight="1" x14ac:dyDescent="0.2">
      <c r="M121" s="23"/>
      <c r="N121" s="23"/>
      <c r="O121" s="23"/>
    </row>
    <row r="122" spans="13:15" ht="12.75" customHeight="1" x14ac:dyDescent="0.2">
      <c r="M122" s="23"/>
      <c r="N122" s="23"/>
      <c r="O122" s="23"/>
    </row>
    <row r="123" spans="13:15" ht="12.75" customHeight="1" x14ac:dyDescent="0.2">
      <c r="M123" s="23"/>
      <c r="N123" s="23"/>
      <c r="O123" s="23"/>
    </row>
    <row r="124" spans="13:15" ht="12.75" customHeight="1" x14ac:dyDescent="0.2">
      <c r="M124" s="23"/>
      <c r="N124" s="23"/>
      <c r="O124" s="23"/>
    </row>
    <row r="125" spans="13:15" ht="12.75" customHeight="1" x14ac:dyDescent="0.2">
      <c r="M125" s="23"/>
      <c r="N125" s="23"/>
      <c r="O125" s="23"/>
    </row>
    <row r="126" spans="13:15" ht="12.75" customHeight="1" x14ac:dyDescent="0.2">
      <c r="M126" s="23"/>
      <c r="N126" s="23"/>
      <c r="O126" s="23"/>
    </row>
    <row r="127" spans="13:15" ht="12.75" customHeight="1" x14ac:dyDescent="0.2">
      <c r="M127" s="23"/>
      <c r="N127" s="23"/>
      <c r="O127" s="23"/>
    </row>
    <row r="128" spans="13:15" ht="12.75" customHeight="1" x14ac:dyDescent="0.2">
      <c r="M128" s="23"/>
      <c r="N128" s="23"/>
      <c r="O128" s="23"/>
    </row>
    <row r="129" spans="13:15" ht="12.75" customHeight="1" x14ac:dyDescent="0.2">
      <c r="M129" s="23"/>
      <c r="N129" s="23"/>
      <c r="O129" s="23"/>
    </row>
    <row r="130" spans="13:15" ht="12.75" customHeight="1" x14ac:dyDescent="0.2">
      <c r="M130" s="23"/>
      <c r="N130" s="23"/>
      <c r="O130" s="23"/>
    </row>
    <row r="131" spans="13:15" ht="12.75" customHeight="1" x14ac:dyDescent="0.2">
      <c r="M131" s="23"/>
      <c r="N131" s="23"/>
      <c r="O131" s="23"/>
    </row>
    <row r="132" spans="13:15" ht="12.75" customHeight="1" x14ac:dyDescent="0.2">
      <c r="M132" s="23"/>
      <c r="N132" s="23"/>
      <c r="O132" s="23"/>
    </row>
    <row r="133" spans="13:15" ht="12.75" customHeight="1" x14ac:dyDescent="0.2">
      <c r="M133" s="23"/>
      <c r="N133" s="23"/>
      <c r="O133" s="23"/>
    </row>
    <row r="134" spans="13:15" ht="12.75" customHeight="1" x14ac:dyDescent="0.2">
      <c r="M134" s="23"/>
      <c r="N134" s="23"/>
      <c r="O134" s="23"/>
    </row>
    <row r="135" spans="13:15" ht="12.75" customHeight="1" x14ac:dyDescent="0.2">
      <c r="M135" s="23"/>
      <c r="N135" s="23"/>
      <c r="O135" s="23"/>
    </row>
    <row r="136" spans="13:15" ht="12.75" customHeight="1" x14ac:dyDescent="0.2">
      <c r="M136" s="23"/>
      <c r="N136" s="23"/>
      <c r="O136" s="23"/>
    </row>
    <row r="137" spans="13:15" ht="12.75" customHeight="1" x14ac:dyDescent="0.2">
      <c r="M137" s="23"/>
      <c r="N137" s="23"/>
      <c r="O137" s="23"/>
    </row>
    <row r="138" spans="13:15" ht="12.75" customHeight="1" x14ac:dyDescent="0.2">
      <c r="M138" s="23"/>
      <c r="N138" s="23"/>
      <c r="O138" s="23"/>
    </row>
    <row r="139" spans="13:15" ht="12.75" customHeight="1" x14ac:dyDescent="0.2">
      <c r="M139" s="23"/>
      <c r="N139" s="23"/>
      <c r="O139" s="23"/>
    </row>
    <row r="140" spans="13:15" ht="12.75" customHeight="1" x14ac:dyDescent="0.2">
      <c r="M140" s="23"/>
      <c r="N140" s="23"/>
      <c r="O140" s="23"/>
    </row>
    <row r="141" spans="13:15" ht="12.75" customHeight="1" x14ac:dyDescent="0.2">
      <c r="M141" s="23"/>
      <c r="N141" s="23"/>
      <c r="O141" s="23"/>
    </row>
    <row r="142" spans="13:15" ht="12.75" customHeight="1" x14ac:dyDescent="0.2">
      <c r="M142" s="23"/>
      <c r="N142" s="23"/>
      <c r="O142" s="23"/>
    </row>
    <row r="143" spans="13:15" ht="12.75" customHeight="1" x14ac:dyDescent="0.2">
      <c r="M143" s="23"/>
      <c r="N143" s="23"/>
      <c r="O143" s="23"/>
    </row>
    <row r="144" spans="13:15" ht="12.75" customHeight="1" x14ac:dyDescent="0.2">
      <c r="M144" s="23"/>
      <c r="N144" s="23"/>
      <c r="O144" s="23"/>
    </row>
    <row r="145" spans="13:15" ht="12.75" customHeight="1" x14ac:dyDescent="0.2">
      <c r="M145" s="23"/>
      <c r="N145" s="23"/>
      <c r="O145" s="23"/>
    </row>
    <row r="146" spans="13:15" x14ac:dyDescent="0.2">
      <c r="M146" s="23"/>
      <c r="N146" s="23"/>
      <c r="O146" s="23"/>
    </row>
    <row r="147" spans="13:15" x14ac:dyDescent="0.2">
      <c r="M147" s="23"/>
      <c r="N147" s="23"/>
      <c r="O147" s="23"/>
    </row>
    <row r="148" spans="13:15" x14ac:dyDescent="0.2">
      <c r="M148" s="23"/>
      <c r="N148" s="23"/>
      <c r="O148" s="23"/>
    </row>
    <row r="149" spans="13:15" x14ac:dyDescent="0.2">
      <c r="M149" s="23"/>
      <c r="N149" s="23"/>
      <c r="O149" s="23"/>
    </row>
    <row r="150" spans="13:15" x14ac:dyDescent="0.2">
      <c r="M150" s="23"/>
      <c r="N150" s="23"/>
      <c r="O150" s="23"/>
    </row>
    <row r="151" spans="13:15" x14ac:dyDescent="0.2">
      <c r="M151" s="23"/>
      <c r="N151" s="23"/>
      <c r="O151" s="23"/>
    </row>
    <row r="152" spans="13:15" x14ac:dyDescent="0.2">
      <c r="M152" s="23"/>
      <c r="N152" s="23"/>
      <c r="O152" s="23"/>
    </row>
    <row r="153" spans="13:15" x14ac:dyDescent="0.2">
      <c r="M153" s="23"/>
      <c r="N153" s="23"/>
      <c r="O153" s="23"/>
    </row>
    <row r="154" spans="13:15" x14ac:dyDescent="0.2">
      <c r="M154" s="23"/>
      <c r="N154" s="23"/>
      <c r="O154" s="23"/>
    </row>
    <row r="155" spans="13:15" x14ac:dyDescent="0.2">
      <c r="M155" s="23"/>
      <c r="N155" s="23"/>
      <c r="O155" s="23"/>
    </row>
    <row r="156" spans="13:15" x14ac:dyDescent="0.2">
      <c r="M156" s="23"/>
      <c r="N156" s="23"/>
      <c r="O156" s="23"/>
    </row>
    <row r="157" spans="13:15" x14ac:dyDescent="0.2">
      <c r="M157" s="23"/>
      <c r="N157" s="23"/>
      <c r="O157" s="23"/>
    </row>
    <row r="158" spans="13:15" x14ac:dyDescent="0.2">
      <c r="M158" s="23"/>
      <c r="N158" s="23"/>
      <c r="O158" s="23"/>
    </row>
    <row r="159" spans="13:15" x14ac:dyDescent="0.2">
      <c r="M159" s="23"/>
      <c r="N159" s="23"/>
      <c r="O159" s="23"/>
    </row>
    <row r="160" spans="13:15" x14ac:dyDescent="0.2">
      <c r="M160" s="23"/>
      <c r="N160" s="23"/>
      <c r="O160" s="23"/>
    </row>
    <row r="161" spans="13:15" x14ac:dyDescent="0.2">
      <c r="M161" s="23"/>
      <c r="N161" s="23"/>
      <c r="O161" s="23"/>
    </row>
    <row r="162" spans="13:15" x14ac:dyDescent="0.2">
      <c r="M162" s="23"/>
      <c r="N162" s="23"/>
      <c r="O162" s="23"/>
    </row>
    <row r="163" spans="13:15" x14ac:dyDescent="0.2">
      <c r="M163" s="23"/>
      <c r="N163" s="23"/>
      <c r="O163" s="23"/>
    </row>
    <row r="164" spans="13:15" x14ac:dyDescent="0.2">
      <c r="M164" s="23"/>
      <c r="N164" s="23"/>
      <c r="O164" s="23"/>
    </row>
    <row r="165" spans="13:15" x14ac:dyDescent="0.2">
      <c r="M165" s="23"/>
      <c r="N165" s="23"/>
      <c r="O165" s="23"/>
    </row>
    <row r="166" spans="13:15" x14ac:dyDescent="0.2">
      <c r="M166" s="23"/>
      <c r="N166" s="23"/>
      <c r="O166" s="23"/>
    </row>
    <row r="167" spans="13:15" x14ac:dyDescent="0.2">
      <c r="M167" s="23"/>
      <c r="N167" s="23"/>
      <c r="O167" s="23"/>
    </row>
    <row r="168" spans="13:15" x14ac:dyDescent="0.2">
      <c r="M168" s="23"/>
      <c r="N168" s="23"/>
      <c r="O168" s="23"/>
    </row>
    <row r="169" spans="13:15" x14ac:dyDescent="0.2">
      <c r="M169" s="23"/>
      <c r="N169" s="23"/>
      <c r="O169" s="23"/>
    </row>
    <row r="170" spans="13:15" x14ac:dyDescent="0.2">
      <c r="M170" s="23"/>
      <c r="N170" s="23"/>
      <c r="O170" s="23"/>
    </row>
    <row r="171" spans="13:15" x14ac:dyDescent="0.2">
      <c r="M171" s="23"/>
      <c r="N171" s="23"/>
      <c r="O171" s="23"/>
    </row>
    <row r="172" spans="13:15" x14ac:dyDescent="0.2">
      <c r="M172" s="23"/>
      <c r="N172" s="23"/>
      <c r="O172" s="23"/>
    </row>
    <row r="173" spans="13:15" x14ac:dyDescent="0.2">
      <c r="M173" s="23"/>
      <c r="N173" s="23"/>
      <c r="O173" s="23"/>
    </row>
    <row r="174" spans="13:15" x14ac:dyDescent="0.2">
      <c r="M174" s="23"/>
      <c r="N174" s="23"/>
      <c r="O174" s="23"/>
    </row>
    <row r="175" spans="13:15" x14ac:dyDescent="0.2">
      <c r="M175" s="23"/>
      <c r="N175" s="23"/>
      <c r="O175" s="23"/>
    </row>
    <row r="176" spans="13:15" x14ac:dyDescent="0.2">
      <c r="M176" s="23"/>
      <c r="N176" s="23"/>
      <c r="O176" s="23"/>
    </row>
    <row r="177" spans="13:15" x14ac:dyDescent="0.2">
      <c r="M177" s="23"/>
      <c r="N177" s="23"/>
      <c r="O177" s="23"/>
    </row>
    <row r="178" spans="13:15" x14ac:dyDescent="0.2">
      <c r="M178" s="23"/>
      <c r="N178" s="23"/>
      <c r="O178" s="23"/>
    </row>
    <row r="179" spans="13:15" x14ac:dyDescent="0.2">
      <c r="M179" s="23"/>
      <c r="N179" s="23"/>
      <c r="O179" s="23"/>
    </row>
    <row r="180" spans="13:15" x14ac:dyDescent="0.2">
      <c r="M180" s="23"/>
      <c r="N180" s="23"/>
      <c r="O180" s="23"/>
    </row>
    <row r="181" spans="13:15" x14ac:dyDescent="0.2">
      <c r="M181" s="23"/>
      <c r="N181" s="23"/>
      <c r="O181" s="23"/>
    </row>
    <row r="182" spans="13:15" x14ac:dyDescent="0.2">
      <c r="M182" s="23"/>
      <c r="N182" s="23"/>
      <c r="O182" s="23"/>
    </row>
    <row r="183" spans="13:15" x14ac:dyDescent="0.2">
      <c r="M183" s="23"/>
      <c r="N183" s="23"/>
      <c r="O183" s="23"/>
    </row>
    <row r="184" spans="13:15" x14ac:dyDescent="0.2">
      <c r="M184" s="23"/>
      <c r="N184" s="23"/>
      <c r="O184" s="23"/>
    </row>
    <row r="185" spans="13:15" x14ac:dyDescent="0.2">
      <c r="M185" s="23"/>
      <c r="N185" s="23"/>
      <c r="O185" s="23"/>
    </row>
    <row r="186" spans="13:15" x14ac:dyDescent="0.2">
      <c r="M186" s="23"/>
      <c r="N186" s="23"/>
      <c r="O186" s="23"/>
    </row>
    <row r="187" spans="13:15" x14ac:dyDescent="0.2">
      <c r="M187" s="23"/>
      <c r="N187" s="23"/>
      <c r="O187" s="23"/>
    </row>
    <row r="188" spans="13:15" x14ac:dyDescent="0.2">
      <c r="M188" s="23"/>
      <c r="N188" s="23"/>
      <c r="O188" s="23"/>
    </row>
    <row r="189" spans="13:15" x14ac:dyDescent="0.2">
      <c r="M189" s="23"/>
      <c r="N189" s="23"/>
      <c r="O189" s="23"/>
    </row>
    <row r="190" spans="13:15" x14ac:dyDescent="0.2">
      <c r="M190" s="23"/>
      <c r="N190" s="23"/>
      <c r="O190" s="23"/>
    </row>
    <row r="191" spans="13:15" x14ac:dyDescent="0.2">
      <c r="M191" s="23"/>
      <c r="N191" s="23"/>
      <c r="O191" s="23"/>
    </row>
    <row r="192" spans="13:15" x14ac:dyDescent="0.2">
      <c r="M192" s="23"/>
      <c r="N192" s="23"/>
      <c r="O192" s="23"/>
    </row>
    <row r="193" spans="13:15" x14ac:dyDescent="0.2">
      <c r="M193" s="23"/>
      <c r="N193" s="23"/>
      <c r="O193" s="23"/>
    </row>
    <row r="194" spans="13:15" x14ac:dyDescent="0.2">
      <c r="M194" s="23"/>
      <c r="N194" s="23"/>
      <c r="O194" s="23"/>
    </row>
    <row r="195" spans="13:15" ht="12.75" customHeight="1" x14ac:dyDescent="0.2">
      <c r="M195" s="23"/>
      <c r="N195" s="23"/>
      <c r="O195" s="23"/>
    </row>
    <row r="196" spans="13:15" ht="12.75" customHeight="1" x14ac:dyDescent="0.2">
      <c r="M196" s="23"/>
      <c r="N196" s="23"/>
      <c r="O196" s="23"/>
    </row>
    <row r="197" spans="13:15" ht="12.75" customHeight="1" x14ac:dyDescent="0.2">
      <c r="M197" s="23"/>
      <c r="N197" s="23"/>
      <c r="O197" s="23"/>
    </row>
    <row r="198" spans="13:15" ht="12.75" customHeight="1" x14ac:dyDescent="0.2">
      <c r="M198" s="23"/>
      <c r="N198" s="23"/>
      <c r="O198" s="23"/>
    </row>
    <row r="199" spans="13:15" ht="12.75" customHeight="1" x14ac:dyDescent="0.2">
      <c r="M199" s="23"/>
      <c r="N199" s="23"/>
      <c r="O199" s="23"/>
    </row>
    <row r="200" spans="13:15" ht="12.75" customHeight="1" x14ac:dyDescent="0.2">
      <c r="M200" s="23"/>
      <c r="N200" s="23"/>
      <c r="O200" s="23"/>
    </row>
    <row r="201" spans="13:15" ht="12.75" customHeight="1" x14ac:dyDescent="0.2">
      <c r="M201" s="23"/>
      <c r="N201" s="23"/>
      <c r="O201" s="23"/>
    </row>
    <row r="202" spans="13:15" ht="12.75" customHeight="1" x14ac:dyDescent="0.2">
      <c r="M202" s="23"/>
      <c r="N202" s="23"/>
      <c r="O202" s="23"/>
    </row>
    <row r="203" spans="13:15" ht="12.75" customHeight="1" x14ac:dyDescent="0.2">
      <c r="M203" s="23"/>
      <c r="N203" s="23"/>
      <c r="O203" s="23"/>
    </row>
    <row r="204" spans="13:15" ht="12.75" customHeight="1" x14ac:dyDescent="0.2">
      <c r="M204" s="23"/>
      <c r="N204" s="23"/>
      <c r="O204" s="23"/>
    </row>
    <row r="205" spans="13:15" ht="12.75" customHeight="1" x14ac:dyDescent="0.2">
      <c r="M205" s="23"/>
      <c r="N205" s="23"/>
      <c r="O205" s="23"/>
    </row>
    <row r="206" spans="13:15" ht="12.75" customHeight="1" x14ac:dyDescent="0.2">
      <c r="M206" s="23"/>
      <c r="N206" s="23"/>
      <c r="O206" s="23"/>
    </row>
    <row r="207" spans="13:15" ht="12.75" customHeight="1" x14ac:dyDescent="0.2">
      <c r="M207" s="23"/>
      <c r="N207" s="23"/>
      <c r="O207" s="23"/>
    </row>
    <row r="208" spans="13:15" ht="12.75" customHeight="1" x14ac:dyDescent="0.2">
      <c r="M208" s="23"/>
      <c r="N208" s="23"/>
      <c r="O208" s="23"/>
    </row>
    <row r="209" spans="13:15" ht="12.75" customHeight="1" x14ac:dyDescent="0.2">
      <c r="M209" s="23"/>
      <c r="N209" s="23"/>
      <c r="O209" s="23"/>
    </row>
    <row r="210" spans="13:15" ht="12.75" customHeight="1" x14ac:dyDescent="0.2">
      <c r="M210" s="23"/>
      <c r="N210" s="23"/>
      <c r="O210" s="23"/>
    </row>
    <row r="211" spans="13:15" ht="12.75" customHeight="1" x14ac:dyDescent="0.2">
      <c r="M211" s="23"/>
      <c r="N211" s="23"/>
      <c r="O211" s="23"/>
    </row>
    <row r="212" spans="13:15" ht="12.75" customHeight="1" x14ac:dyDescent="0.2">
      <c r="M212" s="23"/>
      <c r="N212" s="23"/>
      <c r="O212" s="23"/>
    </row>
    <row r="213" spans="13:15" ht="12.75" customHeight="1" x14ac:dyDescent="0.2">
      <c r="M213" s="23"/>
      <c r="N213" s="23"/>
      <c r="O213" s="23"/>
    </row>
    <row r="214" spans="13:15" ht="12.75" customHeight="1" x14ac:dyDescent="0.2">
      <c r="M214" s="23"/>
      <c r="N214" s="23"/>
      <c r="O214" s="23"/>
    </row>
    <row r="215" spans="13:15" x14ac:dyDescent="0.2">
      <c r="M215" s="23"/>
      <c r="N215" s="23"/>
      <c r="O215" s="23"/>
    </row>
    <row r="216" spans="13:15" x14ac:dyDescent="0.2">
      <c r="M216" s="23"/>
      <c r="N216" s="23"/>
      <c r="O216" s="23"/>
    </row>
    <row r="217" spans="13:15" x14ac:dyDescent="0.2">
      <c r="M217" s="23"/>
      <c r="N217" s="23"/>
      <c r="O217" s="23"/>
    </row>
    <row r="218" spans="13:15" x14ac:dyDescent="0.2">
      <c r="M218" s="23"/>
      <c r="N218" s="23"/>
      <c r="O218" s="23"/>
    </row>
    <row r="219" spans="13:15" x14ac:dyDescent="0.2">
      <c r="M219" s="23"/>
      <c r="N219" s="23"/>
      <c r="O219" s="23"/>
    </row>
    <row r="220" spans="13:15" x14ac:dyDescent="0.2">
      <c r="M220" s="23"/>
      <c r="N220" s="23"/>
      <c r="O220" s="23"/>
    </row>
    <row r="221" spans="13:15" x14ac:dyDescent="0.2">
      <c r="M221" s="23"/>
      <c r="N221" s="23"/>
      <c r="O221" s="23"/>
    </row>
    <row r="222" spans="13:15" x14ac:dyDescent="0.2">
      <c r="M222" s="23"/>
      <c r="N222" s="23"/>
      <c r="O222" s="23"/>
    </row>
    <row r="223" spans="13:15" x14ac:dyDescent="0.2">
      <c r="M223" s="23"/>
      <c r="N223" s="23"/>
      <c r="O223" s="23"/>
    </row>
    <row r="224" spans="13:15" x14ac:dyDescent="0.2">
      <c r="M224" s="23"/>
      <c r="N224" s="23"/>
      <c r="O224" s="23"/>
    </row>
    <row r="225" spans="13:15" x14ac:dyDescent="0.2">
      <c r="M225" s="23"/>
      <c r="N225" s="23"/>
      <c r="O225" s="23"/>
    </row>
    <row r="226" spans="13:15" x14ac:dyDescent="0.2">
      <c r="M226" s="23"/>
      <c r="N226" s="23"/>
      <c r="O226" s="23"/>
    </row>
    <row r="227" spans="13:15" x14ac:dyDescent="0.2">
      <c r="M227" s="23"/>
      <c r="N227" s="23"/>
      <c r="O227" s="23"/>
    </row>
    <row r="228" spans="13:15" x14ac:dyDescent="0.2">
      <c r="M228" s="23"/>
      <c r="N228" s="23"/>
      <c r="O228" s="23"/>
    </row>
    <row r="229" spans="13:15" x14ac:dyDescent="0.2">
      <c r="M229" s="23"/>
      <c r="N229" s="23"/>
      <c r="O229" s="23"/>
    </row>
    <row r="230" spans="13:15" x14ac:dyDescent="0.2">
      <c r="M230" s="23"/>
      <c r="N230" s="23"/>
      <c r="O230" s="23"/>
    </row>
    <row r="231" spans="13:15" x14ac:dyDescent="0.2">
      <c r="M231" s="23"/>
      <c r="N231" s="23"/>
      <c r="O231" s="23"/>
    </row>
    <row r="232" spans="13:15" x14ac:dyDescent="0.2">
      <c r="M232" s="23"/>
      <c r="N232" s="23"/>
      <c r="O232" s="23"/>
    </row>
    <row r="233" spans="13:15" x14ac:dyDescent="0.2">
      <c r="M233" s="23"/>
      <c r="N233" s="23"/>
      <c r="O233" s="23"/>
    </row>
    <row r="234" spans="13:15" x14ac:dyDescent="0.2">
      <c r="M234" s="23"/>
      <c r="N234" s="23"/>
      <c r="O234" s="23"/>
    </row>
    <row r="235" spans="13:15" x14ac:dyDescent="0.2">
      <c r="M235" s="23"/>
      <c r="N235" s="23"/>
      <c r="O235" s="23"/>
    </row>
    <row r="236" spans="13:15" x14ac:dyDescent="0.2">
      <c r="M236" s="23"/>
      <c r="N236" s="23"/>
      <c r="O236" s="23"/>
    </row>
    <row r="237" spans="13:15" x14ac:dyDescent="0.2">
      <c r="M237" s="23"/>
      <c r="N237" s="23"/>
      <c r="O237" s="23"/>
    </row>
    <row r="238" spans="13:15" x14ac:dyDescent="0.2">
      <c r="M238" s="23"/>
      <c r="N238" s="23"/>
      <c r="O238" s="23"/>
    </row>
    <row r="239" spans="13:15" x14ac:dyDescent="0.2">
      <c r="M239" s="23"/>
      <c r="N239" s="23"/>
      <c r="O239" s="23"/>
    </row>
    <row r="240" spans="13:15" x14ac:dyDescent="0.2">
      <c r="M240" s="23"/>
      <c r="N240" s="23"/>
      <c r="O240" s="23"/>
    </row>
    <row r="241" spans="13:15" x14ac:dyDescent="0.2">
      <c r="M241" s="23"/>
      <c r="N241" s="23"/>
      <c r="O241" s="23"/>
    </row>
    <row r="242" spans="13:15" x14ac:dyDescent="0.2">
      <c r="M242" s="23"/>
      <c r="N242" s="23"/>
      <c r="O242" s="23"/>
    </row>
    <row r="243" spans="13:15" x14ac:dyDescent="0.2">
      <c r="M243" s="23"/>
      <c r="N243" s="23"/>
      <c r="O243" s="23"/>
    </row>
    <row r="244" spans="13:15" x14ac:dyDescent="0.2">
      <c r="M244" s="23"/>
      <c r="N244" s="23"/>
      <c r="O244" s="23"/>
    </row>
    <row r="245" spans="13:15" x14ac:dyDescent="0.2">
      <c r="M245" s="23"/>
      <c r="N245" s="23"/>
      <c r="O245" s="23"/>
    </row>
    <row r="246" spans="13:15" x14ac:dyDescent="0.2">
      <c r="M246" s="23"/>
      <c r="N246" s="23"/>
      <c r="O246" s="23"/>
    </row>
    <row r="247" spans="13:15" x14ac:dyDescent="0.2">
      <c r="M247" s="23"/>
      <c r="N247" s="23"/>
      <c r="O247" s="23"/>
    </row>
    <row r="248" spans="13:15" x14ac:dyDescent="0.2">
      <c r="M248" s="23"/>
      <c r="N248" s="23"/>
      <c r="O248" s="23"/>
    </row>
    <row r="249" spans="13:15" x14ac:dyDescent="0.2">
      <c r="M249" s="23"/>
      <c r="N249" s="23"/>
      <c r="O249" s="23"/>
    </row>
    <row r="250" spans="13:15" x14ac:dyDescent="0.2">
      <c r="M250" s="23"/>
      <c r="N250" s="23"/>
      <c r="O250" s="23"/>
    </row>
    <row r="251" spans="13:15" x14ac:dyDescent="0.2">
      <c r="M251" s="23"/>
      <c r="N251" s="23"/>
      <c r="O251" s="23"/>
    </row>
    <row r="252" spans="13:15" x14ac:dyDescent="0.2">
      <c r="M252" s="23"/>
      <c r="N252" s="23"/>
      <c r="O252" s="23"/>
    </row>
    <row r="253" spans="13:15" x14ac:dyDescent="0.2">
      <c r="M253" s="23"/>
      <c r="N253" s="23"/>
      <c r="O253" s="23"/>
    </row>
    <row r="254" spans="13:15" x14ac:dyDescent="0.2">
      <c r="M254" s="23"/>
      <c r="N254" s="23"/>
      <c r="O254" s="23"/>
    </row>
    <row r="255" spans="13:15" x14ac:dyDescent="0.2">
      <c r="M255" s="23"/>
      <c r="N255" s="23"/>
      <c r="O255" s="23"/>
    </row>
    <row r="256" spans="13:15" x14ac:dyDescent="0.2">
      <c r="M256" s="23"/>
      <c r="N256" s="23"/>
      <c r="O256" s="23"/>
    </row>
    <row r="257" spans="13:15" x14ac:dyDescent="0.2">
      <c r="M257" s="23"/>
      <c r="N257" s="23"/>
      <c r="O257" s="23"/>
    </row>
    <row r="258" spans="13:15" x14ac:dyDescent="0.2">
      <c r="M258" s="23"/>
      <c r="N258" s="23"/>
      <c r="O258" s="23"/>
    </row>
    <row r="259" spans="13:15" x14ac:dyDescent="0.2">
      <c r="M259" s="23"/>
      <c r="N259" s="23"/>
      <c r="O259" s="23"/>
    </row>
    <row r="260" spans="13:15" x14ac:dyDescent="0.2">
      <c r="M260" s="23"/>
      <c r="N260" s="23"/>
      <c r="O260" s="23"/>
    </row>
    <row r="261" spans="13:15" x14ac:dyDescent="0.2">
      <c r="M261" s="23"/>
      <c r="N261" s="23"/>
      <c r="O261" s="23"/>
    </row>
    <row r="262" spans="13:15" x14ac:dyDescent="0.2">
      <c r="M262" s="23"/>
      <c r="N262" s="23"/>
      <c r="O262" s="23"/>
    </row>
    <row r="263" spans="13:15" x14ac:dyDescent="0.2">
      <c r="M263" s="23"/>
      <c r="N263" s="23"/>
      <c r="O263" s="23"/>
    </row>
    <row r="264" spans="13:15" x14ac:dyDescent="0.2">
      <c r="M264" s="23"/>
      <c r="N264" s="23"/>
      <c r="O264" s="23"/>
    </row>
  </sheetData>
  <mergeCells count="119">
    <mergeCell ref="A49:A53"/>
    <mergeCell ref="R49:R53"/>
    <mergeCell ref="P46:Q46"/>
    <mergeCell ref="B46:C46"/>
    <mergeCell ref="A78:A79"/>
    <mergeCell ref="R78:R79"/>
    <mergeCell ref="A80:C80"/>
    <mergeCell ref="P80:R80"/>
    <mergeCell ref="A101:A102"/>
    <mergeCell ref="R101:R102"/>
    <mergeCell ref="A89:C89"/>
    <mergeCell ref="P89:R89"/>
    <mergeCell ref="A90:A94"/>
    <mergeCell ref="R90:R94"/>
    <mergeCell ref="A95:C95"/>
    <mergeCell ref="P95:R95"/>
    <mergeCell ref="A81:A88"/>
    <mergeCell ref="R82:R88"/>
    <mergeCell ref="M74:O74"/>
    <mergeCell ref="P74:P77"/>
    <mergeCell ref="Q74:Q77"/>
    <mergeCell ref="R74:R77"/>
    <mergeCell ref="D75:F75"/>
    <mergeCell ref="G75:I75"/>
    <mergeCell ref="A103:C103"/>
    <mergeCell ref="P103:R103"/>
    <mergeCell ref="A104:C104"/>
    <mergeCell ref="P104:R104"/>
    <mergeCell ref="A96:A97"/>
    <mergeCell ref="R96:R97"/>
    <mergeCell ref="A98:C98"/>
    <mergeCell ref="P98:R98"/>
    <mergeCell ref="J75:L75"/>
    <mergeCell ref="M75:O75"/>
    <mergeCell ref="A70:C70"/>
    <mergeCell ref="P70:R70"/>
    <mergeCell ref="A73:B73"/>
    <mergeCell ref="P73:R73"/>
    <mergeCell ref="A74:A77"/>
    <mergeCell ref="B74:B77"/>
    <mergeCell ref="C74:C77"/>
    <mergeCell ref="D74:F74"/>
    <mergeCell ref="G74:I74"/>
    <mergeCell ref="J74:L74"/>
    <mergeCell ref="A55:A56"/>
    <mergeCell ref="R55:R56"/>
    <mergeCell ref="A57:C57"/>
    <mergeCell ref="P57:R57"/>
    <mergeCell ref="B58:B62"/>
    <mergeCell ref="B63:C63"/>
    <mergeCell ref="P63:Q63"/>
    <mergeCell ref="Q58:Q62"/>
    <mergeCell ref="B65:B66"/>
    <mergeCell ref="Q65:Q66"/>
    <mergeCell ref="B67:C67"/>
    <mergeCell ref="P67:Q67"/>
    <mergeCell ref="B68:B69"/>
    <mergeCell ref="Q68:Q69"/>
    <mergeCell ref="A58:A69"/>
    <mergeCell ref="R58:R69"/>
    <mergeCell ref="A54:C54"/>
    <mergeCell ref="P54:R54"/>
    <mergeCell ref="A29:C29"/>
    <mergeCell ref="A48:C48"/>
    <mergeCell ref="P48:R48"/>
    <mergeCell ref="R43:R47"/>
    <mergeCell ref="A43:A47"/>
    <mergeCell ref="P29:R29"/>
    <mergeCell ref="M39:O39"/>
    <mergeCell ref="P39:P42"/>
    <mergeCell ref="Q39:Q42"/>
    <mergeCell ref="R39:R42"/>
    <mergeCell ref="D40:F40"/>
    <mergeCell ref="G40:I40"/>
    <mergeCell ref="J40:L40"/>
    <mergeCell ref="M40:O40"/>
    <mergeCell ref="B44:B45"/>
    <mergeCell ref="Q44:Q45"/>
    <mergeCell ref="A38:B38"/>
    <mergeCell ref="P38:R38"/>
    <mergeCell ref="A39:A42"/>
    <mergeCell ref="B39:B42"/>
    <mergeCell ref="C39:C42"/>
    <mergeCell ref="D39:F39"/>
    <mergeCell ref="G39:I39"/>
    <mergeCell ref="J39:L39"/>
    <mergeCell ref="P24:Q24"/>
    <mergeCell ref="B24:C24"/>
    <mergeCell ref="A36:C36"/>
    <mergeCell ref="P36:R36"/>
    <mergeCell ref="B26:B27"/>
    <mergeCell ref="Q26:Q27"/>
    <mergeCell ref="A18:C18"/>
    <mergeCell ref="P18:R18"/>
    <mergeCell ref="Q21:Q23"/>
    <mergeCell ref="B21:B23"/>
    <mergeCell ref="A21:A28"/>
    <mergeCell ref="R21:R28"/>
    <mergeCell ref="A31:A35"/>
    <mergeCell ref="R31:R35"/>
    <mergeCell ref="A8:A17"/>
    <mergeCell ref="R8:R17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2992125984251968" right="0.62992125984251968" top="0.78740157480314965" bottom="0.62992125984251968" header="0.78740157480314965" footer="0.62992125984251968"/>
  <pageSetup paperSize="9" scale="65" firstPageNumber="166" orientation="landscape" useFirstPageNumber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I41"/>
  <sheetViews>
    <sheetView rightToLeft="1" view="pageBreakPreview" topLeftCell="A19" zoomScale="85" zoomScaleNormal="75" zoomScaleSheetLayoutView="85" workbookViewId="0">
      <selection activeCell="K26" sqref="K26:M26"/>
    </sheetView>
  </sheetViews>
  <sheetFormatPr defaultColWidth="10.28515625" defaultRowHeight="15" customHeight="1" x14ac:dyDescent="0.25"/>
  <cols>
    <col min="1" max="1" width="28.85546875" style="42" customWidth="1"/>
    <col min="2" max="2" width="6.85546875" style="42" customWidth="1"/>
    <col min="3" max="3" width="5.7109375" style="42" customWidth="1"/>
    <col min="4" max="4" width="7.85546875" style="42" customWidth="1"/>
    <col min="5" max="5" width="8.42578125" style="42" customWidth="1"/>
    <col min="6" max="6" width="8.28515625" style="42" customWidth="1"/>
    <col min="7" max="7" width="9.42578125" style="42" customWidth="1"/>
    <col min="8" max="8" width="8.5703125" style="42" customWidth="1"/>
    <col min="9" max="9" width="8.140625" style="42" customWidth="1"/>
    <col min="10" max="10" width="8.42578125" style="42" customWidth="1"/>
    <col min="11" max="11" width="8.140625" style="315" customWidth="1"/>
    <col min="12" max="12" width="8.42578125" style="315" customWidth="1"/>
    <col min="13" max="13" width="9.42578125" style="315" customWidth="1"/>
    <col min="14" max="14" width="49.28515625" style="308" customWidth="1"/>
    <col min="15" max="16384" width="10.28515625" style="308"/>
  </cols>
  <sheetData>
    <row r="1" spans="1:35" ht="30" customHeight="1" x14ac:dyDescent="0.25">
      <c r="A1" s="3163" t="s">
        <v>2454</v>
      </c>
      <c r="B1" s="3163"/>
      <c r="C1" s="3163"/>
      <c r="D1" s="3163"/>
      <c r="E1" s="3163"/>
      <c r="F1" s="3163"/>
      <c r="G1" s="3163"/>
      <c r="H1" s="3163"/>
      <c r="I1" s="3163"/>
      <c r="J1" s="3163"/>
      <c r="K1" s="3163"/>
      <c r="L1" s="3163"/>
      <c r="M1" s="3163"/>
      <c r="N1" s="3163"/>
    </row>
    <row r="2" spans="1:35" ht="38.25" customHeight="1" x14ac:dyDescent="0.25">
      <c r="A2" s="3102" t="s">
        <v>2455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</row>
    <row r="3" spans="1:35" ht="25.5" customHeight="1" thickBot="1" x14ac:dyDescent="0.3">
      <c r="A3" s="446" t="s">
        <v>2751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796" t="s">
        <v>1270</v>
      </c>
    </row>
    <row r="4" spans="1:35" ht="30" customHeight="1" thickTop="1" x14ac:dyDescent="0.25">
      <c r="A4" s="3447" t="s">
        <v>32</v>
      </c>
      <c r="B4" s="3164" t="s">
        <v>33</v>
      </c>
      <c r="C4" s="3164"/>
      <c r="D4" s="3164"/>
      <c r="E4" s="3164" t="s">
        <v>1</v>
      </c>
      <c r="F4" s="3164"/>
      <c r="G4" s="3164"/>
      <c r="H4" s="3164" t="s">
        <v>2</v>
      </c>
      <c r="I4" s="3164"/>
      <c r="J4" s="3164"/>
      <c r="K4" s="3194" t="s">
        <v>31</v>
      </c>
      <c r="L4" s="3194"/>
      <c r="M4" s="3194"/>
      <c r="N4" s="3450" t="s">
        <v>98</v>
      </c>
    </row>
    <row r="5" spans="1:35" s="33" customFormat="1" ht="22.5" customHeight="1" thickBot="1" x14ac:dyDescent="0.3">
      <c r="A5" s="3448"/>
      <c r="B5" s="2969" t="s">
        <v>94</v>
      </c>
      <c r="C5" s="2969"/>
      <c r="D5" s="2969"/>
      <c r="E5" s="2969" t="s">
        <v>95</v>
      </c>
      <c r="F5" s="2969"/>
      <c r="G5" s="2969"/>
      <c r="H5" s="2969" t="s">
        <v>96</v>
      </c>
      <c r="I5" s="2969"/>
      <c r="J5" s="2969"/>
      <c r="K5" s="2827" t="s">
        <v>116</v>
      </c>
      <c r="L5" s="2827"/>
      <c r="M5" s="2827"/>
      <c r="N5" s="3451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</row>
    <row r="6" spans="1:35" s="448" customFormat="1" ht="24" customHeight="1" thickTop="1" x14ac:dyDescent="0.25">
      <c r="A6" s="3448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451"/>
      <c r="O6" s="447"/>
      <c r="P6" s="447"/>
      <c r="Q6" s="447"/>
      <c r="R6" s="447"/>
      <c r="S6" s="447"/>
      <c r="T6" s="447"/>
      <c r="U6" s="447"/>
      <c r="V6" s="447"/>
      <c r="W6" s="447"/>
      <c r="X6" s="447"/>
      <c r="Y6" s="447"/>
      <c r="Z6" s="447"/>
      <c r="AA6" s="447"/>
      <c r="AB6" s="447"/>
      <c r="AC6" s="447"/>
      <c r="AD6" s="447"/>
      <c r="AE6" s="447"/>
      <c r="AF6" s="447"/>
      <c r="AG6" s="447"/>
      <c r="AH6" s="447"/>
      <c r="AI6" s="447"/>
    </row>
    <row r="7" spans="1:35" s="449" customFormat="1" ht="18" customHeight="1" thickBot="1" x14ac:dyDescent="0.3">
      <c r="A7" s="3449"/>
      <c r="B7" s="298" t="s">
        <v>181</v>
      </c>
      <c r="C7" s="298" t="s">
        <v>182</v>
      </c>
      <c r="D7" s="20" t="s">
        <v>183</v>
      </c>
      <c r="E7" s="298" t="s">
        <v>181</v>
      </c>
      <c r="F7" s="298" t="s">
        <v>182</v>
      </c>
      <c r="G7" s="20" t="s">
        <v>183</v>
      </c>
      <c r="H7" s="298" t="s">
        <v>181</v>
      </c>
      <c r="I7" s="298" t="s">
        <v>182</v>
      </c>
      <c r="J7" s="20" t="s">
        <v>183</v>
      </c>
      <c r="K7" s="298" t="s">
        <v>181</v>
      </c>
      <c r="L7" s="298" t="s">
        <v>182</v>
      </c>
      <c r="M7" s="20" t="s">
        <v>183</v>
      </c>
      <c r="N7" s="3452"/>
    </row>
    <row r="8" spans="1:35" ht="21.95" customHeight="1" x14ac:dyDescent="0.25">
      <c r="A8" s="414" t="s">
        <v>34</v>
      </c>
      <c r="B8" s="414">
        <v>19</v>
      </c>
      <c r="C8" s="414">
        <v>35</v>
      </c>
      <c r="D8" s="414">
        <v>54</v>
      </c>
      <c r="E8" s="414">
        <v>20</v>
      </c>
      <c r="F8" s="414">
        <v>39</v>
      </c>
      <c r="G8" s="414">
        <v>59</v>
      </c>
      <c r="H8" s="414">
        <v>28</v>
      </c>
      <c r="I8" s="414">
        <v>25</v>
      </c>
      <c r="J8" s="414">
        <v>53</v>
      </c>
      <c r="K8" s="414">
        <f t="shared" ref="K8:L24" si="0">SUM(H8,E8,B8)</f>
        <v>67</v>
      </c>
      <c r="L8" s="414">
        <f t="shared" si="0"/>
        <v>99</v>
      </c>
      <c r="M8" s="414">
        <f>SUM(K8:L8)</f>
        <v>166</v>
      </c>
      <c r="N8" s="166" t="s">
        <v>128</v>
      </c>
    </row>
    <row r="9" spans="1:35" ht="21.95" customHeight="1" x14ac:dyDescent="0.25">
      <c r="A9" s="416" t="s">
        <v>429</v>
      </c>
      <c r="B9" s="2400">
        <v>0</v>
      </c>
      <c r="C9" s="2400">
        <v>0</v>
      </c>
      <c r="D9" s="2400">
        <v>0</v>
      </c>
      <c r="E9" s="2400">
        <v>5</v>
      </c>
      <c r="F9" s="2400">
        <v>8</v>
      </c>
      <c r="G9" s="2400">
        <v>13</v>
      </c>
      <c r="H9" s="2400">
        <v>0</v>
      </c>
      <c r="I9" s="2400">
        <v>0</v>
      </c>
      <c r="J9" s="2400">
        <v>0</v>
      </c>
      <c r="K9" s="2400">
        <f t="shared" si="0"/>
        <v>5</v>
      </c>
      <c r="L9" s="2400">
        <f t="shared" si="0"/>
        <v>8</v>
      </c>
      <c r="M9" s="2400">
        <f t="shared" ref="M9:M10" si="1">SUM(K9:L9)</f>
        <v>13</v>
      </c>
      <c r="N9" s="53" t="s">
        <v>1166</v>
      </c>
    </row>
    <row r="10" spans="1:35" ht="21.95" customHeight="1" x14ac:dyDescent="0.25">
      <c r="A10" s="416" t="s">
        <v>431</v>
      </c>
      <c r="B10" s="2400">
        <v>0</v>
      </c>
      <c r="C10" s="2400">
        <v>0</v>
      </c>
      <c r="D10" s="2400">
        <v>0</v>
      </c>
      <c r="E10" s="2400">
        <v>18</v>
      </c>
      <c r="F10" s="2400">
        <v>32</v>
      </c>
      <c r="G10" s="2400">
        <v>50</v>
      </c>
      <c r="H10" s="2400">
        <v>0</v>
      </c>
      <c r="I10" s="2400">
        <v>0</v>
      </c>
      <c r="J10" s="2400">
        <v>0</v>
      </c>
      <c r="K10" s="2400">
        <f t="shared" si="0"/>
        <v>18</v>
      </c>
      <c r="L10" s="2400">
        <f t="shared" si="0"/>
        <v>32</v>
      </c>
      <c r="M10" s="2400">
        <f t="shared" si="1"/>
        <v>50</v>
      </c>
      <c r="N10" s="105" t="s">
        <v>432</v>
      </c>
    </row>
    <row r="11" spans="1:35" ht="21.95" customHeight="1" x14ac:dyDescent="0.25">
      <c r="A11" s="416" t="s">
        <v>35</v>
      </c>
      <c r="B11" s="2400">
        <v>5</v>
      </c>
      <c r="C11" s="2400">
        <v>11</v>
      </c>
      <c r="D11" s="2400">
        <v>16</v>
      </c>
      <c r="E11" s="2400">
        <v>59</v>
      </c>
      <c r="F11" s="2400">
        <v>52</v>
      </c>
      <c r="G11" s="2400">
        <v>111</v>
      </c>
      <c r="H11" s="2400">
        <v>0</v>
      </c>
      <c r="I11" s="2400">
        <v>0</v>
      </c>
      <c r="J11" s="2400">
        <v>0</v>
      </c>
      <c r="K11" s="2400">
        <f t="shared" si="0"/>
        <v>64</v>
      </c>
      <c r="L11" s="2400">
        <f t="shared" si="0"/>
        <v>63</v>
      </c>
      <c r="M11" s="2400">
        <f>SUM(K11:L11)</f>
        <v>127</v>
      </c>
      <c r="N11" s="53" t="s">
        <v>100</v>
      </c>
    </row>
    <row r="12" spans="1:35" ht="21.95" customHeight="1" x14ac:dyDescent="0.25">
      <c r="A12" s="938" t="s">
        <v>1776</v>
      </c>
      <c r="B12" s="2400">
        <v>6</v>
      </c>
      <c r="C12" s="2400">
        <v>10</v>
      </c>
      <c r="D12" s="2400">
        <v>16</v>
      </c>
      <c r="E12" s="2400">
        <v>0</v>
      </c>
      <c r="F12" s="2400">
        <v>0</v>
      </c>
      <c r="G12" s="2400">
        <v>0</v>
      </c>
      <c r="H12" s="2400">
        <v>0</v>
      </c>
      <c r="I12" s="2400">
        <v>0</v>
      </c>
      <c r="J12" s="2400">
        <v>0</v>
      </c>
      <c r="K12" s="2400">
        <f t="shared" ref="K12" si="2">SUM(H12,E12,B12)</f>
        <v>6</v>
      </c>
      <c r="L12" s="2400">
        <f t="shared" ref="L12" si="3">SUM(I12,F12,C12)</f>
        <v>10</v>
      </c>
      <c r="M12" s="2400">
        <f>SUM(K12:L12)</f>
        <v>16</v>
      </c>
      <c r="N12" s="53" t="s">
        <v>1968</v>
      </c>
    </row>
    <row r="13" spans="1:35" ht="21.95" customHeight="1" x14ac:dyDescent="0.25">
      <c r="A13" s="416" t="s">
        <v>36</v>
      </c>
      <c r="B13" s="2400">
        <v>0</v>
      </c>
      <c r="C13" s="2400">
        <v>0</v>
      </c>
      <c r="D13" s="2400">
        <v>0</v>
      </c>
      <c r="E13" s="2400">
        <v>81</v>
      </c>
      <c r="F13" s="2400">
        <v>64</v>
      </c>
      <c r="G13" s="2400">
        <v>145</v>
      </c>
      <c r="H13" s="2400">
        <v>26</v>
      </c>
      <c r="I13" s="2400">
        <v>22</v>
      </c>
      <c r="J13" s="2400">
        <v>48</v>
      </c>
      <c r="K13" s="2400">
        <f t="shared" si="0"/>
        <v>107</v>
      </c>
      <c r="L13" s="2400">
        <f t="shared" si="0"/>
        <v>86</v>
      </c>
      <c r="M13" s="2400">
        <f t="shared" ref="M13:M24" si="4">SUM(K13:L13)</f>
        <v>193</v>
      </c>
      <c r="N13" s="53" t="s">
        <v>123</v>
      </c>
    </row>
    <row r="14" spans="1:35" ht="21.95" customHeight="1" x14ac:dyDescent="0.25">
      <c r="A14" s="416" t="s">
        <v>334</v>
      </c>
      <c r="B14" s="2400">
        <v>5</v>
      </c>
      <c r="C14" s="2400">
        <v>7</v>
      </c>
      <c r="D14" s="2400">
        <v>12</v>
      </c>
      <c r="E14" s="2400">
        <v>20</v>
      </c>
      <c r="F14" s="2400">
        <v>33</v>
      </c>
      <c r="G14" s="2400">
        <v>53</v>
      </c>
      <c r="H14" s="2400">
        <v>0</v>
      </c>
      <c r="I14" s="2400">
        <v>0</v>
      </c>
      <c r="J14" s="2400">
        <v>0</v>
      </c>
      <c r="K14" s="2400">
        <f t="shared" si="0"/>
        <v>25</v>
      </c>
      <c r="L14" s="2400">
        <f t="shared" si="0"/>
        <v>40</v>
      </c>
      <c r="M14" s="2400">
        <f>SUM(J14,G14,D14)</f>
        <v>65</v>
      </c>
      <c r="N14" s="767" t="s">
        <v>1657</v>
      </c>
    </row>
    <row r="15" spans="1:35" ht="21.95" customHeight="1" x14ac:dyDescent="0.25">
      <c r="A15" s="416" t="s">
        <v>37</v>
      </c>
      <c r="B15" s="2400">
        <v>0</v>
      </c>
      <c r="C15" s="2400">
        <v>0</v>
      </c>
      <c r="D15" s="2400">
        <v>0</v>
      </c>
      <c r="E15" s="2400">
        <v>93</v>
      </c>
      <c r="F15" s="2400">
        <v>97</v>
      </c>
      <c r="G15" s="2400">
        <v>190</v>
      </c>
      <c r="H15" s="2400">
        <v>53</v>
      </c>
      <c r="I15" s="2400">
        <v>60</v>
      </c>
      <c r="J15" s="2400">
        <v>113</v>
      </c>
      <c r="K15" s="2400">
        <f t="shared" si="0"/>
        <v>146</v>
      </c>
      <c r="L15" s="2400">
        <f t="shared" si="0"/>
        <v>157</v>
      </c>
      <c r="M15" s="2400">
        <f t="shared" si="4"/>
        <v>303</v>
      </c>
      <c r="N15" s="53" t="s">
        <v>125</v>
      </c>
    </row>
    <row r="16" spans="1:35" ht="23.25" customHeight="1" x14ac:dyDescent="0.25">
      <c r="A16" s="416" t="s">
        <v>234</v>
      </c>
      <c r="B16" s="2400">
        <v>10</v>
      </c>
      <c r="C16" s="2400">
        <v>10</v>
      </c>
      <c r="D16" s="2400">
        <v>20</v>
      </c>
      <c r="E16" s="2400">
        <v>52</v>
      </c>
      <c r="F16" s="2400">
        <v>56</v>
      </c>
      <c r="G16" s="2400">
        <v>108</v>
      </c>
      <c r="H16" s="2400">
        <v>10</v>
      </c>
      <c r="I16" s="2400">
        <v>5</v>
      </c>
      <c r="J16" s="2400">
        <v>15</v>
      </c>
      <c r="K16" s="2400">
        <f t="shared" si="0"/>
        <v>72</v>
      </c>
      <c r="L16" s="2400">
        <f t="shared" si="0"/>
        <v>71</v>
      </c>
      <c r="M16" s="2400">
        <f t="shared" si="4"/>
        <v>143</v>
      </c>
      <c r="N16" s="105" t="s">
        <v>1167</v>
      </c>
    </row>
    <row r="17" spans="1:14" ht="21.95" customHeight="1" x14ac:dyDescent="0.25">
      <c r="A17" s="416" t="s">
        <v>38</v>
      </c>
      <c r="B17" s="2400">
        <v>108</v>
      </c>
      <c r="C17" s="2400">
        <v>30</v>
      </c>
      <c r="D17" s="2400">
        <v>138</v>
      </c>
      <c r="E17" s="2400">
        <v>178</v>
      </c>
      <c r="F17" s="2400">
        <v>55</v>
      </c>
      <c r="G17" s="2400">
        <v>233</v>
      </c>
      <c r="H17" s="2400">
        <v>39</v>
      </c>
      <c r="I17" s="2400">
        <v>17</v>
      </c>
      <c r="J17" s="2400">
        <v>56</v>
      </c>
      <c r="K17" s="2400">
        <f t="shared" si="0"/>
        <v>325</v>
      </c>
      <c r="L17" s="2400">
        <f t="shared" si="0"/>
        <v>102</v>
      </c>
      <c r="M17" s="2400">
        <f t="shared" si="4"/>
        <v>427</v>
      </c>
      <c r="N17" s="53" t="s">
        <v>160</v>
      </c>
    </row>
    <row r="18" spans="1:14" ht="21.95" customHeight="1" x14ac:dyDescent="0.25">
      <c r="A18" s="416" t="s">
        <v>242</v>
      </c>
      <c r="B18" s="2400">
        <v>0</v>
      </c>
      <c r="C18" s="2400">
        <v>0</v>
      </c>
      <c r="D18" s="2400">
        <v>0</v>
      </c>
      <c r="E18" s="2400">
        <v>6</v>
      </c>
      <c r="F18" s="2400">
        <v>18</v>
      </c>
      <c r="G18" s="2400">
        <v>24</v>
      </c>
      <c r="H18" s="2400">
        <v>0</v>
      </c>
      <c r="I18" s="2400">
        <v>0</v>
      </c>
      <c r="J18" s="2400">
        <v>0</v>
      </c>
      <c r="K18" s="2400">
        <f t="shared" si="0"/>
        <v>6</v>
      </c>
      <c r="L18" s="2400">
        <f t="shared" si="0"/>
        <v>18</v>
      </c>
      <c r="M18" s="2400">
        <f>SUM(J18,G18,D18)</f>
        <v>24</v>
      </c>
      <c r="N18" s="417" t="s">
        <v>232</v>
      </c>
    </row>
    <row r="19" spans="1:14" ht="21.95" customHeight="1" x14ac:dyDescent="0.25">
      <c r="A19" s="416" t="s">
        <v>255</v>
      </c>
      <c r="B19" s="2400">
        <v>0</v>
      </c>
      <c r="C19" s="2400">
        <v>0</v>
      </c>
      <c r="D19" s="2400">
        <v>0</v>
      </c>
      <c r="E19" s="2400">
        <v>44</v>
      </c>
      <c r="F19" s="2400">
        <v>37</v>
      </c>
      <c r="G19" s="2400">
        <v>81</v>
      </c>
      <c r="H19" s="2400">
        <v>0</v>
      </c>
      <c r="I19" s="2400">
        <v>0</v>
      </c>
      <c r="J19" s="2400">
        <v>0</v>
      </c>
      <c r="K19" s="2400">
        <f t="shared" si="0"/>
        <v>44</v>
      </c>
      <c r="L19" s="2400">
        <f t="shared" si="0"/>
        <v>37</v>
      </c>
      <c r="M19" s="2400">
        <f t="shared" si="4"/>
        <v>81</v>
      </c>
      <c r="N19" s="105" t="s">
        <v>254</v>
      </c>
    </row>
    <row r="20" spans="1:14" ht="21.95" customHeight="1" x14ac:dyDescent="0.25">
      <c r="A20" s="416" t="s">
        <v>288</v>
      </c>
      <c r="B20" s="2400">
        <v>0</v>
      </c>
      <c r="C20" s="2400">
        <v>0</v>
      </c>
      <c r="D20" s="2400">
        <v>0</v>
      </c>
      <c r="E20" s="2400">
        <v>62</v>
      </c>
      <c r="F20" s="2400">
        <v>233</v>
      </c>
      <c r="G20" s="2400">
        <v>295</v>
      </c>
      <c r="H20" s="2400">
        <v>47</v>
      </c>
      <c r="I20" s="2400">
        <v>111</v>
      </c>
      <c r="J20" s="2400">
        <v>158</v>
      </c>
      <c r="K20" s="2400">
        <f t="shared" si="0"/>
        <v>109</v>
      </c>
      <c r="L20" s="2400">
        <f t="shared" si="0"/>
        <v>344</v>
      </c>
      <c r="M20" s="2400">
        <f t="shared" si="4"/>
        <v>453</v>
      </c>
      <c r="N20" s="53" t="s">
        <v>289</v>
      </c>
    </row>
    <row r="21" spans="1:14" ht="21.95" customHeight="1" x14ac:dyDescent="0.25">
      <c r="A21" s="416" t="s">
        <v>39</v>
      </c>
      <c r="B21" s="2400">
        <v>0</v>
      </c>
      <c r="C21" s="2400">
        <v>0</v>
      </c>
      <c r="D21" s="2400">
        <v>0</v>
      </c>
      <c r="E21" s="2400">
        <v>93</v>
      </c>
      <c r="F21" s="2400">
        <v>88</v>
      </c>
      <c r="G21" s="2400">
        <v>181</v>
      </c>
      <c r="H21" s="2400">
        <v>60</v>
      </c>
      <c r="I21" s="2400">
        <v>57</v>
      </c>
      <c r="J21" s="2400">
        <v>117</v>
      </c>
      <c r="K21" s="2400">
        <f t="shared" si="0"/>
        <v>153</v>
      </c>
      <c r="L21" s="2400">
        <f t="shared" si="0"/>
        <v>145</v>
      </c>
      <c r="M21" s="2400">
        <f t="shared" si="4"/>
        <v>298</v>
      </c>
      <c r="N21" s="53" t="s">
        <v>442</v>
      </c>
    </row>
    <row r="22" spans="1:14" ht="21.95" customHeight="1" x14ac:dyDescent="0.25">
      <c r="A22" s="416" t="s">
        <v>40</v>
      </c>
      <c r="B22" s="2400">
        <v>0</v>
      </c>
      <c r="C22" s="2400">
        <v>0</v>
      </c>
      <c r="D22" s="2400">
        <v>0</v>
      </c>
      <c r="E22" s="2400">
        <v>59</v>
      </c>
      <c r="F22" s="2400">
        <v>46</v>
      </c>
      <c r="G22" s="2400">
        <v>105</v>
      </c>
      <c r="H22" s="2400">
        <v>4</v>
      </c>
      <c r="I22" s="2400">
        <v>3</v>
      </c>
      <c r="J22" s="2400">
        <v>7</v>
      </c>
      <c r="K22" s="2400">
        <f t="shared" si="0"/>
        <v>63</v>
      </c>
      <c r="L22" s="2400">
        <f t="shared" si="0"/>
        <v>49</v>
      </c>
      <c r="M22" s="2400">
        <f t="shared" si="4"/>
        <v>112</v>
      </c>
      <c r="N22" s="53" t="s">
        <v>124</v>
      </c>
    </row>
    <row r="23" spans="1:14" ht="21.95" customHeight="1" x14ac:dyDescent="0.25">
      <c r="A23" s="938" t="s">
        <v>449</v>
      </c>
      <c r="B23" s="2400">
        <v>4</v>
      </c>
      <c r="C23" s="2400">
        <v>5</v>
      </c>
      <c r="D23" s="2400">
        <v>9</v>
      </c>
      <c r="E23" s="2400">
        <v>25</v>
      </c>
      <c r="F23" s="2400">
        <v>19</v>
      </c>
      <c r="G23" s="2400">
        <f>SUM(E23:F23)</f>
        <v>44</v>
      </c>
      <c r="H23" s="2400">
        <v>0</v>
      </c>
      <c r="I23" s="2400">
        <v>0</v>
      </c>
      <c r="J23" s="2400">
        <v>0</v>
      </c>
      <c r="K23" s="2400">
        <f>SUM(B23,E23,H23)</f>
        <v>29</v>
      </c>
      <c r="L23" s="2400">
        <f t="shared" ref="L23:M23" si="5">SUM(C23,F23,I23)</f>
        <v>24</v>
      </c>
      <c r="M23" s="2400">
        <f t="shared" si="5"/>
        <v>53</v>
      </c>
      <c r="N23" s="53" t="s">
        <v>991</v>
      </c>
    </row>
    <row r="24" spans="1:14" ht="21.95" customHeight="1" x14ac:dyDescent="0.25">
      <c r="A24" s="440" t="s">
        <v>201</v>
      </c>
      <c r="B24" s="440">
        <v>0</v>
      </c>
      <c r="C24" s="440">
        <v>0</v>
      </c>
      <c r="D24" s="440">
        <v>0</v>
      </c>
      <c r="E24" s="440">
        <v>41</v>
      </c>
      <c r="F24" s="440">
        <v>2</v>
      </c>
      <c r="G24" s="440">
        <v>43</v>
      </c>
      <c r="H24" s="440">
        <v>0</v>
      </c>
      <c r="I24" s="440">
        <v>0</v>
      </c>
      <c r="J24" s="440">
        <v>0</v>
      </c>
      <c r="K24" s="440">
        <f t="shared" si="0"/>
        <v>41</v>
      </c>
      <c r="L24" s="440">
        <f t="shared" si="0"/>
        <v>2</v>
      </c>
      <c r="M24" s="440">
        <f t="shared" si="4"/>
        <v>43</v>
      </c>
      <c r="N24" s="791" t="s">
        <v>1650</v>
      </c>
    </row>
    <row r="25" spans="1:14" ht="21.95" customHeight="1" thickBot="1" x14ac:dyDescent="0.3">
      <c r="A25" s="961" t="s">
        <v>1779</v>
      </c>
      <c r="B25" s="961">
        <v>0</v>
      </c>
      <c r="C25" s="961">
        <v>0</v>
      </c>
      <c r="D25" s="961">
        <v>0</v>
      </c>
      <c r="E25" s="961">
        <v>67</v>
      </c>
      <c r="F25" s="961">
        <v>40</v>
      </c>
      <c r="G25" s="961">
        <v>107</v>
      </c>
      <c r="H25" s="961">
        <v>82</v>
      </c>
      <c r="I25" s="961">
        <v>17</v>
      </c>
      <c r="J25" s="961">
        <v>99</v>
      </c>
      <c r="K25" s="440">
        <f t="shared" ref="K25" si="6">SUM(H25,E25,B25)</f>
        <v>149</v>
      </c>
      <c r="L25" s="440">
        <f t="shared" ref="L25" si="7">SUM(I25,F25,C25)</f>
        <v>57</v>
      </c>
      <c r="M25" s="440">
        <f t="shared" ref="M25" si="8">SUM(K25:L25)</f>
        <v>206</v>
      </c>
      <c r="N25" s="962" t="s">
        <v>1169</v>
      </c>
    </row>
    <row r="26" spans="1:14" ht="21.95" customHeight="1" thickBot="1" x14ac:dyDescent="0.3">
      <c r="A26" s="102" t="s">
        <v>87</v>
      </c>
      <c r="B26" s="102">
        <f>SUM(B8:B25)</f>
        <v>157</v>
      </c>
      <c r="C26" s="102">
        <f t="shared" ref="C26:M26" si="9">SUM(C8:C25)</f>
        <v>108</v>
      </c>
      <c r="D26" s="102">
        <f t="shared" si="9"/>
        <v>265</v>
      </c>
      <c r="E26" s="102">
        <f t="shared" si="9"/>
        <v>923</v>
      </c>
      <c r="F26" s="102">
        <f t="shared" si="9"/>
        <v>919</v>
      </c>
      <c r="G26" s="102">
        <f t="shared" si="9"/>
        <v>1842</v>
      </c>
      <c r="H26" s="102">
        <f t="shared" si="9"/>
        <v>349</v>
      </c>
      <c r="I26" s="102">
        <f t="shared" si="9"/>
        <v>317</v>
      </c>
      <c r="J26" s="102">
        <f t="shared" si="9"/>
        <v>666</v>
      </c>
      <c r="K26" s="102">
        <f t="shared" si="9"/>
        <v>1429</v>
      </c>
      <c r="L26" s="102">
        <f t="shared" si="9"/>
        <v>1344</v>
      </c>
      <c r="M26" s="102">
        <f t="shared" si="9"/>
        <v>2773</v>
      </c>
      <c r="N26" s="822" t="s">
        <v>147</v>
      </c>
    </row>
    <row r="27" spans="1:14" ht="5.25" customHeight="1" thickTop="1" x14ac:dyDescent="0.25">
      <c r="A27" s="451"/>
      <c r="B27" s="450"/>
      <c r="C27" s="450"/>
      <c r="D27" s="450"/>
      <c r="E27" s="450"/>
      <c r="F27" s="450"/>
      <c r="G27" s="450"/>
      <c r="H27" s="450"/>
      <c r="I27" s="450"/>
      <c r="J27" s="450"/>
      <c r="K27" s="450"/>
      <c r="L27" s="450"/>
      <c r="M27" s="450"/>
      <c r="N27" s="452"/>
    </row>
    <row r="28" spans="1:14" ht="10.5" customHeight="1" x14ac:dyDescent="0.25">
      <c r="A28" s="451"/>
      <c r="B28" s="450"/>
      <c r="C28" s="450"/>
      <c r="D28" s="450"/>
      <c r="E28" s="450"/>
      <c r="F28" s="450"/>
      <c r="G28" s="450"/>
      <c r="H28" s="450"/>
      <c r="I28" s="450"/>
      <c r="J28" s="450"/>
      <c r="K28" s="450"/>
      <c r="L28" s="450"/>
      <c r="M28" s="450"/>
      <c r="N28" s="452"/>
    </row>
    <row r="29" spans="1:14" ht="10.5" customHeight="1" x14ac:dyDescent="0.25">
      <c r="A29" s="451"/>
      <c r="B29" s="450"/>
      <c r="C29" s="450"/>
      <c r="D29" s="450"/>
      <c r="E29" s="450"/>
      <c r="F29" s="450"/>
      <c r="G29" s="450"/>
      <c r="H29" s="450"/>
      <c r="I29" s="450"/>
      <c r="J29" s="450"/>
      <c r="K29" s="450"/>
      <c r="L29" s="450"/>
      <c r="M29" s="450"/>
      <c r="N29" s="452"/>
    </row>
    <row r="30" spans="1:14" ht="16.5" customHeight="1" x14ac:dyDescent="0.25">
      <c r="A30" s="451"/>
      <c r="B30" s="450"/>
      <c r="C30" s="450"/>
      <c r="D30" s="450"/>
      <c r="E30" s="450"/>
      <c r="F30" s="450"/>
      <c r="G30" s="450"/>
      <c r="H30" s="450"/>
      <c r="I30" s="450"/>
      <c r="J30" s="450"/>
      <c r="K30" s="450"/>
      <c r="L30" s="450"/>
      <c r="M30" s="450"/>
      <c r="N30" s="452"/>
    </row>
    <row r="31" spans="1:14" ht="10.5" customHeight="1" x14ac:dyDescent="0.25">
      <c r="A31" s="451"/>
      <c r="B31" s="450"/>
      <c r="C31" s="450"/>
      <c r="D31" s="450"/>
      <c r="E31" s="450"/>
      <c r="F31" s="450"/>
      <c r="G31" s="450"/>
      <c r="H31" s="450"/>
      <c r="I31" s="450"/>
      <c r="J31" s="450"/>
      <c r="K31" s="450"/>
      <c r="L31" s="450"/>
      <c r="M31" s="450"/>
      <c r="N31" s="452"/>
    </row>
    <row r="32" spans="1:14" ht="23.25" customHeight="1" x14ac:dyDescent="0.25">
      <c r="A32" s="3163" t="s">
        <v>2614</v>
      </c>
      <c r="B32" s="3163"/>
      <c r="C32" s="3163"/>
      <c r="D32" s="3163"/>
      <c r="E32" s="3163"/>
      <c r="F32" s="3163"/>
      <c r="G32" s="3163"/>
      <c r="H32" s="3163"/>
      <c r="I32" s="3163"/>
      <c r="J32" s="3163"/>
      <c r="K32" s="3163"/>
      <c r="L32" s="3163"/>
      <c r="M32" s="3163"/>
      <c r="N32" s="3163"/>
    </row>
    <row r="33" spans="1:14" ht="34.5" customHeight="1" x14ac:dyDescent="0.25">
      <c r="A33" s="3102" t="s">
        <v>2615</v>
      </c>
      <c r="B33" s="3102"/>
      <c r="C33" s="3102"/>
      <c r="D33" s="3102"/>
      <c r="E33" s="3102"/>
      <c r="F33" s="3102"/>
      <c r="G33" s="3102"/>
      <c r="H33" s="3102"/>
      <c r="I33" s="3102"/>
      <c r="J33" s="3102"/>
      <c r="K33" s="3102"/>
      <c r="L33" s="3102"/>
      <c r="M33" s="3102"/>
      <c r="N33" s="3102"/>
    </row>
    <row r="34" spans="1:14" ht="23.25" customHeight="1" thickBot="1" x14ac:dyDescent="0.3">
      <c r="A34" s="446" t="s">
        <v>2752</v>
      </c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935" t="s">
        <v>1277</v>
      </c>
    </row>
    <row r="35" spans="1:14" ht="23.25" customHeight="1" thickTop="1" x14ac:dyDescent="0.25">
      <c r="A35" s="3447" t="s">
        <v>32</v>
      </c>
      <c r="B35" s="3164" t="s">
        <v>33</v>
      </c>
      <c r="C35" s="3164"/>
      <c r="D35" s="3164"/>
      <c r="E35" s="3164" t="s">
        <v>1</v>
      </c>
      <c r="F35" s="3164"/>
      <c r="G35" s="3164"/>
      <c r="H35" s="3164" t="s">
        <v>2</v>
      </c>
      <c r="I35" s="3164"/>
      <c r="J35" s="3164"/>
      <c r="K35" s="3194" t="s">
        <v>31</v>
      </c>
      <c r="L35" s="3194"/>
      <c r="M35" s="3194"/>
      <c r="N35" s="3450" t="s">
        <v>98</v>
      </c>
    </row>
    <row r="36" spans="1:14" ht="23.25" customHeight="1" x14ac:dyDescent="0.25">
      <c r="A36" s="3448"/>
      <c r="B36" s="2969" t="s">
        <v>94</v>
      </c>
      <c r="C36" s="2969"/>
      <c r="D36" s="2969"/>
      <c r="E36" s="2969" t="s">
        <v>95</v>
      </c>
      <c r="F36" s="2969"/>
      <c r="G36" s="2969"/>
      <c r="H36" s="2969" t="s">
        <v>96</v>
      </c>
      <c r="I36" s="2969"/>
      <c r="J36" s="2969"/>
      <c r="K36" s="2827" t="s">
        <v>116</v>
      </c>
      <c r="L36" s="2827"/>
      <c r="M36" s="2827"/>
      <c r="N36" s="3451"/>
    </row>
    <row r="37" spans="1:14" ht="23.25" customHeight="1" x14ac:dyDescent="0.25">
      <c r="A37" s="3448"/>
      <c r="B37" s="2559" t="s">
        <v>204</v>
      </c>
      <c r="C37" s="2559" t="s">
        <v>2833</v>
      </c>
      <c r="D37" s="2559" t="s">
        <v>26</v>
      </c>
      <c r="E37" s="2559" t="s">
        <v>204</v>
      </c>
      <c r="F37" s="2559" t="s">
        <v>2833</v>
      </c>
      <c r="G37" s="2559" t="s">
        <v>26</v>
      </c>
      <c r="H37" s="2559" t="s">
        <v>204</v>
      </c>
      <c r="I37" s="2559" t="s">
        <v>2833</v>
      </c>
      <c r="J37" s="2559" t="s">
        <v>26</v>
      </c>
      <c r="K37" s="2559" t="s">
        <v>204</v>
      </c>
      <c r="L37" s="2559" t="s">
        <v>2833</v>
      </c>
      <c r="M37" s="2559" t="s">
        <v>26</v>
      </c>
      <c r="N37" s="3451"/>
    </row>
    <row r="38" spans="1:14" ht="23.25" customHeight="1" thickBot="1" x14ac:dyDescent="0.3">
      <c r="A38" s="3449"/>
      <c r="B38" s="298" t="s">
        <v>181</v>
      </c>
      <c r="C38" s="298" t="s">
        <v>182</v>
      </c>
      <c r="D38" s="298" t="s">
        <v>183</v>
      </c>
      <c r="E38" s="298" t="s">
        <v>181</v>
      </c>
      <c r="F38" s="298" t="s">
        <v>182</v>
      </c>
      <c r="G38" s="298" t="s">
        <v>183</v>
      </c>
      <c r="H38" s="298" t="s">
        <v>181</v>
      </c>
      <c r="I38" s="298" t="s">
        <v>182</v>
      </c>
      <c r="J38" s="298" t="s">
        <v>183</v>
      </c>
      <c r="K38" s="298" t="s">
        <v>181</v>
      </c>
      <c r="L38" s="298" t="s">
        <v>182</v>
      </c>
      <c r="M38" s="298" t="s">
        <v>183</v>
      </c>
      <c r="N38" s="3452"/>
    </row>
    <row r="39" spans="1:14" ht="35.25" customHeight="1" thickBot="1" x14ac:dyDescent="0.3">
      <c r="A39" s="938" t="s">
        <v>449</v>
      </c>
      <c r="B39" s="2400">
        <v>0</v>
      </c>
      <c r="C39" s="2400">
        <v>0</v>
      </c>
      <c r="D39" s="2400">
        <v>0</v>
      </c>
      <c r="E39" s="2400">
        <v>1</v>
      </c>
      <c r="F39" s="2400">
        <v>0</v>
      </c>
      <c r="G39" s="2400">
        <v>1</v>
      </c>
      <c r="H39" s="2400">
        <v>0</v>
      </c>
      <c r="I39" s="2400">
        <v>0</v>
      </c>
      <c r="J39" s="2400">
        <v>0</v>
      </c>
      <c r="K39" s="2400">
        <f t="shared" ref="K39" si="10">SUM(H39,E39,B39)</f>
        <v>1</v>
      </c>
      <c r="L39" s="2400">
        <f t="shared" ref="L39" si="11">SUM(I39,F39,C39)</f>
        <v>0</v>
      </c>
      <c r="M39" s="2400">
        <f t="shared" ref="M39" si="12">SUM(K39:L39)</f>
        <v>1</v>
      </c>
      <c r="N39" s="53" t="s">
        <v>991</v>
      </c>
    </row>
    <row r="40" spans="1:14" ht="35.25" customHeight="1" thickBot="1" x14ac:dyDescent="0.3">
      <c r="A40" s="102" t="s">
        <v>87</v>
      </c>
      <c r="B40" s="102">
        <f>SUM(B39)</f>
        <v>0</v>
      </c>
      <c r="C40" s="102">
        <f t="shared" ref="C40:M40" si="13">SUM(C39)</f>
        <v>0</v>
      </c>
      <c r="D40" s="102">
        <f t="shared" si="13"/>
        <v>0</v>
      </c>
      <c r="E40" s="102">
        <f t="shared" si="13"/>
        <v>1</v>
      </c>
      <c r="F40" s="102">
        <f t="shared" si="13"/>
        <v>0</v>
      </c>
      <c r="G40" s="102">
        <v>1</v>
      </c>
      <c r="H40" s="102">
        <f t="shared" si="13"/>
        <v>0</v>
      </c>
      <c r="I40" s="102">
        <f t="shared" si="13"/>
        <v>0</v>
      </c>
      <c r="J40" s="102">
        <f t="shared" si="13"/>
        <v>0</v>
      </c>
      <c r="K40" s="102">
        <f t="shared" si="13"/>
        <v>1</v>
      </c>
      <c r="L40" s="102">
        <f t="shared" si="13"/>
        <v>0</v>
      </c>
      <c r="M40" s="102">
        <f t="shared" si="13"/>
        <v>1</v>
      </c>
      <c r="N40" s="822" t="s">
        <v>147</v>
      </c>
    </row>
    <row r="41" spans="1:14" ht="15" customHeight="1" thickTop="1" x14ac:dyDescent="0.25"/>
  </sheetData>
  <mergeCells count="24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A32:N32"/>
    <mergeCell ref="A33:N33"/>
    <mergeCell ref="A35:A38"/>
    <mergeCell ref="B35:D35"/>
    <mergeCell ref="E35:G35"/>
    <mergeCell ref="H35:J35"/>
    <mergeCell ref="K35:M35"/>
    <mergeCell ref="N35:N38"/>
    <mergeCell ref="B36:D36"/>
    <mergeCell ref="E36:G36"/>
    <mergeCell ref="H36:J36"/>
    <mergeCell ref="K36:M36"/>
  </mergeCells>
  <printOptions horizontalCentered="1"/>
  <pageMargins left="0.643700787" right="0.643700787" top="0.78740157480314998" bottom="0.643700787" header="0.78740157480314998" footer="0.643700787"/>
  <pageSetup paperSize="9" scale="75" firstPageNumber="169" orientation="landscape" useFirstPageNumber="1" r:id="rId1"/>
  <headerFooter alignWithMargins="0"/>
  <colBreaks count="1" manualBreakCount="1">
    <brk id="14" max="30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122"/>
  <sheetViews>
    <sheetView rightToLeft="1" view="pageBreakPreview" topLeftCell="A102" zoomScale="80" zoomScaleNormal="75" zoomScaleSheetLayoutView="80" workbookViewId="0">
      <selection activeCell="Q128" sqref="Q128"/>
    </sheetView>
  </sheetViews>
  <sheetFormatPr defaultColWidth="6.7109375" defaultRowHeight="15" customHeight="1" x14ac:dyDescent="0.25"/>
  <cols>
    <col min="1" max="1" width="14.85546875" style="470" customWidth="1"/>
    <col min="2" max="2" width="17.28515625" style="470" customWidth="1"/>
    <col min="3" max="3" width="18.28515625" style="470" customWidth="1"/>
    <col min="4" max="12" width="6.5703125" style="42" customWidth="1"/>
    <col min="13" max="15" width="6.5703125" style="315" customWidth="1"/>
    <col min="16" max="16" width="21.5703125" style="308" customWidth="1"/>
    <col min="17" max="17" width="20.5703125" style="308" customWidth="1"/>
    <col min="18" max="18" width="16.7109375" style="308" customWidth="1"/>
    <col min="19" max="16384" width="6.7109375" style="308"/>
  </cols>
  <sheetData>
    <row r="1" spans="1:18" ht="27.75" customHeight="1" x14ac:dyDescent="0.25">
      <c r="A1" s="3167" t="s">
        <v>2459</v>
      </c>
      <c r="B1" s="3167"/>
      <c r="C1" s="3167"/>
      <c r="D1" s="3167"/>
      <c r="E1" s="3167"/>
      <c r="F1" s="3167"/>
      <c r="G1" s="3167"/>
      <c r="H1" s="3167"/>
      <c r="I1" s="3167"/>
      <c r="J1" s="3167"/>
      <c r="K1" s="3167"/>
      <c r="L1" s="3167"/>
      <c r="M1" s="3167"/>
      <c r="N1" s="3167"/>
      <c r="O1" s="3167"/>
      <c r="P1" s="3167"/>
      <c r="Q1" s="3167"/>
      <c r="R1" s="3167"/>
    </row>
    <row r="2" spans="1:18" ht="38.25" customHeight="1" x14ac:dyDescent="0.25">
      <c r="A2" s="3102" t="s">
        <v>2460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20.25" customHeight="1" thickBot="1" x14ac:dyDescent="0.3">
      <c r="A3" s="453" t="s">
        <v>1961</v>
      </c>
      <c r="B3" s="454"/>
      <c r="C3" s="454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455"/>
      <c r="Q3" s="3168" t="s">
        <v>1287</v>
      </c>
      <c r="R3" s="3168"/>
    </row>
    <row r="4" spans="1:18" ht="18" customHeight="1" thickTop="1" x14ac:dyDescent="0.25">
      <c r="A4" s="3447" t="s">
        <v>44</v>
      </c>
      <c r="B4" s="3169" t="s">
        <v>467</v>
      </c>
      <c r="C4" s="3169" t="s">
        <v>45</v>
      </c>
      <c r="D4" s="3169" t="s">
        <v>33</v>
      </c>
      <c r="E4" s="3169"/>
      <c r="F4" s="3169"/>
      <c r="G4" s="3169" t="s">
        <v>1</v>
      </c>
      <c r="H4" s="3169"/>
      <c r="I4" s="3169"/>
      <c r="J4" s="3169" t="s">
        <v>2</v>
      </c>
      <c r="K4" s="3169"/>
      <c r="L4" s="3169"/>
      <c r="M4" s="3194" t="s">
        <v>31</v>
      </c>
      <c r="N4" s="3194"/>
      <c r="O4" s="3194"/>
      <c r="P4" s="3084" t="s">
        <v>99</v>
      </c>
      <c r="Q4" s="3084" t="s">
        <v>126</v>
      </c>
      <c r="R4" s="3112" t="s">
        <v>253</v>
      </c>
    </row>
    <row r="5" spans="1:18" ht="15" customHeight="1" x14ac:dyDescent="0.25">
      <c r="A5" s="3448"/>
      <c r="B5" s="3170"/>
      <c r="C5" s="3170"/>
      <c r="D5" s="3171" t="s">
        <v>94</v>
      </c>
      <c r="E5" s="3171"/>
      <c r="F5" s="3171"/>
      <c r="G5" s="3171" t="s">
        <v>95</v>
      </c>
      <c r="H5" s="3171"/>
      <c r="I5" s="3171"/>
      <c r="J5" s="3171" t="s">
        <v>96</v>
      </c>
      <c r="K5" s="3171"/>
      <c r="L5" s="3171"/>
      <c r="M5" s="2827" t="s">
        <v>116</v>
      </c>
      <c r="N5" s="2827"/>
      <c r="O5" s="2827"/>
      <c r="P5" s="3085"/>
      <c r="Q5" s="3085"/>
      <c r="R5" s="3113"/>
    </row>
    <row r="6" spans="1:18" ht="17.25" customHeight="1" x14ac:dyDescent="0.25">
      <c r="A6" s="3448"/>
      <c r="B6" s="3170"/>
      <c r="C6" s="317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113"/>
    </row>
    <row r="7" spans="1:18" ht="17.25" customHeight="1" thickBot="1" x14ac:dyDescent="0.3">
      <c r="A7" s="3449"/>
      <c r="B7" s="3454"/>
      <c r="C7" s="3454"/>
      <c r="D7" s="298" t="s">
        <v>181</v>
      </c>
      <c r="E7" s="298" t="s">
        <v>182</v>
      </c>
      <c r="F7" s="20" t="s">
        <v>183</v>
      </c>
      <c r="G7" s="20" t="s">
        <v>181</v>
      </c>
      <c r="H7" s="20" t="s">
        <v>182</v>
      </c>
      <c r="I7" s="20" t="s">
        <v>183</v>
      </c>
      <c r="J7" s="20" t="s">
        <v>181</v>
      </c>
      <c r="K7" s="20" t="s">
        <v>182</v>
      </c>
      <c r="L7" s="20" t="s">
        <v>183</v>
      </c>
      <c r="M7" s="20" t="s">
        <v>181</v>
      </c>
      <c r="N7" s="20" t="s">
        <v>182</v>
      </c>
      <c r="O7" s="20" t="s">
        <v>183</v>
      </c>
      <c r="P7" s="3088"/>
      <c r="Q7" s="3088"/>
      <c r="R7" s="3114"/>
    </row>
    <row r="8" spans="1:18" s="311" customFormat="1" ht="25.5" customHeight="1" x14ac:dyDescent="0.25">
      <c r="A8" s="2156" t="s">
        <v>34</v>
      </c>
      <c r="B8" s="3477" t="s">
        <v>335</v>
      </c>
      <c r="C8" s="1257" t="s">
        <v>335</v>
      </c>
      <c r="D8" s="2660">
        <v>3</v>
      </c>
      <c r="E8" s="2660">
        <v>3</v>
      </c>
      <c r="F8" s="2660">
        <v>6</v>
      </c>
      <c r="G8" s="2660">
        <v>0</v>
      </c>
      <c r="H8" s="2660">
        <v>0</v>
      </c>
      <c r="I8" s="2660">
        <v>0</v>
      </c>
      <c r="J8" s="2660">
        <v>0</v>
      </c>
      <c r="K8" s="2660">
        <v>0</v>
      </c>
      <c r="L8" s="2660">
        <v>0</v>
      </c>
      <c r="M8" s="2660">
        <f t="shared" ref="M8:O11" si="0">SUM(J8,G8,D8)</f>
        <v>3</v>
      </c>
      <c r="N8" s="2660">
        <f t="shared" si="0"/>
        <v>3</v>
      </c>
      <c r="O8" s="2660">
        <f t="shared" si="0"/>
        <v>6</v>
      </c>
      <c r="P8" s="456" t="s">
        <v>338</v>
      </c>
      <c r="Q8" s="3475" t="s">
        <v>338</v>
      </c>
      <c r="R8" s="2156" t="s">
        <v>128</v>
      </c>
    </row>
    <row r="9" spans="1:18" s="311" customFormat="1" ht="25.5" customHeight="1" x14ac:dyDescent="0.25">
      <c r="A9" s="815"/>
      <c r="B9" s="3478"/>
      <c r="C9" s="1676" t="s">
        <v>1171</v>
      </c>
      <c r="D9" s="2661">
        <v>5</v>
      </c>
      <c r="E9" s="2661">
        <v>0</v>
      </c>
      <c r="F9" s="2661">
        <v>5</v>
      </c>
      <c r="G9" s="2661">
        <v>0</v>
      </c>
      <c r="H9" s="2661">
        <v>0</v>
      </c>
      <c r="I9" s="2661">
        <v>0</v>
      </c>
      <c r="J9" s="2661">
        <v>0</v>
      </c>
      <c r="K9" s="2661">
        <v>0</v>
      </c>
      <c r="L9" s="2661">
        <v>0</v>
      </c>
      <c r="M9" s="2662">
        <f t="shared" ref="M9:M10" si="1">SUM(J9,G9,D9)</f>
        <v>5</v>
      </c>
      <c r="N9" s="2662">
        <f t="shared" ref="N9:N10" si="2">SUM(K9,H9,E9)</f>
        <v>0</v>
      </c>
      <c r="O9" s="2662">
        <f t="shared" ref="O9:O10" si="3">SUM(L9,I9,F9)</f>
        <v>5</v>
      </c>
      <c r="P9" s="1230" t="s">
        <v>1651</v>
      </c>
      <c r="Q9" s="3476"/>
      <c r="R9" s="815"/>
    </row>
    <row r="10" spans="1:18" s="311" customFormat="1" ht="25.5" customHeight="1" x14ac:dyDescent="0.25">
      <c r="A10" s="815"/>
      <c r="B10" s="3464" t="s">
        <v>46</v>
      </c>
      <c r="C10" s="3464"/>
      <c r="D10" s="2661">
        <f>SUM(D8:D9)</f>
        <v>8</v>
      </c>
      <c r="E10" s="2661">
        <f t="shared" ref="E10:L10" si="4">SUM(E8:E9)</f>
        <v>3</v>
      </c>
      <c r="F10" s="2661">
        <f t="shared" si="4"/>
        <v>11</v>
      </c>
      <c r="G10" s="2661">
        <f t="shared" si="4"/>
        <v>0</v>
      </c>
      <c r="H10" s="2661">
        <f t="shared" si="4"/>
        <v>0</v>
      </c>
      <c r="I10" s="2661">
        <f t="shared" si="4"/>
        <v>0</v>
      </c>
      <c r="J10" s="2661">
        <f t="shared" si="4"/>
        <v>0</v>
      </c>
      <c r="K10" s="2661">
        <f t="shared" si="4"/>
        <v>0</v>
      </c>
      <c r="L10" s="2661">
        <f t="shared" si="4"/>
        <v>0</v>
      </c>
      <c r="M10" s="2662">
        <f t="shared" si="1"/>
        <v>8</v>
      </c>
      <c r="N10" s="2662">
        <f t="shared" si="2"/>
        <v>3</v>
      </c>
      <c r="O10" s="2662">
        <f t="shared" si="3"/>
        <v>11</v>
      </c>
      <c r="P10" s="3075" t="s">
        <v>133</v>
      </c>
      <c r="Q10" s="3075"/>
      <c r="R10" s="815"/>
    </row>
    <row r="11" spans="1:18" s="311" customFormat="1" ht="25.5" customHeight="1" x14ac:dyDescent="0.25">
      <c r="A11" s="815"/>
      <c r="B11" s="1675" t="s">
        <v>1202</v>
      </c>
      <c r="C11" s="1259" t="s">
        <v>1203</v>
      </c>
      <c r="D11" s="2662">
        <v>7</v>
      </c>
      <c r="E11" s="2662">
        <v>8</v>
      </c>
      <c r="F11" s="2662">
        <v>15</v>
      </c>
      <c r="G11" s="2661">
        <v>0</v>
      </c>
      <c r="H11" s="2661">
        <v>0</v>
      </c>
      <c r="I11" s="2661">
        <v>0</v>
      </c>
      <c r="J11" s="2661">
        <v>0</v>
      </c>
      <c r="K11" s="2661">
        <v>0</v>
      </c>
      <c r="L11" s="2662">
        <v>0</v>
      </c>
      <c r="M11" s="2662">
        <f t="shared" si="0"/>
        <v>7</v>
      </c>
      <c r="N11" s="2662">
        <f t="shared" si="0"/>
        <v>8</v>
      </c>
      <c r="O11" s="2662">
        <f t="shared" si="0"/>
        <v>15</v>
      </c>
      <c r="P11" s="1230" t="s">
        <v>1204</v>
      </c>
      <c r="Q11" s="1675" t="s">
        <v>150</v>
      </c>
      <c r="R11" s="815"/>
    </row>
    <row r="12" spans="1:18" s="311" customFormat="1" ht="25.5" customHeight="1" x14ac:dyDescent="0.25">
      <c r="A12" s="815"/>
      <c r="B12" s="43" t="s">
        <v>1172</v>
      </c>
      <c r="C12" s="43" t="s">
        <v>1172</v>
      </c>
      <c r="D12" s="2662">
        <v>0</v>
      </c>
      <c r="E12" s="2662">
        <v>0</v>
      </c>
      <c r="F12" s="2662">
        <v>0</v>
      </c>
      <c r="G12" s="2662">
        <v>12</v>
      </c>
      <c r="H12" s="2662">
        <v>12</v>
      </c>
      <c r="I12" s="2662">
        <v>24</v>
      </c>
      <c r="J12" s="2662">
        <v>12</v>
      </c>
      <c r="K12" s="2662">
        <v>9</v>
      </c>
      <c r="L12" s="2662">
        <v>21</v>
      </c>
      <c r="M12" s="2662">
        <f t="shared" ref="M12:O15" si="5">SUM(J12,G12,D12)</f>
        <v>24</v>
      </c>
      <c r="N12" s="2662">
        <f t="shared" si="5"/>
        <v>21</v>
      </c>
      <c r="O12" s="2662">
        <f t="shared" si="5"/>
        <v>45</v>
      </c>
      <c r="P12" s="1230" t="s">
        <v>305</v>
      </c>
      <c r="Q12" s="1230" t="s">
        <v>305</v>
      </c>
      <c r="R12" s="815"/>
    </row>
    <row r="13" spans="1:18" s="311" customFormat="1" ht="25.5" customHeight="1" x14ac:dyDescent="0.25">
      <c r="A13" s="815"/>
      <c r="B13" s="1260" t="s">
        <v>1173</v>
      </c>
      <c r="C13" s="1260" t="s">
        <v>1173</v>
      </c>
      <c r="D13" s="2662">
        <v>4</v>
      </c>
      <c r="E13" s="2662">
        <v>2</v>
      </c>
      <c r="F13" s="2662">
        <v>6</v>
      </c>
      <c r="G13" s="2661">
        <v>0</v>
      </c>
      <c r="H13" s="2661">
        <v>0</v>
      </c>
      <c r="I13" s="2661">
        <v>0</v>
      </c>
      <c r="J13" s="2661">
        <v>0</v>
      </c>
      <c r="K13" s="2661">
        <v>0</v>
      </c>
      <c r="L13" s="2662">
        <v>0</v>
      </c>
      <c r="M13" s="2662">
        <f t="shared" si="5"/>
        <v>4</v>
      </c>
      <c r="N13" s="2662">
        <f t="shared" si="5"/>
        <v>2</v>
      </c>
      <c r="O13" s="2662">
        <f t="shared" si="5"/>
        <v>6</v>
      </c>
      <c r="P13" s="1230" t="s">
        <v>1174</v>
      </c>
      <c r="Q13" s="1230" t="s">
        <v>1174</v>
      </c>
      <c r="R13" s="815"/>
    </row>
    <row r="14" spans="1:18" s="311" customFormat="1" ht="35.25" customHeight="1" x14ac:dyDescent="0.25">
      <c r="A14" s="815"/>
      <c r="B14" s="1260" t="s">
        <v>387</v>
      </c>
      <c r="C14" s="1260" t="s">
        <v>387</v>
      </c>
      <c r="D14" s="2662">
        <v>0</v>
      </c>
      <c r="E14" s="2662">
        <v>22</v>
      </c>
      <c r="F14" s="2662">
        <v>22</v>
      </c>
      <c r="G14" s="2661">
        <v>0</v>
      </c>
      <c r="H14" s="2661">
        <v>0</v>
      </c>
      <c r="I14" s="2661">
        <v>0</v>
      </c>
      <c r="J14" s="2661">
        <v>0</v>
      </c>
      <c r="K14" s="2661">
        <v>0</v>
      </c>
      <c r="L14" s="2661">
        <v>0</v>
      </c>
      <c r="M14" s="2662">
        <f t="shared" si="5"/>
        <v>0</v>
      </c>
      <c r="N14" s="2662">
        <f t="shared" si="5"/>
        <v>22</v>
      </c>
      <c r="O14" s="2662">
        <f t="shared" si="5"/>
        <v>22</v>
      </c>
      <c r="P14" s="460" t="s">
        <v>1175</v>
      </c>
      <c r="Q14" s="460" t="s">
        <v>1175</v>
      </c>
      <c r="R14" s="815"/>
    </row>
    <row r="15" spans="1:18" s="311" customFormat="1" ht="29.25" customHeight="1" x14ac:dyDescent="0.25">
      <c r="A15" s="815"/>
      <c r="B15" s="939" t="s">
        <v>48</v>
      </c>
      <c r="C15" s="1752" t="s">
        <v>410</v>
      </c>
      <c r="D15" s="2662">
        <v>0</v>
      </c>
      <c r="E15" s="2662">
        <v>0</v>
      </c>
      <c r="F15" s="2662">
        <v>0</v>
      </c>
      <c r="G15" s="2662">
        <v>3</v>
      </c>
      <c r="H15" s="2662">
        <v>12</v>
      </c>
      <c r="I15" s="2662">
        <v>15</v>
      </c>
      <c r="J15" s="2662">
        <v>2</v>
      </c>
      <c r="K15" s="2662">
        <v>3</v>
      </c>
      <c r="L15" s="2662">
        <v>5</v>
      </c>
      <c r="M15" s="2662">
        <f t="shared" si="5"/>
        <v>5</v>
      </c>
      <c r="N15" s="2662">
        <f t="shared" si="5"/>
        <v>15</v>
      </c>
      <c r="O15" s="2662">
        <f t="shared" si="5"/>
        <v>20</v>
      </c>
      <c r="P15" s="1230" t="s">
        <v>313</v>
      </c>
      <c r="Q15" s="1231" t="s">
        <v>313</v>
      </c>
      <c r="R15" s="815"/>
    </row>
    <row r="16" spans="1:18" s="311" customFormat="1" ht="34.5" customHeight="1" x14ac:dyDescent="0.25">
      <c r="A16" s="815"/>
      <c r="B16" s="43" t="s">
        <v>1178</v>
      </c>
      <c r="C16" s="43" t="s">
        <v>1178</v>
      </c>
      <c r="D16" s="2662">
        <v>0</v>
      </c>
      <c r="E16" s="2662">
        <v>0</v>
      </c>
      <c r="F16" s="2662">
        <v>0</v>
      </c>
      <c r="G16" s="2662">
        <v>1</v>
      </c>
      <c r="H16" s="2662">
        <v>1</v>
      </c>
      <c r="I16" s="2662">
        <v>2</v>
      </c>
      <c r="J16" s="2662">
        <v>5</v>
      </c>
      <c r="K16" s="2662">
        <v>6</v>
      </c>
      <c r="L16" s="2662">
        <v>11</v>
      </c>
      <c r="M16" s="2662">
        <f t="shared" ref="M16:O18" si="6">SUM(J16,G16,D16)</f>
        <v>6</v>
      </c>
      <c r="N16" s="2662">
        <f t="shared" si="6"/>
        <v>7</v>
      </c>
      <c r="O16" s="2662">
        <f t="shared" si="6"/>
        <v>13</v>
      </c>
      <c r="P16" s="1230" t="s">
        <v>1179</v>
      </c>
      <c r="Q16" s="1230" t="s">
        <v>1179</v>
      </c>
      <c r="R16" s="815"/>
    </row>
    <row r="17" spans="1:20" s="311" customFormat="1" ht="24.95" customHeight="1" x14ac:dyDescent="0.25">
      <c r="A17" s="815"/>
      <c r="B17" s="43" t="s">
        <v>47</v>
      </c>
      <c r="C17" s="43" t="s">
        <v>47</v>
      </c>
      <c r="D17" s="2662">
        <v>0</v>
      </c>
      <c r="E17" s="2662">
        <v>0</v>
      </c>
      <c r="F17" s="2662">
        <v>0</v>
      </c>
      <c r="G17" s="2662">
        <v>2</v>
      </c>
      <c r="H17" s="2662">
        <v>4</v>
      </c>
      <c r="I17" s="2662">
        <v>6</v>
      </c>
      <c r="J17" s="2662">
        <v>6</v>
      </c>
      <c r="K17" s="2662">
        <v>6</v>
      </c>
      <c r="L17" s="2662">
        <v>12</v>
      </c>
      <c r="M17" s="2662">
        <f t="shared" si="6"/>
        <v>8</v>
      </c>
      <c r="N17" s="2662">
        <f t="shared" si="6"/>
        <v>10</v>
      </c>
      <c r="O17" s="2662">
        <f t="shared" si="6"/>
        <v>18</v>
      </c>
      <c r="P17" s="1230" t="s">
        <v>129</v>
      </c>
      <c r="Q17" s="1230" t="s">
        <v>129</v>
      </c>
      <c r="R17" s="815"/>
    </row>
    <row r="18" spans="1:20" s="311" customFormat="1" ht="46.5" customHeight="1" x14ac:dyDescent="0.25">
      <c r="A18" s="1262"/>
      <c r="B18" s="43" t="s">
        <v>2019</v>
      </c>
      <c r="C18" s="43" t="s">
        <v>2019</v>
      </c>
      <c r="D18" s="2662">
        <v>0</v>
      </c>
      <c r="E18" s="2662">
        <v>0</v>
      </c>
      <c r="F18" s="2662">
        <v>0</v>
      </c>
      <c r="G18" s="2662">
        <v>2</v>
      </c>
      <c r="H18" s="2662">
        <v>9</v>
      </c>
      <c r="I18" s="2662">
        <v>11</v>
      </c>
      <c r="J18" s="2662">
        <v>3</v>
      </c>
      <c r="K18" s="2662">
        <v>1</v>
      </c>
      <c r="L18" s="2662">
        <v>4</v>
      </c>
      <c r="M18" s="2662">
        <f t="shared" si="6"/>
        <v>5</v>
      </c>
      <c r="N18" s="2662">
        <f t="shared" si="6"/>
        <v>10</v>
      </c>
      <c r="O18" s="2662">
        <f t="shared" si="6"/>
        <v>15</v>
      </c>
      <c r="P18" s="1451" t="s">
        <v>2016</v>
      </c>
      <c r="Q18" s="460" t="s">
        <v>2016</v>
      </c>
      <c r="R18" s="1262"/>
    </row>
    <row r="19" spans="1:20" s="311" customFormat="1" ht="24.95" customHeight="1" x14ac:dyDescent="0.25">
      <c r="A19" s="936"/>
      <c r="B19" s="43" t="s">
        <v>1777</v>
      </c>
      <c r="C19" s="43" t="s">
        <v>1176</v>
      </c>
      <c r="D19" s="2662">
        <v>0</v>
      </c>
      <c r="E19" s="2662">
        <v>0</v>
      </c>
      <c r="F19" s="2662">
        <v>0</v>
      </c>
      <c r="G19" s="2662">
        <v>0</v>
      </c>
      <c r="H19" s="2662">
        <v>1</v>
      </c>
      <c r="I19" s="2662">
        <v>1</v>
      </c>
      <c r="J19" s="2662">
        <v>0</v>
      </c>
      <c r="K19" s="2662">
        <v>0</v>
      </c>
      <c r="L19" s="2662">
        <v>0</v>
      </c>
      <c r="M19" s="2662">
        <f t="shared" ref="M19:O19" si="7">SUM(J19,G19,D19)</f>
        <v>0</v>
      </c>
      <c r="N19" s="2662">
        <f t="shared" si="7"/>
        <v>1</v>
      </c>
      <c r="O19" s="2662">
        <f t="shared" si="7"/>
        <v>1</v>
      </c>
      <c r="P19" s="460" t="s">
        <v>1177</v>
      </c>
      <c r="Q19" s="460" t="s">
        <v>1594</v>
      </c>
      <c r="R19" s="934"/>
    </row>
    <row r="20" spans="1:20" s="311" customFormat="1" ht="31.5" customHeight="1" x14ac:dyDescent="0.25">
      <c r="A20" s="3455" t="s">
        <v>92</v>
      </c>
      <c r="B20" s="3455"/>
      <c r="C20" s="3455"/>
      <c r="D20" s="2662">
        <f>SUM(D11:D19,D10)</f>
        <v>19</v>
      </c>
      <c r="E20" s="2662">
        <f t="shared" ref="E20:O20" si="8">SUM(E11:E19,E10)</f>
        <v>35</v>
      </c>
      <c r="F20" s="2662">
        <f t="shared" si="8"/>
        <v>54</v>
      </c>
      <c r="G20" s="2662">
        <f t="shared" si="8"/>
        <v>20</v>
      </c>
      <c r="H20" s="2662">
        <f t="shared" si="8"/>
        <v>39</v>
      </c>
      <c r="I20" s="2662">
        <f t="shared" si="8"/>
        <v>59</v>
      </c>
      <c r="J20" s="2662">
        <f t="shared" si="8"/>
        <v>28</v>
      </c>
      <c r="K20" s="2662">
        <f t="shared" si="8"/>
        <v>25</v>
      </c>
      <c r="L20" s="2662">
        <f t="shared" si="8"/>
        <v>53</v>
      </c>
      <c r="M20" s="2662">
        <f t="shared" si="8"/>
        <v>67</v>
      </c>
      <c r="N20" s="2662">
        <f t="shared" si="8"/>
        <v>99</v>
      </c>
      <c r="O20" s="2662">
        <f t="shared" si="8"/>
        <v>166</v>
      </c>
      <c r="P20" s="3075" t="s">
        <v>130</v>
      </c>
      <c r="Q20" s="3075"/>
      <c r="R20" s="3075"/>
    </row>
    <row r="21" spans="1:20" s="311" customFormat="1" ht="31.5" customHeight="1" x14ac:dyDescent="0.25">
      <c r="A21" s="1259" t="s">
        <v>429</v>
      </c>
      <c r="B21" s="1259" t="s">
        <v>1180</v>
      </c>
      <c r="C21" s="431"/>
      <c r="D21" s="2662">
        <v>0</v>
      </c>
      <c r="E21" s="2662">
        <v>0</v>
      </c>
      <c r="F21" s="2662">
        <v>0</v>
      </c>
      <c r="G21" s="2662">
        <v>5</v>
      </c>
      <c r="H21" s="2662">
        <v>8</v>
      </c>
      <c r="I21" s="2662">
        <v>13</v>
      </c>
      <c r="J21" s="2662">
        <v>0</v>
      </c>
      <c r="K21" s="2662">
        <v>0</v>
      </c>
      <c r="L21" s="2662">
        <v>0</v>
      </c>
      <c r="M21" s="2662">
        <f t="shared" ref="M21:O40" si="9">SUM(J21,G21,D21)</f>
        <v>5</v>
      </c>
      <c r="N21" s="2662">
        <f t="shared" si="9"/>
        <v>8</v>
      </c>
      <c r="O21" s="2662">
        <f t="shared" si="9"/>
        <v>13</v>
      </c>
      <c r="P21" s="779"/>
      <c r="Q21" s="1130" t="s">
        <v>1181</v>
      </c>
      <c r="R21" s="1130" t="s">
        <v>1166</v>
      </c>
    </row>
    <row r="22" spans="1:20" s="311" customFormat="1" ht="24.95" customHeight="1" thickBot="1" x14ac:dyDescent="0.3">
      <c r="A22" s="2549" t="s">
        <v>1182</v>
      </c>
      <c r="B22" s="2549"/>
      <c r="C22" s="2549"/>
      <c r="D22" s="2663">
        <v>0</v>
      </c>
      <c r="E22" s="2663">
        <v>0</v>
      </c>
      <c r="F22" s="2663">
        <v>0</v>
      </c>
      <c r="G22" s="2663">
        <v>18</v>
      </c>
      <c r="H22" s="2663">
        <v>32</v>
      </c>
      <c r="I22" s="2663">
        <v>50</v>
      </c>
      <c r="J22" s="2663">
        <v>0</v>
      </c>
      <c r="K22" s="2663">
        <v>0</v>
      </c>
      <c r="L22" s="2663">
        <v>0</v>
      </c>
      <c r="M22" s="2663">
        <f t="shared" si="9"/>
        <v>18</v>
      </c>
      <c r="N22" s="2663">
        <f t="shared" si="9"/>
        <v>32</v>
      </c>
      <c r="O22" s="2663">
        <f t="shared" si="9"/>
        <v>50</v>
      </c>
      <c r="P22" s="2510"/>
      <c r="Q22" s="2510"/>
      <c r="R22" s="2513" t="s">
        <v>432</v>
      </c>
    </row>
    <row r="23" spans="1:20" s="311" customFormat="1" ht="24.95" customHeight="1" x14ac:dyDescent="0.25">
      <c r="A23" s="2519"/>
      <c r="B23" s="2519"/>
      <c r="C23" s="2519"/>
      <c r="D23" s="462"/>
      <c r="E23" s="462"/>
      <c r="F23" s="462"/>
      <c r="G23" s="462"/>
      <c r="H23" s="462"/>
      <c r="I23" s="462"/>
      <c r="J23" s="462"/>
      <c r="K23" s="462"/>
      <c r="L23" s="462"/>
      <c r="M23" s="462"/>
      <c r="N23" s="462"/>
      <c r="O23" s="462"/>
      <c r="P23" s="2508"/>
      <c r="Q23" s="2508"/>
      <c r="R23" s="110"/>
    </row>
    <row r="24" spans="1:20" s="311" customFormat="1" ht="24.95" customHeight="1" x14ac:dyDescent="0.25">
      <c r="A24" s="2114"/>
      <c r="B24" s="2114"/>
      <c r="C24" s="2114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462"/>
      <c r="O24" s="462"/>
      <c r="P24" s="2102"/>
      <c r="Q24" s="2102"/>
      <c r="R24" s="110"/>
    </row>
    <row r="25" spans="1:20" s="311" customFormat="1" ht="24.95" customHeight="1" x14ac:dyDescent="0.25">
      <c r="A25" s="2114"/>
      <c r="B25" s="2114"/>
      <c r="C25" s="2114"/>
      <c r="D25" s="462"/>
      <c r="E25" s="462"/>
      <c r="F25" s="462"/>
      <c r="G25" s="462"/>
      <c r="H25" s="462"/>
      <c r="I25" s="462"/>
      <c r="J25" s="462"/>
      <c r="K25" s="462"/>
      <c r="L25" s="462"/>
      <c r="M25" s="462"/>
      <c r="N25" s="462"/>
      <c r="O25" s="462"/>
      <c r="P25" s="2102"/>
      <c r="Q25" s="2102"/>
      <c r="R25" s="110"/>
    </row>
    <row r="26" spans="1:20" s="311" customFormat="1" ht="24.95" customHeight="1" x14ac:dyDescent="0.25">
      <c r="A26" s="2114"/>
      <c r="B26" s="2114"/>
      <c r="C26" s="2114"/>
      <c r="D26" s="462"/>
      <c r="E26" s="462"/>
      <c r="F26" s="462"/>
      <c r="G26" s="462"/>
      <c r="H26" s="462"/>
      <c r="I26" s="462"/>
      <c r="J26" s="462"/>
      <c r="K26" s="462"/>
      <c r="L26" s="462"/>
      <c r="M26" s="462"/>
      <c r="N26" s="462"/>
      <c r="O26" s="462"/>
      <c r="P26" s="2102"/>
      <c r="Q26" s="2102"/>
      <c r="R26" s="110"/>
    </row>
    <row r="27" spans="1:20" s="311" customFormat="1" ht="24.95" customHeight="1" x14ac:dyDescent="0.25">
      <c r="A27" s="2114"/>
      <c r="B27" s="2114"/>
      <c r="C27" s="2114"/>
      <c r="D27" s="462"/>
      <c r="E27" s="462"/>
      <c r="F27" s="462"/>
      <c r="G27" s="462"/>
      <c r="H27" s="462"/>
      <c r="I27" s="462"/>
      <c r="J27" s="462"/>
      <c r="K27" s="462"/>
      <c r="L27" s="462"/>
      <c r="M27" s="462"/>
      <c r="N27" s="462"/>
      <c r="O27" s="462"/>
      <c r="P27" s="2102"/>
      <c r="Q27" s="2102"/>
      <c r="R27" s="110"/>
    </row>
    <row r="28" spans="1:20" s="311" customFormat="1" ht="24.95" customHeight="1" x14ac:dyDescent="0.25">
      <c r="A28" s="2114"/>
      <c r="B28" s="2114"/>
      <c r="C28" s="2114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2102"/>
      <c r="Q28" s="2102"/>
      <c r="R28" s="110"/>
    </row>
    <row r="29" spans="1:20" s="311" customFormat="1" ht="24.95" customHeight="1" x14ac:dyDescent="0.25">
      <c r="A29" s="2114"/>
      <c r="B29" s="2114"/>
      <c r="C29" s="2114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2102"/>
      <c r="Q29" s="2102"/>
      <c r="R29" s="110"/>
    </row>
    <row r="30" spans="1:20" s="311" customFormat="1" ht="18.75" customHeight="1" thickBot="1" x14ac:dyDescent="0.3">
      <c r="A30" s="453" t="s">
        <v>2753</v>
      </c>
      <c r="B30" s="461"/>
      <c r="C30" s="461"/>
      <c r="D30" s="462"/>
      <c r="E30" s="462"/>
      <c r="F30" s="462"/>
      <c r="G30" s="462"/>
      <c r="H30" s="462"/>
      <c r="I30" s="462"/>
      <c r="J30" s="462"/>
      <c r="K30" s="462"/>
      <c r="L30" s="462"/>
      <c r="M30" s="462"/>
      <c r="N30" s="462"/>
      <c r="O30" s="462"/>
      <c r="P30" s="3168" t="s">
        <v>2754</v>
      </c>
      <c r="Q30" s="3168"/>
      <c r="R30" s="3168"/>
      <c r="S30" s="785"/>
      <c r="T30" s="785"/>
    </row>
    <row r="31" spans="1:20" ht="15" customHeight="1" thickTop="1" x14ac:dyDescent="0.25">
      <c r="A31" s="3447" t="s">
        <v>44</v>
      </c>
      <c r="B31" s="3169" t="s">
        <v>467</v>
      </c>
      <c r="C31" s="3169" t="s">
        <v>45</v>
      </c>
      <c r="D31" s="3169" t="s">
        <v>33</v>
      </c>
      <c r="E31" s="3169"/>
      <c r="F31" s="3169"/>
      <c r="G31" s="3169" t="s">
        <v>1</v>
      </c>
      <c r="H31" s="3169"/>
      <c r="I31" s="3169"/>
      <c r="J31" s="3169" t="s">
        <v>2</v>
      </c>
      <c r="K31" s="3169"/>
      <c r="L31" s="3169"/>
      <c r="M31" s="3194" t="s">
        <v>31</v>
      </c>
      <c r="N31" s="3194"/>
      <c r="O31" s="3194"/>
      <c r="P31" s="3084" t="s">
        <v>99</v>
      </c>
      <c r="Q31" s="3084" t="s">
        <v>126</v>
      </c>
      <c r="R31" s="3112" t="s">
        <v>253</v>
      </c>
    </row>
    <row r="32" spans="1:20" ht="15" customHeight="1" x14ac:dyDescent="0.25">
      <c r="A32" s="3448"/>
      <c r="B32" s="3170"/>
      <c r="C32" s="3170"/>
      <c r="D32" s="3171" t="s">
        <v>94</v>
      </c>
      <c r="E32" s="3171"/>
      <c r="F32" s="3171"/>
      <c r="G32" s="3171" t="s">
        <v>95</v>
      </c>
      <c r="H32" s="3171"/>
      <c r="I32" s="3171"/>
      <c r="J32" s="3171" t="s">
        <v>96</v>
      </c>
      <c r="K32" s="3171"/>
      <c r="L32" s="3171"/>
      <c r="M32" s="2827" t="s">
        <v>116</v>
      </c>
      <c r="N32" s="2827"/>
      <c r="O32" s="2827"/>
      <c r="P32" s="3085"/>
      <c r="Q32" s="3085"/>
      <c r="R32" s="3113"/>
    </row>
    <row r="33" spans="1:18" ht="17.25" customHeight="1" x14ac:dyDescent="0.25">
      <c r="A33" s="3448"/>
      <c r="B33" s="3170"/>
      <c r="C33" s="3170"/>
      <c r="D33" s="2559" t="s">
        <v>204</v>
      </c>
      <c r="E33" s="2559" t="s">
        <v>2833</v>
      </c>
      <c r="F33" s="2559" t="s">
        <v>26</v>
      </c>
      <c r="G33" s="2559" t="s">
        <v>204</v>
      </c>
      <c r="H33" s="2559" t="s">
        <v>2833</v>
      </c>
      <c r="I33" s="2559" t="s">
        <v>26</v>
      </c>
      <c r="J33" s="2559" t="s">
        <v>204</v>
      </c>
      <c r="K33" s="2559" t="s">
        <v>2833</v>
      </c>
      <c r="L33" s="2559" t="s">
        <v>26</v>
      </c>
      <c r="M33" s="2559" t="s">
        <v>204</v>
      </c>
      <c r="N33" s="2559" t="s">
        <v>2833</v>
      </c>
      <c r="O33" s="2559" t="s">
        <v>26</v>
      </c>
      <c r="P33" s="3085"/>
      <c r="Q33" s="3085"/>
      <c r="R33" s="3113"/>
    </row>
    <row r="34" spans="1:18" ht="17.25" customHeight="1" thickBot="1" x14ac:dyDescent="0.3">
      <c r="A34" s="3449"/>
      <c r="B34" s="3454"/>
      <c r="C34" s="3454"/>
      <c r="D34" s="298" t="s">
        <v>181</v>
      </c>
      <c r="E34" s="298" t="s">
        <v>182</v>
      </c>
      <c r="F34" s="298" t="s">
        <v>183</v>
      </c>
      <c r="G34" s="298" t="s">
        <v>181</v>
      </c>
      <c r="H34" s="298" t="s">
        <v>182</v>
      </c>
      <c r="I34" s="298" t="s">
        <v>183</v>
      </c>
      <c r="J34" s="298" t="s">
        <v>181</v>
      </c>
      <c r="K34" s="298" t="s">
        <v>182</v>
      </c>
      <c r="L34" s="298" t="s">
        <v>183</v>
      </c>
      <c r="M34" s="298" t="s">
        <v>181</v>
      </c>
      <c r="N34" s="298" t="s">
        <v>182</v>
      </c>
      <c r="O34" s="298" t="s">
        <v>183</v>
      </c>
      <c r="P34" s="3088"/>
      <c r="Q34" s="3088"/>
      <c r="R34" s="3114"/>
    </row>
    <row r="35" spans="1:18" s="311" customFormat="1" ht="16.5" customHeight="1" x14ac:dyDescent="0.25">
      <c r="A35" s="3461" t="s">
        <v>51</v>
      </c>
      <c r="B35" s="3457" t="s">
        <v>52</v>
      </c>
      <c r="C35" s="1262" t="s">
        <v>259</v>
      </c>
      <c r="D35" s="2661">
        <v>0</v>
      </c>
      <c r="E35" s="2661">
        <v>0</v>
      </c>
      <c r="F35" s="2661">
        <v>0</v>
      </c>
      <c r="G35" s="2661">
        <v>26</v>
      </c>
      <c r="H35" s="2661">
        <v>12</v>
      </c>
      <c r="I35" s="2661">
        <v>38</v>
      </c>
      <c r="J35" s="2661">
        <v>0</v>
      </c>
      <c r="K35" s="2661">
        <v>0</v>
      </c>
      <c r="L35" s="2661">
        <v>0</v>
      </c>
      <c r="M35" s="2661">
        <f t="shared" si="9"/>
        <v>26</v>
      </c>
      <c r="N35" s="2661">
        <f t="shared" si="9"/>
        <v>12</v>
      </c>
      <c r="O35" s="2661">
        <f t="shared" si="9"/>
        <v>38</v>
      </c>
      <c r="P35" s="1130" t="s">
        <v>2603</v>
      </c>
      <c r="Q35" s="3083" t="s">
        <v>132</v>
      </c>
      <c r="R35" s="3461" t="s">
        <v>100</v>
      </c>
    </row>
    <row r="36" spans="1:18" s="311" customFormat="1" ht="15.75" customHeight="1" x14ac:dyDescent="0.25">
      <c r="A36" s="3170"/>
      <c r="B36" s="3455"/>
      <c r="C36" s="43" t="s">
        <v>1183</v>
      </c>
      <c r="D36" s="2662">
        <v>5</v>
      </c>
      <c r="E36" s="2662">
        <v>11</v>
      </c>
      <c r="F36" s="2662">
        <v>16</v>
      </c>
      <c r="G36" s="2662">
        <v>0</v>
      </c>
      <c r="H36" s="2662">
        <v>0</v>
      </c>
      <c r="I36" s="2662">
        <v>0</v>
      </c>
      <c r="J36" s="2662">
        <v>0</v>
      </c>
      <c r="K36" s="2662">
        <v>0</v>
      </c>
      <c r="L36" s="2662">
        <v>0</v>
      </c>
      <c r="M36" s="2662">
        <f t="shared" si="9"/>
        <v>5</v>
      </c>
      <c r="N36" s="2662">
        <f t="shared" si="9"/>
        <v>11</v>
      </c>
      <c r="O36" s="2662">
        <f t="shared" si="9"/>
        <v>16</v>
      </c>
      <c r="P36" s="893" t="s">
        <v>1656</v>
      </c>
      <c r="Q36" s="3074"/>
      <c r="R36" s="3170"/>
    </row>
    <row r="37" spans="1:18" s="311" customFormat="1" ht="16.5" customHeight="1" x14ac:dyDescent="0.25">
      <c r="A37" s="3170"/>
      <c r="B37" s="3455"/>
      <c r="C37" s="43" t="s">
        <v>2103</v>
      </c>
      <c r="D37" s="2662">
        <v>0</v>
      </c>
      <c r="E37" s="2662">
        <v>0</v>
      </c>
      <c r="F37" s="2662">
        <v>0</v>
      </c>
      <c r="G37" s="2662">
        <v>6</v>
      </c>
      <c r="H37" s="2662">
        <v>11</v>
      </c>
      <c r="I37" s="2662">
        <v>17</v>
      </c>
      <c r="J37" s="2662">
        <v>0</v>
      </c>
      <c r="K37" s="2662">
        <v>0</v>
      </c>
      <c r="L37" s="2662">
        <v>0</v>
      </c>
      <c r="M37" s="2662">
        <f t="shared" si="9"/>
        <v>6</v>
      </c>
      <c r="N37" s="2662">
        <f t="shared" si="9"/>
        <v>11</v>
      </c>
      <c r="O37" s="2662">
        <f t="shared" si="9"/>
        <v>17</v>
      </c>
      <c r="P37" s="1797" t="s">
        <v>2240</v>
      </c>
      <c r="Q37" s="3079"/>
      <c r="R37" s="3170"/>
    </row>
    <row r="38" spans="1:18" s="311" customFormat="1" ht="15.75" customHeight="1" x14ac:dyDescent="0.25">
      <c r="A38" s="3170"/>
      <c r="B38" s="3455" t="s">
        <v>46</v>
      </c>
      <c r="C38" s="3455"/>
      <c r="D38" s="2662">
        <f>SUM(D35:D37)</f>
        <v>5</v>
      </c>
      <c r="E38" s="2662">
        <f t="shared" ref="E38:O38" si="10">SUM(E35:E37)</f>
        <v>11</v>
      </c>
      <c r="F38" s="2662">
        <f t="shared" si="10"/>
        <v>16</v>
      </c>
      <c r="G38" s="2662">
        <f t="shared" si="10"/>
        <v>32</v>
      </c>
      <c r="H38" s="2662">
        <f t="shared" si="10"/>
        <v>23</v>
      </c>
      <c r="I38" s="2662">
        <f t="shared" si="10"/>
        <v>55</v>
      </c>
      <c r="J38" s="2662">
        <f t="shared" si="10"/>
        <v>0</v>
      </c>
      <c r="K38" s="2662">
        <f t="shared" si="10"/>
        <v>0</v>
      </c>
      <c r="L38" s="2662">
        <f t="shared" si="10"/>
        <v>0</v>
      </c>
      <c r="M38" s="2662">
        <f t="shared" si="10"/>
        <v>37</v>
      </c>
      <c r="N38" s="2662">
        <f t="shared" si="10"/>
        <v>34</v>
      </c>
      <c r="O38" s="2662">
        <f t="shared" si="10"/>
        <v>71</v>
      </c>
      <c r="P38" s="3075" t="s">
        <v>133</v>
      </c>
      <c r="Q38" s="3075"/>
      <c r="R38" s="3170"/>
    </row>
    <row r="39" spans="1:18" s="311" customFormat="1" ht="30.75" customHeight="1" x14ac:dyDescent="0.25">
      <c r="A39" s="3170"/>
      <c r="B39" s="1235" t="s">
        <v>323</v>
      </c>
      <c r="C39" s="1235"/>
      <c r="D39" s="2662">
        <v>0</v>
      </c>
      <c r="E39" s="2662">
        <v>0</v>
      </c>
      <c r="F39" s="2662">
        <v>0</v>
      </c>
      <c r="G39" s="2662">
        <v>8</v>
      </c>
      <c r="H39" s="2662">
        <v>15</v>
      </c>
      <c r="I39" s="2662">
        <v>23</v>
      </c>
      <c r="J39" s="2662">
        <v>0</v>
      </c>
      <c r="K39" s="2662">
        <v>0</v>
      </c>
      <c r="L39" s="2662">
        <v>0</v>
      </c>
      <c r="M39" s="2662">
        <f t="shared" si="9"/>
        <v>8</v>
      </c>
      <c r="N39" s="2662">
        <f t="shared" si="9"/>
        <v>15</v>
      </c>
      <c r="O39" s="2662">
        <f t="shared" si="9"/>
        <v>23</v>
      </c>
      <c r="P39" s="2115"/>
      <c r="Q39" s="2115" t="s">
        <v>1184</v>
      </c>
      <c r="R39" s="3170"/>
    </row>
    <row r="40" spans="1:18" s="311" customFormat="1" ht="18.75" customHeight="1" x14ac:dyDescent="0.25">
      <c r="A40" s="3170"/>
      <c r="B40" s="3456" t="s">
        <v>1185</v>
      </c>
      <c r="C40" s="43" t="s">
        <v>695</v>
      </c>
      <c r="D40" s="2662">
        <v>0</v>
      </c>
      <c r="E40" s="2662">
        <v>0</v>
      </c>
      <c r="F40" s="2662">
        <v>0</v>
      </c>
      <c r="G40" s="2662">
        <v>10</v>
      </c>
      <c r="H40" s="2662">
        <v>7</v>
      </c>
      <c r="I40" s="2662">
        <v>17</v>
      </c>
      <c r="J40" s="2662">
        <v>0</v>
      </c>
      <c r="K40" s="2662">
        <v>0</v>
      </c>
      <c r="L40" s="2662">
        <v>0</v>
      </c>
      <c r="M40" s="2662">
        <f t="shared" si="9"/>
        <v>10</v>
      </c>
      <c r="N40" s="2662">
        <f t="shared" si="9"/>
        <v>7</v>
      </c>
      <c r="O40" s="2662">
        <f t="shared" si="9"/>
        <v>17</v>
      </c>
      <c r="P40" s="1228" t="s">
        <v>1652</v>
      </c>
      <c r="Q40" s="3456" t="s">
        <v>243</v>
      </c>
      <c r="R40" s="3170"/>
    </row>
    <row r="41" spans="1:18" s="311" customFormat="1" ht="15.75" customHeight="1" x14ac:dyDescent="0.25">
      <c r="A41" s="3170"/>
      <c r="B41" s="3457"/>
      <c r="C41" s="43" t="s">
        <v>864</v>
      </c>
      <c r="D41" s="2662">
        <v>0</v>
      </c>
      <c r="E41" s="2662">
        <v>0</v>
      </c>
      <c r="F41" s="2662">
        <v>0</v>
      </c>
      <c r="G41" s="2662">
        <v>7</v>
      </c>
      <c r="H41" s="2662">
        <v>0</v>
      </c>
      <c r="I41" s="2662">
        <v>7</v>
      </c>
      <c r="J41" s="2662">
        <v>0</v>
      </c>
      <c r="K41" s="2662">
        <v>0</v>
      </c>
      <c r="L41" s="2662">
        <v>0</v>
      </c>
      <c r="M41" s="2662">
        <f t="shared" ref="M41:M42" si="11">SUM(J41,G41,D41)</f>
        <v>7</v>
      </c>
      <c r="N41" s="2662">
        <f t="shared" ref="N41:N42" si="12">SUM(K41,H41,E41)</f>
        <v>0</v>
      </c>
      <c r="O41" s="2662">
        <f t="shared" ref="O41:O42" si="13">SUM(L41,I41,F41)</f>
        <v>7</v>
      </c>
      <c r="P41" s="2303" t="s">
        <v>2604</v>
      </c>
      <c r="Q41" s="3457"/>
      <c r="R41" s="3170"/>
    </row>
    <row r="42" spans="1:18" s="311" customFormat="1" ht="42" customHeight="1" x14ac:dyDescent="0.25">
      <c r="A42" s="3457"/>
      <c r="B42" s="2157" t="s">
        <v>575</v>
      </c>
      <c r="C42" s="2158" t="s">
        <v>2118</v>
      </c>
      <c r="D42" s="2662">
        <v>0</v>
      </c>
      <c r="E42" s="2662">
        <v>0</v>
      </c>
      <c r="F42" s="2662">
        <v>0</v>
      </c>
      <c r="G42" s="2662">
        <v>2</v>
      </c>
      <c r="H42" s="2662">
        <v>7</v>
      </c>
      <c r="I42" s="2662">
        <v>9</v>
      </c>
      <c r="J42" s="2662">
        <v>0</v>
      </c>
      <c r="K42" s="2662">
        <v>0</v>
      </c>
      <c r="L42" s="2662">
        <v>0</v>
      </c>
      <c r="M42" s="2662">
        <f t="shared" si="11"/>
        <v>2</v>
      </c>
      <c r="N42" s="2662">
        <f t="shared" si="12"/>
        <v>7</v>
      </c>
      <c r="O42" s="2662">
        <f t="shared" si="13"/>
        <v>9</v>
      </c>
      <c r="P42" s="1012" t="s">
        <v>2606</v>
      </c>
      <c r="Q42" s="1012" t="s">
        <v>2605</v>
      </c>
      <c r="R42" s="3457"/>
    </row>
    <row r="43" spans="1:18" s="311" customFormat="1" ht="17.25" customHeight="1" x14ac:dyDescent="0.25">
      <c r="A43" s="3455" t="s">
        <v>92</v>
      </c>
      <c r="B43" s="3455"/>
      <c r="C43" s="3455"/>
      <c r="D43" s="2662">
        <f>SUM(D42,D41,D40,D39,D38)</f>
        <v>5</v>
      </c>
      <c r="E43" s="2662">
        <f t="shared" ref="E43:O43" si="14">SUM(E42,E41,E40,E39,E38)</f>
        <v>11</v>
      </c>
      <c r="F43" s="2662">
        <f t="shared" si="14"/>
        <v>16</v>
      </c>
      <c r="G43" s="2662">
        <f t="shared" si="14"/>
        <v>59</v>
      </c>
      <c r="H43" s="2662">
        <f t="shared" si="14"/>
        <v>52</v>
      </c>
      <c r="I43" s="2662">
        <f t="shared" si="14"/>
        <v>111</v>
      </c>
      <c r="J43" s="2662">
        <f t="shared" si="14"/>
        <v>0</v>
      </c>
      <c r="K43" s="2662">
        <f t="shared" si="14"/>
        <v>0</v>
      </c>
      <c r="L43" s="2662">
        <f t="shared" si="14"/>
        <v>0</v>
      </c>
      <c r="M43" s="2662">
        <f t="shared" si="14"/>
        <v>64</v>
      </c>
      <c r="N43" s="2662">
        <f t="shared" si="14"/>
        <v>63</v>
      </c>
      <c r="O43" s="2662">
        <f t="shared" si="14"/>
        <v>127</v>
      </c>
      <c r="P43" s="3075" t="s">
        <v>130</v>
      </c>
      <c r="Q43" s="3075"/>
      <c r="R43" s="3075"/>
    </row>
    <row r="44" spans="1:18" s="311" customFormat="1" ht="42" customHeight="1" x14ac:dyDescent="0.25">
      <c r="A44" s="1260" t="s">
        <v>1776</v>
      </c>
      <c r="B44" s="2312"/>
      <c r="C44" s="1259" t="s">
        <v>2104</v>
      </c>
      <c r="D44" s="2335">
        <v>6</v>
      </c>
      <c r="E44" s="2335">
        <v>10</v>
      </c>
      <c r="F44" s="2335">
        <v>16</v>
      </c>
      <c r="G44" s="2335">
        <v>0</v>
      </c>
      <c r="H44" s="2335">
        <v>0</v>
      </c>
      <c r="I44" s="2335">
        <v>0</v>
      </c>
      <c r="J44" s="2335">
        <v>0</v>
      </c>
      <c r="K44" s="2335">
        <v>0</v>
      </c>
      <c r="L44" s="2335">
        <v>0</v>
      </c>
      <c r="M44" s="2335">
        <f t="shared" ref="M44:O44" si="15">SUM(D44,G44,J44)</f>
        <v>6</v>
      </c>
      <c r="N44" s="2335">
        <f t="shared" si="15"/>
        <v>10</v>
      </c>
      <c r="O44" s="2335">
        <f t="shared" si="15"/>
        <v>16</v>
      </c>
      <c r="P44" s="2303" t="s">
        <v>2607</v>
      </c>
      <c r="Q44" s="1130"/>
      <c r="R44" s="1130" t="s">
        <v>1968</v>
      </c>
    </row>
    <row r="45" spans="1:18" s="311" customFormat="1" ht="30.75" customHeight="1" x14ac:dyDescent="0.25">
      <c r="A45" s="3457" t="s">
        <v>36</v>
      </c>
      <c r="B45" s="2351" t="s">
        <v>54</v>
      </c>
      <c r="C45" s="464"/>
      <c r="D45" s="2661">
        <v>0</v>
      </c>
      <c r="E45" s="2661">
        <v>0</v>
      </c>
      <c r="F45" s="2661">
        <v>0</v>
      </c>
      <c r="G45" s="2661">
        <v>23</v>
      </c>
      <c r="H45" s="2661">
        <v>14</v>
      </c>
      <c r="I45" s="2661">
        <v>37</v>
      </c>
      <c r="J45" s="2661">
        <v>15</v>
      </c>
      <c r="K45" s="2661">
        <v>13</v>
      </c>
      <c r="L45" s="2661">
        <v>28</v>
      </c>
      <c r="M45" s="2661">
        <f t="shared" ref="M45:O48" si="16">SUM(J45,G45,D45)</f>
        <v>38</v>
      </c>
      <c r="N45" s="2661">
        <f t="shared" si="16"/>
        <v>27</v>
      </c>
      <c r="O45" s="2661">
        <f t="shared" si="16"/>
        <v>65</v>
      </c>
      <c r="P45" s="1985"/>
      <c r="Q45" s="1985" t="s">
        <v>238</v>
      </c>
      <c r="R45" s="3074" t="s">
        <v>123</v>
      </c>
    </row>
    <row r="46" spans="1:18" s="311" customFormat="1" ht="15.75" customHeight="1" x14ac:dyDescent="0.25">
      <c r="A46" s="3455"/>
      <c r="B46" s="1235" t="s">
        <v>330</v>
      </c>
      <c r="C46" s="458"/>
      <c r="D46" s="2661">
        <v>0</v>
      </c>
      <c r="E46" s="2661">
        <v>0</v>
      </c>
      <c r="F46" s="2662">
        <v>0</v>
      </c>
      <c r="G46" s="2662">
        <v>17</v>
      </c>
      <c r="H46" s="2662">
        <v>18</v>
      </c>
      <c r="I46" s="2662">
        <v>35</v>
      </c>
      <c r="J46" s="2662">
        <v>11</v>
      </c>
      <c r="K46" s="2662">
        <v>9</v>
      </c>
      <c r="L46" s="2662">
        <v>20</v>
      </c>
      <c r="M46" s="2662">
        <f t="shared" si="16"/>
        <v>28</v>
      </c>
      <c r="N46" s="2662">
        <f t="shared" si="16"/>
        <v>27</v>
      </c>
      <c r="O46" s="2662">
        <f t="shared" si="16"/>
        <v>55</v>
      </c>
      <c r="P46" s="459"/>
      <c r="Q46" s="1230" t="s">
        <v>135</v>
      </c>
      <c r="R46" s="3074"/>
    </row>
    <row r="47" spans="1:18" s="311" customFormat="1" ht="17.25" customHeight="1" x14ac:dyDescent="0.25">
      <c r="A47" s="3455"/>
      <c r="B47" s="1235" t="s">
        <v>1186</v>
      </c>
      <c r="C47" s="458"/>
      <c r="D47" s="2661">
        <v>0</v>
      </c>
      <c r="E47" s="2661">
        <v>0</v>
      </c>
      <c r="F47" s="2662">
        <v>0</v>
      </c>
      <c r="G47" s="2662">
        <v>8</v>
      </c>
      <c r="H47" s="2662">
        <v>13</v>
      </c>
      <c r="I47" s="2662">
        <v>21</v>
      </c>
      <c r="J47" s="2662">
        <v>0</v>
      </c>
      <c r="K47" s="2662">
        <v>0</v>
      </c>
      <c r="L47" s="2662">
        <v>0</v>
      </c>
      <c r="M47" s="2662">
        <f t="shared" si="16"/>
        <v>8</v>
      </c>
      <c r="N47" s="2662">
        <f t="shared" si="16"/>
        <v>13</v>
      </c>
      <c r="O47" s="2662">
        <f t="shared" si="16"/>
        <v>21</v>
      </c>
      <c r="P47" s="459"/>
      <c r="Q47" s="1230" t="s">
        <v>329</v>
      </c>
      <c r="R47" s="3074"/>
    </row>
    <row r="48" spans="1:18" s="311" customFormat="1" ht="18" customHeight="1" x14ac:dyDescent="0.25">
      <c r="A48" s="3455"/>
      <c r="B48" s="1235" t="s">
        <v>265</v>
      </c>
      <c r="C48" s="458"/>
      <c r="D48" s="2661">
        <v>0</v>
      </c>
      <c r="E48" s="2661">
        <v>0</v>
      </c>
      <c r="F48" s="2662">
        <v>0</v>
      </c>
      <c r="G48" s="2662">
        <v>15</v>
      </c>
      <c r="H48" s="2662">
        <v>11</v>
      </c>
      <c r="I48" s="2662">
        <v>26</v>
      </c>
      <c r="J48" s="2662">
        <v>0</v>
      </c>
      <c r="K48" s="2662">
        <v>0</v>
      </c>
      <c r="L48" s="2662">
        <v>0</v>
      </c>
      <c r="M48" s="2662">
        <f t="shared" si="16"/>
        <v>15</v>
      </c>
      <c r="N48" s="2662">
        <f t="shared" si="16"/>
        <v>11</v>
      </c>
      <c r="O48" s="2662">
        <f t="shared" si="16"/>
        <v>26</v>
      </c>
      <c r="P48" s="459"/>
      <c r="Q48" s="1230" t="s">
        <v>1653</v>
      </c>
      <c r="R48" s="3079"/>
    </row>
    <row r="49" spans="1:18" s="311" customFormat="1" ht="27.75" customHeight="1" x14ac:dyDescent="0.25">
      <c r="A49" s="1630"/>
      <c r="B49" s="1631" t="s">
        <v>250</v>
      </c>
      <c r="C49" s="458"/>
      <c r="D49" s="2661">
        <v>0</v>
      </c>
      <c r="E49" s="2661">
        <v>0</v>
      </c>
      <c r="F49" s="2662">
        <v>0</v>
      </c>
      <c r="G49" s="2662">
        <v>18</v>
      </c>
      <c r="H49" s="2662">
        <v>8</v>
      </c>
      <c r="I49" s="2662">
        <v>26</v>
      </c>
      <c r="J49" s="2662">
        <v>0</v>
      </c>
      <c r="K49" s="2662">
        <v>0</v>
      </c>
      <c r="L49" s="2662">
        <v>0</v>
      </c>
      <c r="M49" s="2662">
        <f t="shared" ref="M49" si="17">SUM(J49,G49,D49)</f>
        <v>18</v>
      </c>
      <c r="N49" s="2662">
        <f t="shared" ref="N49" si="18">SUM(K49,H49,E49)</f>
        <v>8</v>
      </c>
      <c r="O49" s="2662">
        <f t="shared" ref="O49" si="19">SUM(L49,I49,F49)</f>
        <v>26</v>
      </c>
      <c r="Q49" s="1772" t="s">
        <v>2186</v>
      </c>
      <c r="R49" s="1614"/>
    </row>
    <row r="50" spans="1:18" s="311" customFormat="1" ht="18.75" customHeight="1" x14ac:dyDescent="0.25">
      <c r="A50" s="3455" t="s">
        <v>92</v>
      </c>
      <c r="B50" s="3455"/>
      <c r="C50" s="3455"/>
      <c r="D50" s="2662">
        <f>SUM(D45:D49)</f>
        <v>0</v>
      </c>
      <c r="E50" s="2662">
        <f t="shared" ref="E50:L50" si="20">SUM(E45:E49)</f>
        <v>0</v>
      </c>
      <c r="F50" s="2662">
        <f t="shared" si="20"/>
        <v>0</v>
      </c>
      <c r="G50" s="2662">
        <f t="shared" si="20"/>
        <v>81</v>
      </c>
      <c r="H50" s="2662">
        <f t="shared" si="20"/>
        <v>64</v>
      </c>
      <c r="I50" s="2662">
        <f t="shared" si="20"/>
        <v>145</v>
      </c>
      <c r="J50" s="2662">
        <f t="shared" si="20"/>
        <v>26</v>
      </c>
      <c r="K50" s="2662">
        <f t="shared" si="20"/>
        <v>22</v>
      </c>
      <c r="L50" s="2662">
        <f t="shared" si="20"/>
        <v>48</v>
      </c>
      <c r="M50" s="2662">
        <f t="shared" ref="M50:M55" si="21">SUM(J50,G50,D50)</f>
        <v>107</v>
      </c>
      <c r="N50" s="2662">
        <f t="shared" ref="N50:N57" si="22">SUM(K50,H50,E50)</f>
        <v>86</v>
      </c>
      <c r="O50" s="2662">
        <f t="shared" ref="O50:O57" si="23">SUM(L50,I50,F50)</f>
        <v>193</v>
      </c>
      <c r="P50" s="3075" t="s">
        <v>130</v>
      </c>
      <c r="Q50" s="3075"/>
      <c r="R50" s="3075"/>
    </row>
    <row r="51" spans="1:18" s="311" customFormat="1" ht="21" customHeight="1" x14ac:dyDescent="0.25">
      <c r="A51" s="3456" t="s">
        <v>334</v>
      </c>
      <c r="B51" s="406" t="s">
        <v>311</v>
      </c>
      <c r="C51" s="1450" t="s">
        <v>311</v>
      </c>
      <c r="D51" s="2662">
        <f>SUM(D46:D50)</f>
        <v>0</v>
      </c>
      <c r="E51" s="2662">
        <f t="shared" ref="E51" si="24">SUM(E46:E50)</f>
        <v>0</v>
      </c>
      <c r="F51" s="2662">
        <v>0</v>
      </c>
      <c r="G51" s="2662">
        <v>10</v>
      </c>
      <c r="H51" s="2662">
        <v>17</v>
      </c>
      <c r="I51" s="2662">
        <v>27</v>
      </c>
      <c r="J51" s="2662">
        <v>0</v>
      </c>
      <c r="K51" s="2662">
        <v>0</v>
      </c>
      <c r="L51" s="2662">
        <v>0</v>
      </c>
      <c r="M51" s="2662">
        <f t="shared" si="21"/>
        <v>10</v>
      </c>
      <c r="N51" s="2662">
        <f t="shared" si="22"/>
        <v>17</v>
      </c>
      <c r="O51" s="2662">
        <f t="shared" si="23"/>
        <v>27</v>
      </c>
      <c r="P51" s="2160" t="s">
        <v>312</v>
      </c>
      <c r="Q51" s="1449" t="s">
        <v>312</v>
      </c>
      <c r="R51" s="3078" t="s">
        <v>434</v>
      </c>
    </row>
    <row r="52" spans="1:18" s="311" customFormat="1" ht="29.25" customHeight="1" x14ac:dyDescent="0.25">
      <c r="A52" s="3170"/>
      <c r="B52" s="3456" t="s">
        <v>1306</v>
      </c>
      <c r="C52" s="2154" t="s">
        <v>2106</v>
      </c>
      <c r="D52" s="2662">
        <v>5</v>
      </c>
      <c r="E52" s="2662">
        <v>7</v>
      </c>
      <c r="F52" s="2662">
        <v>12</v>
      </c>
      <c r="G52" s="2662">
        <v>0</v>
      </c>
      <c r="H52" s="2662">
        <v>0</v>
      </c>
      <c r="I52" s="2662">
        <v>0</v>
      </c>
      <c r="J52" s="2662">
        <v>0</v>
      </c>
      <c r="K52" s="2662">
        <v>0</v>
      </c>
      <c r="L52" s="2662">
        <v>0</v>
      </c>
      <c r="M52" s="2662">
        <f t="shared" ref="M52" si="25">SUM(J52,G52,D52)</f>
        <v>5</v>
      </c>
      <c r="N52" s="2662">
        <f t="shared" ref="N52" si="26">SUM(K52,H52,E52)</f>
        <v>7</v>
      </c>
      <c r="O52" s="2662">
        <f t="shared" ref="O52" si="27">SUM(L52,I52,F52)</f>
        <v>12</v>
      </c>
      <c r="P52" s="2304" t="s">
        <v>627</v>
      </c>
      <c r="Q52" s="3487" t="s">
        <v>413</v>
      </c>
      <c r="R52" s="3074"/>
    </row>
    <row r="53" spans="1:18" s="311" customFormat="1" ht="29.25" customHeight="1" x14ac:dyDescent="0.25">
      <c r="A53" s="3170"/>
      <c r="B53" s="3457"/>
      <c r="C53" s="2159" t="s">
        <v>339</v>
      </c>
      <c r="D53" s="2662">
        <v>0</v>
      </c>
      <c r="E53" s="2662">
        <v>0</v>
      </c>
      <c r="F53" s="2662">
        <v>0</v>
      </c>
      <c r="G53" s="2662">
        <v>6</v>
      </c>
      <c r="H53" s="2662">
        <v>10</v>
      </c>
      <c r="I53" s="2662">
        <v>16</v>
      </c>
      <c r="J53" s="2662">
        <v>0</v>
      </c>
      <c r="K53" s="2662">
        <v>0</v>
      </c>
      <c r="L53" s="2662">
        <v>0</v>
      </c>
      <c r="M53" s="2662">
        <f t="shared" ref="M53:O54" si="28">SUM(J53,G53,D53)</f>
        <v>6</v>
      </c>
      <c r="N53" s="2662">
        <f t="shared" si="28"/>
        <v>10</v>
      </c>
      <c r="O53" s="2662">
        <f t="shared" si="28"/>
        <v>16</v>
      </c>
      <c r="P53" s="789" t="s">
        <v>627</v>
      </c>
      <c r="Q53" s="3488"/>
      <c r="R53" s="3074"/>
    </row>
    <row r="54" spans="1:18" s="311" customFormat="1" ht="21" customHeight="1" x14ac:dyDescent="0.25">
      <c r="A54" s="3170"/>
      <c r="B54" s="3455" t="s">
        <v>46</v>
      </c>
      <c r="C54" s="3455"/>
      <c r="D54" s="2662">
        <f>SUM(D52:D53)</f>
        <v>5</v>
      </c>
      <c r="E54" s="2662">
        <f t="shared" ref="E54:L54" si="29">SUM(E52:E53)</f>
        <v>7</v>
      </c>
      <c r="F54" s="2662">
        <f t="shared" si="29"/>
        <v>12</v>
      </c>
      <c r="G54" s="2662">
        <f t="shared" si="29"/>
        <v>6</v>
      </c>
      <c r="H54" s="2662">
        <f t="shared" si="29"/>
        <v>10</v>
      </c>
      <c r="I54" s="2662">
        <f t="shared" si="29"/>
        <v>16</v>
      </c>
      <c r="J54" s="2662">
        <f t="shared" si="29"/>
        <v>0</v>
      </c>
      <c r="K54" s="2662">
        <f t="shared" si="29"/>
        <v>0</v>
      </c>
      <c r="L54" s="2662">
        <f t="shared" si="29"/>
        <v>0</v>
      </c>
      <c r="M54" s="2662">
        <f t="shared" si="28"/>
        <v>11</v>
      </c>
      <c r="N54" s="2662">
        <f t="shared" si="28"/>
        <v>17</v>
      </c>
      <c r="O54" s="2662">
        <f t="shared" si="28"/>
        <v>28</v>
      </c>
      <c r="P54" s="3075" t="s">
        <v>133</v>
      </c>
      <c r="Q54" s="3075"/>
      <c r="R54" s="3074"/>
    </row>
    <row r="55" spans="1:18" s="311" customFormat="1" ht="21" customHeight="1" x14ac:dyDescent="0.25">
      <c r="A55" s="3457"/>
      <c r="B55" s="1235" t="s">
        <v>342</v>
      </c>
      <c r="C55" s="1235" t="s">
        <v>1778</v>
      </c>
      <c r="D55" s="2662">
        <v>0</v>
      </c>
      <c r="E55" s="2662">
        <v>0</v>
      </c>
      <c r="F55" s="2662">
        <v>0</v>
      </c>
      <c r="G55" s="2662">
        <v>4</v>
      </c>
      <c r="H55" s="2662">
        <v>6</v>
      </c>
      <c r="I55" s="2662">
        <v>10</v>
      </c>
      <c r="J55" s="2662">
        <v>0</v>
      </c>
      <c r="K55" s="2662">
        <v>0</v>
      </c>
      <c r="L55" s="2662">
        <v>0</v>
      </c>
      <c r="M55" s="2662">
        <f t="shared" si="21"/>
        <v>4</v>
      </c>
      <c r="N55" s="2662">
        <f t="shared" si="22"/>
        <v>6</v>
      </c>
      <c r="O55" s="2662">
        <f t="shared" si="23"/>
        <v>10</v>
      </c>
      <c r="P55" s="789" t="s">
        <v>1969</v>
      </c>
      <c r="Q55" s="1228" t="s">
        <v>1823</v>
      </c>
      <c r="R55" s="3079"/>
    </row>
    <row r="56" spans="1:18" s="311" customFormat="1" ht="18.75" customHeight="1" x14ac:dyDescent="0.25">
      <c r="A56" s="3455" t="s">
        <v>92</v>
      </c>
      <c r="B56" s="3455"/>
      <c r="C56" s="3455"/>
      <c r="D56" s="2664">
        <f>SUM(D55,D54,D51)</f>
        <v>5</v>
      </c>
      <c r="E56" s="2664">
        <f t="shared" ref="E56:O56" si="30">SUM(E55,E54,E51)</f>
        <v>7</v>
      </c>
      <c r="F56" s="2664">
        <f t="shared" si="30"/>
        <v>12</v>
      </c>
      <c r="G56" s="2664">
        <f t="shared" si="30"/>
        <v>20</v>
      </c>
      <c r="H56" s="2664">
        <f t="shared" si="30"/>
        <v>33</v>
      </c>
      <c r="I56" s="2664">
        <f t="shared" si="30"/>
        <v>53</v>
      </c>
      <c r="J56" s="2664">
        <f t="shared" si="30"/>
        <v>0</v>
      </c>
      <c r="K56" s="2664">
        <f t="shared" si="30"/>
        <v>0</v>
      </c>
      <c r="L56" s="2664">
        <f t="shared" si="30"/>
        <v>0</v>
      </c>
      <c r="M56" s="2664">
        <f t="shared" si="30"/>
        <v>25</v>
      </c>
      <c r="N56" s="2664">
        <f t="shared" si="30"/>
        <v>40</v>
      </c>
      <c r="O56" s="2664">
        <f t="shared" si="30"/>
        <v>65</v>
      </c>
      <c r="P56" s="3139" t="s">
        <v>130</v>
      </c>
      <c r="Q56" s="3139"/>
      <c r="R56" s="3139"/>
    </row>
    <row r="57" spans="1:18" s="311" customFormat="1" ht="18.75" customHeight="1" x14ac:dyDescent="0.25">
      <c r="A57" s="3456" t="s">
        <v>37</v>
      </c>
      <c r="B57" s="1258" t="s">
        <v>219</v>
      </c>
      <c r="C57" s="458"/>
      <c r="D57" s="2664">
        <v>0</v>
      </c>
      <c r="E57" s="2664">
        <v>0</v>
      </c>
      <c r="F57" s="2662">
        <v>0</v>
      </c>
      <c r="G57" s="2662">
        <v>27</v>
      </c>
      <c r="H57" s="2662">
        <v>35</v>
      </c>
      <c r="I57" s="2662">
        <v>62</v>
      </c>
      <c r="J57" s="2662">
        <v>24</v>
      </c>
      <c r="K57" s="2662">
        <v>41</v>
      </c>
      <c r="L57" s="2662">
        <v>65</v>
      </c>
      <c r="M57" s="2662">
        <f>SUM(J57,G57,D57)</f>
        <v>51</v>
      </c>
      <c r="N57" s="2662">
        <f t="shared" si="22"/>
        <v>76</v>
      </c>
      <c r="O57" s="2662">
        <f t="shared" si="23"/>
        <v>127</v>
      </c>
      <c r="P57" s="459"/>
      <c r="Q57" s="789" t="s">
        <v>137</v>
      </c>
      <c r="R57" s="3078" t="s">
        <v>125</v>
      </c>
    </row>
    <row r="58" spans="1:18" s="311" customFormat="1" ht="18.75" customHeight="1" x14ac:dyDescent="0.25">
      <c r="A58" s="3170"/>
      <c r="B58" s="1258" t="s">
        <v>60</v>
      </c>
      <c r="C58" s="458"/>
      <c r="D58" s="2664">
        <v>0</v>
      </c>
      <c r="E58" s="2664">
        <v>0</v>
      </c>
      <c r="F58" s="2662">
        <v>0</v>
      </c>
      <c r="G58" s="2662">
        <v>32</v>
      </c>
      <c r="H58" s="2662">
        <v>21</v>
      </c>
      <c r="I58" s="2662">
        <v>53</v>
      </c>
      <c r="J58" s="2662">
        <v>29</v>
      </c>
      <c r="K58" s="2662">
        <v>19</v>
      </c>
      <c r="L58" s="2662">
        <v>48</v>
      </c>
      <c r="M58" s="2662">
        <f t="shared" ref="M58:M61" si="31">SUM(J58,G58,D58)</f>
        <v>61</v>
      </c>
      <c r="N58" s="2662">
        <f t="shared" ref="N58:N61" si="32">SUM(K58,H58,E58)</f>
        <v>40</v>
      </c>
      <c r="O58" s="2662">
        <f t="shared" ref="O58:O61" si="33">SUM(L58,I58,F58)</f>
        <v>101</v>
      </c>
      <c r="P58" s="459"/>
      <c r="Q58" s="789" t="s">
        <v>138</v>
      </c>
      <c r="R58" s="3074"/>
    </row>
    <row r="59" spans="1:18" s="311" customFormat="1" ht="18" customHeight="1" x14ac:dyDescent="0.25">
      <c r="A59" s="3170"/>
      <c r="B59" s="1258" t="s">
        <v>61</v>
      </c>
      <c r="C59" s="458"/>
      <c r="D59" s="2664">
        <v>0</v>
      </c>
      <c r="E59" s="2664">
        <v>0</v>
      </c>
      <c r="F59" s="2662">
        <v>0</v>
      </c>
      <c r="G59" s="2662">
        <v>17</v>
      </c>
      <c r="H59" s="2662">
        <v>13</v>
      </c>
      <c r="I59" s="2662">
        <v>30</v>
      </c>
      <c r="J59" s="2662">
        <v>0</v>
      </c>
      <c r="K59" s="2662">
        <v>0</v>
      </c>
      <c r="L59" s="2662">
        <v>0</v>
      </c>
      <c r="M59" s="2662">
        <f t="shared" si="31"/>
        <v>17</v>
      </c>
      <c r="N59" s="2662">
        <f t="shared" si="32"/>
        <v>13</v>
      </c>
      <c r="O59" s="2662">
        <f t="shared" si="33"/>
        <v>30</v>
      </c>
      <c r="P59" s="459"/>
      <c r="Q59" s="789" t="s">
        <v>139</v>
      </c>
      <c r="R59" s="3074"/>
    </row>
    <row r="60" spans="1:18" s="311" customFormat="1" ht="17.25" customHeight="1" x14ac:dyDescent="0.25">
      <c r="A60" s="3457"/>
      <c r="B60" s="1235" t="s">
        <v>641</v>
      </c>
      <c r="C60" s="458"/>
      <c r="D60" s="2664">
        <v>0</v>
      </c>
      <c r="E60" s="2664">
        <v>0</v>
      </c>
      <c r="F60" s="2662">
        <v>0</v>
      </c>
      <c r="G60" s="2662">
        <v>12</v>
      </c>
      <c r="H60" s="2662">
        <v>20</v>
      </c>
      <c r="I60" s="2662">
        <v>32</v>
      </c>
      <c r="J60" s="2662">
        <v>0</v>
      </c>
      <c r="K60" s="2662">
        <v>0</v>
      </c>
      <c r="L60" s="2662">
        <v>0</v>
      </c>
      <c r="M60" s="2662">
        <f t="shared" si="31"/>
        <v>12</v>
      </c>
      <c r="N60" s="2662">
        <f t="shared" si="32"/>
        <v>20</v>
      </c>
      <c r="O60" s="2662">
        <f t="shared" si="33"/>
        <v>32</v>
      </c>
      <c r="P60" s="937"/>
      <c r="Q60" s="789" t="s">
        <v>642</v>
      </c>
      <c r="R60" s="3079"/>
    </row>
    <row r="61" spans="1:18" s="311" customFormat="1" ht="33" customHeight="1" x14ac:dyDescent="0.25">
      <c r="A61" s="2111"/>
      <c r="B61" s="2112" t="s">
        <v>264</v>
      </c>
      <c r="C61" s="458"/>
      <c r="D61" s="2664">
        <v>0</v>
      </c>
      <c r="E61" s="2664">
        <v>0</v>
      </c>
      <c r="F61" s="2662">
        <v>0</v>
      </c>
      <c r="G61" s="2662">
        <v>5</v>
      </c>
      <c r="H61" s="2662">
        <v>8</v>
      </c>
      <c r="I61" s="2662">
        <v>13</v>
      </c>
      <c r="J61" s="2662">
        <v>0</v>
      </c>
      <c r="K61" s="2662">
        <v>0</v>
      </c>
      <c r="L61" s="2662">
        <v>0</v>
      </c>
      <c r="M61" s="2662">
        <f t="shared" si="31"/>
        <v>5</v>
      </c>
      <c r="N61" s="2662">
        <f t="shared" si="32"/>
        <v>8</v>
      </c>
      <c r="O61" s="2662">
        <f t="shared" si="33"/>
        <v>13</v>
      </c>
      <c r="P61" s="2107"/>
      <c r="Q61" s="789" t="s">
        <v>2609</v>
      </c>
      <c r="R61" s="2103"/>
    </row>
    <row r="62" spans="1:18" s="311" customFormat="1" ht="17.25" customHeight="1" x14ac:dyDescent="0.25">
      <c r="A62" s="3455" t="s">
        <v>92</v>
      </c>
      <c r="B62" s="3455"/>
      <c r="C62" s="3455"/>
      <c r="D62" s="2664">
        <f>SUM(D57:D61)</f>
        <v>0</v>
      </c>
      <c r="E62" s="2664">
        <f t="shared" ref="E62:O62" si="34">SUM(E57:E61)</f>
        <v>0</v>
      </c>
      <c r="F62" s="2664">
        <f t="shared" si="34"/>
        <v>0</v>
      </c>
      <c r="G62" s="2664">
        <f t="shared" si="34"/>
        <v>93</v>
      </c>
      <c r="H62" s="2664">
        <f t="shared" si="34"/>
        <v>97</v>
      </c>
      <c r="I62" s="2664">
        <f t="shared" si="34"/>
        <v>190</v>
      </c>
      <c r="J62" s="2664">
        <f t="shared" si="34"/>
        <v>53</v>
      </c>
      <c r="K62" s="2664">
        <f t="shared" si="34"/>
        <v>60</v>
      </c>
      <c r="L62" s="2664">
        <f t="shared" si="34"/>
        <v>113</v>
      </c>
      <c r="M62" s="2664">
        <f t="shared" si="34"/>
        <v>146</v>
      </c>
      <c r="N62" s="2664">
        <f t="shared" si="34"/>
        <v>157</v>
      </c>
      <c r="O62" s="2664">
        <f t="shared" si="34"/>
        <v>303</v>
      </c>
      <c r="P62" s="3075" t="s">
        <v>130</v>
      </c>
      <c r="Q62" s="3075"/>
      <c r="R62" s="3075"/>
    </row>
    <row r="63" spans="1:18" s="312" customFormat="1" ht="18" customHeight="1" x14ac:dyDescent="0.25">
      <c r="A63" s="3483" t="s">
        <v>2020</v>
      </c>
      <c r="B63" s="463" t="s">
        <v>1187</v>
      </c>
      <c r="C63" s="464"/>
      <c r="D63" s="2662">
        <v>6</v>
      </c>
      <c r="E63" s="2662">
        <v>8</v>
      </c>
      <c r="F63" s="2662">
        <v>14</v>
      </c>
      <c r="G63" s="2662">
        <v>35</v>
      </c>
      <c r="H63" s="2662">
        <v>14</v>
      </c>
      <c r="I63" s="2662">
        <v>49</v>
      </c>
      <c r="J63" s="2662">
        <v>0</v>
      </c>
      <c r="K63" s="2662">
        <v>0</v>
      </c>
      <c r="L63" s="2662">
        <v>0</v>
      </c>
      <c r="M63" s="2662">
        <f t="shared" ref="M63:O64" si="35">SUM(J63,G63,D63)</f>
        <v>41</v>
      </c>
      <c r="N63" s="2662">
        <f t="shared" si="35"/>
        <v>22</v>
      </c>
      <c r="O63" s="2662">
        <f t="shared" si="35"/>
        <v>63</v>
      </c>
      <c r="P63" s="465"/>
      <c r="Q63" s="465" t="s">
        <v>140</v>
      </c>
      <c r="R63" s="3127" t="s">
        <v>1167</v>
      </c>
    </row>
    <row r="64" spans="1:18" s="312" customFormat="1" ht="17.25" customHeight="1" x14ac:dyDescent="0.25">
      <c r="A64" s="3484"/>
      <c r="B64" s="406" t="s">
        <v>346</v>
      </c>
      <c r="C64" s="458"/>
      <c r="D64" s="2662">
        <v>4</v>
      </c>
      <c r="E64" s="2662">
        <v>2</v>
      </c>
      <c r="F64" s="2662">
        <v>6</v>
      </c>
      <c r="G64" s="2662">
        <v>17</v>
      </c>
      <c r="H64" s="2662">
        <v>42</v>
      </c>
      <c r="I64" s="2662">
        <v>59</v>
      </c>
      <c r="J64" s="2662">
        <v>10</v>
      </c>
      <c r="K64" s="2662">
        <v>5</v>
      </c>
      <c r="L64" s="2662">
        <v>15</v>
      </c>
      <c r="M64" s="2662">
        <f t="shared" si="35"/>
        <v>31</v>
      </c>
      <c r="N64" s="2662">
        <f t="shared" si="35"/>
        <v>49</v>
      </c>
      <c r="O64" s="2662">
        <f t="shared" si="35"/>
        <v>80</v>
      </c>
      <c r="P64" s="466"/>
      <c r="Q64" s="106" t="s">
        <v>958</v>
      </c>
      <c r="R64" s="3139"/>
    </row>
    <row r="65" spans="1:18" s="312" customFormat="1" ht="16.5" customHeight="1" thickBot="1" x14ac:dyDescent="0.3">
      <c r="A65" s="3465" t="s">
        <v>92</v>
      </c>
      <c r="B65" s="3465"/>
      <c r="C65" s="3465"/>
      <c r="D65" s="2663">
        <f>SUM(D63:D64)</f>
        <v>10</v>
      </c>
      <c r="E65" s="2663">
        <f t="shared" ref="E65:O65" si="36">SUM(E63:E64)</f>
        <v>10</v>
      </c>
      <c r="F65" s="2663">
        <f t="shared" si="36"/>
        <v>20</v>
      </c>
      <c r="G65" s="2663">
        <f t="shared" si="36"/>
        <v>52</v>
      </c>
      <c r="H65" s="2663">
        <f t="shared" si="36"/>
        <v>56</v>
      </c>
      <c r="I65" s="2663">
        <f t="shared" si="36"/>
        <v>108</v>
      </c>
      <c r="J65" s="2663">
        <f t="shared" si="36"/>
        <v>10</v>
      </c>
      <c r="K65" s="2663">
        <f t="shared" si="36"/>
        <v>5</v>
      </c>
      <c r="L65" s="2663">
        <f t="shared" si="36"/>
        <v>15</v>
      </c>
      <c r="M65" s="2663">
        <f t="shared" si="36"/>
        <v>72</v>
      </c>
      <c r="N65" s="2663">
        <f t="shared" si="36"/>
        <v>71</v>
      </c>
      <c r="O65" s="2663">
        <f t="shared" si="36"/>
        <v>143</v>
      </c>
      <c r="P65" s="3093" t="s">
        <v>130</v>
      </c>
      <c r="Q65" s="3093"/>
      <c r="R65" s="3093"/>
    </row>
    <row r="66" spans="1:18" s="312" customFormat="1" ht="21" customHeight="1" x14ac:dyDescent="0.25">
      <c r="A66" s="2109"/>
      <c r="B66" s="2109"/>
      <c r="C66" s="2109"/>
      <c r="D66" s="1268"/>
      <c r="E66" s="1268"/>
      <c r="F66" s="1268"/>
      <c r="G66" s="1268"/>
      <c r="H66" s="1268"/>
      <c r="I66" s="1268"/>
      <c r="J66" s="1268"/>
      <c r="K66" s="1268"/>
      <c r="L66" s="1268"/>
      <c r="M66" s="1268"/>
      <c r="N66" s="1268"/>
      <c r="O66" s="1268"/>
      <c r="P66" s="2102"/>
      <c r="Q66" s="2102"/>
      <c r="R66" s="2102"/>
    </row>
    <row r="67" spans="1:18" s="312" customFormat="1" ht="21" customHeight="1" x14ac:dyDescent="0.25">
      <c r="A67" s="2109"/>
      <c r="B67" s="2109"/>
      <c r="C67" s="2109"/>
      <c r="D67" s="1268"/>
      <c r="E67" s="1268"/>
      <c r="F67" s="1268"/>
      <c r="G67" s="1268"/>
      <c r="H67" s="1268"/>
      <c r="I67" s="1268"/>
      <c r="J67" s="1268"/>
      <c r="K67" s="1268"/>
      <c r="L67" s="1268"/>
      <c r="M67" s="1268"/>
      <c r="N67" s="1268"/>
      <c r="O67" s="1268"/>
      <c r="P67" s="2102"/>
      <c r="Q67" s="2102"/>
      <c r="R67" s="2102"/>
    </row>
    <row r="68" spans="1:18" s="311" customFormat="1" ht="31.5" customHeight="1" thickBot="1" x14ac:dyDescent="0.3">
      <c r="A68" s="453" t="s">
        <v>2753</v>
      </c>
      <c r="B68" s="1804"/>
      <c r="C68" s="1804"/>
      <c r="D68" s="462"/>
      <c r="E68" s="462"/>
      <c r="F68" s="462"/>
      <c r="G68" s="462"/>
      <c r="H68" s="462"/>
      <c r="I68" s="462"/>
      <c r="J68" s="462"/>
      <c r="K68" s="462"/>
      <c r="L68" s="462"/>
      <c r="M68" s="462"/>
      <c r="N68" s="462"/>
      <c r="O68" s="462"/>
      <c r="P68" s="3168" t="s">
        <v>2754</v>
      </c>
      <c r="Q68" s="3168"/>
      <c r="R68" s="3168"/>
    </row>
    <row r="69" spans="1:18" s="312" customFormat="1" ht="21" customHeight="1" thickTop="1" x14ac:dyDescent="0.25">
      <c r="A69" s="3447" t="s">
        <v>44</v>
      </c>
      <c r="B69" s="3169" t="s">
        <v>467</v>
      </c>
      <c r="C69" s="3169" t="s">
        <v>45</v>
      </c>
      <c r="D69" s="3169" t="s">
        <v>33</v>
      </c>
      <c r="E69" s="3169"/>
      <c r="F69" s="3169"/>
      <c r="G69" s="3169" t="s">
        <v>1</v>
      </c>
      <c r="H69" s="3169"/>
      <c r="I69" s="3169"/>
      <c r="J69" s="3169" t="s">
        <v>2</v>
      </c>
      <c r="K69" s="3169"/>
      <c r="L69" s="3169"/>
      <c r="M69" s="3194" t="s">
        <v>31</v>
      </c>
      <c r="N69" s="3194"/>
      <c r="O69" s="3194"/>
      <c r="P69" s="3084" t="s">
        <v>99</v>
      </c>
      <c r="Q69" s="3084" t="s">
        <v>126</v>
      </c>
      <c r="R69" s="3112" t="s">
        <v>253</v>
      </c>
    </row>
    <row r="70" spans="1:18" s="312" customFormat="1" ht="19.5" customHeight="1" x14ac:dyDescent="0.25">
      <c r="A70" s="3448"/>
      <c r="B70" s="3170"/>
      <c r="C70" s="3170"/>
      <c r="D70" s="3171" t="s">
        <v>94</v>
      </c>
      <c r="E70" s="3171"/>
      <c r="F70" s="3171"/>
      <c r="G70" s="3171" t="s">
        <v>95</v>
      </c>
      <c r="H70" s="3171"/>
      <c r="I70" s="3171"/>
      <c r="J70" s="3171" t="s">
        <v>96</v>
      </c>
      <c r="K70" s="3171"/>
      <c r="L70" s="3171"/>
      <c r="M70" s="2827" t="s">
        <v>116</v>
      </c>
      <c r="N70" s="2827"/>
      <c r="O70" s="2827"/>
      <c r="P70" s="3085"/>
      <c r="Q70" s="3085"/>
      <c r="R70" s="3113"/>
    </row>
    <row r="71" spans="1:18" s="312" customFormat="1" ht="19.5" customHeight="1" x14ac:dyDescent="0.25">
      <c r="A71" s="3448"/>
      <c r="B71" s="3170"/>
      <c r="C71" s="3170"/>
      <c r="D71" s="2559" t="s">
        <v>204</v>
      </c>
      <c r="E71" s="2559" t="s">
        <v>2833</v>
      </c>
      <c r="F71" s="2559" t="s">
        <v>26</v>
      </c>
      <c r="G71" s="2559" t="s">
        <v>204</v>
      </c>
      <c r="H71" s="2559" t="s">
        <v>2833</v>
      </c>
      <c r="I71" s="2559" t="s">
        <v>26</v>
      </c>
      <c r="J71" s="2559" t="s">
        <v>204</v>
      </c>
      <c r="K71" s="2559" t="s">
        <v>2833</v>
      </c>
      <c r="L71" s="2559" t="s">
        <v>26</v>
      </c>
      <c r="M71" s="2559" t="s">
        <v>204</v>
      </c>
      <c r="N71" s="2559" t="s">
        <v>2833</v>
      </c>
      <c r="O71" s="2559" t="s">
        <v>26</v>
      </c>
      <c r="P71" s="3085"/>
      <c r="Q71" s="3085"/>
      <c r="R71" s="3113"/>
    </row>
    <row r="72" spans="1:18" s="312" customFormat="1" ht="24.95" customHeight="1" thickBot="1" x14ac:dyDescent="0.3">
      <c r="A72" s="3449"/>
      <c r="B72" s="3454"/>
      <c r="C72" s="3454"/>
      <c r="D72" s="298" t="s">
        <v>181</v>
      </c>
      <c r="E72" s="298" t="s">
        <v>182</v>
      </c>
      <c r="F72" s="298" t="s">
        <v>183</v>
      </c>
      <c r="G72" s="298" t="s">
        <v>181</v>
      </c>
      <c r="H72" s="298" t="s">
        <v>182</v>
      </c>
      <c r="I72" s="298" t="s">
        <v>183</v>
      </c>
      <c r="J72" s="298" t="s">
        <v>181</v>
      </c>
      <c r="K72" s="298" t="s">
        <v>182</v>
      </c>
      <c r="L72" s="298" t="s">
        <v>183</v>
      </c>
      <c r="M72" s="298" t="s">
        <v>181</v>
      </c>
      <c r="N72" s="298" t="s">
        <v>182</v>
      </c>
      <c r="O72" s="298" t="s">
        <v>183</v>
      </c>
      <c r="P72" s="3088"/>
      <c r="Q72" s="3088"/>
      <c r="R72" s="3114"/>
    </row>
    <row r="73" spans="1:18" s="312" customFormat="1" ht="28.5" customHeight="1" x14ac:dyDescent="0.25">
      <c r="A73" s="3477" t="s">
        <v>38</v>
      </c>
      <c r="B73" s="3455" t="s">
        <v>68</v>
      </c>
      <c r="C73" s="1264" t="s">
        <v>68</v>
      </c>
      <c r="D73" s="2662">
        <v>0</v>
      </c>
      <c r="E73" s="2662">
        <v>0</v>
      </c>
      <c r="F73" s="2662">
        <v>0</v>
      </c>
      <c r="G73" s="2662">
        <v>33</v>
      </c>
      <c r="H73" s="2662">
        <v>9</v>
      </c>
      <c r="I73" s="2662">
        <v>42</v>
      </c>
      <c r="J73" s="2662">
        <v>19</v>
      </c>
      <c r="K73" s="2662">
        <v>5</v>
      </c>
      <c r="L73" s="2662">
        <v>24</v>
      </c>
      <c r="M73" s="2662">
        <f t="shared" ref="M73:O73" si="37">SUM(J73,G73,D73)</f>
        <v>52</v>
      </c>
      <c r="N73" s="2662">
        <f t="shared" si="37"/>
        <v>14</v>
      </c>
      <c r="O73" s="2662">
        <f t="shared" si="37"/>
        <v>66</v>
      </c>
      <c r="P73" s="1265" t="s">
        <v>162</v>
      </c>
      <c r="Q73" s="3063" t="s">
        <v>162</v>
      </c>
      <c r="R73" s="3125" t="s">
        <v>160</v>
      </c>
    </row>
    <row r="74" spans="1:18" s="312" customFormat="1" ht="28.5" customHeight="1" x14ac:dyDescent="0.25">
      <c r="A74" s="3482"/>
      <c r="B74" s="3455"/>
      <c r="C74" s="1264" t="s">
        <v>1795</v>
      </c>
      <c r="D74" s="2662">
        <v>0</v>
      </c>
      <c r="E74" s="2662">
        <v>0</v>
      </c>
      <c r="F74" s="2662">
        <v>0</v>
      </c>
      <c r="G74" s="2662">
        <v>5</v>
      </c>
      <c r="H74" s="2662">
        <v>0</v>
      </c>
      <c r="I74" s="2662">
        <v>5</v>
      </c>
      <c r="J74" s="2662">
        <v>0</v>
      </c>
      <c r="K74" s="2662">
        <v>0</v>
      </c>
      <c r="L74" s="2662">
        <v>0</v>
      </c>
      <c r="M74" s="2662">
        <f t="shared" ref="M74:M78" si="38">SUM(J74,G74,D74)</f>
        <v>5</v>
      </c>
      <c r="N74" s="2662">
        <f t="shared" ref="N74:N78" si="39">SUM(K74,H74,E74)</f>
        <v>0</v>
      </c>
      <c r="O74" s="2662">
        <f t="shared" ref="O74:O78" si="40">SUM(L74,I74,F74)</f>
        <v>5</v>
      </c>
      <c r="P74" s="2304" t="s">
        <v>2558</v>
      </c>
      <c r="Q74" s="3063"/>
      <c r="R74" s="3090"/>
    </row>
    <row r="75" spans="1:18" s="312" customFormat="1" ht="28.5" customHeight="1" x14ac:dyDescent="0.25">
      <c r="A75" s="3482"/>
      <c r="B75" s="3455"/>
      <c r="C75" s="1264" t="s">
        <v>2461</v>
      </c>
      <c r="D75" s="2662">
        <v>9</v>
      </c>
      <c r="E75" s="2662">
        <v>0</v>
      </c>
      <c r="F75" s="2662">
        <v>9</v>
      </c>
      <c r="G75" s="2662">
        <v>0</v>
      </c>
      <c r="H75" s="2662">
        <v>0</v>
      </c>
      <c r="I75" s="2662">
        <v>0</v>
      </c>
      <c r="J75" s="2662">
        <v>0</v>
      </c>
      <c r="K75" s="2662">
        <v>0</v>
      </c>
      <c r="L75" s="2662">
        <v>0</v>
      </c>
      <c r="M75" s="2662">
        <f t="shared" si="38"/>
        <v>9</v>
      </c>
      <c r="N75" s="2662">
        <f t="shared" si="39"/>
        <v>0</v>
      </c>
      <c r="O75" s="2662">
        <f t="shared" si="40"/>
        <v>9</v>
      </c>
      <c r="P75" s="2304" t="s">
        <v>2610</v>
      </c>
      <c r="Q75" s="3063"/>
      <c r="R75" s="3090"/>
    </row>
    <row r="76" spans="1:18" s="312" customFormat="1" ht="27.75" customHeight="1" x14ac:dyDescent="0.25">
      <c r="A76" s="3482"/>
      <c r="B76" s="3455"/>
      <c r="C76" s="1264" t="s">
        <v>1190</v>
      </c>
      <c r="D76" s="2662">
        <v>7</v>
      </c>
      <c r="E76" s="2662">
        <v>4</v>
      </c>
      <c r="F76" s="2662">
        <v>11</v>
      </c>
      <c r="G76" s="2662">
        <v>6</v>
      </c>
      <c r="H76" s="2662">
        <v>1</v>
      </c>
      <c r="I76" s="2662">
        <v>7</v>
      </c>
      <c r="J76" s="2662">
        <v>0</v>
      </c>
      <c r="K76" s="2662">
        <v>0</v>
      </c>
      <c r="L76" s="2662">
        <v>0</v>
      </c>
      <c r="M76" s="2662">
        <f t="shared" si="38"/>
        <v>13</v>
      </c>
      <c r="N76" s="2662">
        <f t="shared" si="39"/>
        <v>5</v>
      </c>
      <c r="O76" s="2662">
        <f t="shared" si="40"/>
        <v>18</v>
      </c>
      <c r="P76" s="1265" t="s">
        <v>1191</v>
      </c>
      <c r="Q76" s="3063"/>
      <c r="R76" s="3090"/>
    </row>
    <row r="77" spans="1:18" s="312" customFormat="1" ht="18.75" customHeight="1" x14ac:dyDescent="0.25">
      <c r="A77" s="3482"/>
      <c r="B77" s="3455"/>
      <c r="C77" s="1264" t="s">
        <v>1192</v>
      </c>
      <c r="D77" s="2662">
        <v>29</v>
      </c>
      <c r="E77" s="2662">
        <v>4</v>
      </c>
      <c r="F77" s="2662">
        <v>33</v>
      </c>
      <c r="G77" s="2662">
        <v>23</v>
      </c>
      <c r="H77" s="2662">
        <v>2</v>
      </c>
      <c r="I77" s="2662">
        <v>25</v>
      </c>
      <c r="J77" s="2662">
        <v>0</v>
      </c>
      <c r="K77" s="2662">
        <v>0</v>
      </c>
      <c r="L77" s="2662">
        <v>0</v>
      </c>
      <c r="M77" s="2662">
        <f t="shared" si="38"/>
        <v>52</v>
      </c>
      <c r="N77" s="2662">
        <f t="shared" si="39"/>
        <v>6</v>
      </c>
      <c r="O77" s="2662">
        <f t="shared" si="40"/>
        <v>58</v>
      </c>
      <c r="P77" s="1265" t="s">
        <v>348</v>
      </c>
      <c r="Q77" s="3063"/>
      <c r="R77" s="3090"/>
    </row>
    <row r="78" spans="1:18" s="312" customFormat="1" ht="18.75" customHeight="1" x14ac:dyDescent="0.25">
      <c r="A78" s="3482"/>
      <c r="B78" s="3455"/>
      <c r="C78" s="1264" t="s">
        <v>704</v>
      </c>
      <c r="D78" s="2662">
        <v>37</v>
      </c>
      <c r="E78" s="2662">
        <v>3</v>
      </c>
      <c r="F78" s="2662">
        <v>40</v>
      </c>
      <c r="G78" s="2662">
        <v>0</v>
      </c>
      <c r="H78" s="2662">
        <v>0</v>
      </c>
      <c r="I78" s="2662">
        <v>0</v>
      </c>
      <c r="J78" s="2662">
        <v>0</v>
      </c>
      <c r="K78" s="2662">
        <v>0</v>
      </c>
      <c r="L78" s="2662">
        <v>0</v>
      </c>
      <c r="M78" s="2662">
        <f t="shared" si="38"/>
        <v>37</v>
      </c>
      <c r="N78" s="2662">
        <f t="shared" si="39"/>
        <v>3</v>
      </c>
      <c r="O78" s="2662">
        <f t="shared" si="40"/>
        <v>40</v>
      </c>
      <c r="P78" s="460" t="s">
        <v>1193</v>
      </c>
      <c r="Q78" s="3063"/>
      <c r="R78" s="3090"/>
    </row>
    <row r="79" spans="1:18" s="312" customFormat="1" ht="19.5" customHeight="1" x14ac:dyDescent="0.25">
      <c r="A79" s="3482"/>
      <c r="B79" s="3455" t="s">
        <v>46</v>
      </c>
      <c r="C79" s="3455"/>
      <c r="D79" s="2662">
        <f>SUM(D73:D78)</f>
        <v>82</v>
      </c>
      <c r="E79" s="2662">
        <f t="shared" ref="E79:O79" si="41">SUM(E73:E78)</f>
        <v>11</v>
      </c>
      <c r="F79" s="2662">
        <f t="shared" si="41"/>
        <v>93</v>
      </c>
      <c r="G79" s="2662">
        <f t="shared" si="41"/>
        <v>67</v>
      </c>
      <c r="H79" s="2662">
        <f t="shared" si="41"/>
        <v>12</v>
      </c>
      <c r="I79" s="2662">
        <f t="shared" si="41"/>
        <v>79</v>
      </c>
      <c r="J79" s="2662">
        <f t="shared" si="41"/>
        <v>19</v>
      </c>
      <c r="K79" s="2662">
        <f t="shared" si="41"/>
        <v>5</v>
      </c>
      <c r="L79" s="2662">
        <f t="shared" si="41"/>
        <v>24</v>
      </c>
      <c r="M79" s="2662">
        <f t="shared" si="41"/>
        <v>168</v>
      </c>
      <c r="N79" s="2662">
        <f t="shared" si="41"/>
        <v>28</v>
      </c>
      <c r="O79" s="2662">
        <f t="shared" si="41"/>
        <v>196</v>
      </c>
      <c r="P79" s="3075" t="s">
        <v>133</v>
      </c>
      <c r="Q79" s="3075"/>
      <c r="R79" s="3090"/>
    </row>
    <row r="80" spans="1:18" s="312" customFormat="1" ht="21.75" customHeight="1" x14ac:dyDescent="0.25">
      <c r="A80" s="3482"/>
      <c r="B80" s="464" t="s">
        <v>70</v>
      </c>
      <c r="C80" s="464"/>
      <c r="D80" s="2661">
        <v>0</v>
      </c>
      <c r="E80" s="2661">
        <v>0</v>
      </c>
      <c r="F80" s="2661">
        <v>0</v>
      </c>
      <c r="G80" s="2661">
        <v>33</v>
      </c>
      <c r="H80" s="2661">
        <v>21</v>
      </c>
      <c r="I80" s="2661">
        <v>54</v>
      </c>
      <c r="J80" s="2661">
        <v>0</v>
      </c>
      <c r="K80" s="2661">
        <v>0</v>
      </c>
      <c r="L80" s="2661">
        <v>0</v>
      </c>
      <c r="M80" s="2661">
        <f t="shared" ref="M80:O84" si="42">SUM(J80,G80,D80)</f>
        <v>33</v>
      </c>
      <c r="N80" s="2661">
        <f t="shared" si="42"/>
        <v>21</v>
      </c>
      <c r="O80" s="2661">
        <f t="shared" si="42"/>
        <v>54</v>
      </c>
      <c r="P80" s="465"/>
      <c r="Q80" s="466" t="s">
        <v>164</v>
      </c>
      <c r="R80" s="3090"/>
    </row>
    <row r="81" spans="1:18" s="312" customFormat="1" ht="21.75" customHeight="1" x14ac:dyDescent="0.25">
      <c r="A81" s="3482"/>
      <c r="B81" s="3456" t="s">
        <v>71</v>
      </c>
      <c r="C81" s="1258" t="s">
        <v>71</v>
      </c>
      <c r="D81" s="2662">
        <v>0</v>
      </c>
      <c r="E81" s="2662">
        <v>0</v>
      </c>
      <c r="F81" s="2662">
        <v>0</v>
      </c>
      <c r="G81" s="2662">
        <v>31</v>
      </c>
      <c r="H81" s="2662">
        <v>13</v>
      </c>
      <c r="I81" s="2662">
        <v>44</v>
      </c>
      <c r="J81" s="2662">
        <v>20</v>
      </c>
      <c r="K81" s="2662">
        <v>12</v>
      </c>
      <c r="L81" s="2662">
        <v>32</v>
      </c>
      <c r="M81" s="2662">
        <f t="shared" si="42"/>
        <v>51</v>
      </c>
      <c r="N81" s="2662">
        <f t="shared" si="42"/>
        <v>25</v>
      </c>
      <c r="O81" s="2662">
        <f t="shared" si="42"/>
        <v>76</v>
      </c>
      <c r="P81" s="466" t="s">
        <v>165</v>
      </c>
      <c r="Q81" s="3121" t="s">
        <v>165</v>
      </c>
      <c r="R81" s="3090"/>
    </row>
    <row r="82" spans="1:18" s="312" customFormat="1" ht="32.25" customHeight="1" x14ac:dyDescent="0.25">
      <c r="A82" s="3482"/>
      <c r="B82" s="3457"/>
      <c r="C82" s="2161" t="s">
        <v>2458</v>
      </c>
      <c r="D82" s="2662">
        <v>17</v>
      </c>
      <c r="E82" s="2662">
        <v>13</v>
      </c>
      <c r="F82" s="2662">
        <v>30</v>
      </c>
      <c r="G82" s="2662">
        <v>11</v>
      </c>
      <c r="H82" s="2662">
        <v>1</v>
      </c>
      <c r="I82" s="2662">
        <v>12</v>
      </c>
      <c r="J82" s="2662"/>
      <c r="K82" s="2662"/>
      <c r="L82" s="2662">
        <v>0</v>
      </c>
      <c r="M82" s="2662">
        <f t="shared" ref="M82" si="43">SUM(J82,G82,D82)</f>
        <v>28</v>
      </c>
      <c r="N82" s="2662">
        <f t="shared" ref="N82" si="44">SUM(K82,H82,E82)</f>
        <v>14</v>
      </c>
      <c r="O82" s="2662">
        <f t="shared" ref="O82" si="45">SUM(L82,I82,F82)</f>
        <v>42</v>
      </c>
      <c r="P82" s="2304" t="s">
        <v>2611</v>
      </c>
      <c r="Q82" s="3104"/>
      <c r="R82" s="3090"/>
    </row>
    <row r="83" spans="1:18" s="312" customFormat="1" ht="19.5" customHeight="1" x14ac:dyDescent="0.25">
      <c r="A83" s="3482"/>
      <c r="B83" s="3455" t="s">
        <v>46</v>
      </c>
      <c r="C83" s="3455"/>
      <c r="D83" s="2662">
        <f>SUM(D81:D82)</f>
        <v>17</v>
      </c>
      <c r="E83" s="2662">
        <f t="shared" ref="E83:O83" si="46">SUM(E81:E82)</f>
        <v>13</v>
      </c>
      <c r="F83" s="2662">
        <f t="shared" si="46"/>
        <v>30</v>
      </c>
      <c r="G83" s="2662">
        <f t="shared" si="46"/>
        <v>42</v>
      </c>
      <c r="H83" s="2662">
        <f t="shared" si="46"/>
        <v>14</v>
      </c>
      <c r="I83" s="2662">
        <f t="shared" si="46"/>
        <v>56</v>
      </c>
      <c r="J83" s="2662">
        <f t="shared" si="46"/>
        <v>20</v>
      </c>
      <c r="K83" s="2662">
        <f t="shared" si="46"/>
        <v>12</v>
      </c>
      <c r="L83" s="2662">
        <f t="shared" si="46"/>
        <v>32</v>
      </c>
      <c r="M83" s="2662">
        <f t="shared" si="46"/>
        <v>79</v>
      </c>
      <c r="N83" s="2662">
        <f t="shared" si="46"/>
        <v>39</v>
      </c>
      <c r="O83" s="2662">
        <f t="shared" si="46"/>
        <v>118</v>
      </c>
      <c r="P83" s="3075" t="s">
        <v>133</v>
      </c>
      <c r="Q83" s="3075"/>
      <c r="R83" s="3090"/>
    </row>
    <row r="84" spans="1:18" s="312" customFormat="1" ht="33" customHeight="1" x14ac:dyDescent="0.25">
      <c r="A84" s="3482"/>
      <c r="B84" s="3468" t="s">
        <v>1205</v>
      </c>
      <c r="C84" s="1266" t="s">
        <v>1205</v>
      </c>
      <c r="D84" s="2662">
        <v>0</v>
      </c>
      <c r="E84" s="2662">
        <v>0</v>
      </c>
      <c r="F84" s="2662">
        <v>0</v>
      </c>
      <c r="G84" s="2662">
        <v>36</v>
      </c>
      <c r="H84" s="2662">
        <v>8</v>
      </c>
      <c r="I84" s="2662">
        <v>44</v>
      </c>
      <c r="J84" s="2662">
        <v>0</v>
      </c>
      <c r="K84" s="2662">
        <v>0</v>
      </c>
      <c r="L84" s="2662">
        <v>0</v>
      </c>
      <c r="M84" s="2662">
        <f t="shared" si="42"/>
        <v>36</v>
      </c>
      <c r="N84" s="2662">
        <f t="shared" si="42"/>
        <v>8</v>
      </c>
      <c r="O84" s="2662">
        <f t="shared" si="42"/>
        <v>44</v>
      </c>
      <c r="P84" s="1229" t="s">
        <v>1195</v>
      </c>
      <c r="Q84" s="3126" t="s">
        <v>1195</v>
      </c>
      <c r="R84" s="3090"/>
    </row>
    <row r="85" spans="1:18" s="312" customFormat="1" ht="26.25" customHeight="1" x14ac:dyDescent="0.25">
      <c r="A85" s="2114"/>
      <c r="B85" s="3470"/>
      <c r="C85" s="2113" t="s">
        <v>1194</v>
      </c>
      <c r="D85" s="2662">
        <v>9</v>
      </c>
      <c r="E85" s="2662">
        <v>6</v>
      </c>
      <c r="F85" s="2662">
        <v>15</v>
      </c>
      <c r="G85" s="2662">
        <v>0</v>
      </c>
      <c r="H85" s="2662">
        <v>0</v>
      </c>
      <c r="I85" s="2662">
        <v>0</v>
      </c>
      <c r="J85" s="2662">
        <v>0</v>
      </c>
      <c r="K85" s="2662">
        <v>0</v>
      </c>
      <c r="L85" s="2662">
        <v>0</v>
      </c>
      <c r="M85" s="2662">
        <f t="shared" ref="M85" si="47">SUM(J85,G85,D85)</f>
        <v>9</v>
      </c>
      <c r="N85" s="2662">
        <f t="shared" ref="N85" si="48">SUM(K85,H85,E85)</f>
        <v>6</v>
      </c>
      <c r="O85" s="2662">
        <f t="shared" ref="O85" si="49">SUM(L85,I85,F85)</f>
        <v>15</v>
      </c>
      <c r="P85" s="2115" t="s">
        <v>2018</v>
      </c>
      <c r="Q85" s="3127"/>
      <c r="R85" s="2104"/>
    </row>
    <row r="86" spans="1:18" s="312" customFormat="1" ht="21.75" customHeight="1" x14ac:dyDescent="0.25">
      <c r="A86" s="3455" t="s">
        <v>92</v>
      </c>
      <c r="B86" s="3455"/>
      <c r="C86" s="3455"/>
      <c r="D86" s="74">
        <f>SUM(D84:D85,D83,D80,D79)</f>
        <v>108</v>
      </c>
      <c r="E86" s="74">
        <f t="shared" ref="E86:O86" si="50">SUM(E84:E85,E83,E80,E79)</f>
        <v>30</v>
      </c>
      <c r="F86" s="74">
        <f t="shared" si="50"/>
        <v>138</v>
      </c>
      <c r="G86" s="74">
        <f t="shared" si="50"/>
        <v>178</v>
      </c>
      <c r="H86" s="74">
        <f t="shared" si="50"/>
        <v>55</v>
      </c>
      <c r="I86" s="74">
        <f t="shared" si="50"/>
        <v>233</v>
      </c>
      <c r="J86" s="74">
        <f t="shared" si="50"/>
        <v>39</v>
      </c>
      <c r="K86" s="74">
        <f t="shared" si="50"/>
        <v>17</v>
      </c>
      <c r="L86" s="74">
        <f t="shared" si="50"/>
        <v>56</v>
      </c>
      <c r="M86" s="74">
        <f t="shared" si="50"/>
        <v>325</v>
      </c>
      <c r="N86" s="74">
        <f t="shared" si="50"/>
        <v>102</v>
      </c>
      <c r="O86" s="74">
        <f t="shared" si="50"/>
        <v>427</v>
      </c>
      <c r="P86" s="3139" t="s">
        <v>130</v>
      </c>
      <c r="Q86" s="3139"/>
      <c r="R86" s="3139"/>
    </row>
    <row r="87" spans="1:18" s="312" customFormat="1" ht="19.5" customHeight="1" x14ac:dyDescent="0.25">
      <c r="A87" s="1235" t="s">
        <v>252</v>
      </c>
      <c r="B87" s="1235" t="s">
        <v>802</v>
      </c>
      <c r="C87" s="458"/>
      <c r="D87" s="2662">
        <v>0</v>
      </c>
      <c r="E87" s="2662">
        <v>0</v>
      </c>
      <c r="F87" s="2662">
        <v>0</v>
      </c>
      <c r="G87" s="2662">
        <v>6</v>
      </c>
      <c r="H87" s="2662">
        <v>18</v>
      </c>
      <c r="I87" s="2662">
        <v>24</v>
      </c>
      <c r="J87" s="2662">
        <v>0</v>
      </c>
      <c r="K87" s="2662">
        <v>0</v>
      </c>
      <c r="L87" s="2662">
        <v>0</v>
      </c>
      <c r="M87" s="2662">
        <f>SUM(D87,G87,J87)</f>
        <v>6</v>
      </c>
      <c r="N87" s="2662">
        <f t="shared" ref="N87:O87" si="51">SUM(E87,H87,K87)</f>
        <v>18</v>
      </c>
      <c r="O87" s="2662">
        <f t="shared" si="51"/>
        <v>24</v>
      </c>
      <c r="P87" s="400"/>
      <c r="Q87" s="770" t="s">
        <v>803</v>
      </c>
      <c r="R87" s="766" t="s">
        <v>232</v>
      </c>
    </row>
    <row r="88" spans="1:18" s="312" customFormat="1" ht="19.5" customHeight="1" x14ac:dyDescent="0.25">
      <c r="A88" s="3456" t="s">
        <v>255</v>
      </c>
      <c r="B88" s="1235" t="s">
        <v>72</v>
      </c>
      <c r="C88" s="406"/>
      <c r="D88" s="2662">
        <v>0</v>
      </c>
      <c r="E88" s="2662">
        <v>0</v>
      </c>
      <c r="F88" s="2662">
        <v>0</v>
      </c>
      <c r="G88" s="2662">
        <v>25</v>
      </c>
      <c r="H88" s="2662">
        <v>24</v>
      </c>
      <c r="I88" s="2662">
        <v>49</v>
      </c>
      <c r="J88" s="2662">
        <v>0</v>
      </c>
      <c r="K88" s="2662">
        <v>0</v>
      </c>
      <c r="L88" s="2662">
        <v>0</v>
      </c>
      <c r="M88" s="2662">
        <f>SUM(J88,G88,D88)</f>
        <v>25</v>
      </c>
      <c r="N88" s="2662">
        <f>SUM(K88,H88,E88)</f>
        <v>24</v>
      </c>
      <c r="O88" s="2662">
        <f>SUM(L88,I88,F88)</f>
        <v>49</v>
      </c>
      <c r="Q88" s="1632" t="s">
        <v>145</v>
      </c>
      <c r="R88" s="3485" t="s">
        <v>254</v>
      </c>
    </row>
    <row r="89" spans="1:18" s="312" customFormat="1" ht="19.5" customHeight="1" x14ac:dyDescent="0.25">
      <c r="A89" s="3457"/>
      <c r="B89" s="1631" t="s">
        <v>971</v>
      </c>
      <c r="C89" s="1630"/>
      <c r="D89" s="2662">
        <v>0</v>
      </c>
      <c r="E89" s="2662">
        <v>0</v>
      </c>
      <c r="F89" s="2662">
        <v>0</v>
      </c>
      <c r="G89" s="2662">
        <v>19</v>
      </c>
      <c r="H89" s="2662">
        <v>13</v>
      </c>
      <c r="I89" s="2662">
        <v>32</v>
      </c>
      <c r="J89" s="2662">
        <v>0</v>
      </c>
      <c r="K89" s="2662">
        <v>0</v>
      </c>
      <c r="L89" s="2662">
        <v>0</v>
      </c>
      <c r="M89" s="2662">
        <f t="shared" ref="M89:M90" si="52">SUM(J89,G89,D89)</f>
        <v>19</v>
      </c>
      <c r="N89" s="2662">
        <f t="shared" ref="N89:N90" si="53">SUM(K89,H89,E89)</f>
        <v>13</v>
      </c>
      <c r="O89" s="2662">
        <f t="shared" ref="O89:O90" si="54">SUM(L89,I89,F89)</f>
        <v>32</v>
      </c>
      <c r="P89" s="1616"/>
      <c r="Q89" s="1769" t="s">
        <v>2187</v>
      </c>
      <c r="R89" s="3486"/>
    </row>
    <row r="90" spans="1:18" s="312" customFormat="1" ht="19.5" customHeight="1" x14ac:dyDescent="0.25">
      <c r="A90" s="3455" t="s">
        <v>92</v>
      </c>
      <c r="B90" s="3455"/>
      <c r="C90" s="3455"/>
      <c r="D90" s="2662">
        <f>SUM(D88:D89)</f>
        <v>0</v>
      </c>
      <c r="E90" s="2662">
        <f t="shared" ref="E90:L90" si="55">SUM(E88:E89)</f>
        <v>0</v>
      </c>
      <c r="F90" s="2662">
        <f t="shared" si="55"/>
        <v>0</v>
      </c>
      <c r="G90" s="2662">
        <f t="shared" si="55"/>
        <v>44</v>
      </c>
      <c r="H90" s="2662">
        <f t="shared" si="55"/>
        <v>37</v>
      </c>
      <c r="I90" s="2662">
        <f t="shared" si="55"/>
        <v>81</v>
      </c>
      <c r="J90" s="2662">
        <f t="shared" si="55"/>
        <v>0</v>
      </c>
      <c r="K90" s="2662">
        <f t="shared" si="55"/>
        <v>0</v>
      </c>
      <c r="L90" s="2662">
        <f t="shared" si="55"/>
        <v>0</v>
      </c>
      <c r="M90" s="2662">
        <f t="shared" si="52"/>
        <v>44</v>
      </c>
      <c r="N90" s="2662">
        <f t="shared" si="53"/>
        <v>37</v>
      </c>
      <c r="O90" s="2662">
        <f t="shared" si="54"/>
        <v>81</v>
      </c>
      <c r="P90" s="3139" t="s">
        <v>130</v>
      </c>
      <c r="Q90" s="3139"/>
      <c r="R90" s="3139"/>
    </row>
    <row r="91" spans="1:18" s="311" customFormat="1" ht="19.5" customHeight="1" x14ac:dyDescent="0.25">
      <c r="A91" s="3456" t="s">
        <v>288</v>
      </c>
      <c r="B91" s="2311" t="s">
        <v>59</v>
      </c>
      <c r="C91" s="458"/>
      <c r="D91" s="2662">
        <v>0</v>
      </c>
      <c r="E91" s="2662">
        <v>0</v>
      </c>
      <c r="F91" s="2662">
        <v>0</v>
      </c>
      <c r="G91" s="2662">
        <v>7</v>
      </c>
      <c r="H91" s="2662">
        <v>48</v>
      </c>
      <c r="I91" s="2662">
        <v>55</v>
      </c>
      <c r="J91" s="2662">
        <v>10</v>
      </c>
      <c r="K91" s="2662">
        <v>44</v>
      </c>
      <c r="L91" s="2662">
        <v>54</v>
      </c>
      <c r="M91" s="2662">
        <f t="shared" ref="M91:O94" si="56">SUM(J91,G91,D91)</f>
        <v>17</v>
      </c>
      <c r="N91" s="2662">
        <f t="shared" si="56"/>
        <v>92</v>
      </c>
      <c r="O91" s="2662">
        <f t="shared" si="56"/>
        <v>109</v>
      </c>
      <c r="P91" s="467"/>
      <c r="Q91" s="468" t="s">
        <v>137</v>
      </c>
      <c r="R91" s="3078" t="s">
        <v>289</v>
      </c>
    </row>
    <row r="92" spans="1:18" s="311" customFormat="1" ht="19.5" customHeight="1" x14ac:dyDescent="0.25">
      <c r="A92" s="3170"/>
      <c r="B92" s="2311" t="s">
        <v>60</v>
      </c>
      <c r="C92" s="458"/>
      <c r="D92" s="2662">
        <v>0</v>
      </c>
      <c r="E92" s="2662">
        <v>0</v>
      </c>
      <c r="F92" s="2662">
        <v>0</v>
      </c>
      <c r="G92" s="2662">
        <v>10</v>
      </c>
      <c r="H92" s="2662">
        <v>18</v>
      </c>
      <c r="I92" s="2662">
        <v>28</v>
      </c>
      <c r="J92" s="2662">
        <v>8</v>
      </c>
      <c r="K92" s="2662">
        <v>7</v>
      </c>
      <c r="L92" s="2662">
        <v>15</v>
      </c>
      <c r="M92" s="2662">
        <f t="shared" si="56"/>
        <v>18</v>
      </c>
      <c r="N92" s="2662">
        <f t="shared" si="56"/>
        <v>25</v>
      </c>
      <c r="O92" s="2662">
        <f t="shared" si="56"/>
        <v>43</v>
      </c>
      <c r="P92" s="467"/>
      <c r="Q92" s="468" t="s">
        <v>138</v>
      </c>
      <c r="R92" s="3074"/>
    </row>
    <row r="93" spans="1:18" s="311" customFormat="1" ht="19.5" customHeight="1" x14ac:dyDescent="0.25">
      <c r="A93" s="3170"/>
      <c r="B93" s="2311" t="s">
        <v>61</v>
      </c>
      <c r="C93" s="458"/>
      <c r="D93" s="2662">
        <v>0</v>
      </c>
      <c r="E93" s="2662">
        <v>0</v>
      </c>
      <c r="F93" s="2662">
        <v>0</v>
      </c>
      <c r="G93" s="2662">
        <v>13</v>
      </c>
      <c r="H93" s="2662">
        <v>19</v>
      </c>
      <c r="I93" s="2662">
        <v>32</v>
      </c>
      <c r="J93" s="2662">
        <v>3</v>
      </c>
      <c r="K93" s="2662">
        <v>4</v>
      </c>
      <c r="L93" s="2662">
        <v>7</v>
      </c>
      <c r="M93" s="2662">
        <f t="shared" si="56"/>
        <v>16</v>
      </c>
      <c r="N93" s="2662">
        <f t="shared" si="56"/>
        <v>23</v>
      </c>
      <c r="O93" s="2662">
        <f t="shared" si="56"/>
        <v>39</v>
      </c>
      <c r="P93" s="459"/>
      <c r="Q93" s="459" t="s">
        <v>139</v>
      </c>
      <c r="R93" s="3074"/>
    </row>
    <row r="94" spans="1:18" s="311" customFormat="1" ht="19.5" customHeight="1" x14ac:dyDescent="0.25">
      <c r="A94" s="3170"/>
      <c r="B94" s="440" t="s">
        <v>62</v>
      </c>
      <c r="C94" s="817"/>
      <c r="D94" s="2662">
        <v>0</v>
      </c>
      <c r="E94" s="2662">
        <v>0</v>
      </c>
      <c r="F94" s="2665">
        <v>0</v>
      </c>
      <c r="G94" s="2665">
        <v>14</v>
      </c>
      <c r="H94" s="2665">
        <v>33</v>
      </c>
      <c r="I94" s="2665">
        <v>47</v>
      </c>
      <c r="J94" s="2662">
        <v>4</v>
      </c>
      <c r="K94" s="2662">
        <v>5</v>
      </c>
      <c r="L94" s="2665">
        <v>9</v>
      </c>
      <c r="M94" s="2665">
        <f t="shared" si="56"/>
        <v>18</v>
      </c>
      <c r="N94" s="2665">
        <f t="shared" si="56"/>
        <v>38</v>
      </c>
      <c r="O94" s="2665">
        <f t="shared" si="56"/>
        <v>56</v>
      </c>
      <c r="P94" s="818"/>
      <c r="Q94" s="818" t="s">
        <v>140</v>
      </c>
      <c r="R94" s="3074"/>
    </row>
    <row r="95" spans="1:18" s="311" customFormat="1" ht="21.75" customHeight="1" x14ac:dyDescent="0.25">
      <c r="A95" s="3170"/>
      <c r="B95" s="2311" t="s">
        <v>72</v>
      </c>
      <c r="C95" s="458"/>
      <c r="D95" s="2662">
        <v>0</v>
      </c>
      <c r="E95" s="2662">
        <v>0</v>
      </c>
      <c r="F95" s="2662">
        <v>0</v>
      </c>
      <c r="G95" s="2662">
        <v>6</v>
      </c>
      <c r="H95" s="2662">
        <v>26</v>
      </c>
      <c r="I95" s="2662">
        <v>32</v>
      </c>
      <c r="J95" s="2662">
        <v>14</v>
      </c>
      <c r="K95" s="2662">
        <v>27</v>
      </c>
      <c r="L95" s="2662">
        <v>41</v>
      </c>
      <c r="M95" s="2662">
        <f t="shared" ref="M95:O98" si="57">SUM(J95,G95,D95)</f>
        <v>20</v>
      </c>
      <c r="N95" s="2662">
        <f t="shared" si="57"/>
        <v>53</v>
      </c>
      <c r="O95" s="2662">
        <f t="shared" si="57"/>
        <v>73</v>
      </c>
      <c r="P95" s="3082" t="s">
        <v>145</v>
      </c>
      <c r="Q95" s="3082"/>
      <c r="R95" s="3074"/>
    </row>
    <row r="96" spans="1:18" s="311" customFormat="1" ht="21.75" customHeight="1" x14ac:dyDescent="0.25">
      <c r="A96" s="3170"/>
      <c r="B96" s="2311" t="s">
        <v>75</v>
      </c>
      <c r="C96" s="458" t="s">
        <v>77</v>
      </c>
      <c r="D96" s="2662">
        <v>0</v>
      </c>
      <c r="E96" s="2662">
        <v>0</v>
      </c>
      <c r="F96" s="2662">
        <v>0</v>
      </c>
      <c r="G96" s="2662">
        <v>6</v>
      </c>
      <c r="H96" s="2662">
        <v>30</v>
      </c>
      <c r="I96" s="2662">
        <v>36</v>
      </c>
      <c r="J96" s="2662"/>
      <c r="K96" s="2662"/>
      <c r="L96" s="2662">
        <v>0</v>
      </c>
      <c r="M96" s="2662">
        <f t="shared" si="57"/>
        <v>6</v>
      </c>
      <c r="N96" s="2662">
        <f t="shared" si="57"/>
        <v>30</v>
      </c>
      <c r="O96" s="2662">
        <f t="shared" si="57"/>
        <v>36</v>
      </c>
      <c r="P96" s="459" t="s">
        <v>154</v>
      </c>
      <c r="Q96" s="459" t="s">
        <v>148</v>
      </c>
      <c r="R96" s="3074"/>
    </row>
    <row r="97" spans="1:18" s="311" customFormat="1" ht="18.75" customHeight="1" x14ac:dyDescent="0.25">
      <c r="A97" s="3170"/>
      <c r="B97" s="2311" t="s">
        <v>79</v>
      </c>
      <c r="C97" s="458"/>
      <c r="D97" s="2662">
        <v>0</v>
      </c>
      <c r="E97" s="2662">
        <v>0</v>
      </c>
      <c r="F97" s="2662">
        <v>0</v>
      </c>
      <c r="G97" s="2662">
        <v>6</v>
      </c>
      <c r="H97" s="2662">
        <v>28</v>
      </c>
      <c r="I97" s="2662">
        <v>34</v>
      </c>
      <c r="J97" s="2662">
        <v>8</v>
      </c>
      <c r="K97" s="2662">
        <v>24</v>
      </c>
      <c r="L97" s="2662">
        <v>32</v>
      </c>
      <c r="M97" s="2662">
        <f t="shared" si="57"/>
        <v>14</v>
      </c>
      <c r="N97" s="2662">
        <f t="shared" si="57"/>
        <v>52</v>
      </c>
      <c r="O97" s="2662">
        <f t="shared" si="57"/>
        <v>66</v>
      </c>
      <c r="P97" s="459"/>
      <c r="Q97" s="459" t="s">
        <v>149</v>
      </c>
      <c r="R97" s="3074"/>
    </row>
    <row r="98" spans="1:18" s="311" customFormat="1" ht="29.25" customHeight="1" x14ac:dyDescent="0.25">
      <c r="A98" s="3457"/>
      <c r="B98" s="2352" t="s">
        <v>201</v>
      </c>
      <c r="C98" s="458"/>
      <c r="D98" s="2662">
        <v>0</v>
      </c>
      <c r="E98" s="2662">
        <v>0</v>
      </c>
      <c r="F98" s="2662">
        <v>0</v>
      </c>
      <c r="G98" s="2662">
        <v>0</v>
      </c>
      <c r="H98" s="2662">
        <v>31</v>
      </c>
      <c r="I98" s="2662">
        <v>31</v>
      </c>
      <c r="J98" s="2662">
        <v>0</v>
      </c>
      <c r="K98" s="2662">
        <v>0</v>
      </c>
      <c r="L98" s="2662">
        <v>0</v>
      </c>
      <c r="M98" s="2662">
        <f t="shared" si="57"/>
        <v>0</v>
      </c>
      <c r="N98" s="2662">
        <f t="shared" si="57"/>
        <v>31</v>
      </c>
      <c r="O98" s="2662">
        <f t="shared" si="57"/>
        <v>31</v>
      </c>
      <c r="P98" s="3082" t="s">
        <v>215</v>
      </c>
      <c r="Q98" s="3082"/>
      <c r="R98" s="3079"/>
    </row>
    <row r="99" spans="1:18" s="311" customFormat="1" ht="21.75" customHeight="1" thickBot="1" x14ac:dyDescent="0.3">
      <c r="A99" s="3465" t="s">
        <v>92</v>
      </c>
      <c r="B99" s="3465"/>
      <c r="C99" s="3465"/>
      <c r="D99" s="2663">
        <f t="shared" ref="D99:O99" si="58">SUM(D91:D98)</f>
        <v>0</v>
      </c>
      <c r="E99" s="2663">
        <f t="shared" si="58"/>
        <v>0</v>
      </c>
      <c r="F99" s="2663">
        <f t="shared" si="58"/>
        <v>0</v>
      </c>
      <c r="G99" s="2663">
        <f t="shared" si="58"/>
        <v>62</v>
      </c>
      <c r="H99" s="2663">
        <f t="shared" si="58"/>
        <v>233</v>
      </c>
      <c r="I99" s="2663">
        <f t="shared" si="58"/>
        <v>295</v>
      </c>
      <c r="J99" s="2663">
        <f t="shared" si="58"/>
        <v>47</v>
      </c>
      <c r="K99" s="2663">
        <f t="shared" si="58"/>
        <v>111</v>
      </c>
      <c r="L99" s="2663">
        <f t="shared" si="58"/>
        <v>158</v>
      </c>
      <c r="M99" s="2663">
        <f t="shared" si="58"/>
        <v>109</v>
      </c>
      <c r="N99" s="2663">
        <f t="shared" si="58"/>
        <v>344</v>
      </c>
      <c r="O99" s="2663">
        <f t="shared" si="58"/>
        <v>453</v>
      </c>
      <c r="P99" s="3093" t="s">
        <v>130</v>
      </c>
      <c r="Q99" s="3093"/>
      <c r="R99" s="3093"/>
    </row>
    <row r="100" spans="1:18" s="311" customFormat="1" ht="21.75" customHeight="1" x14ac:dyDescent="0.25">
      <c r="A100" s="815"/>
      <c r="B100" s="426"/>
      <c r="C100" s="426"/>
      <c r="D100" s="462"/>
      <c r="E100" s="462"/>
      <c r="F100" s="462"/>
      <c r="G100" s="462"/>
      <c r="H100" s="462"/>
      <c r="I100" s="462"/>
      <c r="J100" s="462"/>
      <c r="K100" s="462"/>
      <c r="L100" s="462"/>
      <c r="M100" s="462"/>
      <c r="N100" s="462"/>
      <c r="O100" s="462"/>
      <c r="P100" s="816"/>
      <c r="Q100" s="816"/>
      <c r="R100" s="368"/>
    </row>
    <row r="101" spans="1:18" s="311" customFormat="1" ht="21.75" customHeight="1" x14ac:dyDescent="0.25">
      <c r="A101" s="815"/>
      <c r="B101" s="426"/>
      <c r="C101" s="426"/>
      <c r="D101" s="462"/>
      <c r="E101" s="462"/>
      <c r="F101" s="462"/>
      <c r="G101" s="462"/>
      <c r="H101" s="462"/>
      <c r="I101" s="462"/>
      <c r="J101" s="462"/>
      <c r="K101" s="462"/>
      <c r="L101" s="462"/>
      <c r="M101" s="462"/>
      <c r="N101" s="462"/>
      <c r="O101" s="462"/>
      <c r="P101" s="816"/>
      <c r="Q101" s="816"/>
      <c r="R101" s="1356"/>
    </row>
    <row r="102" spans="1:18" s="311" customFormat="1" ht="21.75" customHeight="1" thickBot="1" x14ac:dyDescent="0.3">
      <c r="A102" s="453" t="s">
        <v>2753</v>
      </c>
      <c r="B102" s="1804"/>
      <c r="C102" s="1804"/>
      <c r="D102" s="462"/>
      <c r="E102" s="462"/>
      <c r="F102" s="462"/>
      <c r="G102" s="462"/>
      <c r="H102" s="462"/>
      <c r="I102" s="462"/>
      <c r="J102" s="462"/>
      <c r="K102" s="462"/>
      <c r="L102" s="462"/>
      <c r="M102" s="462"/>
      <c r="N102" s="462"/>
      <c r="O102" s="462"/>
      <c r="P102" s="3168" t="s">
        <v>2754</v>
      </c>
      <c r="Q102" s="3168"/>
      <c r="R102" s="3168"/>
    </row>
    <row r="103" spans="1:18" s="311" customFormat="1" ht="21.75" customHeight="1" thickTop="1" x14ac:dyDescent="0.25">
      <c r="A103" s="3447" t="s">
        <v>44</v>
      </c>
      <c r="B103" s="3169" t="s">
        <v>467</v>
      </c>
      <c r="C103" s="3169" t="s">
        <v>45</v>
      </c>
      <c r="D103" s="3169" t="s">
        <v>33</v>
      </c>
      <c r="E103" s="3169"/>
      <c r="F103" s="3169"/>
      <c r="G103" s="3169" t="s">
        <v>1</v>
      </c>
      <c r="H103" s="3169"/>
      <c r="I103" s="3169"/>
      <c r="J103" s="3169" t="s">
        <v>2</v>
      </c>
      <c r="K103" s="3169"/>
      <c r="L103" s="3169"/>
      <c r="M103" s="3194" t="s">
        <v>31</v>
      </c>
      <c r="N103" s="3194"/>
      <c r="O103" s="3194"/>
      <c r="P103" s="3084" t="s">
        <v>99</v>
      </c>
      <c r="Q103" s="3084" t="s">
        <v>126</v>
      </c>
      <c r="R103" s="3112" t="s">
        <v>253</v>
      </c>
    </row>
    <row r="104" spans="1:18" s="311" customFormat="1" ht="21.75" customHeight="1" x14ac:dyDescent="0.25">
      <c r="A104" s="3448"/>
      <c r="B104" s="3170"/>
      <c r="C104" s="3170"/>
      <c r="D104" s="3171" t="s">
        <v>94</v>
      </c>
      <c r="E104" s="3171"/>
      <c r="F104" s="3171"/>
      <c r="G104" s="3171" t="s">
        <v>95</v>
      </c>
      <c r="H104" s="3171"/>
      <c r="I104" s="3171"/>
      <c r="J104" s="3171" t="s">
        <v>96</v>
      </c>
      <c r="K104" s="3171"/>
      <c r="L104" s="3171"/>
      <c r="M104" s="2827" t="s">
        <v>116</v>
      </c>
      <c r="N104" s="2827"/>
      <c r="O104" s="2827"/>
      <c r="P104" s="3085"/>
      <c r="Q104" s="3085"/>
      <c r="R104" s="3113"/>
    </row>
    <row r="105" spans="1:18" s="311" customFormat="1" ht="21.75" customHeight="1" x14ac:dyDescent="0.25">
      <c r="A105" s="3448"/>
      <c r="B105" s="3170"/>
      <c r="C105" s="3170"/>
      <c r="D105" s="2559" t="s">
        <v>204</v>
      </c>
      <c r="E105" s="2559" t="s">
        <v>2833</v>
      </c>
      <c r="F105" s="2559" t="s">
        <v>26</v>
      </c>
      <c r="G105" s="2559" t="s">
        <v>204</v>
      </c>
      <c r="H105" s="2559" t="s">
        <v>2833</v>
      </c>
      <c r="I105" s="2559" t="s">
        <v>26</v>
      </c>
      <c r="J105" s="2559" t="s">
        <v>204</v>
      </c>
      <c r="K105" s="2559" t="s">
        <v>2833</v>
      </c>
      <c r="L105" s="2559" t="s">
        <v>26</v>
      </c>
      <c r="M105" s="2559" t="s">
        <v>204</v>
      </c>
      <c r="N105" s="2559" t="s">
        <v>2833</v>
      </c>
      <c r="O105" s="2559" t="s">
        <v>26</v>
      </c>
      <c r="P105" s="3085"/>
      <c r="Q105" s="3085"/>
      <c r="R105" s="3113"/>
    </row>
    <row r="106" spans="1:18" s="311" customFormat="1" ht="21.75" customHeight="1" thickBot="1" x14ac:dyDescent="0.3">
      <c r="A106" s="3449"/>
      <c r="B106" s="3454"/>
      <c r="C106" s="3454"/>
      <c r="D106" s="298" t="s">
        <v>181</v>
      </c>
      <c r="E106" s="298" t="s">
        <v>182</v>
      </c>
      <c r="F106" s="298" t="s">
        <v>183</v>
      </c>
      <c r="G106" s="298" t="s">
        <v>181</v>
      </c>
      <c r="H106" s="298" t="s">
        <v>182</v>
      </c>
      <c r="I106" s="298" t="s">
        <v>183</v>
      </c>
      <c r="J106" s="298" t="s">
        <v>181</v>
      </c>
      <c r="K106" s="298" t="s">
        <v>182</v>
      </c>
      <c r="L106" s="298" t="s">
        <v>183</v>
      </c>
      <c r="M106" s="298" t="s">
        <v>181</v>
      </c>
      <c r="N106" s="298" t="s">
        <v>182</v>
      </c>
      <c r="O106" s="298" t="s">
        <v>183</v>
      </c>
      <c r="P106" s="3088"/>
      <c r="Q106" s="3088"/>
      <c r="R106" s="3114"/>
    </row>
    <row r="107" spans="1:18" s="311" customFormat="1" ht="21.75" customHeight="1" x14ac:dyDescent="0.25">
      <c r="A107" s="3455" t="s">
        <v>39</v>
      </c>
      <c r="B107" s="1258" t="s">
        <v>72</v>
      </c>
      <c r="C107" s="458"/>
      <c r="D107" s="2662">
        <v>0</v>
      </c>
      <c r="E107" s="2662">
        <v>0</v>
      </c>
      <c r="F107" s="2662">
        <v>0</v>
      </c>
      <c r="G107" s="2662">
        <v>24</v>
      </c>
      <c r="H107" s="2662">
        <v>20</v>
      </c>
      <c r="I107" s="2662">
        <v>44</v>
      </c>
      <c r="J107" s="2662">
        <v>13</v>
      </c>
      <c r="K107" s="2662">
        <v>2</v>
      </c>
      <c r="L107" s="2662">
        <v>15</v>
      </c>
      <c r="M107" s="2662">
        <f t="shared" ref="M107:O111" si="59">SUM(J107,G107,D107)</f>
        <v>37</v>
      </c>
      <c r="N107" s="2662">
        <f t="shared" si="59"/>
        <v>22</v>
      </c>
      <c r="O107" s="2662">
        <f t="shared" si="59"/>
        <v>59</v>
      </c>
      <c r="P107" s="771"/>
      <c r="Q107" s="1228" t="s">
        <v>145</v>
      </c>
      <c r="R107" s="3075" t="s">
        <v>442</v>
      </c>
    </row>
    <row r="108" spans="1:18" s="311" customFormat="1" ht="21.75" customHeight="1" x14ac:dyDescent="0.25">
      <c r="A108" s="3455"/>
      <c r="B108" s="1235" t="s">
        <v>74</v>
      </c>
      <c r="C108" s="406"/>
      <c r="D108" s="2662">
        <v>0</v>
      </c>
      <c r="E108" s="2662">
        <v>0</v>
      </c>
      <c r="F108" s="2662">
        <v>0</v>
      </c>
      <c r="G108" s="2662">
        <v>21</v>
      </c>
      <c r="H108" s="2662">
        <v>27</v>
      </c>
      <c r="I108" s="2662">
        <v>48</v>
      </c>
      <c r="J108" s="2662">
        <v>0</v>
      </c>
      <c r="K108" s="2662">
        <v>0</v>
      </c>
      <c r="L108" s="2662">
        <v>0</v>
      </c>
      <c r="M108" s="2662">
        <f t="shared" si="59"/>
        <v>21</v>
      </c>
      <c r="N108" s="2662">
        <f t="shared" si="59"/>
        <v>27</v>
      </c>
      <c r="O108" s="2662">
        <f t="shared" si="59"/>
        <v>48</v>
      </c>
      <c r="P108" s="771"/>
      <c r="Q108" s="1228" t="s">
        <v>152</v>
      </c>
      <c r="R108" s="3075"/>
    </row>
    <row r="109" spans="1:18" s="311" customFormat="1" ht="21.75" customHeight="1" x14ac:dyDescent="0.25">
      <c r="A109" s="3455"/>
      <c r="B109" s="1235" t="s">
        <v>75</v>
      </c>
      <c r="C109" s="406"/>
      <c r="D109" s="2662">
        <v>0</v>
      </c>
      <c r="E109" s="2662">
        <v>0</v>
      </c>
      <c r="F109" s="2662">
        <v>0</v>
      </c>
      <c r="G109" s="2662">
        <v>20</v>
      </c>
      <c r="H109" s="2662">
        <v>10</v>
      </c>
      <c r="I109" s="2662">
        <v>30</v>
      </c>
      <c r="J109" s="2662">
        <v>16</v>
      </c>
      <c r="K109" s="2662">
        <v>22</v>
      </c>
      <c r="L109" s="2662">
        <v>38</v>
      </c>
      <c r="M109" s="2662">
        <f t="shared" si="59"/>
        <v>36</v>
      </c>
      <c r="N109" s="2662">
        <f t="shared" si="59"/>
        <v>32</v>
      </c>
      <c r="O109" s="2662">
        <f t="shared" si="59"/>
        <v>68</v>
      </c>
      <c r="P109" s="771"/>
      <c r="Q109" s="1228" t="s">
        <v>1196</v>
      </c>
      <c r="R109" s="3075"/>
    </row>
    <row r="110" spans="1:18" s="311" customFormat="1" ht="21.75" customHeight="1" x14ac:dyDescent="0.25">
      <c r="A110" s="3455"/>
      <c r="B110" s="1235" t="s">
        <v>79</v>
      </c>
      <c r="C110" s="406"/>
      <c r="D110" s="2662">
        <v>0</v>
      </c>
      <c r="E110" s="2662">
        <v>0</v>
      </c>
      <c r="F110" s="2662">
        <v>0</v>
      </c>
      <c r="G110" s="2662">
        <v>19</v>
      </c>
      <c r="H110" s="2662">
        <v>11</v>
      </c>
      <c r="I110" s="2662">
        <v>30</v>
      </c>
      <c r="J110" s="2662">
        <v>19</v>
      </c>
      <c r="K110" s="2662">
        <v>12</v>
      </c>
      <c r="L110" s="2662">
        <v>31</v>
      </c>
      <c r="M110" s="2662">
        <f t="shared" si="59"/>
        <v>38</v>
      </c>
      <c r="N110" s="2662">
        <f t="shared" si="59"/>
        <v>23</v>
      </c>
      <c r="O110" s="2662">
        <f t="shared" si="59"/>
        <v>61</v>
      </c>
      <c r="P110" s="771"/>
      <c r="Q110" s="1228" t="s">
        <v>149</v>
      </c>
      <c r="R110" s="3075"/>
    </row>
    <row r="111" spans="1:18" s="311" customFormat="1" ht="21.75" customHeight="1" x14ac:dyDescent="0.25">
      <c r="A111" s="3455"/>
      <c r="B111" s="1235" t="s">
        <v>982</v>
      </c>
      <c r="C111" s="406"/>
      <c r="D111" s="2662">
        <v>0</v>
      </c>
      <c r="E111" s="2662">
        <v>0</v>
      </c>
      <c r="F111" s="2662">
        <v>0</v>
      </c>
      <c r="G111" s="2662">
        <v>9</v>
      </c>
      <c r="H111" s="2662">
        <v>20</v>
      </c>
      <c r="I111" s="2662">
        <v>29</v>
      </c>
      <c r="J111" s="2662">
        <v>12</v>
      </c>
      <c r="K111" s="2662">
        <v>21</v>
      </c>
      <c r="L111" s="2662">
        <v>33</v>
      </c>
      <c r="M111" s="2662">
        <f t="shared" si="59"/>
        <v>21</v>
      </c>
      <c r="N111" s="2662">
        <f t="shared" si="59"/>
        <v>41</v>
      </c>
      <c r="O111" s="2662">
        <f t="shared" si="59"/>
        <v>62</v>
      </c>
      <c r="P111" s="771"/>
      <c r="Q111" s="1228" t="s">
        <v>750</v>
      </c>
      <c r="R111" s="3075"/>
    </row>
    <row r="112" spans="1:18" s="311" customFormat="1" ht="21.75" customHeight="1" x14ac:dyDescent="0.25">
      <c r="A112" s="3455" t="s">
        <v>92</v>
      </c>
      <c r="B112" s="3455"/>
      <c r="C112" s="3455"/>
      <c r="D112" s="2662">
        <f>SUM(D107:D111)</f>
        <v>0</v>
      </c>
      <c r="E112" s="2662">
        <f t="shared" ref="E112:O112" si="60">SUM(E107:E111)</f>
        <v>0</v>
      </c>
      <c r="F112" s="2662">
        <f t="shared" si="60"/>
        <v>0</v>
      </c>
      <c r="G112" s="2662">
        <f t="shared" si="60"/>
        <v>93</v>
      </c>
      <c r="H112" s="2662">
        <f t="shared" si="60"/>
        <v>88</v>
      </c>
      <c r="I112" s="2662">
        <f t="shared" si="60"/>
        <v>181</v>
      </c>
      <c r="J112" s="2662">
        <f t="shared" si="60"/>
        <v>60</v>
      </c>
      <c r="K112" s="2662">
        <f t="shared" si="60"/>
        <v>57</v>
      </c>
      <c r="L112" s="2662">
        <f t="shared" si="60"/>
        <v>117</v>
      </c>
      <c r="M112" s="2662">
        <f t="shared" si="60"/>
        <v>153</v>
      </c>
      <c r="N112" s="2662">
        <f t="shared" si="60"/>
        <v>145</v>
      </c>
      <c r="O112" s="2662">
        <f t="shared" si="60"/>
        <v>298</v>
      </c>
      <c r="P112" s="3075" t="s">
        <v>130</v>
      </c>
      <c r="Q112" s="3075"/>
      <c r="R112" s="3075"/>
    </row>
    <row r="113" spans="1:18" s="311" customFormat="1" ht="21.75" customHeight="1" x14ac:dyDescent="0.25">
      <c r="A113" s="3455" t="s">
        <v>40</v>
      </c>
      <c r="B113" s="1235" t="s">
        <v>370</v>
      </c>
      <c r="C113" s="406"/>
      <c r="D113" s="2662">
        <f t="shared" ref="D113:E113" si="61">SUM(D108:D112)</f>
        <v>0</v>
      </c>
      <c r="E113" s="2662">
        <f t="shared" si="61"/>
        <v>0</v>
      </c>
      <c r="F113" s="2662">
        <v>0</v>
      </c>
      <c r="G113" s="2662">
        <v>39</v>
      </c>
      <c r="H113" s="2662">
        <v>20</v>
      </c>
      <c r="I113" s="2662">
        <v>59</v>
      </c>
      <c r="J113" s="2662">
        <v>4</v>
      </c>
      <c r="K113" s="2662">
        <v>3</v>
      </c>
      <c r="L113" s="2662">
        <v>7</v>
      </c>
      <c r="M113" s="2662">
        <f>SUM(D113,G113,J113)</f>
        <v>43</v>
      </c>
      <c r="N113" s="2662">
        <f t="shared" ref="N113:O114" si="62">SUM(E113,H113,K113)</f>
        <v>23</v>
      </c>
      <c r="O113" s="2662">
        <f t="shared" si="62"/>
        <v>66</v>
      </c>
      <c r="P113" s="400"/>
      <c r="Q113" s="106" t="s">
        <v>127</v>
      </c>
      <c r="R113" s="3063" t="s">
        <v>124</v>
      </c>
    </row>
    <row r="114" spans="1:18" s="311" customFormat="1" ht="21.75" customHeight="1" x14ac:dyDescent="0.25">
      <c r="A114" s="3455"/>
      <c r="B114" s="1235" t="s">
        <v>1197</v>
      </c>
      <c r="C114" s="406"/>
      <c r="D114" s="2662">
        <f t="shared" ref="D114:E114" si="63">SUM(D109:D113)</f>
        <v>0</v>
      </c>
      <c r="E114" s="2662">
        <f t="shared" si="63"/>
        <v>0</v>
      </c>
      <c r="F114" s="2662">
        <v>0</v>
      </c>
      <c r="G114" s="2662">
        <v>20</v>
      </c>
      <c r="H114" s="2662">
        <v>26</v>
      </c>
      <c r="I114" s="2662">
        <v>46</v>
      </c>
      <c r="J114" s="2662">
        <v>0</v>
      </c>
      <c r="K114" s="2662">
        <v>0</v>
      </c>
      <c r="L114" s="2662">
        <v>0</v>
      </c>
      <c r="M114" s="2662">
        <f>SUM(D114,G114,J114)</f>
        <v>20</v>
      </c>
      <c r="N114" s="2662">
        <f t="shared" si="62"/>
        <v>26</v>
      </c>
      <c r="O114" s="2662">
        <f t="shared" si="62"/>
        <v>46</v>
      </c>
      <c r="P114" s="400"/>
      <c r="Q114" s="106" t="s">
        <v>1198</v>
      </c>
      <c r="R114" s="3063"/>
    </row>
    <row r="115" spans="1:18" s="311" customFormat="1" ht="29.25" customHeight="1" x14ac:dyDescent="0.25">
      <c r="A115" s="3456" t="s">
        <v>92</v>
      </c>
      <c r="B115" s="3456"/>
      <c r="C115" s="3456"/>
      <c r="D115" s="2665">
        <f>SUM(D113:D114)</f>
        <v>0</v>
      </c>
      <c r="E115" s="2665">
        <f t="shared" ref="E115:L115" si="64">SUM(E113:E114)</f>
        <v>0</v>
      </c>
      <c r="F115" s="2665">
        <f t="shared" si="64"/>
        <v>0</v>
      </c>
      <c r="G115" s="2665">
        <f t="shared" si="64"/>
        <v>59</v>
      </c>
      <c r="H115" s="2665">
        <f t="shared" si="64"/>
        <v>46</v>
      </c>
      <c r="I115" s="2665">
        <f t="shared" si="64"/>
        <v>105</v>
      </c>
      <c r="J115" s="2665">
        <f t="shared" si="64"/>
        <v>4</v>
      </c>
      <c r="K115" s="2665">
        <f t="shared" si="64"/>
        <v>3</v>
      </c>
      <c r="L115" s="2665">
        <f t="shared" si="64"/>
        <v>7</v>
      </c>
      <c r="M115" s="2662">
        <f t="shared" ref="M115" si="65">SUM(D115,G115,J115)</f>
        <v>63</v>
      </c>
      <c r="N115" s="2662">
        <f t="shared" ref="N115" si="66">SUM(E115,H115,K115)</f>
        <v>49</v>
      </c>
      <c r="O115" s="2662">
        <f t="shared" ref="O115" si="67">SUM(F115,I115,L115)</f>
        <v>112</v>
      </c>
      <c r="P115" s="3078" t="s">
        <v>130</v>
      </c>
      <c r="Q115" s="3078"/>
      <c r="R115" s="3078"/>
    </row>
    <row r="116" spans="1:18" s="311" customFormat="1" ht="29.25" customHeight="1" x14ac:dyDescent="0.25">
      <c r="A116" s="2311" t="s">
        <v>449</v>
      </c>
      <c r="B116" s="954"/>
      <c r="C116" s="954"/>
      <c r="D116" s="2665">
        <v>4</v>
      </c>
      <c r="E116" s="2665">
        <v>5</v>
      </c>
      <c r="F116" s="2665">
        <v>9</v>
      </c>
      <c r="G116" s="2665">
        <v>25</v>
      </c>
      <c r="H116" s="2665">
        <v>19</v>
      </c>
      <c r="I116" s="2665">
        <v>43</v>
      </c>
      <c r="J116" s="2665">
        <v>0</v>
      </c>
      <c r="K116" s="2665">
        <v>0</v>
      </c>
      <c r="L116" s="2665">
        <v>0</v>
      </c>
      <c r="M116" s="2665">
        <v>29</v>
      </c>
      <c r="N116" s="2665">
        <v>24</v>
      </c>
      <c r="O116" s="2665">
        <v>53</v>
      </c>
      <c r="P116" s="953"/>
      <c r="Q116" s="953"/>
      <c r="R116" s="1103" t="s">
        <v>991</v>
      </c>
    </row>
    <row r="117" spans="1:18" s="312" customFormat="1" ht="51" customHeight="1" x14ac:dyDescent="0.25">
      <c r="A117" s="2115" t="s">
        <v>201</v>
      </c>
      <c r="B117" s="43"/>
      <c r="C117" s="813"/>
      <c r="D117" s="2665">
        <v>0</v>
      </c>
      <c r="E117" s="2665">
        <v>0</v>
      </c>
      <c r="F117" s="2665">
        <v>0</v>
      </c>
      <c r="G117" s="2662">
        <v>41</v>
      </c>
      <c r="H117" s="2662">
        <v>2</v>
      </c>
      <c r="I117" s="2662">
        <v>43</v>
      </c>
      <c r="J117" s="2665">
        <v>0</v>
      </c>
      <c r="K117" s="2665">
        <v>0</v>
      </c>
      <c r="L117" s="2665">
        <v>0</v>
      </c>
      <c r="M117" s="2662">
        <f t="shared" ref="M117:O117" si="68">SUM(J117,G117,D117)</f>
        <v>41</v>
      </c>
      <c r="N117" s="2662">
        <f t="shared" si="68"/>
        <v>2</v>
      </c>
      <c r="O117" s="2662">
        <f t="shared" si="68"/>
        <v>43</v>
      </c>
      <c r="P117" s="812"/>
      <c r="Q117" s="2115"/>
      <c r="R117" s="2115" t="s">
        <v>2613</v>
      </c>
    </row>
    <row r="118" spans="1:18" s="312" customFormat="1" ht="36.75" customHeight="1" x14ac:dyDescent="0.25">
      <c r="A118" s="3455" t="s">
        <v>1168</v>
      </c>
      <c r="B118" s="1261" t="s">
        <v>738</v>
      </c>
      <c r="C118" s="458"/>
      <c r="D118" s="2665">
        <v>0</v>
      </c>
      <c r="E118" s="2665">
        <v>0</v>
      </c>
      <c r="F118" s="2662">
        <v>0</v>
      </c>
      <c r="G118" s="2662">
        <v>34</v>
      </c>
      <c r="H118" s="2662">
        <v>19</v>
      </c>
      <c r="I118" s="2662">
        <v>53</v>
      </c>
      <c r="J118" s="2662">
        <v>49</v>
      </c>
      <c r="K118" s="2662">
        <v>5</v>
      </c>
      <c r="L118" s="2662">
        <v>54</v>
      </c>
      <c r="M118" s="2662">
        <f>SUM(J118,G118,D118)</f>
        <v>83</v>
      </c>
      <c r="N118" s="2662">
        <f>SUM(K118,H118,E118)</f>
        <v>24</v>
      </c>
      <c r="O118" s="2662">
        <f>SUM(L118,I118,F118)</f>
        <v>107</v>
      </c>
      <c r="P118" s="469"/>
      <c r="Q118" s="1267" t="s">
        <v>909</v>
      </c>
      <c r="R118" s="3075" t="s">
        <v>1169</v>
      </c>
    </row>
    <row r="119" spans="1:18" s="312" customFormat="1" ht="36.75" customHeight="1" x14ac:dyDescent="0.25">
      <c r="A119" s="3455"/>
      <c r="B119" s="1261" t="s">
        <v>1199</v>
      </c>
      <c r="C119" s="458"/>
      <c r="D119" s="2662">
        <f t="shared" ref="D119" si="69">SUM(D117:D118)</f>
        <v>0</v>
      </c>
      <c r="E119" s="2662">
        <v>0</v>
      </c>
      <c r="F119" s="2662">
        <v>0</v>
      </c>
      <c r="G119" s="2662">
        <v>33</v>
      </c>
      <c r="H119" s="2662">
        <v>21</v>
      </c>
      <c r="I119" s="2662">
        <v>54</v>
      </c>
      <c r="J119" s="2662">
        <v>33</v>
      </c>
      <c r="K119" s="2662">
        <v>12</v>
      </c>
      <c r="L119" s="2662">
        <v>45</v>
      </c>
      <c r="M119" s="2662">
        <f t="shared" ref="M119:O119" si="70">SUM(J119,G119,D119)</f>
        <v>66</v>
      </c>
      <c r="N119" s="2662">
        <f t="shared" si="70"/>
        <v>33</v>
      </c>
      <c r="O119" s="2662">
        <f t="shared" si="70"/>
        <v>99</v>
      </c>
      <c r="P119" s="469"/>
      <c r="Q119" s="1267" t="s">
        <v>735</v>
      </c>
      <c r="R119" s="3075"/>
    </row>
    <row r="120" spans="1:18" s="312" customFormat="1" ht="21" customHeight="1" thickBot="1" x14ac:dyDescent="0.3">
      <c r="A120" s="3465" t="s">
        <v>92</v>
      </c>
      <c r="B120" s="3465"/>
      <c r="C120" s="3454"/>
      <c r="D120" s="2666">
        <f>SUM(D118:D119)</f>
        <v>0</v>
      </c>
      <c r="E120" s="2666">
        <f t="shared" ref="E120:O120" si="71">SUM(E118:E119)</f>
        <v>0</v>
      </c>
      <c r="F120" s="2666">
        <f t="shared" si="71"/>
        <v>0</v>
      </c>
      <c r="G120" s="2666">
        <f t="shared" si="71"/>
        <v>67</v>
      </c>
      <c r="H120" s="2666">
        <f t="shared" si="71"/>
        <v>40</v>
      </c>
      <c r="I120" s="2666">
        <f t="shared" si="71"/>
        <v>107</v>
      </c>
      <c r="J120" s="2666">
        <f t="shared" si="71"/>
        <v>82</v>
      </c>
      <c r="K120" s="2666">
        <f t="shared" si="71"/>
        <v>17</v>
      </c>
      <c r="L120" s="2666">
        <f t="shared" si="71"/>
        <v>99</v>
      </c>
      <c r="M120" s="2666">
        <f t="shared" si="71"/>
        <v>149</v>
      </c>
      <c r="N120" s="2666">
        <f t="shared" si="71"/>
        <v>57</v>
      </c>
      <c r="O120" s="2666">
        <f t="shared" si="71"/>
        <v>206</v>
      </c>
      <c r="P120" s="3075" t="s">
        <v>130</v>
      </c>
      <c r="Q120" s="3075"/>
      <c r="R120" s="3075"/>
    </row>
    <row r="121" spans="1:18" s="312" customFormat="1" ht="18.75" customHeight="1" thickBot="1" x14ac:dyDescent="0.3">
      <c r="A121" s="3479" t="s">
        <v>42</v>
      </c>
      <c r="B121" s="3480"/>
      <c r="C121" s="3481"/>
      <c r="D121" s="2606">
        <f>SUM(D120,D117,D116,D115,D112,D99,D90,D87,D86,D65,D62,D56,D50,D44,D43,D22,D21,D20)</f>
        <v>157</v>
      </c>
      <c r="E121" s="2606">
        <f t="shared" ref="E121:O121" si="72">SUM(E120,E117,E116,E115,E112,E99,E90,E87,E86,E65,E62,E56,E50,E44,E43,E22,E21,E20)</f>
        <v>108</v>
      </c>
      <c r="F121" s="2606">
        <f t="shared" si="72"/>
        <v>265</v>
      </c>
      <c r="G121" s="2606">
        <f t="shared" si="72"/>
        <v>923</v>
      </c>
      <c r="H121" s="2606">
        <f t="shared" si="72"/>
        <v>919</v>
      </c>
      <c r="I121" s="2606">
        <v>1842</v>
      </c>
      <c r="J121" s="2606">
        <f t="shared" si="72"/>
        <v>349</v>
      </c>
      <c r="K121" s="2606">
        <f t="shared" si="72"/>
        <v>317</v>
      </c>
      <c r="L121" s="2606">
        <f t="shared" si="72"/>
        <v>666</v>
      </c>
      <c r="M121" s="2606">
        <f t="shared" si="72"/>
        <v>1429</v>
      </c>
      <c r="N121" s="2606">
        <f t="shared" si="72"/>
        <v>1344</v>
      </c>
      <c r="O121" s="2606">
        <f t="shared" si="72"/>
        <v>2773</v>
      </c>
      <c r="P121" s="3115" t="s">
        <v>147</v>
      </c>
      <c r="Q121" s="3115"/>
      <c r="R121" s="3115"/>
    </row>
    <row r="122" spans="1:18" ht="24.75" customHeight="1" thickTop="1" x14ac:dyDescent="0.25"/>
  </sheetData>
  <mergeCells count="136">
    <mergeCell ref="R88:R89"/>
    <mergeCell ref="B35:B37"/>
    <mergeCell ref="B38:C38"/>
    <mergeCell ref="P38:Q38"/>
    <mergeCell ref="R45:R48"/>
    <mergeCell ref="Q35:Q37"/>
    <mergeCell ref="Q52:Q53"/>
    <mergeCell ref="B54:C54"/>
    <mergeCell ref="P54:Q54"/>
    <mergeCell ref="A43:C43"/>
    <mergeCell ref="P43:R43"/>
    <mergeCell ref="A45:A48"/>
    <mergeCell ref="A50:C50"/>
    <mergeCell ref="P50:R50"/>
    <mergeCell ref="B40:B41"/>
    <mergeCell ref="Q40:Q41"/>
    <mergeCell ref="A35:A42"/>
    <mergeCell ref="R35:R42"/>
    <mergeCell ref="A88:A89"/>
    <mergeCell ref="R73:R84"/>
    <mergeCell ref="A65:C65"/>
    <mergeCell ref="P65:R65"/>
    <mergeCell ref="B73:B78"/>
    <mergeCell ref="Q73:Q78"/>
    <mergeCell ref="A90:C90"/>
    <mergeCell ref="P90:R90"/>
    <mergeCell ref="A51:A55"/>
    <mergeCell ref="R51:R55"/>
    <mergeCell ref="A57:A60"/>
    <mergeCell ref="R57:R60"/>
    <mergeCell ref="A56:C56"/>
    <mergeCell ref="P56:R56"/>
    <mergeCell ref="A86:C86"/>
    <mergeCell ref="P86:R86"/>
    <mergeCell ref="A73:A84"/>
    <mergeCell ref="A62:C62"/>
    <mergeCell ref="P62:R62"/>
    <mergeCell ref="A63:A64"/>
    <mergeCell ref="R63:R64"/>
    <mergeCell ref="J70:L70"/>
    <mergeCell ref="B83:C83"/>
    <mergeCell ref="P83:Q83"/>
    <mergeCell ref="B81:B82"/>
    <mergeCell ref="Q81:Q82"/>
    <mergeCell ref="B84:B85"/>
    <mergeCell ref="Q84:Q85"/>
    <mergeCell ref="B52:B53"/>
    <mergeCell ref="M70:O70"/>
    <mergeCell ref="A91:A98"/>
    <mergeCell ref="R91:R98"/>
    <mergeCell ref="A115:C115"/>
    <mergeCell ref="P115:R115"/>
    <mergeCell ref="P95:Q95"/>
    <mergeCell ref="P98:Q98"/>
    <mergeCell ref="A99:C99"/>
    <mergeCell ref="P99:R99"/>
    <mergeCell ref="A107:A111"/>
    <mergeCell ref="R107:R111"/>
    <mergeCell ref="A112:C112"/>
    <mergeCell ref="P112:R112"/>
    <mergeCell ref="C103:C106"/>
    <mergeCell ref="D103:F103"/>
    <mergeCell ref="G103:I103"/>
    <mergeCell ref="J103:L103"/>
    <mergeCell ref="M103:O103"/>
    <mergeCell ref="P102:R102"/>
    <mergeCell ref="A103:A106"/>
    <mergeCell ref="B103:B106"/>
    <mergeCell ref="P103:P106"/>
    <mergeCell ref="Q103:Q106"/>
    <mergeCell ref="R103:R106"/>
    <mergeCell ref="D104:F104"/>
    <mergeCell ref="A121:C121"/>
    <mergeCell ref="P121:R121"/>
    <mergeCell ref="A118:A119"/>
    <mergeCell ref="R118:R119"/>
    <mergeCell ref="A120:C120"/>
    <mergeCell ref="P120:R120"/>
    <mergeCell ref="A113:A114"/>
    <mergeCell ref="R113:R114"/>
    <mergeCell ref="G104:I104"/>
    <mergeCell ref="J104:L104"/>
    <mergeCell ref="M104:O104"/>
    <mergeCell ref="B79:C79"/>
    <mergeCell ref="P79:Q79"/>
    <mergeCell ref="P68:R68"/>
    <mergeCell ref="A69:A72"/>
    <mergeCell ref="B69:B72"/>
    <mergeCell ref="C69:C72"/>
    <mergeCell ref="D69:F69"/>
    <mergeCell ref="G69:I69"/>
    <mergeCell ref="J69:L69"/>
    <mergeCell ref="M69:O69"/>
    <mergeCell ref="P69:P72"/>
    <mergeCell ref="Q69:Q72"/>
    <mergeCell ref="R69:R72"/>
    <mergeCell ref="D70:F70"/>
    <mergeCell ref="G70:I70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P31:P34"/>
    <mergeCell ref="Q31:Q34"/>
    <mergeCell ref="R31:R34"/>
    <mergeCell ref="Q8:Q9"/>
    <mergeCell ref="D32:F32"/>
    <mergeCell ref="G32:I32"/>
    <mergeCell ref="J32:L32"/>
    <mergeCell ref="M32:O32"/>
    <mergeCell ref="A20:C20"/>
    <mergeCell ref="P20:R20"/>
    <mergeCell ref="A31:A34"/>
    <mergeCell ref="B31:B34"/>
    <mergeCell ref="C31:C34"/>
    <mergeCell ref="D31:F31"/>
    <mergeCell ref="G31:I31"/>
    <mergeCell ref="J31:L31"/>
    <mergeCell ref="M31:O31"/>
    <mergeCell ref="P30:R30"/>
    <mergeCell ref="B8:B9"/>
    <mergeCell ref="B10:C10"/>
    <mergeCell ref="P10:Q10"/>
  </mergeCells>
  <printOptions horizontalCentered="1"/>
  <pageMargins left="0.62992125984251968" right="0.62992125984251968" top="0.78740157480314965" bottom="0.62992125984251968" header="0.78740157480314965" footer="0.62992125984251968"/>
  <pageSetup paperSize="9" scale="65" firstPageNumber="170" orientation="landscape" useFirstPageNumber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0"/>
  <sheetViews>
    <sheetView rightToLeft="1" view="pageBreakPreview" zoomScale="75" zoomScaleNormal="100" zoomScaleSheetLayoutView="75" workbookViewId="0">
      <selection activeCell="D6" sqref="D6:F6"/>
    </sheetView>
  </sheetViews>
  <sheetFormatPr defaultRowHeight="12.75" x14ac:dyDescent="0.2"/>
  <cols>
    <col min="1" max="1" width="22.7109375" customWidth="1"/>
    <col min="2" max="13" width="8.42578125" customWidth="1"/>
    <col min="14" max="14" width="10.5703125" customWidth="1"/>
    <col min="18" max="18" width="22" customWidth="1"/>
  </cols>
  <sheetData>
    <row r="1" spans="1:18" ht="51.75" customHeight="1" x14ac:dyDescent="0.25">
      <c r="A1" s="3167" t="s">
        <v>2616</v>
      </c>
      <c r="B1" s="3167"/>
      <c r="C1" s="3167"/>
      <c r="D1" s="3167"/>
      <c r="E1" s="3167"/>
      <c r="F1" s="3167"/>
      <c r="G1" s="3167"/>
      <c r="H1" s="3167"/>
      <c r="I1" s="3167"/>
      <c r="J1" s="3167"/>
      <c r="K1" s="3167"/>
      <c r="L1" s="3167"/>
      <c r="M1" s="3167"/>
      <c r="N1" s="3167"/>
      <c r="O1" s="3167"/>
      <c r="P1" s="3167"/>
      <c r="Q1" s="3167"/>
      <c r="R1" s="3167"/>
    </row>
    <row r="2" spans="1:18" ht="57" customHeight="1" x14ac:dyDescent="0.2">
      <c r="A2" s="3102" t="s">
        <v>2617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39.75" customHeight="1" thickBot="1" x14ac:dyDescent="0.25">
      <c r="A3" s="453" t="s">
        <v>2755</v>
      </c>
      <c r="B3" s="454"/>
      <c r="C3" s="454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455"/>
      <c r="Q3" s="3168" t="s">
        <v>1288</v>
      </c>
      <c r="R3" s="3168"/>
    </row>
    <row r="4" spans="1:18" ht="33.75" customHeight="1" thickTop="1" x14ac:dyDescent="0.2">
      <c r="A4" s="3447" t="s">
        <v>44</v>
      </c>
      <c r="B4" s="3169" t="s">
        <v>467</v>
      </c>
      <c r="C4" s="3169" t="s">
        <v>45</v>
      </c>
      <c r="D4" s="3169" t="s">
        <v>33</v>
      </c>
      <c r="E4" s="3169"/>
      <c r="F4" s="3169"/>
      <c r="G4" s="3169" t="s">
        <v>1</v>
      </c>
      <c r="H4" s="3169"/>
      <c r="I4" s="3169"/>
      <c r="J4" s="3169" t="s">
        <v>2</v>
      </c>
      <c r="K4" s="3169"/>
      <c r="L4" s="3169"/>
      <c r="M4" s="3194" t="s">
        <v>31</v>
      </c>
      <c r="N4" s="3194"/>
      <c r="O4" s="3194"/>
      <c r="P4" s="3084" t="s">
        <v>99</v>
      </c>
      <c r="Q4" s="3084" t="s">
        <v>126</v>
      </c>
      <c r="R4" s="3112" t="s">
        <v>253</v>
      </c>
    </row>
    <row r="5" spans="1:18" ht="33.75" customHeight="1" x14ac:dyDescent="0.25">
      <c r="A5" s="3448"/>
      <c r="B5" s="3170"/>
      <c r="C5" s="3170"/>
      <c r="D5" s="3171" t="s">
        <v>94</v>
      </c>
      <c r="E5" s="3171"/>
      <c r="F5" s="3171"/>
      <c r="G5" s="3171" t="s">
        <v>95</v>
      </c>
      <c r="H5" s="3171"/>
      <c r="I5" s="3171"/>
      <c r="J5" s="3171" t="s">
        <v>96</v>
      </c>
      <c r="K5" s="3171"/>
      <c r="L5" s="3171"/>
      <c r="M5" s="3171" t="s">
        <v>116</v>
      </c>
      <c r="N5" s="3171"/>
      <c r="O5" s="3171"/>
      <c r="P5" s="3085"/>
      <c r="Q5" s="3085"/>
      <c r="R5" s="3113"/>
    </row>
    <row r="6" spans="1:18" ht="33.75" customHeight="1" x14ac:dyDescent="0.2">
      <c r="A6" s="3448"/>
      <c r="B6" s="3170"/>
      <c r="C6" s="317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085"/>
      <c r="Q6" s="3085"/>
      <c r="R6" s="3113"/>
    </row>
    <row r="7" spans="1:18" ht="33.75" customHeight="1" thickBot="1" x14ac:dyDescent="0.25">
      <c r="A7" s="3449"/>
      <c r="B7" s="3454"/>
      <c r="C7" s="3454"/>
      <c r="D7" s="298" t="s">
        <v>181</v>
      </c>
      <c r="E7" s="298" t="s">
        <v>182</v>
      </c>
      <c r="F7" s="20" t="s">
        <v>183</v>
      </c>
      <c r="G7" s="20" t="s">
        <v>181</v>
      </c>
      <c r="H7" s="20" t="s">
        <v>182</v>
      </c>
      <c r="I7" s="20" t="s">
        <v>183</v>
      </c>
      <c r="J7" s="20" t="s">
        <v>181</v>
      </c>
      <c r="K7" s="20" t="s">
        <v>182</v>
      </c>
      <c r="L7" s="20" t="s">
        <v>183</v>
      </c>
      <c r="M7" s="20" t="s">
        <v>181</v>
      </c>
      <c r="N7" s="20" t="s">
        <v>182</v>
      </c>
      <c r="O7" s="20" t="s">
        <v>183</v>
      </c>
      <c r="P7" s="3085"/>
      <c r="Q7" s="3088"/>
      <c r="R7" s="3114"/>
    </row>
    <row r="8" spans="1:18" ht="39.75" customHeight="1" thickBot="1" x14ac:dyDescent="0.25">
      <c r="A8" s="960" t="s">
        <v>449</v>
      </c>
      <c r="B8" s="1241" t="s">
        <v>370</v>
      </c>
      <c r="C8" s="1241"/>
      <c r="D8" s="427">
        <v>0</v>
      </c>
      <c r="E8" s="414">
        <v>0</v>
      </c>
      <c r="F8" s="414">
        <v>0</v>
      </c>
      <c r="G8" s="414">
        <v>1</v>
      </c>
      <c r="H8" s="414">
        <v>0</v>
      </c>
      <c r="I8" s="414">
        <v>1</v>
      </c>
      <c r="J8" s="414">
        <v>0</v>
      </c>
      <c r="K8" s="427">
        <v>0</v>
      </c>
      <c r="L8" s="414">
        <v>0</v>
      </c>
      <c r="M8" s="427">
        <f>SUM(D8,G8,J8)</f>
        <v>1</v>
      </c>
      <c r="N8" s="427">
        <f t="shared" ref="N8:O8" si="0">SUM(E8,H8,K8)</f>
        <v>0</v>
      </c>
      <c r="O8" s="427">
        <f t="shared" si="0"/>
        <v>1</v>
      </c>
      <c r="P8" s="1786"/>
      <c r="Q8" s="415" t="s">
        <v>2193</v>
      </c>
      <c r="R8" s="415" t="s">
        <v>991</v>
      </c>
    </row>
    <row r="9" spans="1:18" ht="39.75" customHeight="1" thickBot="1" x14ac:dyDescent="0.25">
      <c r="A9" s="102" t="s">
        <v>87</v>
      </c>
      <c r="B9" s="1779"/>
      <c r="C9" s="1779"/>
      <c r="D9" s="102">
        <f>SUM(D8)</f>
        <v>0</v>
      </c>
      <c r="E9" s="102">
        <f t="shared" ref="E9:O9" si="1">SUM(E8)</f>
        <v>0</v>
      </c>
      <c r="F9" s="102">
        <f t="shared" si="1"/>
        <v>0</v>
      </c>
      <c r="G9" s="102">
        <f t="shared" si="1"/>
        <v>1</v>
      </c>
      <c r="H9" s="102">
        <f t="shared" si="1"/>
        <v>0</v>
      </c>
      <c r="I9" s="102">
        <f t="shared" si="1"/>
        <v>1</v>
      </c>
      <c r="J9" s="102">
        <f t="shared" si="1"/>
        <v>0</v>
      </c>
      <c r="K9" s="102">
        <f t="shared" si="1"/>
        <v>0</v>
      </c>
      <c r="L9" s="102">
        <f t="shared" si="1"/>
        <v>0</v>
      </c>
      <c r="M9" s="102">
        <f t="shared" si="1"/>
        <v>1</v>
      </c>
      <c r="N9" s="102">
        <f t="shared" si="1"/>
        <v>0</v>
      </c>
      <c r="O9" s="102">
        <f t="shared" si="1"/>
        <v>1</v>
      </c>
      <c r="P9" s="1787"/>
      <c r="Q9" s="1787"/>
      <c r="R9" s="421" t="s">
        <v>147</v>
      </c>
    </row>
    <row r="10" spans="1:18" ht="13.5" thickTop="1" x14ac:dyDescent="0.2">
      <c r="A10" s="958"/>
      <c r="B10" s="958"/>
      <c r="C10" s="958"/>
      <c r="D10" s="958"/>
      <c r="E10" s="958"/>
      <c r="F10" s="958"/>
      <c r="G10" s="958"/>
      <c r="H10" s="958"/>
      <c r="I10" s="958"/>
      <c r="J10" s="958"/>
      <c r="K10" s="958"/>
      <c r="L10" s="958"/>
      <c r="M10" s="958"/>
      <c r="N10" s="958"/>
    </row>
  </sheetData>
  <mergeCells count="17">
    <mergeCell ref="A4:A7"/>
    <mergeCell ref="A1:R1"/>
    <mergeCell ref="A2:R2"/>
    <mergeCell ref="M4:O4"/>
    <mergeCell ref="P4:P7"/>
    <mergeCell ref="Q4:Q7"/>
    <mergeCell ref="R4:R7"/>
    <mergeCell ref="D5:F5"/>
    <mergeCell ref="G5:I5"/>
    <mergeCell ref="J5:L5"/>
    <mergeCell ref="M5:O5"/>
    <mergeCell ref="B4:B7"/>
    <mergeCell ref="C4:C7"/>
    <mergeCell ref="D4:F4"/>
    <mergeCell ref="G4:I4"/>
    <mergeCell ref="J4:L4"/>
    <mergeCell ref="Q3:R3"/>
  </mergeCells>
  <printOptions horizontalCentered="1"/>
  <pageMargins left="0.7" right="0.7" top="1.25" bottom="1.25" header="1.3" footer="1.05"/>
  <pageSetup paperSize="9" scale="7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N3" sqref="N3"/>
    </sheetView>
  </sheetViews>
  <sheetFormatPr defaultRowHeight="12.75" x14ac:dyDescent="0.2"/>
  <sheetData>
    <row r="17" spans="1:13" ht="60" x14ac:dyDescent="0.8">
      <c r="A17" s="2814" t="s">
        <v>1695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41"/>
  <sheetViews>
    <sheetView rightToLeft="1" view="pageBreakPreview" topLeftCell="A28" zoomScale="90" zoomScaleNormal="80" zoomScaleSheetLayoutView="90" workbookViewId="0">
      <selection activeCell="B37" sqref="B37:D37"/>
    </sheetView>
  </sheetViews>
  <sheetFormatPr defaultColWidth="10.28515625" defaultRowHeight="15" x14ac:dyDescent="0.2"/>
  <cols>
    <col min="1" max="1" width="28.140625" style="477" customWidth="1"/>
    <col min="2" max="13" width="8.7109375" style="478" customWidth="1"/>
    <col min="14" max="14" width="38.7109375" style="81" customWidth="1"/>
    <col min="15" max="16384" width="10.28515625" style="81"/>
  </cols>
  <sheetData>
    <row r="1" spans="1:14" ht="23.25" customHeight="1" x14ac:dyDescent="0.25">
      <c r="A1" s="3490" t="s">
        <v>2462</v>
      </c>
      <c r="B1" s="3490"/>
      <c r="C1" s="3490"/>
      <c r="D1" s="3490"/>
      <c r="E1" s="3490"/>
      <c r="F1" s="3490"/>
      <c r="G1" s="3490"/>
      <c r="H1" s="3490"/>
      <c r="I1" s="3490"/>
      <c r="J1" s="3490"/>
      <c r="K1" s="3490"/>
      <c r="L1" s="3490"/>
      <c r="M1" s="3490"/>
      <c r="N1" s="3490"/>
    </row>
    <row r="2" spans="1:14" ht="36" customHeight="1" x14ac:dyDescent="0.2">
      <c r="A2" s="3491" t="s">
        <v>2463</v>
      </c>
      <c r="B2" s="3491"/>
      <c r="C2" s="3491"/>
      <c r="D2" s="3491"/>
      <c r="E2" s="3491"/>
      <c r="F2" s="3491"/>
      <c r="G2" s="3491"/>
      <c r="H2" s="3491"/>
      <c r="I2" s="3491"/>
      <c r="J2" s="3491"/>
      <c r="K2" s="3491"/>
      <c r="L2" s="3491"/>
      <c r="M2" s="3491"/>
      <c r="N2" s="3491"/>
    </row>
    <row r="3" spans="1:14" ht="22.5" customHeight="1" thickBot="1" x14ac:dyDescent="0.25">
      <c r="A3" s="471" t="s">
        <v>2756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793" t="s">
        <v>1297</v>
      </c>
    </row>
    <row r="4" spans="1:14" ht="23.25" customHeight="1" thickTop="1" x14ac:dyDescent="0.2">
      <c r="A4" s="3326" t="s">
        <v>32</v>
      </c>
      <c r="B4" s="3329" t="s">
        <v>33</v>
      </c>
      <c r="C4" s="3329"/>
      <c r="D4" s="3329"/>
      <c r="E4" s="3329" t="s">
        <v>1</v>
      </c>
      <c r="F4" s="3329"/>
      <c r="G4" s="3329"/>
      <c r="H4" s="3329" t="s">
        <v>2</v>
      </c>
      <c r="I4" s="3329"/>
      <c r="J4" s="3329"/>
      <c r="K4" s="3194" t="s">
        <v>31</v>
      </c>
      <c r="L4" s="3194"/>
      <c r="M4" s="3194"/>
      <c r="N4" s="3330" t="s">
        <v>98</v>
      </c>
    </row>
    <row r="5" spans="1:14" s="472" customFormat="1" ht="15" customHeight="1" x14ac:dyDescent="0.25">
      <c r="A5" s="3327"/>
      <c r="B5" s="3492" t="s">
        <v>94</v>
      </c>
      <c r="C5" s="3492"/>
      <c r="D5" s="3492"/>
      <c r="E5" s="3492" t="s">
        <v>95</v>
      </c>
      <c r="F5" s="3492"/>
      <c r="G5" s="3492"/>
      <c r="H5" s="3171" t="s">
        <v>96</v>
      </c>
      <c r="I5" s="3171"/>
      <c r="J5" s="3171"/>
      <c r="K5" s="3171" t="s">
        <v>116</v>
      </c>
      <c r="L5" s="3171"/>
      <c r="M5" s="3171"/>
      <c r="N5" s="3342"/>
    </row>
    <row r="6" spans="1:14" ht="20.25" customHeight="1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42"/>
    </row>
    <row r="7" spans="1:14" ht="18" customHeight="1" thickBot="1" x14ac:dyDescent="0.25">
      <c r="A7" s="3328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3343"/>
    </row>
    <row r="8" spans="1:14" s="473" customFormat="1" ht="24.95" customHeight="1" x14ac:dyDescent="0.2">
      <c r="A8" s="175" t="s">
        <v>34</v>
      </c>
      <c r="B8" s="2668">
        <v>5</v>
      </c>
      <c r="C8" s="2668">
        <v>15</v>
      </c>
      <c r="D8" s="175">
        <v>20</v>
      </c>
      <c r="E8" s="2668">
        <v>5</v>
      </c>
      <c r="F8" s="2668">
        <v>11</v>
      </c>
      <c r="G8" s="175">
        <v>16</v>
      </c>
      <c r="H8" s="2668">
        <v>0</v>
      </c>
      <c r="I8" s="2668">
        <v>0</v>
      </c>
      <c r="J8" s="175">
        <v>0</v>
      </c>
      <c r="K8" s="175">
        <f t="shared" ref="K8:L22" si="0">SUM(B8,E8,H8)</f>
        <v>10</v>
      </c>
      <c r="L8" s="175">
        <f t="shared" si="0"/>
        <v>26</v>
      </c>
      <c r="M8" s="175">
        <f>SUM(K8:L8)</f>
        <v>36</v>
      </c>
      <c r="N8" s="99" t="s">
        <v>128</v>
      </c>
    </row>
    <row r="9" spans="1:14" s="473" customFormat="1" ht="24.95" customHeight="1" x14ac:dyDescent="0.2">
      <c r="A9" s="176" t="s">
        <v>35</v>
      </c>
      <c r="B9" s="2564">
        <v>3</v>
      </c>
      <c r="C9" s="2564">
        <v>7</v>
      </c>
      <c r="D9" s="2283">
        <v>10</v>
      </c>
      <c r="E9" s="2564">
        <v>53</v>
      </c>
      <c r="F9" s="2564">
        <v>26</v>
      </c>
      <c r="G9" s="2283">
        <v>79</v>
      </c>
      <c r="H9" s="2564">
        <v>11</v>
      </c>
      <c r="I9" s="2564">
        <v>3</v>
      </c>
      <c r="J9" s="2283">
        <v>14</v>
      </c>
      <c r="K9" s="2283">
        <f t="shared" si="0"/>
        <v>67</v>
      </c>
      <c r="L9" s="2283">
        <f t="shared" si="0"/>
        <v>36</v>
      </c>
      <c r="M9" s="2283">
        <f t="shared" ref="M9:M22" si="1">SUM(K9:L9)</f>
        <v>103</v>
      </c>
      <c r="N9" s="107" t="s">
        <v>100</v>
      </c>
    </row>
    <row r="10" spans="1:14" s="473" customFormat="1" ht="24.95" customHeight="1" x14ac:dyDescent="0.2">
      <c r="A10" s="176" t="s">
        <v>36</v>
      </c>
      <c r="B10" s="2564">
        <v>15</v>
      </c>
      <c r="C10" s="2564">
        <v>11</v>
      </c>
      <c r="D10" s="2283">
        <v>26</v>
      </c>
      <c r="E10" s="2564">
        <v>89</v>
      </c>
      <c r="F10" s="2564">
        <v>42</v>
      </c>
      <c r="G10" s="2283">
        <v>131</v>
      </c>
      <c r="H10" s="2564">
        <v>46</v>
      </c>
      <c r="I10" s="2564">
        <v>23</v>
      </c>
      <c r="J10" s="2283">
        <v>69</v>
      </c>
      <c r="K10" s="2283">
        <f t="shared" si="0"/>
        <v>150</v>
      </c>
      <c r="L10" s="2283">
        <f t="shared" si="0"/>
        <v>76</v>
      </c>
      <c r="M10" s="2283">
        <f t="shared" si="1"/>
        <v>226</v>
      </c>
      <c r="N10" s="107" t="s">
        <v>1207</v>
      </c>
    </row>
    <row r="11" spans="1:14" s="473" customFormat="1" ht="24.95" customHeight="1" x14ac:dyDescent="0.2">
      <c r="A11" s="955" t="s">
        <v>58</v>
      </c>
      <c r="B11" s="2564">
        <v>0</v>
      </c>
      <c r="C11" s="2564">
        <v>0</v>
      </c>
      <c r="D11" s="2283">
        <v>0</v>
      </c>
      <c r="E11" s="2564">
        <v>6</v>
      </c>
      <c r="F11" s="2564">
        <v>9</v>
      </c>
      <c r="G11" s="2283">
        <v>15</v>
      </c>
      <c r="H11" s="2564">
        <v>0</v>
      </c>
      <c r="I11" s="2564">
        <v>0</v>
      </c>
      <c r="J11" s="2283">
        <v>0</v>
      </c>
      <c r="K11" s="2283">
        <f t="shared" ref="K11" si="2">SUM(B11,E11,H11)</f>
        <v>6</v>
      </c>
      <c r="L11" s="2283">
        <f t="shared" ref="L11" si="3">SUM(C11,F11,I11)</f>
        <v>9</v>
      </c>
      <c r="M11" s="2283">
        <f t="shared" ref="M11" si="4">SUM(K11:L11)</f>
        <v>15</v>
      </c>
      <c r="N11" s="780" t="s">
        <v>1657</v>
      </c>
    </row>
    <row r="12" spans="1:14" s="473" customFormat="1" ht="24.95" customHeight="1" x14ac:dyDescent="0.2">
      <c r="A12" s="176" t="s">
        <v>43</v>
      </c>
      <c r="B12" s="2564">
        <v>6</v>
      </c>
      <c r="C12" s="2564">
        <v>6</v>
      </c>
      <c r="D12" s="2283">
        <v>12</v>
      </c>
      <c r="E12" s="2564">
        <v>47</v>
      </c>
      <c r="F12" s="2564">
        <v>33</v>
      </c>
      <c r="G12" s="2283">
        <v>80</v>
      </c>
      <c r="H12" s="2564">
        <v>25</v>
      </c>
      <c r="I12" s="2564">
        <v>15</v>
      </c>
      <c r="J12" s="2283">
        <v>40</v>
      </c>
      <c r="K12" s="2283">
        <f t="shared" si="0"/>
        <v>78</v>
      </c>
      <c r="L12" s="2283">
        <f t="shared" si="0"/>
        <v>54</v>
      </c>
      <c r="M12" s="2283">
        <f t="shared" si="1"/>
        <v>132</v>
      </c>
      <c r="N12" s="107" t="s">
        <v>125</v>
      </c>
    </row>
    <row r="13" spans="1:14" s="473" customFormat="1" ht="35.25" customHeight="1" x14ac:dyDescent="0.2">
      <c r="A13" s="176" t="s">
        <v>234</v>
      </c>
      <c r="B13" s="2564">
        <v>0</v>
      </c>
      <c r="C13" s="2564">
        <v>0</v>
      </c>
      <c r="D13" s="2283">
        <v>0</v>
      </c>
      <c r="E13" s="2564">
        <v>10</v>
      </c>
      <c r="F13" s="2564">
        <v>5</v>
      </c>
      <c r="G13" s="2283">
        <v>15</v>
      </c>
      <c r="H13" s="2564">
        <v>5</v>
      </c>
      <c r="I13" s="2564">
        <v>6</v>
      </c>
      <c r="J13" s="2283">
        <v>11</v>
      </c>
      <c r="K13" s="2283">
        <f t="shared" si="0"/>
        <v>15</v>
      </c>
      <c r="L13" s="2283">
        <f t="shared" si="0"/>
        <v>11</v>
      </c>
      <c r="M13" s="2283">
        <f t="shared" si="1"/>
        <v>26</v>
      </c>
      <c r="N13" s="107" t="s">
        <v>231</v>
      </c>
    </row>
    <row r="14" spans="1:14" s="473" customFormat="1" ht="24.95" customHeight="1" x14ac:dyDescent="0.2">
      <c r="A14" s="176" t="s">
        <v>38</v>
      </c>
      <c r="B14" s="2564">
        <v>20</v>
      </c>
      <c r="C14" s="2564">
        <v>0</v>
      </c>
      <c r="D14" s="2283">
        <v>20</v>
      </c>
      <c r="E14" s="2564">
        <v>39</v>
      </c>
      <c r="F14" s="2564">
        <v>19</v>
      </c>
      <c r="G14" s="2283">
        <v>58</v>
      </c>
      <c r="H14" s="2564">
        <v>11</v>
      </c>
      <c r="I14" s="2564">
        <v>0</v>
      </c>
      <c r="J14" s="2283">
        <v>11</v>
      </c>
      <c r="K14" s="2283">
        <f t="shared" si="0"/>
        <v>70</v>
      </c>
      <c r="L14" s="2283">
        <f t="shared" si="0"/>
        <v>19</v>
      </c>
      <c r="M14" s="2283">
        <f t="shared" si="1"/>
        <v>89</v>
      </c>
      <c r="N14" s="107" t="s">
        <v>160</v>
      </c>
    </row>
    <row r="15" spans="1:14" s="473" customFormat="1" ht="24.95" customHeight="1" x14ac:dyDescent="0.2">
      <c r="A15" s="176" t="s">
        <v>212</v>
      </c>
      <c r="B15" s="2564">
        <v>0</v>
      </c>
      <c r="C15" s="2564">
        <v>0</v>
      </c>
      <c r="D15" s="2283">
        <v>0</v>
      </c>
      <c r="E15" s="2564">
        <v>54</v>
      </c>
      <c r="F15" s="2564">
        <v>42</v>
      </c>
      <c r="G15" s="2283">
        <v>96</v>
      </c>
      <c r="H15" s="2564">
        <v>25</v>
      </c>
      <c r="I15" s="2564">
        <v>13</v>
      </c>
      <c r="J15" s="2283">
        <v>38</v>
      </c>
      <c r="K15" s="2283">
        <f t="shared" si="0"/>
        <v>79</v>
      </c>
      <c r="L15" s="2283">
        <f t="shared" si="0"/>
        <v>55</v>
      </c>
      <c r="M15" s="2283">
        <f t="shared" si="1"/>
        <v>134</v>
      </c>
      <c r="N15" s="774" t="s">
        <v>224</v>
      </c>
    </row>
    <row r="16" spans="1:14" s="473" customFormat="1" ht="24.95" customHeight="1" x14ac:dyDescent="0.2">
      <c r="A16" s="176" t="s">
        <v>210</v>
      </c>
      <c r="B16" s="2564">
        <v>0</v>
      </c>
      <c r="C16" s="2564">
        <v>0</v>
      </c>
      <c r="D16" s="2283">
        <v>0</v>
      </c>
      <c r="E16" s="2564">
        <v>110</v>
      </c>
      <c r="F16" s="2564">
        <v>57</v>
      </c>
      <c r="G16" s="2283">
        <v>167</v>
      </c>
      <c r="H16" s="2564">
        <v>57</v>
      </c>
      <c r="I16" s="2564">
        <v>32</v>
      </c>
      <c r="J16" s="2283">
        <v>89</v>
      </c>
      <c r="K16" s="2283">
        <f t="shared" si="0"/>
        <v>167</v>
      </c>
      <c r="L16" s="2283">
        <f t="shared" si="0"/>
        <v>89</v>
      </c>
      <c r="M16" s="2283">
        <f t="shared" si="1"/>
        <v>256</v>
      </c>
      <c r="N16" s="774" t="s">
        <v>409</v>
      </c>
    </row>
    <row r="17" spans="1:14" s="473" customFormat="1" ht="24.95" customHeight="1" x14ac:dyDescent="0.2">
      <c r="A17" s="176" t="s">
        <v>833</v>
      </c>
      <c r="B17" s="2564">
        <v>0</v>
      </c>
      <c r="C17" s="2564">
        <v>0</v>
      </c>
      <c r="D17" s="2283">
        <v>0</v>
      </c>
      <c r="E17" s="2564">
        <v>0</v>
      </c>
      <c r="F17" s="2564">
        <v>100</v>
      </c>
      <c r="G17" s="2283">
        <v>100</v>
      </c>
      <c r="H17" s="2564">
        <v>0</v>
      </c>
      <c r="I17" s="2564">
        <v>15</v>
      </c>
      <c r="J17" s="2283">
        <v>15</v>
      </c>
      <c r="K17" s="2283">
        <f t="shared" si="0"/>
        <v>0</v>
      </c>
      <c r="L17" s="2283">
        <f t="shared" si="0"/>
        <v>115</v>
      </c>
      <c r="M17" s="2283">
        <f t="shared" si="1"/>
        <v>115</v>
      </c>
      <c r="N17" s="774" t="s">
        <v>289</v>
      </c>
    </row>
    <row r="18" spans="1:14" s="473" customFormat="1" ht="24.95" customHeight="1" x14ac:dyDescent="0.2">
      <c r="A18" s="176" t="s">
        <v>39</v>
      </c>
      <c r="B18" s="2564">
        <v>0</v>
      </c>
      <c r="C18" s="2564">
        <v>0</v>
      </c>
      <c r="D18" s="2283">
        <v>0</v>
      </c>
      <c r="E18" s="2564">
        <v>63</v>
      </c>
      <c r="F18" s="2564">
        <v>33</v>
      </c>
      <c r="G18" s="2283">
        <f>SUM(E18:F18)</f>
        <v>96</v>
      </c>
      <c r="H18" s="2564">
        <v>6</v>
      </c>
      <c r="I18" s="2564">
        <v>2</v>
      </c>
      <c r="J18" s="2283">
        <v>8</v>
      </c>
      <c r="K18" s="2283">
        <f>SUM(B18,E18,H18)</f>
        <v>69</v>
      </c>
      <c r="L18" s="2283">
        <f t="shared" si="0"/>
        <v>35</v>
      </c>
      <c r="M18" s="2283">
        <f t="shared" ref="M18" si="5">SUM(D18,G18,J18)</f>
        <v>104</v>
      </c>
      <c r="N18" s="107" t="s">
        <v>442</v>
      </c>
    </row>
    <row r="19" spans="1:14" s="473" customFormat="1" ht="24.95" customHeight="1" x14ac:dyDescent="0.2">
      <c r="A19" s="474" t="s">
        <v>1208</v>
      </c>
      <c r="B19" s="2564">
        <v>9</v>
      </c>
      <c r="C19" s="2564">
        <v>6</v>
      </c>
      <c r="D19" s="2283">
        <v>15</v>
      </c>
      <c r="E19" s="2564">
        <v>31</v>
      </c>
      <c r="F19" s="2564">
        <v>14</v>
      </c>
      <c r="G19" s="2283">
        <v>45</v>
      </c>
      <c r="H19" s="2564">
        <v>29</v>
      </c>
      <c r="I19" s="2564">
        <v>11</v>
      </c>
      <c r="J19" s="2283">
        <v>40</v>
      </c>
      <c r="K19" s="2283">
        <f t="shared" si="0"/>
        <v>69</v>
      </c>
      <c r="L19" s="2283">
        <f t="shared" si="0"/>
        <v>31</v>
      </c>
      <c r="M19" s="2283">
        <f t="shared" si="1"/>
        <v>100</v>
      </c>
      <c r="N19" s="228" t="s">
        <v>124</v>
      </c>
    </row>
    <row r="20" spans="1:14" s="473" customFormat="1" ht="24.95" customHeight="1" x14ac:dyDescent="0.2">
      <c r="A20" s="176" t="s">
        <v>449</v>
      </c>
      <c r="B20" s="2564">
        <v>0</v>
      </c>
      <c r="C20" s="2564">
        <v>0</v>
      </c>
      <c r="D20" s="2283">
        <v>0</v>
      </c>
      <c r="E20" s="2564">
        <v>15</v>
      </c>
      <c r="F20" s="2564">
        <v>2</v>
      </c>
      <c r="G20" s="2283">
        <v>17</v>
      </c>
      <c r="H20" s="2564">
        <v>0</v>
      </c>
      <c r="I20" s="2564">
        <v>0</v>
      </c>
      <c r="J20" s="2283">
        <v>0</v>
      </c>
      <c r="K20" s="2283">
        <f t="shared" si="0"/>
        <v>15</v>
      </c>
      <c r="L20" s="2283">
        <f t="shared" si="0"/>
        <v>2</v>
      </c>
      <c r="M20" s="2283">
        <f t="shared" si="1"/>
        <v>17</v>
      </c>
      <c r="N20" s="107" t="s">
        <v>991</v>
      </c>
    </row>
    <row r="21" spans="1:14" s="473" customFormat="1" ht="35.25" customHeight="1" x14ac:dyDescent="0.2">
      <c r="A21" s="176" t="s">
        <v>201</v>
      </c>
      <c r="B21" s="2564">
        <v>0</v>
      </c>
      <c r="C21" s="2564">
        <v>0</v>
      </c>
      <c r="D21" s="2283">
        <v>0</v>
      </c>
      <c r="E21" s="2564">
        <v>19</v>
      </c>
      <c r="F21" s="2564">
        <v>1</v>
      </c>
      <c r="G21" s="2283">
        <v>20</v>
      </c>
      <c r="H21" s="2564">
        <v>11</v>
      </c>
      <c r="I21" s="2564">
        <v>3</v>
      </c>
      <c r="J21" s="2283">
        <v>14</v>
      </c>
      <c r="K21" s="2283">
        <f t="shared" si="0"/>
        <v>30</v>
      </c>
      <c r="L21" s="2283">
        <f t="shared" si="0"/>
        <v>4</v>
      </c>
      <c r="M21" s="2283">
        <f t="shared" si="1"/>
        <v>34</v>
      </c>
      <c r="N21" s="780" t="s">
        <v>1650</v>
      </c>
    </row>
    <row r="22" spans="1:14" s="473" customFormat="1" ht="24.95" customHeight="1" thickBot="1" x14ac:dyDescent="0.25">
      <c r="A22" s="475" t="s">
        <v>41</v>
      </c>
      <c r="B22" s="2669">
        <v>0</v>
      </c>
      <c r="C22" s="2669">
        <v>0</v>
      </c>
      <c r="D22" s="475">
        <v>0</v>
      </c>
      <c r="E22" s="2669">
        <v>35</v>
      </c>
      <c r="F22" s="2669">
        <v>12</v>
      </c>
      <c r="G22" s="475">
        <v>47</v>
      </c>
      <c r="H22" s="2669">
        <v>21</v>
      </c>
      <c r="I22" s="2669">
        <v>8</v>
      </c>
      <c r="J22" s="475">
        <v>29</v>
      </c>
      <c r="K22" s="475">
        <f t="shared" si="0"/>
        <v>56</v>
      </c>
      <c r="L22" s="475">
        <f t="shared" si="0"/>
        <v>20</v>
      </c>
      <c r="M22" s="475">
        <f t="shared" si="1"/>
        <v>76</v>
      </c>
      <c r="N22" s="476" t="s">
        <v>144</v>
      </c>
    </row>
    <row r="23" spans="1:14" s="473" customFormat="1" ht="24.95" customHeight="1" thickBot="1" x14ac:dyDescent="0.25">
      <c r="A23" s="89" t="s">
        <v>87</v>
      </c>
      <c r="B23" s="89">
        <f>SUM(B8:B22)</f>
        <v>58</v>
      </c>
      <c r="C23" s="89">
        <f t="shared" ref="C23:M23" si="6">SUM(C8:C22)</f>
        <v>45</v>
      </c>
      <c r="D23" s="89">
        <f t="shared" si="6"/>
        <v>103</v>
      </c>
      <c r="E23" s="89">
        <f t="shared" si="6"/>
        <v>576</v>
      </c>
      <c r="F23" s="89">
        <f t="shared" si="6"/>
        <v>406</v>
      </c>
      <c r="G23" s="89">
        <f t="shared" si="6"/>
        <v>982</v>
      </c>
      <c r="H23" s="89">
        <f t="shared" si="6"/>
        <v>247</v>
      </c>
      <c r="I23" s="89">
        <f t="shared" si="6"/>
        <v>131</v>
      </c>
      <c r="J23" s="89">
        <f t="shared" si="6"/>
        <v>378</v>
      </c>
      <c r="K23" s="89">
        <f t="shared" si="6"/>
        <v>881</v>
      </c>
      <c r="L23" s="89">
        <f t="shared" si="6"/>
        <v>582</v>
      </c>
      <c r="M23" s="89">
        <f t="shared" si="6"/>
        <v>1463</v>
      </c>
      <c r="N23" s="113" t="s">
        <v>1209</v>
      </c>
    </row>
    <row r="24" spans="1:14" ht="6" hidden="1" customHeight="1" x14ac:dyDescent="0.2">
      <c r="A24" s="3489"/>
      <c r="B24" s="3489"/>
      <c r="C24" s="3489"/>
      <c r="D24" s="3489"/>
      <c r="E24" s="3489"/>
      <c r="F24" s="3489"/>
      <c r="G24" s="3489"/>
      <c r="H24" s="3489"/>
      <c r="I24" s="3489"/>
      <c r="J24" s="3489"/>
      <c r="K24" s="3489"/>
      <c r="L24" s="3489"/>
      <c r="M24" s="3489"/>
    </row>
    <row r="25" spans="1:14" ht="15.75" thickTop="1" x14ac:dyDescent="0.2"/>
    <row r="32" spans="1:14" ht="18" x14ac:dyDescent="0.2">
      <c r="A32" s="2799" t="s">
        <v>2466</v>
      </c>
      <c r="B32" s="2799"/>
      <c r="C32" s="2799"/>
      <c r="D32" s="2799"/>
      <c r="E32" s="2799"/>
      <c r="F32" s="2799"/>
      <c r="G32" s="2799"/>
      <c r="H32" s="2799"/>
      <c r="I32" s="2799"/>
      <c r="J32" s="2799"/>
      <c r="K32" s="2799"/>
      <c r="L32" s="2799"/>
      <c r="M32" s="2799"/>
      <c r="N32" s="2799"/>
    </row>
    <row r="33" spans="1:14" ht="18" x14ac:dyDescent="0.2">
      <c r="A33" s="2815" t="s">
        <v>2467</v>
      </c>
      <c r="B33" s="2815"/>
      <c r="C33" s="2815"/>
      <c r="D33" s="2815"/>
      <c r="E33" s="2815"/>
      <c r="F33" s="2815"/>
      <c r="G33" s="2815"/>
      <c r="H33" s="2815"/>
      <c r="I33" s="2815"/>
      <c r="J33" s="2815"/>
      <c r="K33" s="2815"/>
      <c r="L33" s="2815"/>
      <c r="M33" s="2815"/>
      <c r="N33" s="2815"/>
    </row>
    <row r="34" spans="1:14" ht="18.75" thickBot="1" x14ac:dyDescent="0.25">
      <c r="A34" s="2133" t="s">
        <v>2757</v>
      </c>
      <c r="B34" s="2133"/>
      <c r="C34" s="2133"/>
      <c r="D34" s="2133"/>
      <c r="E34" s="2133"/>
      <c r="F34" s="2133"/>
      <c r="G34" s="2133"/>
      <c r="H34" s="2133"/>
      <c r="I34" s="2133"/>
      <c r="J34" s="2133"/>
      <c r="K34" s="2133"/>
      <c r="L34" s="2133"/>
      <c r="M34" s="2133"/>
      <c r="N34" s="218" t="s">
        <v>2157</v>
      </c>
    </row>
    <row r="35" spans="1:14" ht="18.75" thickTop="1" x14ac:dyDescent="0.2">
      <c r="A35" s="2794" t="s">
        <v>32</v>
      </c>
      <c r="B35" s="2797" t="s">
        <v>33</v>
      </c>
      <c r="C35" s="2797"/>
      <c r="D35" s="2797"/>
      <c r="E35" s="2797" t="s">
        <v>1</v>
      </c>
      <c r="F35" s="2797"/>
      <c r="G35" s="2797"/>
      <c r="H35" s="2797" t="s">
        <v>2</v>
      </c>
      <c r="I35" s="2797"/>
      <c r="J35" s="2797"/>
      <c r="K35" s="3194" t="s">
        <v>31</v>
      </c>
      <c r="L35" s="3194"/>
      <c r="M35" s="3194"/>
      <c r="N35" s="2803" t="s">
        <v>98</v>
      </c>
    </row>
    <row r="36" spans="1:14" ht="18" x14ac:dyDescent="0.25">
      <c r="A36" s="2795"/>
      <c r="B36" s="2798" t="s">
        <v>94</v>
      </c>
      <c r="C36" s="2798"/>
      <c r="D36" s="2798"/>
      <c r="E36" s="2798" t="s">
        <v>95</v>
      </c>
      <c r="F36" s="2798"/>
      <c r="G36" s="2798"/>
      <c r="H36" s="2798" t="s">
        <v>96</v>
      </c>
      <c r="I36" s="2798"/>
      <c r="J36" s="2798"/>
      <c r="K36" s="3171" t="s">
        <v>116</v>
      </c>
      <c r="L36" s="3171"/>
      <c r="M36" s="3171"/>
      <c r="N36" s="2804"/>
    </row>
    <row r="37" spans="1:14" ht="18" customHeight="1" x14ac:dyDescent="0.2">
      <c r="A37" s="2795"/>
      <c r="B37" s="2559" t="s">
        <v>204</v>
      </c>
      <c r="C37" s="2559" t="s">
        <v>2833</v>
      </c>
      <c r="D37" s="2559" t="s">
        <v>26</v>
      </c>
      <c r="E37" s="2559" t="s">
        <v>204</v>
      </c>
      <c r="F37" s="2559" t="s">
        <v>2833</v>
      </c>
      <c r="G37" s="2559" t="s">
        <v>26</v>
      </c>
      <c r="H37" s="2559" t="s">
        <v>204</v>
      </c>
      <c r="I37" s="2559" t="s">
        <v>2833</v>
      </c>
      <c r="J37" s="2559" t="s">
        <v>26</v>
      </c>
      <c r="K37" s="2559" t="s">
        <v>204</v>
      </c>
      <c r="L37" s="2559" t="s">
        <v>2833</v>
      </c>
      <c r="M37" s="2559" t="s">
        <v>26</v>
      </c>
      <c r="N37" s="2804"/>
    </row>
    <row r="38" spans="1:14" ht="16.5" thickBot="1" x14ac:dyDescent="0.25">
      <c r="A38" s="2802"/>
      <c r="B38" s="191" t="s">
        <v>181</v>
      </c>
      <c r="C38" s="191" t="s">
        <v>182</v>
      </c>
      <c r="D38" s="191" t="s">
        <v>183</v>
      </c>
      <c r="E38" s="191" t="s">
        <v>181</v>
      </c>
      <c r="F38" s="191" t="s">
        <v>182</v>
      </c>
      <c r="G38" s="191" t="s">
        <v>183</v>
      </c>
      <c r="H38" s="191" t="s">
        <v>181</v>
      </c>
      <c r="I38" s="191" t="s">
        <v>182</v>
      </c>
      <c r="J38" s="191" t="s">
        <v>183</v>
      </c>
      <c r="K38" s="191" t="s">
        <v>181</v>
      </c>
      <c r="L38" s="191" t="s">
        <v>182</v>
      </c>
      <c r="M38" s="191" t="s">
        <v>183</v>
      </c>
      <c r="N38" s="2805"/>
    </row>
    <row r="39" spans="1:14" ht="27.75" customHeight="1" x14ac:dyDescent="0.2">
      <c r="A39" s="2148" t="s">
        <v>39</v>
      </c>
      <c r="B39" s="2565">
        <v>0</v>
      </c>
      <c r="C39" s="2565">
        <v>0</v>
      </c>
      <c r="D39" s="2565">
        <v>0</v>
      </c>
      <c r="E39" s="2565">
        <v>0</v>
      </c>
      <c r="F39" s="2570">
        <v>1</v>
      </c>
      <c r="G39" s="2565">
        <f>SUM(E39:F39)</f>
        <v>1</v>
      </c>
      <c r="H39" s="2565">
        <v>0</v>
      </c>
      <c r="I39" s="2565">
        <v>0</v>
      </c>
      <c r="J39" s="2565">
        <v>0</v>
      </c>
      <c r="K39" s="2563">
        <f>SUM(B39,E39,H39)</f>
        <v>0</v>
      </c>
      <c r="L39" s="2563">
        <f t="shared" ref="L39:M39" si="7">SUM(C39,F39,I39)</f>
        <v>1</v>
      </c>
      <c r="M39" s="2563">
        <f t="shared" si="7"/>
        <v>1</v>
      </c>
      <c r="N39" s="976" t="s">
        <v>442</v>
      </c>
    </row>
    <row r="40" spans="1:14" ht="30.75" customHeight="1" thickBot="1" x14ac:dyDescent="0.25">
      <c r="A40" s="226" t="s">
        <v>92</v>
      </c>
      <c r="B40" s="2667">
        <f t="shared" ref="B40:M40" si="8">SUM(B39:B39)</f>
        <v>0</v>
      </c>
      <c r="C40" s="2667">
        <f t="shared" si="8"/>
        <v>0</v>
      </c>
      <c r="D40" s="2667">
        <f t="shared" si="8"/>
        <v>0</v>
      </c>
      <c r="E40" s="2667">
        <f t="shared" si="8"/>
        <v>0</v>
      </c>
      <c r="F40" s="2667">
        <f t="shared" si="8"/>
        <v>1</v>
      </c>
      <c r="G40" s="2667">
        <f t="shared" si="8"/>
        <v>1</v>
      </c>
      <c r="H40" s="2667">
        <f t="shared" si="8"/>
        <v>0</v>
      </c>
      <c r="I40" s="2667">
        <f t="shared" si="8"/>
        <v>0</v>
      </c>
      <c r="J40" s="2667">
        <f t="shared" si="8"/>
        <v>0</v>
      </c>
      <c r="K40" s="2667">
        <f t="shared" si="8"/>
        <v>0</v>
      </c>
      <c r="L40" s="2667">
        <f t="shared" si="8"/>
        <v>1</v>
      </c>
      <c r="M40" s="2667">
        <f t="shared" si="8"/>
        <v>1</v>
      </c>
      <c r="N40" s="1048" t="s">
        <v>130</v>
      </c>
    </row>
    <row r="41" spans="1:14" ht="15.75" thickTop="1" x14ac:dyDescent="0.2"/>
  </sheetData>
  <mergeCells count="25">
    <mergeCell ref="H5:J5"/>
    <mergeCell ref="K5:M5"/>
    <mergeCell ref="A24:M24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A32:N32"/>
    <mergeCell ref="A33:N33"/>
    <mergeCell ref="A35:A38"/>
    <mergeCell ref="B35:D35"/>
    <mergeCell ref="E35:G35"/>
    <mergeCell ref="H35:J35"/>
    <mergeCell ref="K35:M35"/>
    <mergeCell ref="N35:N38"/>
    <mergeCell ref="B36:D36"/>
    <mergeCell ref="E36:G36"/>
    <mergeCell ref="H36:J36"/>
    <mergeCell ref="K36:M36"/>
  </mergeCells>
  <printOptions horizontalCentered="1"/>
  <pageMargins left="0.643700787" right="0.643700787" top="0.78740157480314998" bottom="0.643700787" header="0.78740157480314998" footer="0.643700787"/>
  <pageSetup paperSize="9" scale="75" firstPageNumber="177" orientation="landscape" useFirstPageNumber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149"/>
  <sheetViews>
    <sheetView rightToLeft="1" view="pageBreakPreview" topLeftCell="A22" zoomScale="80" zoomScaleNormal="75" zoomScaleSheetLayoutView="80" workbookViewId="0">
      <selection activeCell="A27" sqref="A27:R56"/>
    </sheetView>
  </sheetViews>
  <sheetFormatPr defaultColWidth="6.7109375" defaultRowHeight="15" customHeight="1" x14ac:dyDescent="0.25"/>
  <cols>
    <col min="1" max="1" width="16.28515625" style="284" customWidth="1"/>
    <col min="2" max="2" width="21.85546875" style="284" customWidth="1"/>
    <col min="3" max="3" width="17" style="284" customWidth="1"/>
    <col min="4" max="4" width="5.7109375" style="525" customWidth="1"/>
    <col min="5" max="5" width="5.28515625" style="525" customWidth="1"/>
    <col min="6" max="6" width="7.42578125" style="525" customWidth="1"/>
    <col min="7" max="7" width="6.28515625" style="525" customWidth="1"/>
    <col min="8" max="8" width="5.7109375" style="525" customWidth="1"/>
    <col min="9" max="9" width="6.28515625" style="525" customWidth="1"/>
    <col min="10" max="10" width="5.140625" style="525" customWidth="1"/>
    <col min="11" max="11" width="6.28515625" style="525" customWidth="1"/>
    <col min="12" max="12" width="6.85546875" style="525" customWidth="1"/>
    <col min="13" max="13" width="5.28515625" style="526" customWidth="1"/>
    <col min="14" max="14" width="5.140625" style="526" customWidth="1"/>
    <col min="15" max="15" width="6.7109375" style="526" customWidth="1"/>
    <col min="16" max="16" width="20.28515625" style="290" customWidth="1"/>
    <col min="17" max="17" width="20.7109375" style="290" customWidth="1"/>
    <col min="18" max="18" width="19.7109375" style="290" customWidth="1"/>
    <col min="19" max="19" width="6.7109375" style="278"/>
    <col min="20" max="20" width="10.28515625" style="278" customWidth="1"/>
    <col min="21" max="16384" width="6.7109375" style="278"/>
  </cols>
  <sheetData>
    <row r="1" spans="1:20" ht="30.75" customHeight="1" x14ac:dyDescent="0.25">
      <c r="A1" s="3039" t="s">
        <v>2464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20" ht="30.75" customHeight="1" x14ac:dyDescent="0.25">
      <c r="A2" s="3502" t="s">
        <v>2465</v>
      </c>
      <c r="B2" s="3502"/>
      <c r="C2" s="3502"/>
      <c r="D2" s="3502"/>
      <c r="E2" s="3502"/>
      <c r="F2" s="3502"/>
      <c r="G2" s="3502"/>
      <c r="H2" s="3502"/>
      <c r="I2" s="3502"/>
      <c r="J2" s="3502"/>
      <c r="K2" s="3502"/>
      <c r="L2" s="3502"/>
      <c r="M2" s="3502"/>
      <c r="N2" s="3502"/>
      <c r="O2" s="3502"/>
      <c r="P2" s="3502"/>
      <c r="Q2" s="3502"/>
      <c r="R2" s="3502"/>
    </row>
    <row r="3" spans="1:20" ht="30" customHeight="1" thickBot="1" x14ac:dyDescent="0.3">
      <c r="A3" s="3041" t="s">
        <v>2758</v>
      </c>
      <c r="B3" s="3041"/>
      <c r="C3" s="515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516"/>
      <c r="Q3" s="3042" t="s">
        <v>2759</v>
      </c>
      <c r="R3" s="3042"/>
    </row>
    <row r="4" spans="1:20" ht="19.5" customHeight="1" thickTop="1" x14ac:dyDescent="0.25">
      <c r="A4" s="3503" t="s">
        <v>44</v>
      </c>
      <c r="B4" s="3500" t="s">
        <v>86</v>
      </c>
      <c r="C4" s="3500" t="s">
        <v>45</v>
      </c>
      <c r="D4" s="3329" t="s">
        <v>33</v>
      </c>
      <c r="E4" s="3329"/>
      <c r="F4" s="3329"/>
      <c r="G4" s="3329" t="s">
        <v>1</v>
      </c>
      <c r="H4" s="3329"/>
      <c r="I4" s="3329"/>
      <c r="J4" s="3329" t="s">
        <v>2</v>
      </c>
      <c r="K4" s="3329"/>
      <c r="L4" s="3329"/>
      <c r="M4" s="3194" t="s">
        <v>31</v>
      </c>
      <c r="N4" s="3194"/>
      <c r="O4" s="3194"/>
      <c r="P4" s="2909" t="s">
        <v>99</v>
      </c>
      <c r="Q4" s="2909" t="s">
        <v>126</v>
      </c>
      <c r="R4" s="2910" t="s">
        <v>253</v>
      </c>
    </row>
    <row r="5" spans="1:20" ht="20.25" customHeight="1" x14ac:dyDescent="0.25">
      <c r="A5" s="3504"/>
      <c r="B5" s="3051"/>
      <c r="C5" s="3051"/>
      <c r="D5" s="2930" t="s">
        <v>94</v>
      </c>
      <c r="E5" s="2930"/>
      <c r="F5" s="2930"/>
      <c r="G5" s="2930" t="s">
        <v>95</v>
      </c>
      <c r="H5" s="2930"/>
      <c r="I5" s="2930"/>
      <c r="J5" s="2930" t="s">
        <v>96</v>
      </c>
      <c r="K5" s="2930"/>
      <c r="L5" s="2930"/>
      <c r="M5" s="2930" t="s">
        <v>116</v>
      </c>
      <c r="N5" s="2930"/>
      <c r="O5" s="2930"/>
      <c r="P5" s="2883"/>
      <c r="Q5" s="2883"/>
      <c r="R5" s="2911"/>
    </row>
    <row r="6" spans="1:20" ht="15.75" customHeight="1" x14ac:dyDescent="0.25">
      <c r="A6" s="3504"/>
      <c r="B6" s="3051"/>
      <c r="C6" s="3051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883"/>
      <c r="Q6" s="2883"/>
      <c r="R6" s="2911"/>
    </row>
    <row r="7" spans="1:20" ht="15.75" customHeight="1" thickBot="1" x14ac:dyDescent="0.3">
      <c r="A7" s="3505"/>
      <c r="B7" s="3501"/>
      <c r="C7" s="3501"/>
      <c r="D7" s="280" t="s">
        <v>181</v>
      </c>
      <c r="E7" s="280" t="s">
        <v>182</v>
      </c>
      <c r="F7" s="280" t="s">
        <v>183</v>
      </c>
      <c r="G7" s="280" t="s">
        <v>181</v>
      </c>
      <c r="H7" s="280" t="s">
        <v>182</v>
      </c>
      <c r="I7" s="280" t="s">
        <v>183</v>
      </c>
      <c r="J7" s="280" t="s">
        <v>181</v>
      </c>
      <c r="K7" s="280" t="s">
        <v>182</v>
      </c>
      <c r="L7" s="280" t="s">
        <v>183</v>
      </c>
      <c r="M7" s="280" t="s">
        <v>181</v>
      </c>
      <c r="N7" s="280" t="s">
        <v>182</v>
      </c>
      <c r="O7" s="280" t="s">
        <v>183</v>
      </c>
      <c r="P7" s="2884"/>
      <c r="Q7" s="2884"/>
      <c r="R7" s="2912"/>
    </row>
    <row r="8" spans="1:20" s="517" customFormat="1" ht="29.25" customHeight="1" x14ac:dyDescent="0.25">
      <c r="A8" s="2904" t="s">
        <v>34</v>
      </c>
      <c r="B8" s="1091" t="s">
        <v>335</v>
      </c>
      <c r="C8" s="1091" t="s">
        <v>335</v>
      </c>
      <c r="D8" s="1991">
        <v>0</v>
      </c>
      <c r="E8" s="1991">
        <v>1</v>
      </c>
      <c r="F8" s="1991">
        <v>1</v>
      </c>
      <c r="G8" s="1991">
        <v>0</v>
      </c>
      <c r="H8" s="1991">
        <v>0</v>
      </c>
      <c r="I8" s="1991">
        <v>0</v>
      </c>
      <c r="J8" s="1991">
        <v>0</v>
      </c>
      <c r="K8" s="1991">
        <v>0</v>
      </c>
      <c r="L8" s="1991">
        <v>0</v>
      </c>
      <c r="M8" s="1991">
        <f t="shared" ref="M8:O20" si="0">SUM(J8,G8,D8)</f>
        <v>0</v>
      </c>
      <c r="N8" s="1991">
        <f t="shared" si="0"/>
        <v>1</v>
      </c>
      <c r="O8" s="1991">
        <f t="shared" si="0"/>
        <v>1</v>
      </c>
      <c r="P8" s="1077" t="s">
        <v>338</v>
      </c>
      <c r="Q8" s="1077" t="s">
        <v>338</v>
      </c>
      <c r="R8" s="3506" t="s">
        <v>932</v>
      </c>
    </row>
    <row r="9" spans="1:20" s="517" customFormat="1" ht="33.75" customHeight="1" x14ac:dyDescent="0.25">
      <c r="A9" s="2886"/>
      <c r="B9" s="484" t="s">
        <v>297</v>
      </c>
      <c r="C9" s="484" t="s">
        <v>297</v>
      </c>
      <c r="D9" s="2620">
        <v>0</v>
      </c>
      <c r="E9" s="2620">
        <v>0</v>
      </c>
      <c r="F9" s="2620">
        <v>0</v>
      </c>
      <c r="G9" s="2620">
        <v>1</v>
      </c>
      <c r="H9" s="2620">
        <v>1</v>
      </c>
      <c r="I9" s="2620">
        <v>2</v>
      </c>
      <c r="J9" s="2620">
        <v>0</v>
      </c>
      <c r="K9" s="2620">
        <v>0</v>
      </c>
      <c r="L9" s="2620">
        <v>0</v>
      </c>
      <c r="M9" s="2620">
        <f t="shared" ref="M9:M14" si="1">SUM(J9,G9,D9)</f>
        <v>1</v>
      </c>
      <c r="N9" s="2620">
        <f t="shared" ref="N9:N14" si="2">SUM(K9,H9,E9)</f>
        <v>1</v>
      </c>
      <c r="O9" s="2620">
        <f t="shared" ref="O9:O14" si="3">SUM(L9,I9,F9)</f>
        <v>2</v>
      </c>
      <c r="P9" s="1198" t="s">
        <v>298</v>
      </c>
      <c r="Q9" s="1198" t="s">
        <v>298</v>
      </c>
      <c r="R9" s="2854"/>
    </row>
    <row r="10" spans="1:20" s="517" customFormat="1" ht="27.75" customHeight="1" x14ac:dyDescent="0.25">
      <c r="A10" s="2886"/>
      <c r="B10" s="1197" t="s">
        <v>47</v>
      </c>
      <c r="C10" s="1197" t="s">
        <v>47</v>
      </c>
      <c r="D10" s="2620">
        <v>0</v>
      </c>
      <c r="E10" s="2620">
        <v>0</v>
      </c>
      <c r="F10" s="2620">
        <v>0</v>
      </c>
      <c r="G10" s="2620">
        <v>3</v>
      </c>
      <c r="H10" s="2620">
        <v>8</v>
      </c>
      <c r="I10" s="2620">
        <v>11</v>
      </c>
      <c r="J10" s="2620">
        <v>0</v>
      </c>
      <c r="K10" s="2620">
        <v>0</v>
      </c>
      <c r="L10" s="2620">
        <v>0</v>
      </c>
      <c r="M10" s="2620">
        <f t="shared" si="1"/>
        <v>3</v>
      </c>
      <c r="N10" s="2620">
        <f t="shared" si="2"/>
        <v>8</v>
      </c>
      <c r="O10" s="2620">
        <f t="shared" si="3"/>
        <v>11</v>
      </c>
      <c r="P10" s="1198" t="s">
        <v>129</v>
      </c>
      <c r="Q10" s="1198" t="s">
        <v>129</v>
      </c>
      <c r="R10" s="2854"/>
    </row>
    <row r="11" spans="1:20" s="517" customFormat="1" ht="36.75" customHeight="1" x14ac:dyDescent="0.25">
      <c r="A11" s="2886"/>
      <c r="B11" s="484" t="s">
        <v>387</v>
      </c>
      <c r="C11" s="484" t="s">
        <v>387</v>
      </c>
      <c r="D11" s="2620">
        <v>0</v>
      </c>
      <c r="E11" s="2620">
        <v>11</v>
      </c>
      <c r="F11" s="2620">
        <v>11</v>
      </c>
      <c r="G11" s="2620">
        <v>0</v>
      </c>
      <c r="H11" s="2620">
        <v>0</v>
      </c>
      <c r="I11" s="2620">
        <v>0</v>
      </c>
      <c r="J11" s="2620">
        <v>0</v>
      </c>
      <c r="K11" s="2620">
        <v>0</v>
      </c>
      <c r="L11" s="2620">
        <v>0</v>
      </c>
      <c r="M11" s="2620">
        <f t="shared" si="1"/>
        <v>0</v>
      </c>
      <c r="N11" s="2620">
        <f t="shared" si="2"/>
        <v>11</v>
      </c>
      <c r="O11" s="2620">
        <f t="shared" si="3"/>
        <v>11</v>
      </c>
      <c r="P11" s="1198" t="s">
        <v>300</v>
      </c>
      <c r="Q11" s="1198" t="s">
        <v>300</v>
      </c>
      <c r="R11" s="2854"/>
    </row>
    <row r="12" spans="1:20" s="517" customFormat="1" ht="36.75" customHeight="1" x14ac:dyDescent="0.25">
      <c r="A12" s="2886"/>
      <c r="B12" s="484" t="s">
        <v>309</v>
      </c>
      <c r="C12" s="484" t="s">
        <v>309</v>
      </c>
      <c r="D12" s="2620">
        <v>0</v>
      </c>
      <c r="E12" s="2620">
        <v>0</v>
      </c>
      <c r="F12" s="2620">
        <v>0</v>
      </c>
      <c r="G12" s="2620">
        <v>1</v>
      </c>
      <c r="H12" s="2620">
        <v>2</v>
      </c>
      <c r="I12" s="2620">
        <v>3</v>
      </c>
      <c r="J12" s="2620">
        <v>0</v>
      </c>
      <c r="K12" s="2620">
        <v>0</v>
      </c>
      <c r="L12" s="2620">
        <v>0</v>
      </c>
      <c r="M12" s="2620">
        <f t="shared" si="1"/>
        <v>1</v>
      </c>
      <c r="N12" s="2620">
        <f t="shared" si="2"/>
        <v>2</v>
      </c>
      <c r="O12" s="2620">
        <f t="shared" si="3"/>
        <v>3</v>
      </c>
      <c r="P12" s="1198" t="s">
        <v>310</v>
      </c>
      <c r="Q12" s="1198" t="s">
        <v>310</v>
      </c>
      <c r="R12" s="2854"/>
    </row>
    <row r="13" spans="1:20" s="517" customFormat="1" ht="29.25" customHeight="1" x14ac:dyDescent="0.25">
      <c r="A13" s="2886"/>
      <c r="B13" s="484" t="s">
        <v>1213</v>
      </c>
      <c r="C13" s="484" t="s">
        <v>1213</v>
      </c>
      <c r="D13" s="2620">
        <v>5</v>
      </c>
      <c r="E13" s="2620">
        <v>1</v>
      </c>
      <c r="F13" s="2620">
        <v>6</v>
      </c>
      <c r="G13" s="2620">
        <v>0</v>
      </c>
      <c r="H13" s="2620">
        <v>0</v>
      </c>
      <c r="I13" s="2620">
        <v>0</v>
      </c>
      <c r="J13" s="2620">
        <v>0</v>
      </c>
      <c r="K13" s="2620">
        <v>0</v>
      </c>
      <c r="L13" s="2620">
        <v>0</v>
      </c>
      <c r="M13" s="2620">
        <f t="shared" si="1"/>
        <v>5</v>
      </c>
      <c r="N13" s="2620">
        <f t="shared" si="2"/>
        <v>1</v>
      </c>
      <c r="O13" s="2620">
        <f t="shared" si="3"/>
        <v>6</v>
      </c>
      <c r="P13" s="1206" t="s">
        <v>1214</v>
      </c>
      <c r="Q13" s="1206" t="s">
        <v>1214</v>
      </c>
      <c r="R13" s="2854"/>
      <c r="T13" s="1678"/>
    </row>
    <row r="14" spans="1:20" s="517" customFormat="1" ht="29.25" customHeight="1" x14ac:dyDescent="0.25">
      <c r="A14" s="2093"/>
      <c r="B14" s="2099" t="s">
        <v>1173</v>
      </c>
      <c r="C14" s="2099" t="s">
        <v>1173</v>
      </c>
      <c r="D14" s="2620">
        <v>0</v>
      </c>
      <c r="E14" s="2620">
        <v>2</v>
      </c>
      <c r="F14" s="2620">
        <v>2</v>
      </c>
      <c r="G14" s="2620">
        <v>0</v>
      </c>
      <c r="H14" s="2620">
        <v>0</v>
      </c>
      <c r="I14" s="2620">
        <v>0</v>
      </c>
      <c r="J14" s="2620">
        <v>0</v>
      </c>
      <c r="K14" s="2620">
        <v>0</v>
      </c>
      <c r="L14" s="2620">
        <v>0</v>
      </c>
      <c r="M14" s="2620">
        <f t="shared" si="1"/>
        <v>0</v>
      </c>
      <c r="N14" s="2620">
        <f t="shared" si="2"/>
        <v>2</v>
      </c>
      <c r="O14" s="2620">
        <f t="shared" si="3"/>
        <v>2</v>
      </c>
      <c r="P14" s="2116" t="s">
        <v>1174</v>
      </c>
      <c r="Q14" s="2370" t="s">
        <v>1174</v>
      </c>
      <c r="R14" s="2098"/>
      <c r="T14" s="1678"/>
    </row>
    <row r="15" spans="1:20" s="517" customFormat="1" ht="19.5" customHeight="1" x14ac:dyDescent="0.25">
      <c r="A15" s="2886" t="s">
        <v>92</v>
      </c>
      <c r="B15" s="2886"/>
      <c r="C15" s="2886"/>
      <c r="D15" s="2620">
        <f>SUM(D8:D14)</f>
        <v>5</v>
      </c>
      <c r="E15" s="2620">
        <f t="shared" ref="E15:O15" si="4">SUM(E8:E14)</f>
        <v>15</v>
      </c>
      <c r="F15" s="2620">
        <f t="shared" si="4"/>
        <v>20</v>
      </c>
      <c r="G15" s="2620">
        <f t="shared" si="4"/>
        <v>5</v>
      </c>
      <c r="H15" s="2620">
        <f t="shared" si="4"/>
        <v>11</v>
      </c>
      <c r="I15" s="2620">
        <f t="shared" si="4"/>
        <v>16</v>
      </c>
      <c r="J15" s="2620">
        <f t="shared" si="4"/>
        <v>0</v>
      </c>
      <c r="K15" s="2620">
        <f t="shared" si="4"/>
        <v>0</v>
      </c>
      <c r="L15" s="2620">
        <f t="shared" si="4"/>
        <v>0</v>
      </c>
      <c r="M15" s="2620">
        <f t="shared" si="4"/>
        <v>10</v>
      </c>
      <c r="N15" s="2620">
        <f t="shared" si="4"/>
        <v>26</v>
      </c>
      <c r="O15" s="2620">
        <f t="shared" si="4"/>
        <v>36</v>
      </c>
      <c r="P15" s="2854" t="s">
        <v>130</v>
      </c>
      <c r="Q15" s="2854"/>
      <c r="R15" s="2854"/>
    </row>
    <row r="16" spans="1:20" s="517" customFormat="1" ht="29.25" customHeight="1" x14ac:dyDescent="0.25">
      <c r="A16" s="2886" t="s">
        <v>51</v>
      </c>
      <c r="B16" s="484" t="s">
        <v>52</v>
      </c>
      <c r="C16" s="484" t="s">
        <v>370</v>
      </c>
      <c r="D16" s="2620">
        <v>3</v>
      </c>
      <c r="E16" s="2620">
        <v>7</v>
      </c>
      <c r="F16" s="2620">
        <v>10</v>
      </c>
      <c r="G16" s="2620">
        <v>14</v>
      </c>
      <c r="H16" s="2620">
        <v>10</v>
      </c>
      <c r="I16" s="2620">
        <v>24</v>
      </c>
      <c r="J16" s="2620">
        <v>11</v>
      </c>
      <c r="K16" s="2620">
        <v>3</v>
      </c>
      <c r="L16" s="2620">
        <v>14</v>
      </c>
      <c r="M16" s="2620">
        <f t="shared" si="0"/>
        <v>28</v>
      </c>
      <c r="N16" s="2620">
        <f t="shared" si="0"/>
        <v>20</v>
      </c>
      <c r="O16" s="2620">
        <f t="shared" si="0"/>
        <v>48</v>
      </c>
      <c r="P16" s="1198" t="s">
        <v>127</v>
      </c>
      <c r="Q16" s="1198" t="s">
        <v>1215</v>
      </c>
      <c r="R16" s="3507" t="s">
        <v>100</v>
      </c>
    </row>
    <row r="17" spans="1:18" s="517" customFormat="1" ht="32.25" customHeight="1" x14ac:dyDescent="0.25">
      <c r="A17" s="2886"/>
      <c r="B17" s="484" t="s">
        <v>53</v>
      </c>
      <c r="C17" s="484" t="s">
        <v>370</v>
      </c>
      <c r="D17" s="2620">
        <v>0</v>
      </c>
      <c r="E17" s="2620">
        <v>0</v>
      </c>
      <c r="F17" s="2620">
        <v>0</v>
      </c>
      <c r="G17" s="2620">
        <v>17</v>
      </c>
      <c r="H17" s="2620">
        <v>3</v>
      </c>
      <c r="I17" s="2620">
        <v>20</v>
      </c>
      <c r="J17" s="2620">
        <v>0</v>
      </c>
      <c r="K17" s="2620">
        <v>0</v>
      </c>
      <c r="L17" s="2620">
        <v>0</v>
      </c>
      <c r="M17" s="2620">
        <f t="shared" si="0"/>
        <v>17</v>
      </c>
      <c r="N17" s="2620">
        <f t="shared" si="0"/>
        <v>3</v>
      </c>
      <c r="O17" s="2620">
        <f t="shared" si="0"/>
        <v>20</v>
      </c>
      <c r="P17" s="1198" t="s">
        <v>127</v>
      </c>
      <c r="Q17" s="1198" t="s">
        <v>567</v>
      </c>
      <c r="R17" s="3507"/>
    </row>
    <row r="18" spans="1:18" s="517" customFormat="1" ht="29.25" customHeight="1" x14ac:dyDescent="0.25">
      <c r="A18" s="2886"/>
      <c r="B18" s="484" t="s">
        <v>1216</v>
      </c>
      <c r="C18" s="484" t="s">
        <v>370</v>
      </c>
      <c r="D18" s="2620">
        <v>0</v>
      </c>
      <c r="E18" s="2620">
        <v>0</v>
      </c>
      <c r="F18" s="2620">
        <v>0</v>
      </c>
      <c r="G18" s="2620">
        <v>9</v>
      </c>
      <c r="H18" s="2620">
        <v>8</v>
      </c>
      <c r="I18" s="2620">
        <v>17</v>
      </c>
      <c r="J18" s="2620">
        <v>0</v>
      </c>
      <c r="K18" s="2620">
        <v>0</v>
      </c>
      <c r="L18" s="2620">
        <v>0</v>
      </c>
      <c r="M18" s="2620">
        <f t="shared" si="0"/>
        <v>9</v>
      </c>
      <c r="N18" s="2620">
        <f t="shared" si="0"/>
        <v>8</v>
      </c>
      <c r="O18" s="2620">
        <f t="shared" si="0"/>
        <v>17</v>
      </c>
      <c r="P18" s="1198" t="s">
        <v>127</v>
      </c>
      <c r="Q18" s="1198" t="s">
        <v>319</v>
      </c>
      <c r="R18" s="3507"/>
    </row>
    <row r="19" spans="1:18" s="517" customFormat="1" ht="29.25" customHeight="1" x14ac:dyDescent="0.25">
      <c r="A19" s="1605"/>
      <c r="B19" s="1610" t="s">
        <v>320</v>
      </c>
      <c r="C19" s="1606"/>
      <c r="D19" s="2620">
        <v>0</v>
      </c>
      <c r="E19" s="2620">
        <v>0</v>
      </c>
      <c r="F19" s="2620">
        <v>0</v>
      </c>
      <c r="G19" s="212">
        <v>13</v>
      </c>
      <c r="H19" s="212">
        <v>5</v>
      </c>
      <c r="I19" s="212">
        <v>18</v>
      </c>
      <c r="J19" s="2620">
        <v>0</v>
      </c>
      <c r="K19" s="2620">
        <v>0</v>
      </c>
      <c r="L19" s="2620">
        <v>0</v>
      </c>
      <c r="M19" s="2620">
        <f t="shared" ref="M19" si="5">SUM(J19,G19,D19)</f>
        <v>13</v>
      </c>
      <c r="N19" s="2620">
        <f t="shared" ref="N19" si="6">SUM(K19,H19,E19)</f>
        <v>5</v>
      </c>
      <c r="O19" s="2620">
        <f t="shared" ref="O19" si="7">SUM(L19,I19,F19)</f>
        <v>18</v>
      </c>
      <c r="P19" s="1607"/>
      <c r="Q19" s="1792" t="s">
        <v>2242</v>
      </c>
      <c r="R19" s="1608"/>
    </row>
    <row r="20" spans="1:18" s="517" customFormat="1" ht="20.25" customHeight="1" x14ac:dyDescent="0.25">
      <c r="A20" s="2877" t="s">
        <v>92</v>
      </c>
      <c r="B20" s="2877"/>
      <c r="C20" s="2877"/>
      <c r="D20" s="212">
        <f t="shared" ref="D20:F20" si="8">SUM(D16:D18)</f>
        <v>3</v>
      </c>
      <c r="E20" s="212">
        <f t="shared" si="8"/>
        <v>7</v>
      </c>
      <c r="F20" s="212">
        <f t="shared" si="8"/>
        <v>10</v>
      </c>
      <c r="G20" s="212">
        <f>SUM(G16:G19)</f>
        <v>53</v>
      </c>
      <c r="H20" s="212">
        <f t="shared" ref="H20:L20" si="9">SUM(H16:H19)</f>
        <v>26</v>
      </c>
      <c r="I20" s="212">
        <f t="shared" si="9"/>
        <v>79</v>
      </c>
      <c r="J20" s="212">
        <f t="shared" si="9"/>
        <v>11</v>
      </c>
      <c r="K20" s="212">
        <f t="shared" si="9"/>
        <v>3</v>
      </c>
      <c r="L20" s="212">
        <f t="shared" si="9"/>
        <v>14</v>
      </c>
      <c r="M20" s="212">
        <f t="shared" si="0"/>
        <v>67</v>
      </c>
      <c r="N20" s="212">
        <f t="shared" si="0"/>
        <v>36</v>
      </c>
      <c r="O20" s="212">
        <f t="shared" si="0"/>
        <v>103</v>
      </c>
      <c r="P20" s="2821" t="s">
        <v>130</v>
      </c>
      <c r="Q20" s="2821"/>
      <c r="R20" s="948"/>
    </row>
    <row r="21" spans="1:18" s="517" customFormat="1" ht="44.25" customHeight="1" x14ac:dyDescent="0.25">
      <c r="A21" s="2996" t="s">
        <v>36</v>
      </c>
      <c r="B21" s="951" t="s">
        <v>1217</v>
      </c>
      <c r="C21" s="951"/>
      <c r="D21" s="2620">
        <v>5</v>
      </c>
      <c r="E21" s="2620">
        <v>4</v>
      </c>
      <c r="F21" s="2620">
        <v>9</v>
      </c>
      <c r="G21" s="2620">
        <v>23</v>
      </c>
      <c r="H21" s="2620">
        <v>12</v>
      </c>
      <c r="I21" s="2620">
        <v>35</v>
      </c>
      <c r="J21" s="2620">
        <v>6</v>
      </c>
      <c r="K21" s="2620">
        <v>1</v>
      </c>
      <c r="L21" s="2620">
        <v>7</v>
      </c>
      <c r="M21" s="2620">
        <f t="shared" ref="M21:O23" si="10">SUM(J21,G21,D21)</f>
        <v>34</v>
      </c>
      <c r="N21" s="2620">
        <f t="shared" si="10"/>
        <v>17</v>
      </c>
      <c r="O21" s="2620">
        <f t="shared" si="10"/>
        <v>51</v>
      </c>
      <c r="P21" s="944"/>
      <c r="Q21" s="1200" t="s">
        <v>1241</v>
      </c>
      <c r="R21" s="2996" t="s">
        <v>123</v>
      </c>
    </row>
    <row r="22" spans="1:18" s="517" customFormat="1" ht="30.75" customHeight="1" x14ac:dyDescent="0.25">
      <c r="A22" s="3051"/>
      <c r="B22" s="2507" t="s">
        <v>54</v>
      </c>
      <c r="C22" s="2506"/>
      <c r="D22" s="212">
        <v>2</v>
      </c>
      <c r="E22" s="212">
        <v>2</v>
      </c>
      <c r="F22" s="212">
        <v>4</v>
      </c>
      <c r="G22" s="212">
        <v>10</v>
      </c>
      <c r="H22" s="212">
        <v>4</v>
      </c>
      <c r="I22" s="212">
        <v>14</v>
      </c>
      <c r="J22" s="212">
        <v>5</v>
      </c>
      <c r="K22" s="212">
        <v>4</v>
      </c>
      <c r="L22" s="212">
        <v>9</v>
      </c>
      <c r="M22" s="212">
        <f t="shared" si="10"/>
        <v>17</v>
      </c>
      <c r="N22" s="212">
        <f t="shared" si="10"/>
        <v>10</v>
      </c>
      <c r="O22" s="212">
        <f t="shared" si="10"/>
        <v>27</v>
      </c>
      <c r="P22" s="2502"/>
      <c r="Q22" s="2520" t="s">
        <v>238</v>
      </c>
      <c r="R22" s="3051"/>
    </row>
    <row r="23" spans="1:18" s="517" customFormat="1" ht="30.75" customHeight="1" thickBot="1" x14ac:dyDescent="0.3">
      <c r="A23" s="3501"/>
      <c r="B23" s="2505" t="s">
        <v>324</v>
      </c>
      <c r="C23" s="2505"/>
      <c r="D23" s="1992">
        <v>5</v>
      </c>
      <c r="E23" s="1992">
        <v>3</v>
      </c>
      <c r="F23" s="1992">
        <v>8</v>
      </c>
      <c r="G23" s="1992">
        <v>7</v>
      </c>
      <c r="H23" s="1992">
        <v>3</v>
      </c>
      <c r="I23" s="1992">
        <v>10</v>
      </c>
      <c r="J23" s="1992">
        <v>8</v>
      </c>
      <c r="K23" s="1992">
        <v>2</v>
      </c>
      <c r="L23" s="1992">
        <v>10</v>
      </c>
      <c r="M23" s="1992">
        <f t="shared" si="10"/>
        <v>20</v>
      </c>
      <c r="N23" s="1992">
        <f t="shared" si="10"/>
        <v>8</v>
      </c>
      <c r="O23" s="1992">
        <f t="shared" si="10"/>
        <v>28</v>
      </c>
      <c r="P23" s="2501"/>
      <c r="Q23" s="2550" t="s">
        <v>325</v>
      </c>
      <c r="R23" s="3501"/>
    </row>
    <row r="24" spans="1:18" s="517" customFormat="1" ht="20.100000000000001" customHeight="1" x14ac:dyDescent="0.25">
      <c r="A24" s="942"/>
      <c r="B24" s="942"/>
      <c r="C24" s="94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945"/>
      <c r="Q24" s="945"/>
      <c r="R24" s="941"/>
    </row>
    <row r="25" spans="1:18" s="517" customFormat="1" ht="20.100000000000001" customHeight="1" x14ac:dyDescent="0.25">
      <c r="A25" s="942"/>
      <c r="B25" s="942"/>
      <c r="C25" s="94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945"/>
      <c r="Q25" s="945"/>
      <c r="R25" s="941"/>
    </row>
    <row r="26" spans="1:18" s="517" customFormat="1" ht="20.100000000000001" customHeight="1" x14ac:dyDescent="0.25">
      <c r="A26" s="942"/>
      <c r="B26" s="942"/>
      <c r="C26" s="94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945"/>
      <c r="Q26" s="945"/>
      <c r="R26" s="941"/>
    </row>
    <row r="27" spans="1:18" s="517" customFormat="1" ht="20.100000000000001" customHeight="1" x14ac:dyDescent="0.25">
      <c r="A27" s="1637"/>
      <c r="B27" s="1637"/>
      <c r="C27" s="1637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648"/>
      <c r="Q27" s="1648"/>
      <c r="R27" s="1636"/>
    </row>
    <row r="28" spans="1:18" ht="27" customHeight="1" thickBot="1" x14ac:dyDescent="0.3">
      <c r="A28" s="2987" t="s">
        <v>2760</v>
      </c>
      <c r="B28" s="2987"/>
      <c r="C28" s="516"/>
      <c r="D28" s="762"/>
      <c r="E28" s="762"/>
      <c r="F28" s="762"/>
      <c r="G28" s="762"/>
      <c r="H28" s="762"/>
      <c r="I28" s="762"/>
      <c r="J28" s="762"/>
      <c r="K28" s="762"/>
      <c r="L28" s="762"/>
      <c r="M28" s="762"/>
      <c r="N28" s="218"/>
      <c r="O28" s="518"/>
      <c r="P28" s="519"/>
      <c r="Q28" s="3496" t="s">
        <v>2761</v>
      </c>
      <c r="R28" s="3496"/>
    </row>
    <row r="29" spans="1:18" ht="16.5" customHeight="1" thickTop="1" x14ac:dyDescent="0.25">
      <c r="A29" s="3503" t="s">
        <v>44</v>
      </c>
      <c r="B29" s="3500" t="s">
        <v>467</v>
      </c>
      <c r="C29" s="3500" t="s">
        <v>45</v>
      </c>
      <c r="D29" s="3329" t="s">
        <v>33</v>
      </c>
      <c r="E29" s="3329"/>
      <c r="F29" s="3329"/>
      <c r="G29" s="3329" t="s">
        <v>1</v>
      </c>
      <c r="H29" s="3329"/>
      <c r="I29" s="3329"/>
      <c r="J29" s="3329" t="s">
        <v>2</v>
      </c>
      <c r="K29" s="3329"/>
      <c r="L29" s="3329"/>
      <c r="M29" s="3194" t="s">
        <v>31</v>
      </c>
      <c r="N29" s="3194"/>
      <c r="O29" s="3194"/>
      <c r="P29" s="3508" t="s">
        <v>99</v>
      </c>
      <c r="Q29" s="3508" t="s">
        <v>126</v>
      </c>
      <c r="R29" s="3509" t="s">
        <v>253</v>
      </c>
    </row>
    <row r="30" spans="1:18" ht="20.100000000000001" customHeight="1" x14ac:dyDescent="0.25">
      <c r="A30" s="3504"/>
      <c r="B30" s="3051"/>
      <c r="C30" s="3051"/>
      <c r="D30" s="2930" t="s">
        <v>94</v>
      </c>
      <c r="E30" s="2930"/>
      <c r="F30" s="2930"/>
      <c r="G30" s="2930" t="s">
        <v>95</v>
      </c>
      <c r="H30" s="2930"/>
      <c r="I30" s="2930"/>
      <c r="J30" s="2930" t="s">
        <v>96</v>
      </c>
      <c r="K30" s="2930"/>
      <c r="L30" s="2930"/>
      <c r="M30" s="2930" t="s">
        <v>116</v>
      </c>
      <c r="N30" s="2930"/>
      <c r="O30" s="2930"/>
      <c r="P30" s="2822"/>
      <c r="Q30" s="2822"/>
      <c r="R30" s="3510"/>
    </row>
    <row r="31" spans="1:18" ht="20.100000000000001" customHeight="1" x14ac:dyDescent="0.25">
      <c r="A31" s="3504"/>
      <c r="B31" s="3051"/>
      <c r="C31" s="3051"/>
      <c r="D31" s="2559" t="s">
        <v>204</v>
      </c>
      <c r="E31" s="2559" t="s">
        <v>2833</v>
      </c>
      <c r="F31" s="2559" t="s">
        <v>26</v>
      </c>
      <c r="G31" s="2559" t="s">
        <v>204</v>
      </c>
      <c r="H31" s="2559" t="s">
        <v>2833</v>
      </c>
      <c r="I31" s="2559" t="s">
        <v>26</v>
      </c>
      <c r="J31" s="2559" t="s">
        <v>204</v>
      </c>
      <c r="K31" s="2559" t="s">
        <v>2833</v>
      </c>
      <c r="L31" s="2559" t="s">
        <v>26</v>
      </c>
      <c r="M31" s="2559" t="s">
        <v>204</v>
      </c>
      <c r="N31" s="2559" t="s">
        <v>2833</v>
      </c>
      <c r="O31" s="2559" t="s">
        <v>26</v>
      </c>
      <c r="P31" s="2822"/>
      <c r="Q31" s="2822"/>
      <c r="R31" s="3510"/>
    </row>
    <row r="32" spans="1:18" ht="20.100000000000001" customHeight="1" thickBot="1" x14ac:dyDescent="0.3">
      <c r="A32" s="3505"/>
      <c r="B32" s="3501"/>
      <c r="C32" s="3501"/>
      <c r="D32" s="280" t="s">
        <v>181</v>
      </c>
      <c r="E32" s="280" t="s">
        <v>182</v>
      </c>
      <c r="F32" s="280" t="s">
        <v>183</v>
      </c>
      <c r="G32" s="280" t="s">
        <v>181</v>
      </c>
      <c r="H32" s="280" t="s">
        <v>182</v>
      </c>
      <c r="I32" s="280" t="s">
        <v>183</v>
      </c>
      <c r="J32" s="280" t="s">
        <v>181</v>
      </c>
      <c r="K32" s="280" t="s">
        <v>182</v>
      </c>
      <c r="L32" s="280" t="s">
        <v>183</v>
      </c>
      <c r="M32" s="280" t="s">
        <v>181</v>
      </c>
      <c r="N32" s="280" t="s">
        <v>182</v>
      </c>
      <c r="O32" s="280" t="s">
        <v>183</v>
      </c>
      <c r="P32" s="2993"/>
      <c r="Q32" s="2993"/>
      <c r="R32" s="3511"/>
    </row>
    <row r="33" spans="1:18" ht="23.25" customHeight="1" x14ac:dyDescent="0.25">
      <c r="A33" s="3493" t="s">
        <v>36</v>
      </c>
      <c r="B33" s="1210" t="s">
        <v>55</v>
      </c>
      <c r="C33" s="394"/>
      <c r="D33" s="2620">
        <v>0</v>
      </c>
      <c r="E33" s="2620">
        <v>0</v>
      </c>
      <c r="F33" s="2620">
        <v>0</v>
      </c>
      <c r="G33" s="2620">
        <v>14</v>
      </c>
      <c r="H33" s="2620">
        <v>5</v>
      </c>
      <c r="I33" s="2620">
        <v>19</v>
      </c>
      <c r="J33" s="2620">
        <v>4</v>
      </c>
      <c r="K33" s="2620">
        <v>3</v>
      </c>
      <c r="L33" s="2620">
        <v>7</v>
      </c>
      <c r="M33" s="2620">
        <f t="shared" ref="M33:O36" si="11">SUM(J33,G33,D33)</f>
        <v>18</v>
      </c>
      <c r="N33" s="2620">
        <f t="shared" si="11"/>
        <v>8</v>
      </c>
      <c r="O33" s="2620">
        <f t="shared" si="11"/>
        <v>26</v>
      </c>
      <c r="P33" s="383"/>
      <c r="Q33" s="1200" t="s">
        <v>327</v>
      </c>
      <c r="R33" s="2934" t="s">
        <v>123</v>
      </c>
    </row>
    <row r="34" spans="1:18" ht="23.25" customHeight="1" x14ac:dyDescent="0.25">
      <c r="A34" s="3051"/>
      <c r="B34" s="1208" t="s">
        <v>1186</v>
      </c>
      <c r="C34" s="394"/>
      <c r="D34" s="2620">
        <v>3</v>
      </c>
      <c r="E34" s="2620">
        <v>2</v>
      </c>
      <c r="F34" s="2620">
        <v>5</v>
      </c>
      <c r="G34" s="2620">
        <v>12</v>
      </c>
      <c r="H34" s="2620">
        <v>9</v>
      </c>
      <c r="I34" s="2620">
        <v>21</v>
      </c>
      <c r="J34" s="2620">
        <v>10</v>
      </c>
      <c r="K34" s="2620">
        <v>6</v>
      </c>
      <c r="L34" s="2620">
        <v>16</v>
      </c>
      <c r="M34" s="2620">
        <f t="shared" si="11"/>
        <v>25</v>
      </c>
      <c r="N34" s="2620">
        <f t="shared" si="11"/>
        <v>17</v>
      </c>
      <c r="O34" s="2620">
        <f t="shared" si="11"/>
        <v>42</v>
      </c>
      <c r="P34" s="383"/>
      <c r="Q34" s="1200" t="s">
        <v>329</v>
      </c>
      <c r="R34" s="2901"/>
    </row>
    <row r="35" spans="1:18" ht="23.25" customHeight="1" x14ac:dyDescent="0.25">
      <c r="A35" s="3051"/>
      <c r="B35" s="1210" t="s">
        <v>56</v>
      </c>
      <c r="C35" s="394"/>
      <c r="D35" s="2620">
        <v>0</v>
      </c>
      <c r="E35" s="2620">
        <v>0</v>
      </c>
      <c r="F35" s="2620">
        <v>0</v>
      </c>
      <c r="G35" s="2620">
        <v>10</v>
      </c>
      <c r="H35" s="2620">
        <v>5</v>
      </c>
      <c r="I35" s="2620">
        <v>15</v>
      </c>
      <c r="J35" s="2620">
        <v>6</v>
      </c>
      <c r="K35" s="2620">
        <v>4</v>
      </c>
      <c r="L35" s="2620">
        <v>10</v>
      </c>
      <c r="M35" s="2620">
        <f t="shared" si="11"/>
        <v>16</v>
      </c>
      <c r="N35" s="2620">
        <f t="shared" si="11"/>
        <v>9</v>
      </c>
      <c r="O35" s="2620">
        <f t="shared" si="11"/>
        <v>25</v>
      </c>
      <c r="P35" s="383"/>
      <c r="Q35" s="1200" t="s">
        <v>135</v>
      </c>
      <c r="R35" s="2901"/>
    </row>
    <row r="36" spans="1:18" ht="23.25" customHeight="1" x14ac:dyDescent="0.25">
      <c r="A36" s="3494"/>
      <c r="B36" s="1210" t="s">
        <v>57</v>
      </c>
      <c r="C36" s="394"/>
      <c r="D36" s="2620">
        <v>0</v>
      </c>
      <c r="E36" s="2620">
        <v>0</v>
      </c>
      <c r="F36" s="2620">
        <v>0</v>
      </c>
      <c r="G36" s="2620">
        <v>13</v>
      </c>
      <c r="H36" s="2620">
        <v>4</v>
      </c>
      <c r="I36" s="2620">
        <v>17</v>
      </c>
      <c r="J36" s="2620">
        <v>7</v>
      </c>
      <c r="K36" s="2620">
        <v>3</v>
      </c>
      <c r="L36" s="2620">
        <v>10</v>
      </c>
      <c r="M36" s="2620">
        <f t="shared" si="11"/>
        <v>20</v>
      </c>
      <c r="N36" s="2620">
        <f t="shared" si="11"/>
        <v>7</v>
      </c>
      <c r="O36" s="2620">
        <f t="shared" si="11"/>
        <v>27</v>
      </c>
      <c r="P36" s="383"/>
      <c r="Q36" s="1200" t="s">
        <v>240</v>
      </c>
      <c r="R36" s="2898"/>
    </row>
    <row r="37" spans="1:18" ht="21" customHeight="1" x14ac:dyDescent="0.25">
      <c r="A37" s="2986" t="s">
        <v>92</v>
      </c>
      <c r="B37" s="2986"/>
      <c r="C37" s="2986"/>
      <c r="D37" s="2620">
        <f>SUM(D33:D36,D21:D23)</f>
        <v>15</v>
      </c>
      <c r="E37" s="2620">
        <f t="shared" ref="E37:O37" si="12">SUM(E33:E36,E21:E23)</f>
        <v>11</v>
      </c>
      <c r="F37" s="2620">
        <f t="shared" si="12"/>
        <v>26</v>
      </c>
      <c r="G37" s="2620">
        <f t="shared" si="12"/>
        <v>89</v>
      </c>
      <c r="H37" s="2620">
        <f t="shared" si="12"/>
        <v>42</v>
      </c>
      <c r="I37" s="2620">
        <f t="shared" si="12"/>
        <v>131</v>
      </c>
      <c r="J37" s="2620">
        <f t="shared" si="12"/>
        <v>46</v>
      </c>
      <c r="K37" s="2620">
        <f t="shared" si="12"/>
        <v>23</v>
      </c>
      <c r="L37" s="2620">
        <f t="shared" si="12"/>
        <v>69</v>
      </c>
      <c r="M37" s="2620">
        <f t="shared" si="12"/>
        <v>150</v>
      </c>
      <c r="N37" s="2620">
        <f t="shared" si="12"/>
        <v>76</v>
      </c>
      <c r="O37" s="2620">
        <f t="shared" si="12"/>
        <v>226</v>
      </c>
      <c r="P37" s="2899" t="s">
        <v>130</v>
      </c>
      <c r="Q37" s="2899"/>
      <c r="R37" s="2899"/>
    </row>
    <row r="38" spans="1:18" ht="29.25" customHeight="1" x14ac:dyDescent="0.25">
      <c r="A38" s="493" t="s">
        <v>58</v>
      </c>
      <c r="B38" s="951"/>
      <c r="C38" s="951"/>
      <c r="D38" s="2620">
        <v>0</v>
      </c>
      <c r="E38" s="2620">
        <v>0</v>
      </c>
      <c r="F38" s="2620">
        <v>0</v>
      </c>
      <c r="G38" s="2620">
        <v>6</v>
      </c>
      <c r="H38" s="2620">
        <v>9</v>
      </c>
      <c r="I38" s="2620">
        <v>15</v>
      </c>
      <c r="J38" s="2620">
        <v>0</v>
      </c>
      <c r="K38" s="2620">
        <v>0</v>
      </c>
      <c r="L38" s="2620">
        <v>0</v>
      </c>
      <c r="M38" s="2620">
        <f t="shared" ref="M38" si="13">SUM(J38,G38,D38)</f>
        <v>6</v>
      </c>
      <c r="N38" s="2620">
        <f t="shared" ref="N38" si="14">SUM(K38,H38,E38)</f>
        <v>9</v>
      </c>
      <c r="O38" s="2620">
        <f t="shared" ref="O38" si="15">SUM(L38,I38,F38)</f>
        <v>15</v>
      </c>
      <c r="P38" s="944"/>
      <c r="Q38" s="1985"/>
      <c r="R38" s="1985" t="s">
        <v>1657</v>
      </c>
    </row>
    <row r="39" spans="1:18" ht="23.25" customHeight="1" x14ac:dyDescent="0.25">
      <c r="A39" s="2996" t="s">
        <v>37</v>
      </c>
      <c r="B39" s="1095" t="s">
        <v>59</v>
      </c>
      <c r="C39" s="2100"/>
      <c r="D39" s="2621">
        <v>4</v>
      </c>
      <c r="E39" s="2621">
        <v>6</v>
      </c>
      <c r="F39" s="2621">
        <v>10</v>
      </c>
      <c r="G39" s="2621">
        <v>14</v>
      </c>
      <c r="H39" s="2697">
        <v>21</v>
      </c>
      <c r="I39" s="2697">
        <v>35</v>
      </c>
      <c r="J39" s="2697">
        <v>4</v>
      </c>
      <c r="K39" s="2697">
        <v>7</v>
      </c>
      <c r="L39" s="2697">
        <v>11</v>
      </c>
      <c r="M39" s="2697">
        <f>SUM(D39,G39,J39)</f>
        <v>22</v>
      </c>
      <c r="N39" s="2697">
        <f t="shared" ref="N39:O39" si="16">SUM(E39,H39,K39)</f>
        <v>34</v>
      </c>
      <c r="O39" s="2697">
        <f t="shared" si="16"/>
        <v>56</v>
      </c>
      <c r="P39" s="2097"/>
      <c r="Q39" s="808" t="s">
        <v>137</v>
      </c>
      <c r="R39" s="2901" t="s">
        <v>125</v>
      </c>
    </row>
    <row r="40" spans="1:18" ht="23.25" customHeight="1" x14ac:dyDescent="0.25">
      <c r="A40" s="3051"/>
      <c r="B40" s="1210" t="s">
        <v>60</v>
      </c>
      <c r="C40" s="952"/>
      <c r="D40" s="2620">
        <v>0</v>
      </c>
      <c r="E40" s="2620">
        <v>0</v>
      </c>
      <c r="F40" s="2620">
        <v>0</v>
      </c>
      <c r="G40" s="2620">
        <v>13</v>
      </c>
      <c r="H40" s="2695">
        <v>7</v>
      </c>
      <c r="I40" s="2695">
        <v>20</v>
      </c>
      <c r="J40" s="2695">
        <v>11</v>
      </c>
      <c r="K40" s="2695">
        <v>4</v>
      </c>
      <c r="L40" s="2695">
        <v>15</v>
      </c>
      <c r="M40" s="2695">
        <f t="shared" ref="M40:M42" si="17">SUM(D40,G40,J40)</f>
        <v>24</v>
      </c>
      <c r="N40" s="2695">
        <f t="shared" ref="N40:N42" si="18">SUM(E40,H40,K40)</f>
        <v>11</v>
      </c>
      <c r="O40" s="2695">
        <f t="shared" ref="O40:O42" si="19">SUM(F40,I40,L40)</f>
        <v>35</v>
      </c>
      <c r="P40" s="1200"/>
      <c r="Q40" s="2094" t="s">
        <v>1242</v>
      </c>
      <c r="R40" s="2901"/>
    </row>
    <row r="41" spans="1:18" ht="23.25" customHeight="1" x14ac:dyDescent="0.25">
      <c r="A41" s="3051"/>
      <c r="B41" s="1208" t="s">
        <v>61</v>
      </c>
      <c r="C41" s="952"/>
      <c r="D41" s="2620">
        <v>0</v>
      </c>
      <c r="E41" s="2620">
        <v>0</v>
      </c>
      <c r="F41" s="2620">
        <v>0</v>
      </c>
      <c r="G41" s="2620">
        <v>9</v>
      </c>
      <c r="H41" s="2695">
        <v>4</v>
      </c>
      <c r="I41" s="2695">
        <v>13</v>
      </c>
      <c r="J41" s="2695">
        <v>4</v>
      </c>
      <c r="K41" s="2695">
        <v>3</v>
      </c>
      <c r="L41" s="2695">
        <v>7</v>
      </c>
      <c r="M41" s="2695">
        <f t="shared" si="17"/>
        <v>13</v>
      </c>
      <c r="N41" s="2695">
        <f t="shared" si="18"/>
        <v>7</v>
      </c>
      <c r="O41" s="2695">
        <f t="shared" si="19"/>
        <v>20</v>
      </c>
      <c r="P41" s="1200"/>
      <c r="Q41" s="2094" t="s">
        <v>1243</v>
      </c>
      <c r="R41" s="2901"/>
    </row>
    <row r="42" spans="1:18" ht="23.25" customHeight="1" x14ac:dyDescent="0.25">
      <c r="A42" s="3494"/>
      <c r="B42" s="1210" t="s">
        <v>393</v>
      </c>
      <c r="C42" s="952"/>
      <c r="D42" s="2620">
        <v>2</v>
      </c>
      <c r="E42" s="2620">
        <v>0</v>
      </c>
      <c r="F42" s="2620">
        <v>2</v>
      </c>
      <c r="G42" s="2620">
        <v>11</v>
      </c>
      <c r="H42" s="2695">
        <v>1</v>
      </c>
      <c r="I42" s="2695">
        <v>12</v>
      </c>
      <c r="J42" s="2695">
        <v>6</v>
      </c>
      <c r="K42" s="2695">
        <v>1</v>
      </c>
      <c r="L42" s="2695">
        <v>7</v>
      </c>
      <c r="M42" s="2695">
        <f t="shared" si="17"/>
        <v>19</v>
      </c>
      <c r="N42" s="2695">
        <f t="shared" si="18"/>
        <v>2</v>
      </c>
      <c r="O42" s="2695">
        <f t="shared" si="19"/>
        <v>21</v>
      </c>
      <c r="P42" s="1199"/>
      <c r="Q42" s="2095" t="s">
        <v>689</v>
      </c>
      <c r="R42" s="2898"/>
    </row>
    <row r="43" spans="1:18" ht="23.25" customHeight="1" x14ac:dyDescent="0.25">
      <c r="A43" s="2986" t="s">
        <v>92</v>
      </c>
      <c r="B43" s="2986"/>
      <c r="C43" s="2986"/>
      <c r="D43" s="2620">
        <f>SUM(D39:D42)</f>
        <v>6</v>
      </c>
      <c r="E43" s="2620">
        <f t="shared" ref="E43:O43" si="20">SUM(E39:E42)</f>
        <v>6</v>
      </c>
      <c r="F43" s="2620">
        <f t="shared" si="20"/>
        <v>12</v>
      </c>
      <c r="G43" s="2620">
        <f t="shared" si="20"/>
        <v>47</v>
      </c>
      <c r="H43" s="2695">
        <f t="shared" si="20"/>
        <v>33</v>
      </c>
      <c r="I43" s="2695">
        <f t="shared" si="20"/>
        <v>80</v>
      </c>
      <c r="J43" s="2695">
        <f t="shared" si="20"/>
        <v>25</v>
      </c>
      <c r="K43" s="2695">
        <f t="shared" si="20"/>
        <v>15</v>
      </c>
      <c r="L43" s="2695">
        <f t="shared" si="20"/>
        <v>40</v>
      </c>
      <c r="M43" s="2695">
        <f t="shared" si="20"/>
        <v>78</v>
      </c>
      <c r="N43" s="2695">
        <f t="shared" si="20"/>
        <v>54</v>
      </c>
      <c r="O43" s="2695">
        <f t="shared" si="20"/>
        <v>132</v>
      </c>
      <c r="P43" s="2989" t="s">
        <v>130</v>
      </c>
      <c r="Q43" s="2989"/>
      <c r="R43" s="2989"/>
    </row>
    <row r="44" spans="1:18" ht="61.5" customHeight="1" x14ac:dyDescent="0.25">
      <c r="A44" s="394" t="s">
        <v>234</v>
      </c>
      <c r="B44" s="394" t="s">
        <v>62</v>
      </c>
      <c r="C44" s="394"/>
      <c r="D44" s="2620">
        <v>0</v>
      </c>
      <c r="E44" s="2620">
        <v>0</v>
      </c>
      <c r="F44" s="2620">
        <v>0</v>
      </c>
      <c r="G44" s="2620">
        <v>10</v>
      </c>
      <c r="H44" s="2620">
        <v>5</v>
      </c>
      <c r="I44" s="2620">
        <v>15</v>
      </c>
      <c r="J44" s="2620">
        <v>5</v>
      </c>
      <c r="K44" s="2620">
        <v>6</v>
      </c>
      <c r="L44" s="2620">
        <v>11</v>
      </c>
      <c r="M44" s="2620">
        <f t="shared" ref="M44:O45" si="21">SUM(J44,G44,D44)</f>
        <v>15</v>
      </c>
      <c r="N44" s="2620">
        <f t="shared" si="21"/>
        <v>11</v>
      </c>
      <c r="O44" s="2620">
        <f t="shared" si="21"/>
        <v>26</v>
      </c>
      <c r="P44" s="382"/>
      <c r="Q44" s="388" t="s">
        <v>140</v>
      </c>
      <c r="R44" s="383" t="s">
        <v>231</v>
      </c>
    </row>
    <row r="45" spans="1:18" ht="33.75" customHeight="1" x14ac:dyDescent="0.25">
      <c r="A45" s="3006" t="s">
        <v>38</v>
      </c>
      <c r="B45" s="582" t="s">
        <v>68</v>
      </c>
      <c r="C45" s="1208" t="s">
        <v>68</v>
      </c>
      <c r="D45" s="2620">
        <v>0</v>
      </c>
      <c r="E45" s="2620">
        <v>0</v>
      </c>
      <c r="F45" s="2620">
        <v>0</v>
      </c>
      <c r="G45" s="2620">
        <v>10</v>
      </c>
      <c r="H45" s="2620">
        <v>10</v>
      </c>
      <c r="I45" s="2620">
        <v>20</v>
      </c>
      <c r="J45" s="2620">
        <v>11</v>
      </c>
      <c r="K45" s="2620">
        <v>0</v>
      </c>
      <c r="L45" s="2620">
        <v>11</v>
      </c>
      <c r="M45" s="2620">
        <f t="shared" si="21"/>
        <v>21</v>
      </c>
      <c r="N45" s="2620">
        <f t="shared" si="21"/>
        <v>10</v>
      </c>
      <c r="O45" s="2620">
        <f t="shared" si="21"/>
        <v>31</v>
      </c>
      <c r="P45" s="620" t="s">
        <v>162</v>
      </c>
      <c r="Q45" s="2162" t="s">
        <v>162</v>
      </c>
      <c r="R45" s="2940" t="s">
        <v>1244</v>
      </c>
    </row>
    <row r="46" spans="1:18" ht="23.25" customHeight="1" x14ac:dyDescent="0.25">
      <c r="A46" s="3009"/>
      <c r="B46" s="1208" t="s">
        <v>71</v>
      </c>
      <c r="C46" s="394"/>
      <c r="D46" s="2620">
        <v>0</v>
      </c>
      <c r="E46" s="2620">
        <v>0</v>
      </c>
      <c r="F46" s="2620">
        <v>0</v>
      </c>
      <c r="G46" s="2620">
        <v>14</v>
      </c>
      <c r="H46" s="2620">
        <v>5</v>
      </c>
      <c r="I46" s="2620">
        <v>19</v>
      </c>
      <c r="J46" s="2620">
        <v>0</v>
      </c>
      <c r="K46" s="2620">
        <v>0</v>
      </c>
      <c r="L46" s="2620">
        <v>0</v>
      </c>
      <c r="M46" s="2620">
        <f t="shared" ref="M46:M48" si="22">SUM(J46,G46,D46)</f>
        <v>14</v>
      </c>
      <c r="N46" s="2620">
        <f t="shared" ref="N46:N48" si="23">SUM(K46,H46,E46)</f>
        <v>5</v>
      </c>
      <c r="O46" s="2620">
        <f t="shared" ref="O46:O48" si="24">SUM(L46,I46,F46)</f>
        <v>19</v>
      </c>
      <c r="P46" s="385"/>
      <c r="Q46" s="620" t="s">
        <v>165</v>
      </c>
      <c r="R46" s="2938"/>
    </row>
    <row r="47" spans="1:18" ht="23.25" customHeight="1" x14ac:dyDescent="0.25">
      <c r="A47" s="3009"/>
      <c r="B47" s="1208" t="s">
        <v>1245</v>
      </c>
      <c r="C47" s="394"/>
      <c r="D47" s="2620">
        <v>0</v>
      </c>
      <c r="E47" s="2620">
        <v>0</v>
      </c>
      <c r="F47" s="2620">
        <v>0</v>
      </c>
      <c r="G47" s="2620">
        <v>15</v>
      </c>
      <c r="H47" s="2620">
        <v>4</v>
      </c>
      <c r="I47" s="2620">
        <v>19</v>
      </c>
      <c r="J47" s="2620">
        <v>0</v>
      </c>
      <c r="K47" s="2620">
        <v>0</v>
      </c>
      <c r="L47" s="2620">
        <v>0</v>
      </c>
      <c r="M47" s="2620">
        <f t="shared" si="22"/>
        <v>15</v>
      </c>
      <c r="N47" s="2620">
        <f t="shared" si="23"/>
        <v>4</v>
      </c>
      <c r="O47" s="2620">
        <f t="shared" si="24"/>
        <v>19</v>
      </c>
      <c r="P47" s="385"/>
      <c r="Q47" s="466" t="s">
        <v>164</v>
      </c>
      <c r="R47" s="2938"/>
    </row>
    <row r="48" spans="1:18" ht="23.25" customHeight="1" x14ac:dyDescent="0.25">
      <c r="A48" s="3010"/>
      <c r="B48" s="582" t="s">
        <v>1192</v>
      </c>
      <c r="C48" s="2101"/>
      <c r="D48" s="212">
        <v>20</v>
      </c>
      <c r="E48" s="212">
        <v>0</v>
      </c>
      <c r="F48" s="212">
        <v>20</v>
      </c>
      <c r="G48" s="212">
        <v>0</v>
      </c>
      <c r="H48" s="212">
        <v>0</v>
      </c>
      <c r="I48" s="212">
        <v>0</v>
      </c>
      <c r="J48" s="2620">
        <v>0</v>
      </c>
      <c r="K48" s="2620">
        <v>0</v>
      </c>
      <c r="L48" s="2620">
        <v>0</v>
      </c>
      <c r="M48" s="2620">
        <f t="shared" si="22"/>
        <v>20</v>
      </c>
      <c r="N48" s="2620">
        <f t="shared" si="23"/>
        <v>0</v>
      </c>
      <c r="O48" s="2620">
        <f t="shared" si="24"/>
        <v>20</v>
      </c>
      <c r="P48" s="2096"/>
      <c r="Q48" s="2108" t="s">
        <v>2629</v>
      </c>
      <c r="R48" s="2941"/>
    </row>
    <row r="49" spans="1:18" ht="23.25" customHeight="1" x14ac:dyDescent="0.25">
      <c r="A49" s="2996" t="s">
        <v>92</v>
      </c>
      <c r="B49" s="2996"/>
      <c r="C49" s="2996"/>
      <c r="D49" s="212">
        <f>SUM(D45:D48)</f>
        <v>20</v>
      </c>
      <c r="E49" s="212">
        <f t="shared" ref="E49:O49" si="25">SUM(E45:E48)</f>
        <v>0</v>
      </c>
      <c r="F49" s="212">
        <f t="shared" si="25"/>
        <v>20</v>
      </c>
      <c r="G49" s="212">
        <f t="shared" si="25"/>
        <v>39</v>
      </c>
      <c r="H49" s="212">
        <f t="shared" si="25"/>
        <v>19</v>
      </c>
      <c r="I49" s="212">
        <f t="shared" si="25"/>
        <v>58</v>
      </c>
      <c r="J49" s="212">
        <f t="shared" si="25"/>
        <v>11</v>
      </c>
      <c r="K49" s="212">
        <f t="shared" si="25"/>
        <v>0</v>
      </c>
      <c r="L49" s="212">
        <f t="shared" si="25"/>
        <v>11</v>
      </c>
      <c r="M49" s="212">
        <f t="shared" si="25"/>
        <v>70</v>
      </c>
      <c r="N49" s="212">
        <f t="shared" si="25"/>
        <v>19</v>
      </c>
      <c r="O49" s="212">
        <f t="shared" si="25"/>
        <v>89</v>
      </c>
      <c r="P49" s="2900" t="s">
        <v>130</v>
      </c>
      <c r="Q49" s="2900"/>
      <c r="R49" s="2900"/>
    </row>
    <row r="50" spans="1:18" ht="18.75" customHeight="1" x14ac:dyDescent="0.25">
      <c r="A50" s="2986" t="s">
        <v>212</v>
      </c>
      <c r="B50" s="1660" t="s">
        <v>59</v>
      </c>
      <c r="C50" s="1651"/>
      <c r="D50" s="2620">
        <v>0</v>
      </c>
      <c r="E50" s="2620">
        <v>0</v>
      </c>
      <c r="F50" s="2620">
        <v>0</v>
      </c>
      <c r="G50" s="2620">
        <v>13</v>
      </c>
      <c r="H50" s="2620">
        <v>16</v>
      </c>
      <c r="I50" s="2620">
        <v>29</v>
      </c>
      <c r="J50" s="2620">
        <v>8</v>
      </c>
      <c r="K50" s="2620">
        <v>6</v>
      </c>
      <c r="L50" s="2620">
        <v>14</v>
      </c>
      <c r="M50" s="2620">
        <f t="shared" ref="M50:O54" si="26">SUM(J50,G50,D50)</f>
        <v>21</v>
      </c>
      <c r="N50" s="2620">
        <f t="shared" si="26"/>
        <v>22</v>
      </c>
      <c r="O50" s="2620">
        <f t="shared" si="26"/>
        <v>43</v>
      </c>
      <c r="P50" s="1642"/>
      <c r="Q50" s="1643" t="s">
        <v>137</v>
      </c>
      <c r="R50" s="2899" t="s">
        <v>224</v>
      </c>
    </row>
    <row r="51" spans="1:18" ht="18.75" customHeight="1" x14ac:dyDescent="0.25">
      <c r="A51" s="2986"/>
      <c r="B51" s="1660" t="s">
        <v>60</v>
      </c>
      <c r="C51" s="1651"/>
      <c r="D51" s="2620">
        <v>0</v>
      </c>
      <c r="E51" s="2620">
        <v>0</v>
      </c>
      <c r="F51" s="2620">
        <v>0</v>
      </c>
      <c r="G51" s="2620">
        <v>15</v>
      </c>
      <c r="H51" s="2620">
        <v>5</v>
      </c>
      <c r="I51" s="2620">
        <v>20</v>
      </c>
      <c r="J51" s="2620">
        <v>6</v>
      </c>
      <c r="K51" s="2620">
        <v>6</v>
      </c>
      <c r="L51" s="2620">
        <v>12</v>
      </c>
      <c r="M51" s="2620">
        <f t="shared" si="26"/>
        <v>21</v>
      </c>
      <c r="N51" s="2620">
        <f t="shared" si="26"/>
        <v>11</v>
      </c>
      <c r="O51" s="2620">
        <f t="shared" si="26"/>
        <v>32</v>
      </c>
      <c r="P51" s="1642"/>
      <c r="Q51" s="1643" t="s">
        <v>138</v>
      </c>
      <c r="R51" s="2899"/>
    </row>
    <row r="52" spans="1:18" ht="18.75" customHeight="1" x14ac:dyDescent="0.25">
      <c r="A52" s="2986"/>
      <c r="B52" s="1660" t="s">
        <v>61</v>
      </c>
      <c r="C52" s="1651"/>
      <c r="D52" s="2620">
        <v>0</v>
      </c>
      <c r="E52" s="2620">
        <v>0</v>
      </c>
      <c r="F52" s="2620">
        <v>0</v>
      </c>
      <c r="G52" s="2620">
        <v>16</v>
      </c>
      <c r="H52" s="2620">
        <v>13</v>
      </c>
      <c r="I52" s="2620">
        <v>29</v>
      </c>
      <c r="J52" s="2620">
        <v>11</v>
      </c>
      <c r="K52" s="2620">
        <v>1</v>
      </c>
      <c r="L52" s="2620">
        <v>12</v>
      </c>
      <c r="M52" s="2620">
        <f t="shared" si="26"/>
        <v>27</v>
      </c>
      <c r="N52" s="2620">
        <f t="shared" si="26"/>
        <v>14</v>
      </c>
      <c r="O52" s="2620">
        <f t="shared" si="26"/>
        <v>41</v>
      </c>
      <c r="P52" s="1642"/>
      <c r="Q52" s="1643" t="s">
        <v>139</v>
      </c>
      <c r="R52" s="2899"/>
    </row>
    <row r="53" spans="1:18" ht="18.75" customHeight="1" x14ac:dyDescent="0.25">
      <c r="A53" s="2986"/>
      <c r="B53" s="1660" t="s">
        <v>62</v>
      </c>
      <c r="C53" s="1651"/>
      <c r="D53" s="2620">
        <v>0</v>
      </c>
      <c r="E53" s="2620">
        <v>0</v>
      </c>
      <c r="F53" s="2620">
        <v>0</v>
      </c>
      <c r="G53" s="2620">
        <v>10</v>
      </c>
      <c r="H53" s="2620">
        <v>8</v>
      </c>
      <c r="I53" s="2620">
        <v>18</v>
      </c>
      <c r="J53" s="2620">
        <v>0</v>
      </c>
      <c r="K53" s="2620">
        <v>0</v>
      </c>
      <c r="L53" s="2620">
        <v>0</v>
      </c>
      <c r="M53" s="2620">
        <f t="shared" si="26"/>
        <v>10</v>
      </c>
      <c r="N53" s="2620">
        <f t="shared" si="26"/>
        <v>8</v>
      </c>
      <c r="O53" s="2620">
        <f t="shared" si="26"/>
        <v>18</v>
      </c>
      <c r="P53" s="1642"/>
      <c r="Q53" s="1643" t="s">
        <v>140</v>
      </c>
      <c r="R53" s="2899"/>
    </row>
    <row r="54" spans="1:18" ht="18.75" customHeight="1" thickBot="1" x14ac:dyDescent="0.3">
      <c r="A54" s="2997" t="s">
        <v>92</v>
      </c>
      <c r="B54" s="2997"/>
      <c r="C54" s="2997"/>
      <c r="D54" s="1992">
        <f t="shared" ref="D54:L54" si="27">SUM(D50:D53)</f>
        <v>0</v>
      </c>
      <c r="E54" s="1992">
        <f t="shared" si="27"/>
        <v>0</v>
      </c>
      <c r="F54" s="1992">
        <f t="shared" si="27"/>
        <v>0</v>
      </c>
      <c r="G54" s="1992">
        <f t="shared" si="27"/>
        <v>54</v>
      </c>
      <c r="H54" s="1992">
        <f t="shared" si="27"/>
        <v>42</v>
      </c>
      <c r="I54" s="1992">
        <f t="shared" si="27"/>
        <v>96</v>
      </c>
      <c r="J54" s="1992">
        <f t="shared" si="27"/>
        <v>25</v>
      </c>
      <c r="K54" s="1992">
        <f t="shared" si="27"/>
        <v>13</v>
      </c>
      <c r="L54" s="1992">
        <f t="shared" si="27"/>
        <v>38</v>
      </c>
      <c r="M54" s="1992">
        <f t="shared" si="26"/>
        <v>79</v>
      </c>
      <c r="N54" s="1992">
        <f t="shared" si="26"/>
        <v>55</v>
      </c>
      <c r="O54" s="1992">
        <f t="shared" si="26"/>
        <v>134</v>
      </c>
      <c r="P54" s="2914" t="s">
        <v>130</v>
      </c>
      <c r="Q54" s="2914"/>
      <c r="R54" s="2914"/>
    </row>
    <row r="55" spans="1:18" ht="18.75" customHeight="1" x14ac:dyDescent="0.25">
      <c r="A55" s="2134"/>
      <c r="B55" s="2134"/>
      <c r="C55" s="2134"/>
      <c r="D55" s="2119"/>
      <c r="E55" s="2119"/>
      <c r="F55" s="2119"/>
      <c r="G55" s="2119"/>
      <c r="H55" s="2119"/>
      <c r="I55" s="2119"/>
      <c r="J55" s="2119"/>
      <c r="K55" s="2119"/>
      <c r="L55" s="2119"/>
      <c r="M55" s="2119"/>
      <c r="N55" s="2119"/>
      <c r="O55" s="2119"/>
      <c r="P55" s="2127"/>
      <c r="Q55" s="2127"/>
      <c r="R55" s="2127"/>
    </row>
    <row r="56" spans="1:18" ht="18.75" customHeight="1" x14ac:dyDescent="0.25">
      <c r="A56" s="2134"/>
      <c r="B56" s="2134"/>
      <c r="C56" s="2134"/>
      <c r="D56" s="2119"/>
      <c r="E56" s="2119"/>
      <c r="F56" s="2119"/>
      <c r="G56" s="2119"/>
      <c r="H56" s="2119"/>
      <c r="I56" s="2119"/>
      <c r="J56" s="2119"/>
      <c r="K56" s="2119"/>
      <c r="L56" s="2119"/>
      <c r="M56" s="2119"/>
      <c r="N56" s="2119"/>
      <c r="O56" s="2119"/>
      <c r="P56" s="2127"/>
      <c r="Q56" s="2127"/>
      <c r="R56" s="2127"/>
    </row>
    <row r="57" spans="1:18" ht="23.25" customHeight="1" x14ac:dyDescent="0.25">
      <c r="A57" s="1653"/>
      <c r="B57" s="1653"/>
      <c r="C57" s="1653"/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7"/>
      <c r="Q57" s="1647"/>
      <c r="R57" s="1647"/>
    </row>
    <row r="58" spans="1:18" ht="19.5" customHeight="1" thickBot="1" x14ac:dyDescent="0.3">
      <c r="A58" s="2987" t="s">
        <v>2760</v>
      </c>
      <c r="B58" s="2987"/>
      <c r="C58" s="516"/>
      <c r="D58" s="1796"/>
      <c r="E58" s="1796"/>
      <c r="F58" s="1796"/>
      <c r="G58" s="1796"/>
      <c r="H58" s="1796"/>
      <c r="I58" s="1796"/>
      <c r="J58" s="1796"/>
      <c r="K58" s="1796"/>
      <c r="L58" s="1796"/>
      <c r="M58" s="1796"/>
      <c r="N58" s="218"/>
      <c r="O58" s="518"/>
      <c r="P58" s="519"/>
      <c r="Q58" s="3496" t="s">
        <v>2761</v>
      </c>
      <c r="R58" s="3496"/>
    </row>
    <row r="59" spans="1:18" ht="16.5" customHeight="1" thickTop="1" x14ac:dyDescent="0.25">
      <c r="A59" s="3503" t="s">
        <v>44</v>
      </c>
      <c r="B59" s="3500" t="s">
        <v>86</v>
      </c>
      <c r="C59" s="3500" t="s">
        <v>45</v>
      </c>
      <c r="D59" s="3329" t="s">
        <v>33</v>
      </c>
      <c r="E59" s="3329"/>
      <c r="F59" s="3329"/>
      <c r="G59" s="3329" t="s">
        <v>1</v>
      </c>
      <c r="H59" s="3329"/>
      <c r="I59" s="3329"/>
      <c r="J59" s="3329" t="s">
        <v>2</v>
      </c>
      <c r="K59" s="3329"/>
      <c r="L59" s="3329"/>
      <c r="M59" s="3194" t="s">
        <v>31</v>
      </c>
      <c r="N59" s="3194"/>
      <c r="O59" s="3194"/>
      <c r="P59" s="3508" t="s">
        <v>99</v>
      </c>
      <c r="Q59" s="3508" t="s">
        <v>126</v>
      </c>
      <c r="R59" s="3509" t="s">
        <v>253</v>
      </c>
    </row>
    <row r="60" spans="1:18" ht="23.25" customHeight="1" x14ac:dyDescent="0.25">
      <c r="A60" s="3504"/>
      <c r="B60" s="3051"/>
      <c r="C60" s="3051"/>
      <c r="D60" s="2930" t="s">
        <v>94</v>
      </c>
      <c r="E60" s="2930"/>
      <c r="F60" s="2930"/>
      <c r="G60" s="2930" t="s">
        <v>95</v>
      </c>
      <c r="H60" s="2930"/>
      <c r="I60" s="2930"/>
      <c r="J60" s="2930" t="s">
        <v>96</v>
      </c>
      <c r="K60" s="2930"/>
      <c r="L60" s="2930"/>
      <c r="M60" s="2930" t="s">
        <v>116</v>
      </c>
      <c r="N60" s="2930"/>
      <c r="O60" s="2930"/>
      <c r="P60" s="2822"/>
      <c r="Q60" s="2822"/>
      <c r="R60" s="3510"/>
    </row>
    <row r="61" spans="1:18" ht="19.5" customHeight="1" x14ac:dyDescent="0.25">
      <c r="A61" s="3504"/>
      <c r="B61" s="3051"/>
      <c r="C61" s="3051"/>
      <c r="D61" s="2559" t="s">
        <v>204</v>
      </c>
      <c r="E61" s="2559" t="s">
        <v>2833</v>
      </c>
      <c r="F61" s="2559" t="s">
        <v>26</v>
      </c>
      <c r="G61" s="2559" t="s">
        <v>204</v>
      </c>
      <c r="H61" s="2559" t="s">
        <v>2833</v>
      </c>
      <c r="I61" s="2559" t="s">
        <v>26</v>
      </c>
      <c r="J61" s="2559" t="s">
        <v>204</v>
      </c>
      <c r="K61" s="2559" t="s">
        <v>2833</v>
      </c>
      <c r="L61" s="2559" t="s">
        <v>26</v>
      </c>
      <c r="M61" s="2559" t="s">
        <v>204</v>
      </c>
      <c r="N61" s="2559" t="s">
        <v>2833</v>
      </c>
      <c r="O61" s="2559" t="s">
        <v>26</v>
      </c>
      <c r="P61" s="2822"/>
      <c r="Q61" s="2822"/>
      <c r="R61" s="3510"/>
    </row>
    <row r="62" spans="1:18" ht="22.5" customHeight="1" thickBot="1" x14ac:dyDescent="0.3">
      <c r="A62" s="3505"/>
      <c r="B62" s="3501"/>
      <c r="C62" s="3501"/>
      <c r="D62" s="280" t="s">
        <v>181</v>
      </c>
      <c r="E62" s="280" t="s">
        <v>182</v>
      </c>
      <c r="F62" s="280" t="s">
        <v>183</v>
      </c>
      <c r="G62" s="280" t="s">
        <v>181</v>
      </c>
      <c r="H62" s="280" t="s">
        <v>182</v>
      </c>
      <c r="I62" s="280" t="s">
        <v>183</v>
      </c>
      <c r="J62" s="280" t="s">
        <v>181</v>
      </c>
      <c r="K62" s="280" t="s">
        <v>182</v>
      </c>
      <c r="L62" s="280" t="s">
        <v>183</v>
      </c>
      <c r="M62" s="280" t="s">
        <v>181</v>
      </c>
      <c r="N62" s="280" t="s">
        <v>182</v>
      </c>
      <c r="O62" s="280" t="s">
        <v>183</v>
      </c>
      <c r="P62" s="2993"/>
      <c r="Q62" s="2993"/>
      <c r="R62" s="3511"/>
    </row>
    <row r="63" spans="1:18" ht="17.25" customHeight="1" x14ac:dyDescent="0.25">
      <c r="A63" s="2996" t="s">
        <v>221</v>
      </c>
      <c r="B63" s="3493" t="s">
        <v>72</v>
      </c>
      <c r="C63" s="1239" t="s">
        <v>72</v>
      </c>
      <c r="D63" s="2620">
        <f>SUM(D51:D54)</f>
        <v>0</v>
      </c>
      <c r="E63" s="2620">
        <f>SUM(E51:E54)</f>
        <v>0</v>
      </c>
      <c r="F63" s="2620">
        <v>0</v>
      </c>
      <c r="G63" s="2620">
        <v>8</v>
      </c>
      <c r="H63" s="2620">
        <v>5</v>
      </c>
      <c r="I63" s="2620">
        <v>13</v>
      </c>
      <c r="J63" s="2620">
        <v>10</v>
      </c>
      <c r="K63" s="2620">
        <v>1</v>
      </c>
      <c r="L63" s="2620">
        <v>11</v>
      </c>
      <c r="M63" s="2620">
        <f t="shared" ref="M63:O63" si="28">SUM(J63,G63,D63)</f>
        <v>18</v>
      </c>
      <c r="N63" s="2620">
        <f t="shared" si="28"/>
        <v>6</v>
      </c>
      <c r="O63" s="2620">
        <f t="shared" si="28"/>
        <v>24</v>
      </c>
      <c r="P63" s="1224" t="s">
        <v>145</v>
      </c>
      <c r="Q63" s="2934" t="s">
        <v>145</v>
      </c>
      <c r="R63" s="2900" t="s">
        <v>409</v>
      </c>
    </row>
    <row r="64" spans="1:18" ht="17.25" customHeight="1" x14ac:dyDescent="0.25">
      <c r="A64" s="3051"/>
      <c r="B64" s="3494"/>
      <c r="C64" s="2150" t="s">
        <v>73</v>
      </c>
      <c r="D64" s="2620">
        <f>SUM(D52:D55)</f>
        <v>0</v>
      </c>
      <c r="E64" s="2620">
        <f>SUM(E52:E55)</f>
        <v>0</v>
      </c>
      <c r="F64" s="2620">
        <v>0</v>
      </c>
      <c r="G64" s="2620">
        <v>8</v>
      </c>
      <c r="H64" s="2620">
        <v>4</v>
      </c>
      <c r="I64" s="2620">
        <v>12</v>
      </c>
      <c r="J64" s="2620">
        <v>9</v>
      </c>
      <c r="K64" s="2620">
        <v>1</v>
      </c>
      <c r="L64" s="2620">
        <v>10</v>
      </c>
      <c r="M64" s="2620">
        <f t="shared" ref="M64" si="29">SUM(J64,G64,D64)</f>
        <v>17</v>
      </c>
      <c r="N64" s="2620">
        <f t="shared" ref="N64" si="30">SUM(K64,H64,E64)</f>
        <v>5</v>
      </c>
      <c r="O64" s="2620">
        <f t="shared" ref="O64" si="31">SUM(L64,I64,F64)</f>
        <v>22</v>
      </c>
      <c r="P64" s="1386" t="s">
        <v>159</v>
      </c>
      <c r="Q64" s="2898"/>
      <c r="R64" s="2901"/>
    </row>
    <row r="65" spans="1:18" ht="17.25" customHeight="1" x14ac:dyDescent="0.25">
      <c r="A65" s="3051"/>
      <c r="B65" s="2986" t="s">
        <v>46</v>
      </c>
      <c r="C65" s="2986"/>
      <c r="D65" s="212">
        <f>SUM(D63:D64)</f>
        <v>0</v>
      </c>
      <c r="E65" s="212">
        <f t="shared" ref="E65:O65" si="32">SUM(E63:E64)</f>
        <v>0</v>
      </c>
      <c r="F65" s="212">
        <f t="shared" si="32"/>
        <v>0</v>
      </c>
      <c r="G65" s="212">
        <f t="shared" si="32"/>
        <v>16</v>
      </c>
      <c r="H65" s="212">
        <f t="shared" si="32"/>
        <v>9</v>
      </c>
      <c r="I65" s="212">
        <f t="shared" si="32"/>
        <v>25</v>
      </c>
      <c r="J65" s="212">
        <f t="shared" si="32"/>
        <v>19</v>
      </c>
      <c r="K65" s="212">
        <f t="shared" si="32"/>
        <v>2</v>
      </c>
      <c r="L65" s="212">
        <f t="shared" si="32"/>
        <v>21</v>
      </c>
      <c r="M65" s="212">
        <f t="shared" si="32"/>
        <v>35</v>
      </c>
      <c r="N65" s="212">
        <f t="shared" si="32"/>
        <v>11</v>
      </c>
      <c r="O65" s="212">
        <f t="shared" si="32"/>
        <v>46</v>
      </c>
      <c r="P65" s="2899" t="s">
        <v>133</v>
      </c>
      <c r="Q65" s="2899"/>
      <c r="R65" s="2901"/>
    </row>
    <row r="66" spans="1:18" ht="17.25" customHeight="1" x14ac:dyDescent="0.25">
      <c r="A66" s="3051"/>
      <c r="B66" s="2996" t="s">
        <v>395</v>
      </c>
      <c r="C66" s="952" t="s">
        <v>395</v>
      </c>
      <c r="D66" s="212">
        <v>0</v>
      </c>
      <c r="E66" s="212">
        <v>0</v>
      </c>
      <c r="F66" s="2620">
        <v>0</v>
      </c>
      <c r="G66" s="2620">
        <v>10</v>
      </c>
      <c r="H66" s="2620">
        <v>6</v>
      </c>
      <c r="I66" s="2620">
        <v>16</v>
      </c>
      <c r="J66" s="2620">
        <v>0</v>
      </c>
      <c r="K66" s="2620">
        <v>0</v>
      </c>
      <c r="L66" s="2620">
        <v>0</v>
      </c>
      <c r="M66" s="2620">
        <f t="shared" ref="M66:M67" si="33">SUM(J66,G66,D66)</f>
        <v>10</v>
      </c>
      <c r="N66" s="2620">
        <f t="shared" ref="N66:N67" si="34">SUM(K66,H66,E66)</f>
        <v>6</v>
      </c>
      <c r="O66" s="2620">
        <f t="shared" ref="O66:O67" si="35">SUM(L66,I66,F66)</f>
        <v>16</v>
      </c>
      <c r="P66" s="944" t="s">
        <v>152</v>
      </c>
      <c r="Q66" s="2900" t="s">
        <v>152</v>
      </c>
      <c r="R66" s="2901"/>
    </row>
    <row r="67" spans="1:18" ht="17.25" customHeight="1" x14ac:dyDescent="0.25">
      <c r="A67" s="3051"/>
      <c r="B67" s="3494"/>
      <c r="C67" s="1655" t="s">
        <v>284</v>
      </c>
      <c r="D67" s="212">
        <v>0</v>
      </c>
      <c r="E67" s="212">
        <v>0</v>
      </c>
      <c r="F67" s="2620">
        <v>0</v>
      </c>
      <c r="G67" s="2620">
        <v>8</v>
      </c>
      <c r="H67" s="2620">
        <v>6</v>
      </c>
      <c r="I67" s="2620">
        <v>14</v>
      </c>
      <c r="J67" s="2620">
        <v>0</v>
      </c>
      <c r="K67" s="2620">
        <v>0</v>
      </c>
      <c r="L67" s="2620">
        <v>0</v>
      </c>
      <c r="M67" s="2620">
        <f t="shared" si="33"/>
        <v>8</v>
      </c>
      <c r="N67" s="2620">
        <f t="shared" si="34"/>
        <v>6</v>
      </c>
      <c r="O67" s="2620">
        <f t="shared" si="35"/>
        <v>14</v>
      </c>
      <c r="P67" s="1790" t="s">
        <v>2243</v>
      </c>
      <c r="Q67" s="2898"/>
      <c r="R67" s="2901"/>
    </row>
    <row r="68" spans="1:18" ht="17.25" customHeight="1" x14ac:dyDescent="0.25">
      <c r="A68" s="3051"/>
      <c r="B68" s="2986" t="s">
        <v>46</v>
      </c>
      <c r="C68" s="2986"/>
      <c r="D68" s="212">
        <v>0</v>
      </c>
      <c r="E68" s="212">
        <v>0</v>
      </c>
      <c r="F68" s="2620">
        <v>0</v>
      </c>
      <c r="G68" s="2620">
        <f>SUM(G66:G67)</f>
        <v>18</v>
      </c>
      <c r="H68" s="2620">
        <f t="shared" ref="H68:L68" si="36">SUM(H66:H67)</f>
        <v>12</v>
      </c>
      <c r="I68" s="2620">
        <f t="shared" si="36"/>
        <v>30</v>
      </c>
      <c r="J68" s="2620">
        <f t="shared" si="36"/>
        <v>0</v>
      </c>
      <c r="K68" s="2620">
        <f t="shared" si="36"/>
        <v>0</v>
      </c>
      <c r="L68" s="2620">
        <f t="shared" si="36"/>
        <v>0</v>
      </c>
      <c r="M68" s="2620">
        <f t="shared" ref="M68" si="37">SUM(J68,G68,D68)</f>
        <v>18</v>
      </c>
      <c r="N68" s="2620">
        <f t="shared" ref="N68" si="38">SUM(K68,H68,E68)</f>
        <v>12</v>
      </c>
      <c r="O68" s="2620">
        <f t="shared" ref="O68" si="39">SUM(L68,I68,F68)</f>
        <v>30</v>
      </c>
      <c r="P68" s="2899" t="s">
        <v>133</v>
      </c>
      <c r="Q68" s="2899"/>
      <c r="R68" s="2901"/>
    </row>
    <row r="69" spans="1:18" ht="17.25" customHeight="1" x14ac:dyDescent="0.25">
      <c r="A69" s="3051"/>
      <c r="B69" s="2996" t="s">
        <v>75</v>
      </c>
      <c r="C69" s="951" t="s">
        <v>1246</v>
      </c>
      <c r="D69" s="212">
        <f>SUM(D66:D66)</f>
        <v>0</v>
      </c>
      <c r="E69" s="212">
        <f>SUM(E66:E66)</f>
        <v>0</v>
      </c>
      <c r="F69" s="2620">
        <v>0</v>
      </c>
      <c r="G69" s="2620">
        <v>8</v>
      </c>
      <c r="H69" s="2620">
        <v>5</v>
      </c>
      <c r="I69" s="2620">
        <v>13</v>
      </c>
      <c r="J69" s="2620">
        <v>3</v>
      </c>
      <c r="K69" s="2620">
        <v>4</v>
      </c>
      <c r="L69" s="2620">
        <v>7</v>
      </c>
      <c r="M69" s="2620">
        <f t="shared" ref="M69:M78" si="40">SUM(J69,G69,D69)</f>
        <v>11</v>
      </c>
      <c r="N69" s="2620">
        <f t="shared" ref="N69:N78" si="41">SUM(K69,H69,E69)</f>
        <v>9</v>
      </c>
      <c r="O69" s="2620">
        <f t="shared" ref="O69:O78" si="42">SUM(L69,I69,F69)</f>
        <v>20</v>
      </c>
      <c r="P69" s="944" t="s">
        <v>154</v>
      </c>
      <c r="Q69" s="2900" t="s">
        <v>148</v>
      </c>
      <c r="R69" s="2901"/>
    </row>
    <row r="70" spans="1:18" ht="17.25" customHeight="1" x14ac:dyDescent="0.25">
      <c r="A70" s="3051"/>
      <c r="B70" s="3051"/>
      <c r="C70" s="951" t="s">
        <v>76</v>
      </c>
      <c r="D70" s="212">
        <f t="shared" ref="D70:E70" si="43">SUM(D66:D69)</f>
        <v>0</v>
      </c>
      <c r="E70" s="212">
        <f t="shared" si="43"/>
        <v>0</v>
      </c>
      <c r="F70" s="2620">
        <v>0</v>
      </c>
      <c r="G70" s="2620">
        <v>9</v>
      </c>
      <c r="H70" s="2620">
        <v>4</v>
      </c>
      <c r="I70" s="2620">
        <v>13</v>
      </c>
      <c r="J70" s="2620">
        <v>4</v>
      </c>
      <c r="K70" s="2620">
        <v>5</v>
      </c>
      <c r="L70" s="2620">
        <v>9</v>
      </c>
      <c r="M70" s="2620">
        <f t="shared" si="40"/>
        <v>13</v>
      </c>
      <c r="N70" s="2620">
        <f t="shared" si="41"/>
        <v>9</v>
      </c>
      <c r="O70" s="2620">
        <f t="shared" si="42"/>
        <v>22</v>
      </c>
      <c r="P70" s="944" t="s">
        <v>153</v>
      </c>
      <c r="Q70" s="2901"/>
      <c r="R70" s="2901"/>
    </row>
    <row r="71" spans="1:18" ht="17.25" customHeight="1" x14ac:dyDescent="0.25">
      <c r="A71" s="3051"/>
      <c r="B71" s="2986" t="s">
        <v>46</v>
      </c>
      <c r="C71" s="2986"/>
      <c r="D71" s="2620">
        <f t="shared" ref="D71:L71" si="44">SUM(D69:D70)</f>
        <v>0</v>
      </c>
      <c r="E71" s="2620">
        <f t="shared" si="44"/>
        <v>0</v>
      </c>
      <c r="F71" s="2620">
        <f t="shared" si="44"/>
        <v>0</v>
      </c>
      <c r="G71" s="2620">
        <f t="shared" si="44"/>
        <v>17</v>
      </c>
      <c r="H71" s="2620">
        <f t="shared" si="44"/>
        <v>9</v>
      </c>
      <c r="I71" s="2620">
        <f t="shared" si="44"/>
        <v>26</v>
      </c>
      <c r="J71" s="2620">
        <f t="shared" si="44"/>
        <v>7</v>
      </c>
      <c r="K71" s="2620">
        <f t="shared" si="44"/>
        <v>9</v>
      </c>
      <c r="L71" s="2620">
        <f t="shared" si="44"/>
        <v>16</v>
      </c>
      <c r="M71" s="2620">
        <f t="shared" si="40"/>
        <v>24</v>
      </c>
      <c r="N71" s="2620">
        <f t="shared" si="41"/>
        <v>18</v>
      </c>
      <c r="O71" s="2620">
        <f t="shared" si="42"/>
        <v>42</v>
      </c>
      <c r="P71" s="2899" t="s">
        <v>133</v>
      </c>
      <c r="Q71" s="2899"/>
      <c r="R71" s="2901"/>
    </row>
    <row r="72" spans="1:18" ht="20.25" customHeight="1" x14ac:dyDescent="0.25">
      <c r="A72" s="3051"/>
      <c r="B72" s="2996" t="s">
        <v>79</v>
      </c>
      <c r="C72" s="1239" t="s">
        <v>1247</v>
      </c>
      <c r="D72" s="2620">
        <f>SUM(D70:D71)</f>
        <v>0</v>
      </c>
      <c r="E72" s="2620">
        <f>SUM(E70:E71)</f>
        <v>0</v>
      </c>
      <c r="F72" s="2620">
        <v>0</v>
      </c>
      <c r="G72" s="2620">
        <v>15</v>
      </c>
      <c r="H72" s="2620">
        <v>3</v>
      </c>
      <c r="I72" s="2620">
        <v>18</v>
      </c>
      <c r="J72" s="2620">
        <v>5</v>
      </c>
      <c r="K72" s="2620">
        <v>3</v>
      </c>
      <c r="L72" s="2620">
        <v>8</v>
      </c>
      <c r="M72" s="2620">
        <f t="shared" si="40"/>
        <v>20</v>
      </c>
      <c r="N72" s="2620">
        <f t="shared" si="41"/>
        <v>6</v>
      </c>
      <c r="O72" s="2620">
        <f t="shared" si="42"/>
        <v>26</v>
      </c>
      <c r="P72" s="1224" t="s">
        <v>1224</v>
      </c>
      <c r="Q72" s="2900" t="s">
        <v>149</v>
      </c>
      <c r="R72" s="2901"/>
    </row>
    <row r="73" spans="1:18" ht="20.25" customHeight="1" x14ac:dyDescent="0.25">
      <c r="A73" s="3051"/>
      <c r="B73" s="3494"/>
      <c r="C73" s="1239" t="s">
        <v>1225</v>
      </c>
      <c r="D73" s="2620">
        <f t="shared" ref="D73:E73" si="45">SUM(D71:D72)</f>
        <v>0</v>
      </c>
      <c r="E73" s="2620">
        <f t="shared" si="45"/>
        <v>0</v>
      </c>
      <c r="F73" s="2620">
        <v>0</v>
      </c>
      <c r="G73" s="2620">
        <v>13</v>
      </c>
      <c r="H73" s="2620">
        <v>4</v>
      </c>
      <c r="I73" s="2620">
        <v>17</v>
      </c>
      <c r="J73" s="2620">
        <v>4</v>
      </c>
      <c r="K73" s="2620">
        <v>2</v>
      </c>
      <c r="L73" s="2620">
        <v>6</v>
      </c>
      <c r="M73" s="2620">
        <f t="shared" si="40"/>
        <v>17</v>
      </c>
      <c r="N73" s="2620">
        <f t="shared" si="41"/>
        <v>6</v>
      </c>
      <c r="O73" s="2620">
        <f t="shared" si="42"/>
        <v>23</v>
      </c>
      <c r="P73" s="1224" t="s">
        <v>1226</v>
      </c>
      <c r="Q73" s="2898"/>
      <c r="R73" s="2901"/>
    </row>
    <row r="74" spans="1:18" ht="20.25" customHeight="1" x14ac:dyDescent="0.25">
      <c r="A74" s="3051"/>
      <c r="B74" s="2986" t="s">
        <v>46</v>
      </c>
      <c r="C74" s="2986"/>
      <c r="D74" s="2620">
        <f t="shared" ref="D74:L74" si="46">SUM(D72:D73)</f>
        <v>0</v>
      </c>
      <c r="E74" s="2620">
        <f t="shared" si="46"/>
        <v>0</v>
      </c>
      <c r="F74" s="2620">
        <f t="shared" si="46"/>
        <v>0</v>
      </c>
      <c r="G74" s="2620">
        <f t="shared" si="46"/>
        <v>28</v>
      </c>
      <c r="H74" s="2620">
        <f t="shared" si="46"/>
        <v>7</v>
      </c>
      <c r="I74" s="2620">
        <f t="shared" si="46"/>
        <v>35</v>
      </c>
      <c r="J74" s="2620">
        <f t="shared" si="46"/>
        <v>9</v>
      </c>
      <c r="K74" s="2620">
        <f t="shared" si="46"/>
        <v>5</v>
      </c>
      <c r="L74" s="2620">
        <f t="shared" si="46"/>
        <v>14</v>
      </c>
      <c r="M74" s="2620">
        <f t="shared" si="40"/>
        <v>37</v>
      </c>
      <c r="N74" s="2620">
        <f t="shared" si="41"/>
        <v>12</v>
      </c>
      <c r="O74" s="2620">
        <f t="shared" si="42"/>
        <v>49</v>
      </c>
      <c r="P74" s="2899" t="s">
        <v>133</v>
      </c>
      <c r="Q74" s="2899"/>
      <c r="R74" s="2901"/>
    </row>
    <row r="75" spans="1:18" ht="17.25" customHeight="1" x14ac:dyDescent="0.25">
      <c r="A75" s="3051"/>
      <c r="B75" s="3005" t="s">
        <v>712</v>
      </c>
      <c r="C75" s="1239" t="s">
        <v>82</v>
      </c>
      <c r="D75" s="2620">
        <f t="shared" ref="D75:E75" si="47">SUM(D73:D74)</f>
        <v>0</v>
      </c>
      <c r="E75" s="2620">
        <f t="shared" si="47"/>
        <v>0</v>
      </c>
      <c r="F75" s="2620">
        <v>0</v>
      </c>
      <c r="G75" s="2620">
        <v>10</v>
      </c>
      <c r="H75" s="2620">
        <v>5</v>
      </c>
      <c r="I75" s="2620">
        <v>15</v>
      </c>
      <c r="J75" s="2620">
        <v>6</v>
      </c>
      <c r="K75" s="2620">
        <v>4</v>
      </c>
      <c r="L75" s="2620">
        <v>10</v>
      </c>
      <c r="M75" s="2620">
        <f t="shared" si="40"/>
        <v>16</v>
      </c>
      <c r="N75" s="2620">
        <f t="shared" si="41"/>
        <v>9</v>
      </c>
      <c r="O75" s="2620">
        <f t="shared" si="42"/>
        <v>25</v>
      </c>
      <c r="P75" s="1224" t="s">
        <v>749</v>
      </c>
      <c r="Q75" s="2899" t="s">
        <v>1227</v>
      </c>
      <c r="R75" s="2901"/>
    </row>
    <row r="76" spans="1:18" ht="24" customHeight="1" x14ac:dyDescent="0.25">
      <c r="A76" s="3051"/>
      <c r="B76" s="3005"/>
      <c r="C76" s="1239" t="s">
        <v>2108</v>
      </c>
      <c r="D76" s="2620">
        <f t="shared" ref="D76:E76" si="48">SUM(D74:D75)</f>
        <v>0</v>
      </c>
      <c r="E76" s="2620">
        <f t="shared" si="48"/>
        <v>0</v>
      </c>
      <c r="F76" s="2620">
        <v>0</v>
      </c>
      <c r="G76" s="2620">
        <v>10</v>
      </c>
      <c r="H76" s="2620">
        <v>6</v>
      </c>
      <c r="I76" s="2620">
        <v>16</v>
      </c>
      <c r="J76" s="2620">
        <v>4</v>
      </c>
      <c r="K76" s="2620">
        <v>4</v>
      </c>
      <c r="L76" s="2620">
        <v>8</v>
      </c>
      <c r="M76" s="2620">
        <f t="shared" si="40"/>
        <v>14</v>
      </c>
      <c r="N76" s="2620">
        <f t="shared" si="41"/>
        <v>10</v>
      </c>
      <c r="O76" s="2620">
        <f t="shared" si="42"/>
        <v>24</v>
      </c>
      <c r="P76" s="1226" t="s">
        <v>2630</v>
      </c>
      <c r="Q76" s="2899"/>
      <c r="R76" s="2901"/>
    </row>
    <row r="77" spans="1:18" ht="20.25" customHeight="1" x14ac:dyDescent="0.25">
      <c r="A77" s="3051"/>
      <c r="B77" s="2986" t="s">
        <v>46</v>
      </c>
      <c r="C77" s="2986"/>
      <c r="D77" s="2620">
        <f t="shared" ref="D77:L78" si="49">SUM(D75:D76)</f>
        <v>0</v>
      </c>
      <c r="E77" s="2620">
        <f t="shared" si="49"/>
        <v>0</v>
      </c>
      <c r="F77" s="2620">
        <f t="shared" si="49"/>
        <v>0</v>
      </c>
      <c r="G77" s="2620">
        <f t="shared" si="49"/>
        <v>20</v>
      </c>
      <c r="H77" s="2620">
        <f t="shared" si="49"/>
        <v>11</v>
      </c>
      <c r="I77" s="2620">
        <f t="shared" si="49"/>
        <v>31</v>
      </c>
      <c r="J77" s="2620">
        <f t="shared" si="49"/>
        <v>10</v>
      </c>
      <c r="K77" s="2620">
        <f t="shared" si="49"/>
        <v>8</v>
      </c>
      <c r="L77" s="2620">
        <f t="shared" si="49"/>
        <v>18</v>
      </c>
      <c r="M77" s="2620">
        <f t="shared" si="40"/>
        <v>30</v>
      </c>
      <c r="N77" s="2620">
        <f t="shared" si="41"/>
        <v>19</v>
      </c>
      <c r="O77" s="2620">
        <f t="shared" si="42"/>
        <v>49</v>
      </c>
      <c r="P77" s="2899" t="s">
        <v>133</v>
      </c>
      <c r="Q77" s="2899"/>
      <c r="R77" s="2901"/>
    </row>
    <row r="78" spans="1:18" ht="26.25" customHeight="1" x14ac:dyDescent="0.25">
      <c r="A78" s="3051"/>
      <c r="B78" s="2996" t="s">
        <v>729</v>
      </c>
      <c r="C78" s="2371" t="s">
        <v>964</v>
      </c>
      <c r="D78" s="2620">
        <f t="shared" si="49"/>
        <v>0</v>
      </c>
      <c r="E78" s="2620">
        <f t="shared" si="49"/>
        <v>0</v>
      </c>
      <c r="F78" s="2620">
        <v>0</v>
      </c>
      <c r="G78" s="2620">
        <v>11</v>
      </c>
      <c r="H78" s="2620">
        <v>9</v>
      </c>
      <c r="I78" s="2620">
        <v>20</v>
      </c>
      <c r="J78" s="2620">
        <v>0</v>
      </c>
      <c r="K78" s="2620">
        <v>0</v>
      </c>
      <c r="L78" s="2620">
        <v>0</v>
      </c>
      <c r="M78" s="2620">
        <f t="shared" si="40"/>
        <v>11</v>
      </c>
      <c r="N78" s="2620">
        <f t="shared" si="41"/>
        <v>9</v>
      </c>
      <c r="O78" s="2620">
        <f t="shared" si="42"/>
        <v>20</v>
      </c>
      <c r="P78" s="1226" t="s">
        <v>144</v>
      </c>
      <c r="Q78" s="3495" t="s">
        <v>730</v>
      </c>
      <c r="R78" s="2901"/>
    </row>
    <row r="79" spans="1:18" ht="27" customHeight="1" x14ac:dyDescent="0.25">
      <c r="A79" s="1653"/>
      <c r="B79" s="3051"/>
      <c r="C79" s="1660" t="s">
        <v>736</v>
      </c>
      <c r="D79" s="2620">
        <f t="shared" ref="D79:E79" si="50">SUM(D77:D78)</f>
        <v>0</v>
      </c>
      <c r="E79" s="2620">
        <f t="shared" si="50"/>
        <v>0</v>
      </c>
      <c r="F79" s="2620">
        <v>0</v>
      </c>
      <c r="G79" s="2620">
        <v>0</v>
      </c>
      <c r="H79" s="2620">
        <v>0</v>
      </c>
      <c r="I79" s="2620">
        <v>0</v>
      </c>
      <c r="J79" s="212">
        <v>6</v>
      </c>
      <c r="K79" s="212">
        <v>4</v>
      </c>
      <c r="L79" s="212">
        <v>10</v>
      </c>
      <c r="M79" s="2620">
        <f t="shared" ref="M79:M81" si="51">SUM(J79,G79,D79)</f>
        <v>6</v>
      </c>
      <c r="N79" s="2620">
        <f t="shared" ref="N79:N81" si="52">SUM(K79,H79,E79)</f>
        <v>4</v>
      </c>
      <c r="O79" s="2620">
        <f t="shared" ref="O79:O81" si="53">SUM(L79,I79,F79)</f>
        <v>10</v>
      </c>
      <c r="P79" s="1793" t="s">
        <v>1822</v>
      </c>
      <c r="Q79" s="2887"/>
      <c r="R79" s="1639"/>
    </row>
    <row r="80" spans="1:18" ht="20.25" customHeight="1" x14ac:dyDescent="0.25">
      <c r="A80" s="1653"/>
      <c r="B80" s="3051"/>
      <c r="C80" s="1660" t="s">
        <v>1248</v>
      </c>
      <c r="D80" s="2620">
        <f t="shared" ref="D80:E80" si="54">SUM(D78:D79)</f>
        <v>0</v>
      </c>
      <c r="E80" s="2620">
        <f t="shared" si="54"/>
        <v>0</v>
      </c>
      <c r="F80" s="2620">
        <v>0</v>
      </c>
      <c r="G80" s="2620">
        <v>0</v>
      </c>
      <c r="H80" s="2620">
        <v>0</v>
      </c>
      <c r="I80" s="2620">
        <v>0</v>
      </c>
      <c r="J80" s="212">
        <v>6</v>
      </c>
      <c r="K80" s="212">
        <v>4</v>
      </c>
      <c r="L80" s="212">
        <v>10</v>
      </c>
      <c r="M80" s="2620">
        <f t="shared" si="51"/>
        <v>6</v>
      </c>
      <c r="N80" s="2620">
        <f t="shared" si="52"/>
        <v>4</v>
      </c>
      <c r="O80" s="2620">
        <f t="shared" si="53"/>
        <v>10</v>
      </c>
      <c r="P80" s="1795" t="s">
        <v>1230</v>
      </c>
      <c r="Q80" s="2887"/>
      <c r="R80" s="1639"/>
    </row>
    <row r="81" spans="1:18" ht="21.75" customHeight="1" x14ac:dyDescent="0.25">
      <c r="A81" s="1653"/>
      <c r="B81" s="2986" t="s">
        <v>46</v>
      </c>
      <c r="C81" s="2986"/>
      <c r="D81" s="212">
        <f t="shared" ref="D81:L81" si="55">SUM(D78:D80)</f>
        <v>0</v>
      </c>
      <c r="E81" s="212">
        <f t="shared" si="55"/>
        <v>0</v>
      </c>
      <c r="F81" s="212">
        <f t="shared" si="55"/>
        <v>0</v>
      </c>
      <c r="G81" s="212">
        <f t="shared" si="55"/>
        <v>11</v>
      </c>
      <c r="H81" s="212">
        <f t="shared" si="55"/>
        <v>9</v>
      </c>
      <c r="I81" s="212">
        <f t="shared" si="55"/>
        <v>20</v>
      </c>
      <c r="J81" s="212">
        <f t="shared" si="55"/>
        <v>12</v>
      </c>
      <c r="K81" s="212">
        <f t="shared" si="55"/>
        <v>8</v>
      </c>
      <c r="L81" s="212">
        <f t="shared" si="55"/>
        <v>20</v>
      </c>
      <c r="M81" s="2620">
        <f t="shared" si="51"/>
        <v>23</v>
      </c>
      <c r="N81" s="2620">
        <f t="shared" si="52"/>
        <v>17</v>
      </c>
      <c r="O81" s="2620">
        <f t="shared" si="53"/>
        <v>40</v>
      </c>
      <c r="P81" s="2899" t="s">
        <v>133</v>
      </c>
      <c r="Q81" s="2899"/>
      <c r="R81" s="1639"/>
    </row>
    <row r="82" spans="1:18" ht="21.75" customHeight="1" x14ac:dyDescent="0.25">
      <c r="A82" s="2996" t="s">
        <v>92</v>
      </c>
      <c r="B82" s="2996"/>
      <c r="C82" s="2996"/>
      <c r="D82" s="212">
        <f>SUM(D81,D77,D74,D71,D68,D65)</f>
        <v>0</v>
      </c>
      <c r="E82" s="212">
        <f t="shared" ref="E82:O82" si="56">SUM(E81,E77,E74,E71,E68,E65)</f>
        <v>0</v>
      </c>
      <c r="F82" s="212">
        <f t="shared" si="56"/>
        <v>0</v>
      </c>
      <c r="G82" s="212">
        <f t="shared" si="56"/>
        <v>110</v>
      </c>
      <c r="H82" s="212">
        <f t="shared" si="56"/>
        <v>57</v>
      </c>
      <c r="I82" s="212">
        <f t="shared" si="56"/>
        <v>167</v>
      </c>
      <c r="J82" s="212">
        <f t="shared" si="56"/>
        <v>57</v>
      </c>
      <c r="K82" s="212">
        <f t="shared" si="56"/>
        <v>32</v>
      </c>
      <c r="L82" s="212">
        <f t="shared" si="56"/>
        <v>89</v>
      </c>
      <c r="M82" s="212">
        <f t="shared" si="56"/>
        <v>167</v>
      </c>
      <c r="N82" s="212">
        <f t="shared" si="56"/>
        <v>89</v>
      </c>
      <c r="O82" s="212">
        <f t="shared" si="56"/>
        <v>256</v>
      </c>
      <c r="P82" s="3495" t="s">
        <v>130</v>
      </c>
      <c r="Q82" s="3495"/>
      <c r="R82" s="3495"/>
    </row>
    <row r="83" spans="1:18" ht="21.75" customHeight="1" x14ac:dyDescent="0.25">
      <c r="A83" s="3005" t="s">
        <v>906</v>
      </c>
      <c r="B83" s="1239" t="s">
        <v>219</v>
      </c>
      <c r="C83" s="1239" t="s">
        <v>219</v>
      </c>
      <c r="D83" s="2620">
        <v>0</v>
      </c>
      <c r="E83" s="2620">
        <v>0</v>
      </c>
      <c r="F83" s="2620">
        <v>0</v>
      </c>
      <c r="G83" s="2620">
        <v>0</v>
      </c>
      <c r="H83" s="2620">
        <v>13</v>
      </c>
      <c r="I83" s="2620">
        <v>13</v>
      </c>
      <c r="J83" s="2620">
        <v>0</v>
      </c>
      <c r="K83" s="2620">
        <v>11</v>
      </c>
      <c r="L83" s="2620">
        <v>11</v>
      </c>
      <c r="M83" s="2620">
        <v>0</v>
      </c>
      <c r="N83" s="2620">
        <f t="shared" ref="M83:O87" si="57">SUM(K83,H83,E83)</f>
        <v>24</v>
      </c>
      <c r="O83" s="2620">
        <f t="shared" si="57"/>
        <v>24</v>
      </c>
      <c r="P83" s="1224" t="s">
        <v>137</v>
      </c>
      <c r="Q83" s="1224" t="s">
        <v>137</v>
      </c>
      <c r="R83" s="2899" t="s">
        <v>289</v>
      </c>
    </row>
    <row r="84" spans="1:18" ht="21.75" customHeight="1" x14ac:dyDescent="0.25">
      <c r="A84" s="3005"/>
      <c r="B84" s="1239" t="s">
        <v>60</v>
      </c>
      <c r="C84" s="1239" t="s">
        <v>60</v>
      </c>
      <c r="D84" s="2620">
        <v>0</v>
      </c>
      <c r="E84" s="2620">
        <v>0</v>
      </c>
      <c r="F84" s="2620">
        <v>0</v>
      </c>
      <c r="G84" s="2620">
        <v>0</v>
      </c>
      <c r="H84" s="2620">
        <v>12</v>
      </c>
      <c r="I84" s="2620">
        <v>12</v>
      </c>
      <c r="J84" s="2620">
        <v>0</v>
      </c>
      <c r="K84" s="2620">
        <v>0</v>
      </c>
      <c r="L84" s="2620">
        <v>0</v>
      </c>
      <c r="M84" s="2620">
        <v>0</v>
      </c>
      <c r="N84" s="2620">
        <f t="shared" si="57"/>
        <v>12</v>
      </c>
      <c r="O84" s="2620">
        <f t="shared" si="57"/>
        <v>12</v>
      </c>
      <c r="P84" s="1224" t="s">
        <v>138</v>
      </c>
      <c r="Q84" s="1224" t="s">
        <v>138</v>
      </c>
      <c r="R84" s="2899"/>
    </row>
    <row r="85" spans="1:18" ht="18.75" customHeight="1" x14ac:dyDescent="0.25">
      <c r="A85" s="3005"/>
      <c r="B85" s="2986" t="s">
        <v>72</v>
      </c>
      <c r="C85" s="1239" t="s">
        <v>72</v>
      </c>
      <c r="D85" s="2620">
        <v>0</v>
      </c>
      <c r="E85" s="2620">
        <v>0</v>
      </c>
      <c r="F85" s="2620">
        <v>0</v>
      </c>
      <c r="G85" s="2620">
        <v>0</v>
      </c>
      <c r="H85" s="2620">
        <v>9</v>
      </c>
      <c r="I85" s="2620">
        <v>9</v>
      </c>
      <c r="J85" s="2620">
        <v>0</v>
      </c>
      <c r="K85" s="2620">
        <v>2</v>
      </c>
      <c r="L85" s="2620">
        <v>2</v>
      </c>
      <c r="M85" s="2620">
        <v>0</v>
      </c>
      <c r="N85" s="2620">
        <f t="shared" si="57"/>
        <v>11</v>
      </c>
      <c r="O85" s="2620">
        <f t="shared" si="57"/>
        <v>11</v>
      </c>
      <c r="P85" s="1224" t="s">
        <v>145</v>
      </c>
      <c r="Q85" s="3515" t="s">
        <v>145</v>
      </c>
      <c r="R85" s="2899"/>
    </row>
    <row r="86" spans="1:18" ht="18" customHeight="1" x14ac:dyDescent="0.25">
      <c r="A86" s="3005"/>
      <c r="B86" s="2986"/>
      <c r="C86" s="1239" t="s">
        <v>73</v>
      </c>
      <c r="D86" s="2620">
        <v>0</v>
      </c>
      <c r="E86" s="2620">
        <v>0</v>
      </c>
      <c r="F86" s="2620">
        <v>0</v>
      </c>
      <c r="G86" s="2620">
        <v>0</v>
      </c>
      <c r="H86" s="2620">
        <v>8</v>
      </c>
      <c r="I86" s="2620">
        <v>8</v>
      </c>
      <c r="J86" s="2620">
        <v>0</v>
      </c>
      <c r="K86" s="2620">
        <v>2</v>
      </c>
      <c r="L86" s="2620">
        <v>2</v>
      </c>
      <c r="M86" s="2620">
        <v>0</v>
      </c>
      <c r="N86" s="2620">
        <f t="shared" si="57"/>
        <v>10</v>
      </c>
      <c r="O86" s="2620">
        <f t="shared" si="57"/>
        <v>10</v>
      </c>
      <c r="P86" s="1224" t="s">
        <v>1231</v>
      </c>
      <c r="Q86" s="3516"/>
      <c r="R86" s="2899"/>
    </row>
    <row r="87" spans="1:18" ht="21.75" customHeight="1" thickBot="1" x14ac:dyDescent="0.3">
      <c r="A87" s="2358"/>
      <c r="B87" s="2997" t="s">
        <v>46</v>
      </c>
      <c r="C87" s="2997"/>
      <c r="D87" s="1992">
        <v>0</v>
      </c>
      <c r="E87" s="1992">
        <v>0</v>
      </c>
      <c r="F87" s="1992">
        <v>0</v>
      </c>
      <c r="G87" s="1992">
        <f>SUM(G85:G86)</f>
        <v>0</v>
      </c>
      <c r="H87" s="1992">
        <f t="shared" ref="H87:L87" si="58">SUM(H85:H86)</f>
        <v>17</v>
      </c>
      <c r="I87" s="1992">
        <f t="shared" si="58"/>
        <v>17</v>
      </c>
      <c r="J87" s="1992">
        <f t="shared" si="58"/>
        <v>0</v>
      </c>
      <c r="K87" s="1992">
        <f t="shared" si="58"/>
        <v>4</v>
      </c>
      <c r="L87" s="1992">
        <f t="shared" si="58"/>
        <v>4</v>
      </c>
      <c r="M87" s="1992">
        <f t="shared" si="57"/>
        <v>0</v>
      </c>
      <c r="N87" s="1992">
        <f t="shared" si="57"/>
        <v>21</v>
      </c>
      <c r="O87" s="1992">
        <f t="shared" si="57"/>
        <v>21</v>
      </c>
      <c r="P87" s="2914" t="s">
        <v>133</v>
      </c>
      <c r="Q87" s="2914"/>
      <c r="R87" s="2368"/>
    </row>
    <row r="88" spans="1:18" ht="20.25" customHeight="1" x14ac:dyDescent="0.25">
      <c r="A88" s="278"/>
      <c r="B88" s="278"/>
      <c r="C88" s="278"/>
      <c r="D88" s="278"/>
      <c r="E88" s="278"/>
      <c r="F88" s="278"/>
      <c r="G88" s="278"/>
      <c r="H88" s="278"/>
      <c r="I88" s="278"/>
      <c r="J88" s="278"/>
      <c r="K88" s="278"/>
      <c r="L88" s="278"/>
      <c r="M88" s="278"/>
      <c r="N88" s="278"/>
      <c r="O88" s="278"/>
      <c r="P88" s="278"/>
      <c r="Q88" s="278"/>
      <c r="R88" s="278"/>
    </row>
    <row r="89" spans="1:18" ht="20.25" customHeight="1" x14ac:dyDescent="0.25">
      <c r="A89" s="278"/>
      <c r="B89" s="278"/>
      <c r="C89" s="278"/>
      <c r="D89" s="278"/>
      <c r="E89" s="278"/>
      <c r="F89" s="278"/>
      <c r="G89" s="278"/>
      <c r="H89" s="278"/>
      <c r="I89" s="278"/>
      <c r="J89" s="278"/>
      <c r="K89" s="278"/>
      <c r="L89" s="278"/>
      <c r="M89" s="278"/>
      <c r="N89" s="278"/>
      <c r="O89" s="278"/>
      <c r="P89" s="278"/>
      <c r="Q89" s="278"/>
      <c r="R89" s="278"/>
    </row>
    <row r="90" spans="1:18" ht="20.25" customHeight="1" x14ac:dyDescent="0.25">
      <c r="A90" s="278"/>
      <c r="B90" s="278"/>
      <c r="C90" s="278"/>
      <c r="D90" s="278"/>
      <c r="E90" s="278"/>
      <c r="F90" s="278"/>
      <c r="G90" s="278"/>
      <c r="H90" s="278"/>
      <c r="I90" s="278"/>
      <c r="J90" s="278"/>
      <c r="K90" s="278"/>
      <c r="L90" s="278"/>
      <c r="M90" s="278"/>
      <c r="N90" s="278"/>
      <c r="O90" s="278"/>
      <c r="P90" s="278"/>
      <c r="Q90" s="278"/>
      <c r="R90" s="278"/>
    </row>
    <row r="91" spans="1:18" ht="20.25" customHeight="1" x14ac:dyDescent="0.25">
      <c r="A91" s="278"/>
      <c r="B91" s="278"/>
      <c r="C91" s="278"/>
      <c r="D91" s="278"/>
      <c r="E91" s="278"/>
      <c r="F91" s="278"/>
      <c r="G91" s="278"/>
      <c r="H91" s="278"/>
      <c r="I91" s="278"/>
      <c r="J91" s="278"/>
      <c r="K91" s="278"/>
      <c r="L91" s="278"/>
      <c r="M91" s="278"/>
      <c r="N91" s="278"/>
      <c r="O91" s="278"/>
      <c r="P91" s="278"/>
      <c r="Q91" s="278"/>
      <c r="R91" s="278"/>
    </row>
    <row r="92" spans="1:18" ht="20.25" customHeight="1" x14ac:dyDescent="0.25">
      <c r="A92" s="278"/>
      <c r="B92" s="278"/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278"/>
      <c r="P92" s="278"/>
      <c r="Q92" s="278"/>
      <c r="R92" s="278"/>
    </row>
    <row r="93" spans="1:18" ht="20.25" customHeight="1" x14ac:dyDescent="0.25">
      <c r="A93" s="278"/>
      <c r="B93" s="278"/>
      <c r="C93" s="278"/>
      <c r="D93" s="278"/>
      <c r="E93" s="278"/>
      <c r="F93" s="278"/>
      <c r="G93" s="278"/>
      <c r="H93" s="278"/>
      <c r="I93" s="278"/>
      <c r="J93" s="278"/>
      <c r="K93" s="278"/>
      <c r="L93" s="278"/>
      <c r="M93" s="278"/>
      <c r="N93" s="278"/>
      <c r="O93" s="278"/>
      <c r="P93" s="278"/>
      <c r="Q93" s="278"/>
      <c r="R93" s="278"/>
    </row>
    <row r="94" spans="1:18" ht="26.25" customHeight="1" thickBot="1" x14ac:dyDescent="0.3">
      <c r="A94" s="2987" t="s">
        <v>2760</v>
      </c>
      <c r="B94" s="2987"/>
      <c r="C94" s="516"/>
      <c r="D94" s="1796"/>
      <c r="E94" s="1796"/>
      <c r="F94" s="1796"/>
      <c r="G94" s="1796"/>
      <c r="H94" s="1796"/>
      <c r="I94" s="1796"/>
      <c r="J94" s="1796"/>
      <c r="K94" s="1796"/>
      <c r="L94" s="1796"/>
      <c r="M94" s="1796"/>
      <c r="N94" s="218"/>
      <c r="O94" s="518"/>
      <c r="P94" s="519"/>
      <c r="Q94" s="3496" t="s">
        <v>2761</v>
      </c>
      <c r="R94" s="3496"/>
    </row>
    <row r="95" spans="1:18" ht="20.100000000000001" customHeight="1" thickTop="1" x14ac:dyDescent="0.25">
      <c r="A95" s="3497" t="s">
        <v>44</v>
      </c>
      <c r="B95" s="3500" t="s">
        <v>86</v>
      </c>
      <c r="C95" s="3500" t="s">
        <v>45</v>
      </c>
      <c r="D95" s="3329" t="s">
        <v>33</v>
      </c>
      <c r="E95" s="3329"/>
      <c r="F95" s="3329"/>
      <c r="G95" s="3329" t="s">
        <v>1</v>
      </c>
      <c r="H95" s="3329"/>
      <c r="I95" s="3329"/>
      <c r="J95" s="3329" t="s">
        <v>2</v>
      </c>
      <c r="K95" s="3329"/>
      <c r="L95" s="3329"/>
      <c r="M95" s="3194" t="s">
        <v>31</v>
      </c>
      <c r="N95" s="3194"/>
      <c r="O95" s="3194"/>
      <c r="P95" s="3512" t="s">
        <v>99</v>
      </c>
      <c r="Q95" s="3512" t="s">
        <v>126</v>
      </c>
      <c r="R95" s="3509" t="s">
        <v>253</v>
      </c>
    </row>
    <row r="96" spans="1:18" ht="17.25" customHeight="1" x14ac:dyDescent="0.25">
      <c r="A96" s="3498"/>
      <c r="B96" s="3051"/>
      <c r="C96" s="3051"/>
      <c r="D96" s="2930" t="s">
        <v>94</v>
      </c>
      <c r="E96" s="2930"/>
      <c r="F96" s="2930"/>
      <c r="G96" s="2930" t="s">
        <v>95</v>
      </c>
      <c r="H96" s="2930"/>
      <c r="I96" s="2930"/>
      <c r="J96" s="2930" t="s">
        <v>96</v>
      </c>
      <c r="K96" s="2930"/>
      <c r="L96" s="2930"/>
      <c r="M96" s="2930" t="s">
        <v>116</v>
      </c>
      <c r="N96" s="2930"/>
      <c r="O96" s="2930"/>
      <c r="P96" s="3513"/>
      <c r="Q96" s="3513"/>
      <c r="R96" s="3510"/>
    </row>
    <row r="97" spans="1:18" ht="20.100000000000001" customHeight="1" x14ac:dyDescent="0.25">
      <c r="A97" s="3498"/>
      <c r="B97" s="3051"/>
      <c r="C97" s="3051"/>
      <c r="D97" s="2559" t="s">
        <v>204</v>
      </c>
      <c r="E97" s="2559" t="s">
        <v>2833</v>
      </c>
      <c r="F97" s="2559" t="s">
        <v>26</v>
      </c>
      <c r="G97" s="2559" t="s">
        <v>204</v>
      </c>
      <c r="H97" s="2559" t="s">
        <v>2833</v>
      </c>
      <c r="I97" s="2559" t="s">
        <v>26</v>
      </c>
      <c r="J97" s="2559" t="s">
        <v>204</v>
      </c>
      <c r="K97" s="2559" t="s">
        <v>2833</v>
      </c>
      <c r="L97" s="2559" t="s">
        <v>26</v>
      </c>
      <c r="M97" s="2559" t="s">
        <v>204</v>
      </c>
      <c r="N97" s="2559" t="s">
        <v>2833</v>
      </c>
      <c r="O97" s="2559" t="s">
        <v>26</v>
      </c>
      <c r="P97" s="3513"/>
      <c r="Q97" s="3513"/>
      <c r="R97" s="3510"/>
    </row>
    <row r="98" spans="1:18" ht="20.100000000000001" customHeight="1" thickBot="1" x14ac:dyDescent="0.3">
      <c r="A98" s="3499"/>
      <c r="B98" s="3501"/>
      <c r="C98" s="3501"/>
      <c r="D98" s="280" t="s">
        <v>181</v>
      </c>
      <c r="E98" s="280" t="s">
        <v>182</v>
      </c>
      <c r="F98" s="280" t="s">
        <v>183</v>
      </c>
      <c r="G98" s="280" t="s">
        <v>181</v>
      </c>
      <c r="H98" s="280" t="s">
        <v>182</v>
      </c>
      <c r="I98" s="280" t="s">
        <v>183</v>
      </c>
      <c r="J98" s="280" t="s">
        <v>181</v>
      </c>
      <c r="K98" s="280" t="s">
        <v>182</v>
      </c>
      <c r="L98" s="280" t="s">
        <v>183</v>
      </c>
      <c r="M98" s="280" t="s">
        <v>181</v>
      </c>
      <c r="N98" s="280" t="s">
        <v>182</v>
      </c>
      <c r="O98" s="280" t="s">
        <v>183</v>
      </c>
      <c r="P98" s="3514"/>
      <c r="Q98" s="3514"/>
      <c r="R98" s="3511"/>
    </row>
    <row r="99" spans="1:18" ht="20.100000000000001" customHeight="1" x14ac:dyDescent="0.25">
      <c r="A99" s="2134"/>
      <c r="B99" s="508" t="s">
        <v>74</v>
      </c>
      <c r="C99" s="2134"/>
      <c r="D99" s="2620">
        <v>0</v>
      </c>
      <c r="E99" s="2620">
        <v>0</v>
      </c>
      <c r="F99" s="2620">
        <v>0</v>
      </c>
      <c r="G99" s="2620">
        <v>0</v>
      </c>
      <c r="H99" s="2620">
        <v>19</v>
      </c>
      <c r="I99" s="2620">
        <v>19</v>
      </c>
      <c r="J99" s="2620">
        <v>0</v>
      </c>
      <c r="K99" s="2620">
        <v>0</v>
      </c>
      <c r="L99" s="2620">
        <v>0</v>
      </c>
      <c r="M99" s="2620">
        <f>SUM(D99,G99,J99)</f>
        <v>0</v>
      </c>
      <c r="N99" s="2620">
        <f t="shared" ref="N99:O99" si="59">SUM(E99,H99,K99)</f>
        <v>19</v>
      </c>
      <c r="O99" s="2620">
        <f t="shared" si="59"/>
        <v>19</v>
      </c>
      <c r="P99" s="2122"/>
      <c r="Q99" s="2367" t="s">
        <v>152</v>
      </c>
      <c r="R99" s="2122"/>
    </row>
    <row r="100" spans="1:18" ht="19.5" customHeight="1" x14ac:dyDescent="0.25">
      <c r="A100" s="3010" t="s">
        <v>906</v>
      </c>
      <c r="B100" s="2503" t="s">
        <v>75</v>
      </c>
      <c r="C100" s="2120"/>
      <c r="D100" s="2620">
        <v>0</v>
      </c>
      <c r="E100" s="2620">
        <v>0</v>
      </c>
      <c r="F100" s="2620">
        <v>0</v>
      </c>
      <c r="G100" s="2620">
        <v>0</v>
      </c>
      <c r="H100" s="2620">
        <v>18</v>
      </c>
      <c r="I100" s="2620">
        <v>18</v>
      </c>
      <c r="J100" s="2620">
        <v>0</v>
      </c>
      <c r="K100" s="2620">
        <v>0</v>
      </c>
      <c r="L100" s="2620">
        <v>0</v>
      </c>
      <c r="M100" s="2620">
        <f t="shared" ref="M100:M103" si="60">SUM(D100,G100,J100)</f>
        <v>0</v>
      </c>
      <c r="N100" s="2620">
        <f t="shared" ref="N100:N103" si="61">SUM(E100,H100,K100)</f>
        <v>18</v>
      </c>
      <c r="O100" s="2620">
        <f t="shared" ref="O100:O103" si="62">SUM(F100,I100,L100)</f>
        <v>18</v>
      </c>
      <c r="P100" s="2120"/>
      <c r="Q100" s="2147" t="s">
        <v>148</v>
      </c>
      <c r="R100" s="2901" t="s">
        <v>289</v>
      </c>
    </row>
    <row r="101" spans="1:18" ht="41.25" customHeight="1" x14ac:dyDescent="0.25">
      <c r="A101" s="3005"/>
      <c r="B101" s="1239" t="s">
        <v>91</v>
      </c>
      <c r="C101" s="1239" t="s">
        <v>91</v>
      </c>
      <c r="D101" s="2620">
        <v>0</v>
      </c>
      <c r="E101" s="2620">
        <v>0</v>
      </c>
      <c r="F101" s="2620">
        <v>0</v>
      </c>
      <c r="G101" s="2620">
        <v>0</v>
      </c>
      <c r="H101" s="2620">
        <v>5</v>
      </c>
      <c r="I101" s="2620">
        <v>5</v>
      </c>
      <c r="J101" s="2620">
        <v>0</v>
      </c>
      <c r="K101" s="2620">
        <v>0</v>
      </c>
      <c r="L101" s="2620">
        <v>0</v>
      </c>
      <c r="M101" s="2620">
        <f t="shared" si="60"/>
        <v>0</v>
      </c>
      <c r="N101" s="2620">
        <f t="shared" si="61"/>
        <v>5</v>
      </c>
      <c r="O101" s="2620">
        <f t="shared" si="62"/>
        <v>5</v>
      </c>
      <c r="P101" s="2129" t="s">
        <v>158</v>
      </c>
      <c r="Q101" s="2129" t="s">
        <v>158</v>
      </c>
      <c r="R101" s="2898"/>
    </row>
    <row r="102" spans="1:18" ht="27.75" customHeight="1" x14ac:dyDescent="0.25">
      <c r="A102" s="1655"/>
      <c r="B102" s="1660" t="s">
        <v>1371</v>
      </c>
      <c r="C102" s="1660"/>
      <c r="D102" s="2620">
        <v>0</v>
      </c>
      <c r="E102" s="2620">
        <v>0</v>
      </c>
      <c r="F102" s="2620">
        <v>0</v>
      </c>
      <c r="G102" s="2620">
        <v>0</v>
      </c>
      <c r="H102" s="2620">
        <v>10</v>
      </c>
      <c r="I102" s="2620">
        <v>10</v>
      </c>
      <c r="J102" s="2620">
        <v>0</v>
      </c>
      <c r="K102" s="2620">
        <v>0</v>
      </c>
      <c r="L102" s="2620">
        <v>0</v>
      </c>
      <c r="M102" s="2620">
        <f t="shared" si="60"/>
        <v>0</v>
      </c>
      <c r="N102" s="2620">
        <f t="shared" si="61"/>
        <v>10</v>
      </c>
      <c r="O102" s="2620">
        <f t="shared" si="62"/>
        <v>10</v>
      </c>
      <c r="P102" s="2120"/>
      <c r="Q102" s="1267" t="s">
        <v>735</v>
      </c>
      <c r="R102" s="1642"/>
    </row>
    <row r="103" spans="1:18" ht="18.75" customHeight="1" x14ac:dyDescent="0.25">
      <c r="A103" s="2135"/>
      <c r="B103" s="2150" t="s">
        <v>62</v>
      </c>
      <c r="C103" s="2150"/>
      <c r="D103" s="2620">
        <v>0</v>
      </c>
      <c r="E103" s="2620">
        <v>0</v>
      </c>
      <c r="F103" s="2620">
        <v>0</v>
      </c>
      <c r="G103" s="2620">
        <v>0</v>
      </c>
      <c r="H103" s="2620">
        <v>6</v>
      </c>
      <c r="I103" s="2620">
        <v>6</v>
      </c>
      <c r="J103" s="2620">
        <v>0</v>
      </c>
      <c r="K103" s="2620">
        <v>0</v>
      </c>
      <c r="L103" s="2620">
        <v>0</v>
      </c>
      <c r="M103" s="2620">
        <f t="shared" si="60"/>
        <v>0</v>
      </c>
      <c r="N103" s="2620">
        <f t="shared" si="61"/>
        <v>6</v>
      </c>
      <c r="O103" s="2620">
        <f t="shared" si="62"/>
        <v>6</v>
      </c>
      <c r="P103" s="278"/>
      <c r="Q103" s="2130" t="s">
        <v>140</v>
      </c>
      <c r="R103" s="2126"/>
    </row>
    <row r="104" spans="1:18" ht="22.5" customHeight="1" x14ac:dyDescent="0.25">
      <c r="A104" s="2986" t="s">
        <v>92</v>
      </c>
      <c r="B104" s="2986"/>
      <c r="C104" s="2986"/>
      <c r="D104" s="2620">
        <f t="shared" ref="D104:O104" si="63">SUM(D99:D103,D87,D84,D83)</f>
        <v>0</v>
      </c>
      <c r="E104" s="2620">
        <f t="shared" si="63"/>
        <v>0</v>
      </c>
      <c r="F104" s="2620">
        <f t="shared" si="63"/>
        <v>0</v>
      </c>
      <c r="G104" s="2620">
        <f t="shared" si="63"/>
        <v>0</v>
      </c>
      <c r="H104" s="2620">
        <f t="shared" si="63"/>
        <v>100</v>
      </c>
      <c r="I104" s="2620">
        <f t="shared" si="63"/>
        <v>100</v>
      </c>
      <c r="J104" s="2620">
        <f t="shared" si="63"/>
        <v>0</v>
      </c>
      <c r="K104" s="2620">
        <f t="shared" si="63"/>
        <v>15</v>
      </c>
      <c r="L104" s="2620">
        <f t="shared" si="63"/>
        <v>15</v>
      </c>
      <c r="M104" s="2620">
        <f t="shared" si="63"/>
        <v>0</v>
      </c>
      <c r="N104" s="2620">
        <f t="shared" si="63"/>
        <v>115</v>
      </c>
      <c r="O104" s="2620">
        <f t="shared" si="63"/>
        <v>115</v>
      </c>
      <c r="P104" s="2899" t="s">
        <v>130</v>
      </c>
      <c r="Q104" s="2899"/>
      <c r="R104" s="2899"/>
    </row>
    <row r="105" spans="1:18" ht="17.25" customHeight="1" x14ac:dyDescent="0.25">
      <c r="A105" s="3006" t="s">
        <v>39</v>
      </c>
      <c r="B105" s="522" t="s">
        <v>72</v>
      </c>
      <c r="C105" s="1239" t="s">
        <v>1249</v>
      </c>
      <c r="D105" s="2620">
        <f>SUM(D100:D104,D84:D85)</f>
        <v>0</v>
      </c>
      <c r="E105" s="2620">
        <f>SUM(E100:E104,E84:E85)</f>
        <v>0</v>
      </c>
      <c r="F105" s="2620">
        <v>0</v>
      </c>
      <c r="G105" s="2620">
        <v>12</v>
      </c>
      <c r="H105" s="2620">
        <v>11</v>
      </c>
      <c r="I105" s="2620">
        <v>23</v>
      </c>
      <c r="J105" s="2620">
        <v>6</v>
      </c>
      <c r="K105" s="2620">
        <v>2</v>
      </c>
      <c r="L105" s="2620">
        <v>8</v>
      </c>
      <c r="M105" s="2620">
        <f t="shared" ref="M105:O123" si="64">SUM(J105,G105,D105)</f>
        <v>18</v>
      </c>
      <c r="N105" s="2620">
        <f t="shared" si="64"/>
        <v>13</v>
      </c>
      <c r="O105" s="2620">
        <f t="shared" si="64"/>
        <v>31</v>
      </c>
      <c r="P105" s="1224" t="s">
        <v>1250</v>
      </c>
      <c r="Q105" s="808" t="s">
        <v>145</v>
      </c>
      <c r="R105" s="2900" t="s">
        <v>442</v>
      </c>
    </row>
    <row r="106" spans="1:18" ht="15" customHeight="1" x14ac:dyDescent="0.25">
      <c r="A106" s="3009"/>
      <c r="B106" s="2150" t="s">
        <v>367</v>
      </c>
      <c r="C106" s="1239"/>
      <c r="D106" s="2620">
        <f>SUM(D101:D105,D85:D86)</f>
        <v>0</v>
      </c>
      <c r="E106" s="2620">
        <f>SUM(E101:E105,E85:E86)</f>
        <v>0</v>
      </c>
      <c r="F106" s="2620">
        <v>0</v>
      </c>
      <c r="G106" s="2620">
        <v>19</v>
      </c>
      <c r="H106" s="2620">
        <v>8</v>
      </c>
      <c r="I106" s="2620">
        <v>27</v>
      </c>
      <c r="J106" s="2620">
        <v>0</v>
      </c>
      <c r="K106" s="2620">
        <v>0</v>
      </c>
      <c r="L106" s="2620">
        <v>0</v>
      </c>
      <c r="M106" s="2620">
        <f t="shared" si="64"/>
        <v>19</v>
      </c>
      <c r="N106" s="2620">
        <f t="shared" si="64"/>
        <v>8</v>
      </c>
      <c r="O106" s="2620">
        <f t="shared" si="64"/>
        <v>27</v>
      </c>
      <c r="P106" s="2129"/>
      <c r="Q106" s="2129" t="s">
        <v>368</v>
      </c>
      <c r="R106" s="2901"/>
    </row>
    <row r="107" spans="1:18" ht="18" customHeight="1" x14ac:dyDescent="0.25">
      <c r="A107" s="3009"/>
      <c r="B107" s="2150" t="s">
        <v>79</v>
      </c>
      <c r="C107" s="2151"/>
      <c r="D107" s="2620">
        <f t="shared" ref="D107:F107" si="65">SUM(D105:D106)</f>
        <v>0</v>
      </c>
      <c r="E107" s="2620">
        <f t="shared" si="65"/>
        <v>0</v>
      </c>
      <c r="F107" s="2620">
        <f t="shared" si="65"/>
        <v>0</v>
      </c>
      <c r="G107" s="2620">
        <v>12</v>
      </c>
      <c r="H107" s="2620">
        <v>5</v>
      </c>
      <c r="I107" s="2620">
        <v>17</v>
      </c>
      <c r="J107" s="2620">
        <v>0</v>
      </c>
      <c r="K107" s="2620">
        <v>0</v>
      </c>
      <c r="L107" s="2620">
        <v>0</v>
      </c>
      <c r="M107" s="2620">
        <f t="shared" si="64"/>
        <v>12</v>
      </c>
      <c r="N107" s="2620">
        <f t="shared" si="64"/>
        <v>5</v>
      </c>
      <c r="O107" s="2620">
        <f t="shared" si="64"/>
        <v>17</v>
      </c>
      <c r="P107" s="2129"/>
      <c r="Q107" s="2379" t="s">
        <v>149</v>
      </c>
      <c r="R107" s="2901"/>
    </row>
    <row r="108" spans="1:18" ht="16.5" customHeight="1" x14ac:dyDescent="0.25">
      <c r="A108" s="3009"/>
      <c r="B108" s="2123" t="s">
        <v>75</v>
      </c>
      <c r="C108" s="964"/>
      <c r="D108" s="2620">
        <f t="shared" ref="D108:E108" si="66">SUM(D106:D107)</f>
        <v>0</v>
      </c>
      <c r="E108" s="2620">
        <f t="shared" si="66"/>
        <v>0</v>
      </c>
      <c r="F108" s="2620">
        <v>0</v>
      </c>
      <c r="G108" s="2620">
        <v>8</v>
      </c>
      <c r="H108" s="2620">
        <v>4</v>
      </c>
      <c r="I108" s="2620">
        <v>12</v>
      </c>
      <c r="J108" s="2620">
        <v>0</v>
      </c>
      <c r="K108" s="2620">
        <v>0</v>
      </c>
      <c r="L108" s="2620">
        <v>0</v>
      </c>
      <c r="M108" s="2620">
        <f t="shared" ref="M108:M110" si="67">SUM(J108,G108,D108)</f>
        <v>8</v>
      </c>
      <c r="N108" s="2620">
        <f t="shared" ref="N108:N110" si="68">SUM(K108,H108,E108)</f>
        <v>4</v>
      </c>
      <c r="O108" s="2620">
        <f t="shared" ref="O108:O110" si="69">SUM(L108,I108,F108)</f>
        <v>12</v>
      </c>
      <c r="P108" s="963"/>
      <c r="Q108" s="2130" t="s">
        <v>148</v>
      </c>
      <c r="R108" s="2901"/>
    </row>
    <row r="109" spans="1:18" ht="27.75" customHeight="1" x14ac:dyDescent="0.25">
      <c r="A109" s="3009"/>
      <c r="B109" s="2996" t="s">
        <v>447</v>
      </c>
      <c r="C109" s="964" t="s">
        <v>2475</v>
      </c>
      <c r="D109" s="2620">
        <f t="shared" ref="D109:E109" si="70">SUM(D107:D108)</f>
        <v>0</v>
      </c>
      <c r="E109" s="2620">
        <f t="shared" si="70"/>
        <v>0</v>
      </c>
      <c r="F109" s="2620">
        <v>0</v>
      </c>
      <c r="G109" s="2620">
        <v>3</v>
      </c>
      <c r="H109" s="2620">
        <v>2</v>
      </c>
      <c r="I109" s="2620">
        <v>5</v>
      </c>
      <c r="J109" s="2620">
        <v>0</v>
      </c>
      <c r="K109" s="2620">
        <v>0</v>
      </c>
      <c r="L109" s="2620">
        <v>0</v>
      </c>
      <c r="M109" s="2620">
        <f t="shared" si="67"/>
        <v>3</v>
      </c>
      <c r="N109" s="2620">
        <f t="shared" si="68"/>
        <v>2</v>
      </c>
      <c r="O109" s="2620">
        <f t="shared" si="69"/>
        <v>5</v>
      </c>
      <c r="P109" s="2367" t="s">
        <v>2631</v>
      </c>
      <c r="Q109" s="3495" t="s">
        <v>448</v>
      </c>
      <c r="R109" s="2901"/>
    </row>
    <row r="110" spans="1:18" ht="18" customHeight="1" x14ac:dyDescent="0.25">
      <c r="A110" s="3010"/>
      <c r="B110" s="3494"/>
      <c r="C110" s="2371" t="s">
        <v>917</v>
      </c>
      <c r="D110" s="2620">
        <f t="shared" ref="D110:E110" si="71">SUM(D108:D109)</f>
        <v>0</v>
      </c>
      <c r="E110" s="2620">
        <f t="shared" si="71"/>
        <v>0</v>
      </c>
      <c r="F110" s="2620">
        <v>0</v>
      </c>
      <c r="G110" s="2620">
        <v>10</v>
      </c>
      <c r="H110" s="2620">
        <v>2</v>
      </c>
      <c r="I110" s="2620">
        <v>12</v>
      </c>
      <c r="J110" s="2620">
        <v>0</v>
      </c>
      <c r="K110" s="2620">
        <v>0</v>
      </c>
      <c r="L110" s="2620">
        <v>0</v>
      </c>
      <c r="M110" s="2620">
        <f t="shared" si="67"/>
        <v>10</v>
      </c>
      <c r="N110" s="2620">
        <f t="shared" si="68"/>
        <v>2</v>
      </c>
      <c r="O110" s="2620">
        <f t="shared" si="69"/>
        <v>12</v>
      </c>
      <c r="P110" s="2367" t="s">
        <v>2632</v>
      </c>
      <c r="Q110" s="3519"/>
      <c r="R110" s="2898"/>
    </row>
    <row r="111" spans="1:18" ht="20.25" customHeight="1" x14ac:dyDescent="0.25">
      <c r="A111" s="2136"/>
      <c r="B111" s="2136" t="s">
        <v>46</v>
      </c>
      <c r="C111" s="2136"/>
      <c r="D111" s="2620">
        <f>SUM(D109:D110)</f>
        <v>0</v>
      </c>
      <c r="E111" s="2620">
        <f t="shared" ref="E111:O111" si="72">SUM(E109:E110)</f>
        <v>0</v>
      </c>
      <c r="F111" s="2620">
        <f t="shared" si="72"/>
        <v>0</v>
      </c>
      <c r="G111" s="2620">
        <f t="shared" si="72"/>
        <v>13</v>
      </c>
      <c r="H111" s="2620">
        <f t="shared" si="72"/>
        <v>4</v>
      </c>
      <c r="I111" s="2620">
        <f t="shared" si="72"/>
        <v>17</v>
      </c>
      <c r="J111" s="2620">
        <f t="shared" si="72"/>
        <v>0</v>
      </c>
      <c r="K111" s="2620">
        <f t="shared" si="72"/>
        <v>0</v>
      </c>
      <c r="L111" s="2620">
        <f t="shared" si="72"/>
        <v>0</v>
      </c>
      <c r="M111" s="2620">
        <f t="shared" si="72"/>
        <v>13</v>
      </c>
      <c r="N111" s="2620">
        <f t="shared" si="72"/>
        <v>4</v>
      </c>
      <c r="O111" s="2620">
        <f t="shared" si="72"/>
        <v>17</v>
      </c>
      <c r="P111" s="3007" t="s">
        <v>133</v>
      </c>
      <c r="Q111" s="3007"/>
      <c r="R111" s="2136"/>
    </row>
    <row r="112" spans="1:18" ht="18" customHeight="1" x14ac:dyDescent="0.25">
      <c r="A112" s="2986" t="s">
        <v>92</v>
      </c>
      <c r="B112" s="2986"/>
      <c r="C112" s="2986"/>
      <c r="D112" s="2620">
        <f>SUM(D111,D108,D107,D106,D105)</f>
        <v>0</v>
      </c>
      <c r="E112" s="2620">
        <f t="shared" ref="E112:O112" si="73">SUM(E111,E108,E107,E106,E105)</f>
        <v>0</v>
      </c>
      <c r="F112" s="2620">
        <f t="shared" si="73"/>
        <v>0</v>
      </c>
      <c r="G112" s="2620">
        <f t="shared" si="73"/>
        <v>64</v>
      </c>
      <c r="H112" s="2620">
        <f t="shared" si="73"/>
        <v>32</v>
      </c>
      <c r="I112" s="2620">
        <f t="shared" si="73"/>
        <v>96</v>
      </c>
      <c r="J112" s="2620">
        <f t="shared" si="73"/>
        <v>6</v>
      </c>
      <c r="K112" s="2620">
        <f t="shared" si="73"/>
        <v>2</v>
      </c>
      <c r="L112" s="2620">
        <f t="shared" si="73"/>
        <v>8</v>
      </c>
      <c r="M112" s="2620">
        <f t="shared" si="73"/>
        <v>70</v>
      </c>
      <c r="N112" s="2620">
        <f t="shared" si="73"/>
        <v>34</v>
      </c>
      <c r="O112" s="2620">
        <f t="shared" si="73"/>
        <v>104</v>
      </c>
      <c r="P112" s="2899" t="s">
        <v>130</v>
      </c>
      <c r="Q112" s="2899"/>
      <c r="R112" s="2899"/>
    </row>
    <row r="113" spans="1:18" ht="15" customHeight="1" x14ac:dyDescent="0.25">
      <c r="A113" s="3005" t="s">
        <v>1208</v>
      </c>
      <c r="B113" s="2996" t="s">
        <v>85</v>
      </c>
      <c r="C113" s="394" t="s">
        <v>370</v>
      </c>
      <c r="D113" s="2620">
        <v>0</v>
      </c>
      <c r="E113" s="2620">
        <v>0</v>
      </c>
      <c r="F113" s="2620">
        <v>0</v>
      </c>
      <c r="G113" s="2620">
        <v>18</v>
      </c>
      <c r="H113" s="2620">
        <v>7</v>
      </c>
      <c r="I113" s="2620">
        <v>25</v>
      </c>
      <c r="J113" s="2620">
        <v>15</v>
      </c>
      <c r="K113" s="2620">
        <v>7</v>
      </c>
      <c r="L113" s="2620">
        <v>22</v>
      </c>
      <c r="M113" s="2620">
        <f t="shared" si="64"/>
        <v>33</v>
      </c>
      <c r="N113" s="2620">
        <f t="shared" si="64"/>
        <v>14</v>
      </c>
      <c r="O113" s="2620">
        <f t="shared" si="64"/>
        <v>47</v>
      </c>
      <c r="P113" s="2367" t="s">
        <v>127</v>
      </c>
      <c r="Q113" s="2900" t="s">
        <v>151</v>
      </c>
      <c r="R113" s="2899" t="s">
        <v>124</v>
      </c>
    </row>
    <row r="114" spans="1:18" ht="39" customHeight="1" x14ac:dyDescent="0.25">
      <c r="A114" s="3005"/>
      <c r="B114" s="3494"/>
      <c r="C114" s="2131" t="s">
        <v>2468</v>
      </c>
      <c r="D114" s="2620">
        <v>9</v>
      </c>
      <c r="E114" s="2620">
        <v>6</v>
      </c>
      <c r="F114" s="2620">
        <v>15</v>
      </c>
      <c r="G114" s="2620">
        <v>0</v>
      </c>
      <c r="H114" s="2620">
        <v>0</v>
      </c>
      <c r="I114" s="2620">
        <v>0</v>
      </c>
      <c r="J114" s="2620">
        <v>0</v>
      </c>
      <c r="K114" s="2620">
        <v>0</v>
      </c>
      <c r="L114" s="2620">
        <v>0</v>
      </c>
      <c r="M114" s="2620">
        <f t="shared" si="64"/>
        <v>9</v>
      </c>
      <c r="N114" s="2620">
        <f t="shared" si="64"/>
        <v>6</v>
      </c>
      <c r="O114" s="2620">
        <f t="shared" si="64"/>
        <v>15</v>
      </c>
      <c r="P114" s="2367" t="s">
        <v>2633</v>
      </c>
      <c r="Q114" s="2898"/>
      <c r="R114" s="2899"/>
    </row>
    <row r="115" spans="1:18" ht="20.25" customHeight="1" x14ac:dyDescent="0.25">
      <c r="A115" s="2135"/>
      <c r="B115" s="3005" t="s">
        <v>46</v>
      </c>
      <c r="C115" s="3005"/>
      <c r="D115" s="2620">
        <f>SUM(D113:D114)</f>
        <v>9</v>
      </c>
      <c r="E115" s="2620">
        <f t="shared" ref="E115:O115" si="74">SUM(E113:E114)</f>
        <v>6</v>
      </c>
      <c r="F115" s="2620">
        <f t="shared" si="74"/>
        <v>15</v>
      </c>
      <c r="G115" s="2620">
        <f t="shared" si="74"/>
        <v>18</v>
      </c>
      <c r="H115" s="2620">
        <f t="shared" si="74"/>
        <v>7</v>
      </c>
      <c r="I115" s="2620">
        <f t="shared" si="74"/>
        <v>25</v>
      </c>
      <c r="J115" s="2620">
        <f t="shared" si="74"/>
        <v>15</v>
      </c>
      <c r="K115" s="2620">
        <f t="shared" si="74"/>
        <v>7</v>
      </c>
      <c r="L115" s="2620">
        <f t="shared" si="74"/>
        <v>22</v>
      </c>
      <c r="M115" s="2620">
        <f t="shared" si="74"/>
        <v>42</v>
      </c>
      <c r="N115" s="2620">
        <f t="shared" si="74"/>
        <v>20</v>
      </c>
      <c r="O115" s="2620">
        <f t="shared" si="74"/>
        <v>62</v>
      </c>
      <c r="P115" s="3007" t="s">
        <v>133</v>
      </c>
      <c r="Q115" s="3007"/>
      <c r="R115" s="2126"/>
    </row>
    <row r="116" spans="1:18" ht="17.25" customHeight="1" x14ac:dyDescent="0.25">
      <c r="A116" s="2151"/>
      <c r="B116" s="2150" t="s">
        <v>203</v>
      </c>
      <c r="C116" s="2151"/>
      <c r="D116" s="2620">
        <v>0</v>
      </c>
      <c r="E116" s="2620">
        <v>0</v>
      </c>
      <c r="F116" s="2620">
        <v>0</v>
      </c>
      <c r="G116" s="2620">
        <v>13</v>
      </c>
      <c r="H116" s="2620">
        <v>7</v>
      </c>
      <c r="I116" s="2620">
        <v>20</v>
      </c>
      <c r="J116" s="2620">
        <v>14</v>
      </c>
      <c r="K116" s="2620">
        <v>4</v>
      </c>
      <c r="L116" s="2620">
        <v>18</v>
      </c>
      <c r="M116" s="2620">
        <f t="shared" si="64"/>
        <v>27</v>
      </c>
      <c r="N116" s="2620">
        <f t="shared" si="64"/>
        <v>11</v>
      </c>
      <c r="O116" s="2620">
        <f t="shared" si="64"/>
        <v>38</v>
      </c>
      <c r="P116" s="2153"/>
      <c r="Q116" s="2130" t="s">
        <v>209</v>
      </c>
      <c r="R116" s="2153"/>
    </row>
    <row r="117" spans="1:18" ht="20.25" customHeight="1" x14ac:dyDescent="0.25">
      <c r="A117" s="2986" t="s">
        <v>92</v>
      </c>
      <c r="B117" s="2986"/>
      <c r="C117" s="2986"/>
      <c r="D117" s="2620">
        <f>SUM(D116,D115)</f>
        <v>9</v>
      </c>
      <c r="E117" s="2620">
        <f t="shared" ref="E117:O117" si="75">SUM(E116,E115)</f>
        <v>6</v>
      </c>
      <c r="F117" s="2620">
        <f t="shared" si="75"/>
        <v>15</v>
      </c>
      <c r="G117" s="2620">
        <f t="shared" si="75"/>
        <v>31</v>
      </c>
      <c r="H117" s="2620">
        <f t="shared" si="75"/>
        <v>14</v>
      </c>
      <c r="I117" s="2620">
        <f t="shared" si="75"/>
        <v>45</v>
      </c>
      <c r="J117" s="2620">
        <f t="shared" si="75"/>
        <v>29</v>
      </c>
      <c r="K117" s="2620">
        <f t="shared" si="75"/>
        <v>11</v>
      </c>
      <c r="L117" s="2620">
        <f t="shared" si="75"/>
        <v>40</v>
      </c>
      <c r="M117" s="2620">
        <f t="shared" si="75"/>
        <v>69</v>
      </c>
      <c r="N117" s="2620">
        <f t="shared" si="75"/>
        <v>31</v>
      </c>
      <c r="O117" s="2620">
        <f t="shared" si="75"/>
        <v>100</v>
      </c>
      <c r="P117" s="2899" t="s">
        <v>130</v>
      </c>
      <c r="Q117" s="2899"/>
      <c r="R117" s="2899"/>
    </row>
    <row r="118" spans="1:18" ht="21" customHeight="1" x14ac:dyDescent="0.25">
      <c r="A118" s="522" t="s">
        <v>449</v>
      </c>
      <c r="B118" s="1239"/>
      <c r="C118" s="394"/>
      <c r="D118" s="2620">
        <v>0</v>
      </c>
      <c r="E118" s="2620">
        <v>0</v>
      </c>
      <c r="F118" s="2620">
        <v>0</v>
      </c>
      <c r="G118" s="2620">
        <v>15</v>
      </c>
      <c r="H118" s="2620">
        <v>2</v>
      </c>
      <c r="I118" s="2620">
        <v>17</v>
      </c>
      <c r="J118" s="2620">
        <v>0</v>
      </c>
      <c r="K118" s="2620">
        <v>0</v>
      </c>
      <c r="L118" s="2620">
        <v>0</v>
      </c>
      <c r="M118" s="2620">
        <f t="shared" si="64"/>
        <v>15</v>
      </c>
      <c r="N118" s="2620">
        <f t="shared" si="64"/>
        <v>2</v>
      </c>
      <c r="O118" s="2620">
        <f t="shared" si="64"/>
        <v>17</v>
      </c>
      <c r="P118" s="777"/>
      <c r="Q118" s="1238"/>
      <c r="R118" s="808" t="s">
        <v>991</v>
      </c>
    </row>
    <row r="119" spans="1:18" ht="42" customHeight="1" x14ac:dyDescent="0.25">
      <c r="A119" s="2378" t="s">
        <v>1251</v>
      </c>
      <c r="B119" s="2372"/>
      <c r="C119" s="394"/>
      <c r="D119" s="2620">
        <v>0</v>
      </c>
      <c r="E119" s="2620">
        <v>0</v>
      </c>
      <c r="F119" s="2620">
        <v>0</v>
      </c>
      <c r="G119" s="2620">
        <v>19</v>
      </c>
      <c r="H119" s="2620">
        <v>1</v>
      </c>
      <c r="I119" s="2620">
        <v>20</v>
      </c>
      <c r="J119" s="2620">
        <v>11</v>
      </c>
      <c r="K119" s="2620">
        <v>3</v>
      </c>
      <c r="L119" s="2620">
        <v>14</v>
      </c>
      <c r="M119" s="2620">
        <f t="shared" si="64"/>
        <v>30</v>
      </c>
      <c r="N119" s="2620">
        <f t="shared" si="64"/>
        <v>4</v>
      </c>
      <c r="O119" s="2620">
        <f t="shared" si="64"/>
        <v>34</v>
      </c>
      <c r="P119" s="777"/>
      <c r="Q119" s="2373"/>
      <c r="R119" s="2373" t="s">
        <v>2419</v>
      </c>
    </row>
    <row r="120" spans="1:18" ht="30" customHeight="1" x14ac:dyDescent="0.25">
      <c r="A120" s="2986" t="s">
        <v>41</v>
      </c>
      <c r="B120" s="1239" t="s">
        <v>736</v>
      </c>
      <c r="C120" s="394"/>
      <c r="D120" s="2620">
        <v>0</v>
      </c>
      <c r="E120" s="2620">
        <v>0</v>
      </c>
      <c r="F120" s="2620">
        <v>0</v>
      </c>
      <c r="G120" s="2620">
        <v>14</v>
      </c>
      <c r="H120" s="2620">
        <v>3</v>
      </c>
      <c r="I120" s="2620">
        <v>17</v>
      </c>
      <c r="J120" s="2620">
        <v>10</v>
      </c>
      <c r="K120" s="2620">
        <v>4</v>
      </c>
      <c r="L120" s="2620">
        <v>14</v>
      </c>
      <c r="M120" s="2620">
        <f t="shared" si="64"/>
        <v>24</v>
      </c>
      <c r="N120" s="2620">
        <f t="shared" si="64"/>
        <v>7</v>
      </c>
      <c r="O120" s="2620">
        <f t="shared" si="64"/>
        <v>31</v>
      </c>
      <c r="P120" s="783"/>
      <c r="Q120" s="1226" t="s">
        <v>1822</v>
      </c>
      <c r="R120" s="2899" t="s">
        <v>144</v>
      </c>
    </row>
    <row r="121" spans="1:18" ht="27.75" customHeight="1" x14ac:dyDescent="0.25">
      <c r="A121" s="2986"/>
      <c r="B121" s="1239" t="s">
        <v>1507</v>
      </c>
      <c r="C121" s="964"/>
      <c r="D121" s="2620">
        <v>0</v>
      </c>
      <c r="E121" s="2620">
        <v>0</v>
      </c>
      <c r="F121" s="2620">
        <v>0</v>
      </c>
      <c r="G121" s="2620">
        <v>9</v>
      </c>
      <c r="H121" s="2620">
        <v>5</v>
      </c>
      <c r="I121" s="2620">
        <v>14</v>
      </c>
      <c r="J121" s="2620">
        <v>0</v>
      </c>
      <c r="K121" s="2620">
        <v>0</v>
      </c>
      <c r="L121" s="2620">
        <v>0</v>
      </c>
      <c r="M121" s="2620">
        <f t="shared" ref="M121" si="76">SUM(J121,G121,D121)</f>
        <v>9</v>
      </c>
      <c r="N121" s="2620">
        <f t="shared" ref="N121" si="77">SUM(K121,H121,E121)</f>
        <v>5</v>
      </c>
      <c r="O121" s="2620">
        <f t="shared" ref="O121" si="78">SUM(L121,I121,F121)</f>
        <v>14</v>
      </c>
      <c r="P121" s="974"/>
      <c r="Q121" s="1226" t="s">
        <v>1508</v>
      </c>
      <c r="R121" s="2899"/>
    </row>
    <row r="122" spans="1:18" ht="19.5" customHeight="1" x14ac:dyDescent="0.25">
      <c r="A122" s="2986" t="s">
        <v>41</v>
      </c>
      <c r="B122" s="1239" t="s">
        <v>738</v>
      </c>
      <c r="C122" s="394"/>
      <c r="D122" s="2620">
        <v>0</v>
      </c>
      <c r="E122" s="2620">
        <v>0</v>
      </c>
      <c r="F122" s="2620">
        <v>0</v>
      </c>
      <c r="G122" s="2620">
        <v>12</v>
      </c>
      <c r="H122" s="2620">
        <v>4</v>
      </c>
      <c r="I122" s="2620">
        <v>16</v>
      </c>
      <c r="J122" s="2620">
        <v>11</v>
      </c>
      <c r="K122" s="2620">
        <v>4</v>
      </c>
      <c r="L122" s="2620">
        <v>15</v>
      </c>
      <c r="M122" s="2620">
        <f t="shared" si="64"/>
        <v>23</v>
      </c>
      <c r="N122" s="2620">
        <f t="shared" si="64"/>
        <v>8</v>
      </c>
      <c r="O122" s="2620">
        <f t="shared" si="64"/>
        <v>31</v>
      </c>
      <c r="P122" s="783"/>
      <c r="Q122" s="1224" t="s">
        <v>1230</v>
      </c>
      <c r="R122" s="2899"/>
    </row>
    <row r="123" spans="1:18" ht="20.25" customHeight="1" thickBot="1" x14ac:dyDescent="0.3">
      <c r="A123" s="2997" t="s">
        <v>92</v>
      </c>
      <c r="B123" s="2997"/>
      <c r="C123" s="2997"/>
      <c r="D123" s="1992">
        <f t="shared" ref="D123:L123" si="79">SUM(D120:D122)</f>
        <v>0</v>
      </c>
      <c r="E123" s="1992">
        <f t="shared" si="79"/>
        <v>0</v>
      </c>
      <c r="F123" s="1992">
        <f t="shared" si="79"/>
        <v>0</v>
      </c>
      <c r="G123" s="1992">
        <f t="shared" si="79"/>
        <v>35</v>
      </c>
      <c r="H123" s="1992">
        <f t="shared" si="79"/>
        <v>12</v>
      </c>
      <c r="I123" s="1992">
        <f t="shared" si="79"/>
        <v>47</v>
      </c>
      <c r="J123" s="1992">
        <f t="shared" si="79"/>
        <v>21</v>
      </c>
      <c r="K123" s="1992">
        <f t="shared" si="79"/>
        <v>8</v>
      </c>
      <c r="L123" s="1992">
        <f t="shared" si="79"/>
        <v>29</v>
      </c>
      <c r="M123" s="1992">
        <f t="shared" si="64"/>
        <v>56</v>
      </c>
      <c r="N123" s="1992">
        <f t="shared" si="64"/>
        <v>20</v>
      </c>
      <c r="O123" s="1992">
        <f t="shared" si="64"/>
        <v>76</v>
      </c>
      <c r="P123" s="2914" t="s">
        <v>130</v>
      </c>
      <c r="Q123" s="2914"/>
      <c r="R123" s="2914"/>
    </row>
    <row r="124" spans="1:18" ht="16.5" customHeight="1" thickBot="1" x14ac:dyDescent="0.3">
      <c r="A124" s="3517" t="s">
        <v>87</v>
      </c>
      <c r="B124" s="3517"/>
      <c r="C124" s="3517"/>
      <c r="D124" s="523">
        <f>SUM(D123,D119,D118,D117,D112,D104,D82,D54,D49,D44,D43,D37,D38,D20,D15)</f>
        <v>58</v>
      </c>
      <c r="E124" s="523">
        <f t="shared" ref="E124:O124" si="80">SUM(E123,E119,E118,E117,E112,E104,E82,E54,E49,E44,E43,E37,E38,E20,E15)</f>
        <v>45</v>
      </c>
      <c r="F124" s="523">
        <f t="shared" si="80"/>
        <v>103</v>
      </c>
      <c r="G124" s="523">
        <f t="shared" si="80"/>
        <v>577</v>
      </c>
      <c r="H124" s="523">
        <f t="shared" si="80"/>
        <v>405</v>
      </c>
      <c r="I124" s="523">
        <f t="shared" si="80"/>
        <v>982</v>
      </c>
      <c r="J124" s="523">
        <f t="shared" si="80"/>
        <v>247</v>
      </c>
      <c r="K124" s="523">
        <f t="shared" si="80"/>
        <v>131</v>
      </c>
      <c r="L124" s="523">
        <f t="shared" si="80"/>
        <v>378</v>
      </c>
      <c r="M124" s="523">
        <f t="shared" si="80"/>
        <v>882</v>
      </c>
      <c r="N124" s="523">
        <f t="shared" si="80"/>
        <v>581</v>
      </c>
      <c r="O124" s="523">
        <f t="shared" si="80"/>
        <v>1463</v>
      </c>
      <c r="P124" s="3518" t="s">
        <v>1209</v>
      </c>
      <c r="Q124" s="3518"/>
      <c r="R124" s="3518"/>
    </row>
    <row r="125" spans="1:18" ht="18" customHeight="1" thickTop="1" x14ac:dyDescent="0.25">
      <c r="A125" s="387"/>
      <c r="B125" s="387"/>
      <c r="C125" s="387"/>
      <c r="D125" s="524"/>
      <c r="E125" s="524"/>
      <c r="F125" s="524"/>
      <c r="G125" s="524"/>
      <c r="H125" s="524"/>
      <c r="I125" s="524"/>
      <c r="J125" s="524"/>
      <c r="K125" s="524"/>
      <c r="L125" s="524"/>
      <c r="M125" s="524"/>
      <c r="N125" s="524"/>
      <c r="O125" s="524"/>
    </row>
    <row r="126" spans="1:18" ht="15" customHeight="1" x14ac:dyDescent="0.25">
      <c r="A126" s="387"/>
      <c r="B126" s="387"/>
      <c r="C126" s="387"/>
      <c r="D126" s="524"/>
      <c r="E126" s="524"/>
      <c r="F126" s="524"/>
      <c r="G126" s="524"/>
      <c r="H126" s="524"/>
      <c r="I126" s="524"/>
      <c r="J126" s="524"/>
      <c r="K126" s="524"/>
      <c r="L126" s="524"/>
      <c r="M126" s="524"/>
      <c r="N126" s="524"/>
      <c r="O126" s="524"/>
    </row>
    <row r="127" spans="1:18" ht="15" customHeight="1" x14ac:dyDescent="0.25">
      <c r="A127" s="387"/>
      <c r="B127" s="387"/>
      <c r="C127" s="387"/>
      <c r="D127" s="524"/>
      <c r="E127" s="524"/>
      <c r="F127" s="524"/>
      <c r="G127" s="524"/>
      <c r="H127" s="524"/>
      <c r="I127" s="524"/>
      <c r="J127" s="524"/>
      <c r="K127" s="524"/>
      <c r="L127" s="524"/>
      <c r="M127" s="524"/>
      <c r="N127" s="524"/>
      <c r="O127" s="524"/>
    </row>
    <row r="128" spans="1:18" ht="15" customHeight="1" x14ac:dyDescent="0.25">
      <c r="A128" s="2163"/>
      <c r="B128" s="2163"/>
      <c r="C128" s="2163"/>
      <c r="D128" s="2163"/>
      <c r="E128" s="2163"/>
      <c r="F128" s="2163"/>
      <c r="G128" s="2163"/>
      <c r="H128" s="2163"/>
      <c r="I128" s="2163"/>
      <c r="J128" s="2163"/>
      <c r="K128" s="2163"/>
      <c r="L128" s="2163"/>
      <c r="M128" s="2163"/>
      <c r="N128" s="2163"/>
      <c r="O128" s="2163"/>
      <c r="P128" s="2163"/>
      <c r="Q128" s="2163"/>
      <c r="R128" s="2163"/>
    </row>
    <row r="129" spans="1:18" ht="15" customHeight="1" x14ac:dyDescent="0.25">
      <c r="A129" s="2163"/>
      <c r="B129" s="2163"/>
      <c r="C129" s="2163"/>
      <c r="D129" s="2163"/>
      <c r="E129" s="2163"/>
      <c r="F129" s="2163"/>
      <c r="G129" s="2163"/>
      <c r="H129" s="2163"/>
      <c r="I129" s="2163"/>
      <c r="J129" s="2163"/>
      <c r="K129" s="2163"/>
      <c r="L129" s="2163"/>
      <c r="M129" s="2163"/>
      <c r="N129" s="2163"/>
      <c r="O129" s="2163"/>
      <c r="P129" s="2163"/>
      <c r="Q129" s="2163"/>
      <c r="R129" s="2163"/>
    </row>
    <row r="130" spans="1:18" ht="15" customHeight="1" x14ac:dyDescent="0.25">
      <c r="A130" s="2163"/>
      <c r="B130" s="2163"/>
      <c r="C130" s="2163"/>
      <c r="D130" s="2163"/>
      <c r="E130" s="2163"/>
      <c r="F130" s="2163"/>
      <c r="G130" s="2163"/>
      <c r="H130" s="2163"/>
      <c r="I130" s="2163"/>
      <c r="J130" s="2163"/>
      <c r="K130" s="2163"/>
      <c r="L130" s="2163"/>
      <c r="M130" s="2163"/>
      <c r="N130" s="2163"/>
      <c r="O130" s="2163"/>
      <c r="P130" s="2163"/>
      <c r="Q130" s="2163"/>
      <c r="R130" s="2163"/>
    </row>
    <row r="131" spans="1:18" ht="15" customHeight="1" x14ac:dyDescent="0.25">
      <c r="A131" s="2163"/>
      <c r="B131" s="2163"/>
      <c r="C131" s="2163"/>
      <c r="D131" s="2163"/>
      <c r="E131" s="2163"/>
      <c r="F131" s="2163"/>
      <c r="G131" s="2163"/>
      <c r="H131" s="2163"/>
      <c r="I131" s="2163"/>
      <c r="J131" s="2163"/>
      <c r="K131" s="2163"/>
      <c r="L131" s="2163"/>
      <c r="M131" s="2163"/>
      <c r="N131" s="2163"/>
      <c r="O131" s="2163"/>
      <c r="P131" s="2163"/>
      <c r="Q131" s="2163"/>
      <c r="R131" s="2163"/>
    </row>
    <row r="132" spans="1:18" ht="15" customHeight="1" x14ac:dyDescent="0.25">
      <c r="A132" s="2163"/>
      <c r="B132" s="2163"/>
      <c r="C132" s="2163"/>
      <c r="D132" s="2163"/>
      <c r="E132" s="2163"/>
      <c r="F132" s="2163"/>
      <c r="G132" s="2163"/>
      <c r="H132" s="2163"/>
      <c r="I132" s="2163"/>
      <c r="J132" s="2163"/>
      <c r="K132" s="2163"/>
      <c r="L132" s="2163"/>
      <c r="M132" s="2163"/>
      <c r="N132" s="2163"/>
      <c r="O132" s="2163"/>
      <c r="P132" s="2163"/>
      <c r="Q132" s="2163"/>
      <c r="R132" s="2163"/>
    </row>
    <row r="133" spans="1:18" ht="15" customHeight="1" x14ac:dyDescent="0.25">
      <c r="A133" s="2163"/>
      <c r="B133" s="2163"/>
      <c r="C133" s="2163"/>
      <c r="D133" s="2163"/>
      <c r="E133" s="2163"/>
      <c r="F133" s="2163"/>
      <c r="G133" s="2163"/>
      <c r="H133" s="2163"/>
      <c r="I133" s="2163"/>
      <c r="J133" s="2163"/>
      <c r="K133" s="2163"/>
      <c r="L133" s="2163"/>
      <c r="M133" s="2163"/>
      <c r="N133" s="2163"/>
      <c r="O133" s="2163"/>
      <c r="P133" s="2163"/>
      <c r="Q133" s="2163"/>
      <c r="R133" s="2163"/>
    </row>
    <row r="134" spans="1:18" ht="15" customHeight="1" x14ac:dyDescent="0.25">
      <c r="A134" s="2163"/>
      <c r="B134" s="2163"/>
      <c r="C134" s="2163"/>
      <c r="D134" s="2163"/>
      <c r="E134" s="2163"/>
      <c r="F134" s="2163"/>
      <c r="G134" s="2163"/>
      <c r="H134" s="2163"/>
      <c r="I134" s="2163"/>
      <c r="J134" s="2163"/>
      <c r="K134" s="2163"/>
      <c r="L134" s="2163"/>
      <c r="M134" s="2163"/>
      <c r="N134" s="2163"/>
      <c r="O134" s="2163"/>
      <c r="P134" s="2163"/>
      <c r="Q134" s="2163"/>
      <c r="R134" s="2163"/>
    </row>
    <row r="135" spans="1:18" ht="15" customHeight="1" x14ac:dyDescent="0.25">
      <c r="A135" s="2163"/>
      <c r="B135" s="2163"/>
      <c r="C135" s="2163"/>
      <c r="D135" s="2163"/>
      <c r="E135" s="2163"/>
      <c r="F135" s="2163"/>
      <c r="G135" s="2163"/>
      <c r="H135" s="2163"/>
      <c r="I135" s="2163"/>
      <c r="J135" s="2163"/>
      <c r="K135" s="2163"/>
      <c r="L135" s="2163"/>
      <c r="M135" s="2163"/>
      <c r="N135" s="2163"/>
      <c r="O135" s="2163"/>
      <c r="P135" s="2163"/>
      <c r="Q135" s="2163"/>
      <c r="R135" s="2163"/>
    </row>
    <row r="136" spans="1:18" ht="15" customHeight="1" x14ac:dyDescent="0.25">
      <c r="A136" s="2163"/>
      <c r="B136" s="2163"/>
      <c r="C136" s="2163"/>
      <c r="D136" s="2163"/>
      <c r="E136" s="2163"/>
      <c r="F136" s="2163"/>
      <c r="G136" s="2163"/>
      <c r="H136" s="2163"/>
      <c r="I136" s="2163"/>
      <c r="J136" s="2163"/>
      <c r="K136" s="2163"/>
      <c r="L136" s="2163"/>
      <c r="M136" s="2163"/>
      <c r="N136" s="2163"/>
      <c r="O136" s="2163"/>
      <c r="P136" s="2163"/>
      <c r="Q136" s="2163"/>
      <c r="R136" s="2163"/>
    </row>
    <row r="137" spans="1:18" ht="15" customHeight="1" x14ac:dyDescent="0.25">
      <c r="A137" s="2163"/>
      <c r="B137" s="2163"/>
      <c r="C137" s="2163"/>
      <c r="D137" s="2163"/>
      <c r="E137" s="2163"/>
      <c r="F137" s="2163"/>
      <c r="G137" s="2163"/>
      <c r="H137" s="2163"/>
      <c r="I137" s="2163"/>
      <c r="J137" s="2163"/>
      <c r="K137" s="2163"/>
      <c r="L137" s="2163"/>
      <c r="M137" s="2163"/>
      <c r="N137" s="2163"/>
      <c r="O137" s="2163"/>
      <c r="P137" s="2163"/>
      <c r="Q137" s="2163"/>
      <c r="R137" s="2163"/>
    </row>
    <row r="138" spans="1:18" ht="15" customHeight="1" x14ac:dyDescent="0.25">
      <c r="A138" s="2163"/>
      <c r="B138" s="2163"/>
      <c r="C138" s="2163"/>
      <c r="D138" s="2163"/>
      <c r="E138" s="2163"/>
      <c r="F138" s="2163"/>
      <c r="G138" s="2163"/>
      <c r="H138" s="2163"/>
      <c r="I138" s="2163"/>
      <c r="J138" s="2163"/>
      <c r="K138" s="2163"/>
      <c r="L138" s="2163"/>
      <c r="M138" s="2163"/>
      <c r="N138" s="2163"/>
      <c r="O138" s="2163"/>
      <c r="P138" s="2163"/>
      <c r="Q138" s="2163"/>
      <c r="R138" s="2163"/>
    </row>
    <row r="139" spans="1:18" ht="15" customHeight="1" x14ac:dyDescent="0.25">
      <c r="A139" s="2163"/>
      <c r="B139" s="2163"/>
      <c r="C139" s="2163"/>
      <c r="D139" s="2163"/>
      <c r="E139" s="2163"/>
      <c r="F139" s="2163"/>
      <c r="G139" s="2163"/>
      <c r="H139" s="2163"/>
      <c r="I139" s="2163"/>
      <c r="J139" s="2163"/>
      <c r="K139" s="2163"/>
      <c r="L139" s="2163"/>
      <c r="M139" s="2163"/>
      <c r="N139" s="2163"/>
      <c r="O139" s="2163"/>
      <c r="P139" s="2163"/>
      <c r="Q139" s="2163"/>
      <c r="R139" s="2163"/>
    </row>
    <row r="140" spans="1:18" ht="15" customHeight="1" x14ac:dyDescent="0.25">
      <c r="A140" s="2163"/>
      <c r="B140" s="2163"/>
      <c r="C140" s="2163"/>
      <c r="D140" s="2163"/>
      <c r="E140" s="2163"/>
      <c r="F140" s="2163"/>
      <c r="G140" s="2163"/>
      <c r="H140" s="2163"/>
      <c r="I140" s="2163"/>
      <c r="J140" s="2163"/>
      <c r="K140" s="2163"/>
      <c r="L140" s="2163"/>
      <c r="M140" s="2163"/>
      <c r="N140" s="2163"/>
      <c r="O140" s="2163"/>
      <c r="P140" s="2163"/>
      <c r="Q140" s="2163"/>
      <c r="R140" s="2163"/>
    </row>
    <row r="141" spans="1:18" ht="15" customHeight="1" x14ac:dyDescent="0.25">
      <c r="A141" s="2163"/>
      <c r="B141" s="2163"/>
      <c r="C141" s="2163"/>
      <c r="D141" s="2163"/>
      <c r="E141" s="2163"/>
      <c r="F141" s="2163"/>
      <c r="G141" s="2163"/>
      <c r="H141" s="2163"/>
      <c r="I141" s="2163"/>
      <c r="J141" s="2163"/>
      <c r="K141" s="2163"/>
      <c r="L141" s="2163"/>
      <c r="M141" s="2163"/>
      <c r="N141" s="2163"/>
      <c r="O141" s="2163"/>
      <c r="P141" s="2163"/>
      <c r="Q141" s="2163"/>
      <c r="R141" s="2163"/>
    </row>
    <row r="142" spans="1:18" ht="15" customHeight="1" x14ac:dyDescent="0.25">
      <c r="A142" s="2163"/>
      <c r="B142" s="2163"/>
      <c r="C142" s="2163"/>
      <c r="D142" s="2163"/>
      <c r="E142" s="2163"/>
      <c r="F142" s="2163"/>
      <c r="G142" s="2163"/>
      <c r="H142" s="2163"/>
      <c r="I142" s="2163"/>
      <c r="J142" s="2163"/>
      <c r="K142" s="2163"/>
      <c r="L142" s="2163"/>
      <c r="M142" s="2163"/>
      <c r="N142" s="2163"/>
      <c r="O142" s="2163"/>
      <c r="P142" s="2163"/>
      <c r="Q142" s="2163"/>
      <c r="R142" s="2163"/>
    </row>
    <row r="143" spans="1:18" ht="15" customHeight="1" x14ac:dyDescent="0.25">
      <c r="A143" s="2163"/>
      <c r="B143" s="2163"/>
      <c r="C143" s="2163"/>
      <c r="D143" s="2163"/>
      <c r="E143" s="2163"/>
      <c r="F143" s="2163"/>
      <c r="G143" s="2163"/>
      <c r="H143" s="2163"/>
      <c r="I143" s="2163"/>
      <c r="J143" s="2163"/>
      <c r="K143" s="2163"/>
      <c r="L143" s="2163"/>
      <c r="M143" s="2163"/>
      <c r="N143" s="2163"/>
      <c r="O143" s="2163"/>
      <c r="P143" s="2163"/>
      <c r="Q143" s="2163"/>
      <c r="R143" s="2163"/>
    </row>
    <row r="144" spans="1:18" ht="15" customHeight="1" x14ac:dyDescent="0.25">
      <c r="A144" s="2163"/>
      <c r="B144" s="2163"/>
      <c r="C144" s="2163"/>
      <c r="D144" s="2163"/>
      <c r="E144" s="2163"/>
      <c r="F144" s="2163"/>
      <c r="G144" s="2163"/>
      <c r="H144" s="2163"/>
      <c r="I144" s="2163"/>
      <c r="J144" s="2163"/>
      <c r="K144" s="2163"/>
      <c r="L144" s="2163"/>
      <c r="M144" s="2163"/>
      <c r="N144" s="2163"/>
      <c r="O144" s="2163"/>
      <c r="P144" s="2163"/>
      <c r="Q144" s="2163"/>
      <c r="R144" s="2163"/>
    </row>
    <row r="145" spans="1:18" ht="15" customHeight="1" x14ac:dyDescent="0.25">
      <c r="A145" s="2163"/>
      <c r="B145" s="2163"/>
      <c r="C145" s="2163"/>
      <c r="D145" s="2163"/>
      <c r="E145" s="2163"/>
      <c r="F145" s="2163"/>
      <c r="G145" s="2163"/>
      <c r="H145" s="2163"/>
      <c r="I145" s="2163"/>
      <c r="J145" s="2163"/>
      <c r="K145" s="2163"/>
      <c r="L145" s="2163"/>
      <c r="M145" s="2163"/>
      <c r="N145" s="2163"/>
      <c r="O145" s="2163"/>
      <c r="P145" s="2163"/>
      <c r="Q145" s="2163"/>
      <c r="R145" s="2163"/>
    </row>
    <row r="146" spans="1:18" ht="15" customHeight="1" x14ac:dyDescent="0.25">
      <c r="A146" s="2163"/>
      <c r="B146" s="2163"/>
      <c r="C146" s="2163"/>
      <c r="D146" s="2163"/>
      <c r="E146" s="2163"/>
      <c r="F146" s="2163"/>
      <c r="G146" s="2163"/>
      <c r="H146" s="2163"/>
      <c r="I146" s="2163"/>
      <c r="J146" s="2163"/>
      <c r="K146" s="2163"/>
      <c r="L146" s="2163"/>
      <c r="M146" s="2163"/>
      <c r="N146" s="2163"/>
      <c r="O146" s="2163"/>
      <c r="P146" s="2163"/>
      <c r="Q146" s="2163"/>
      <c r="R146" s="2163"/>
    </row>
    <row r="147" spans="1:18" ht="15" customHeight="1" x14ac:dyDescent="0.25">
      <c r="A147" s="2163"/>
      <c r="B147" s="2163"/>
      <c r="C147" s="2163"/>
      <c r="D147" s="2163"/>
      <c r="E147" s="2163"/>
      <c r="F147" s="2163"/>
      <c r="G147" s="2163"/>
      <c r="H147" s="2163"/>
      <c r="I147" s="2163"/>
      <c r="J147" s="2163"/>
      <c r="K147" s="2163"/>
      <c r="L147" s="2163"/>
      <c r="M147" s="2163"/>
      <c r="N147" s="2163"/>
      <c r="O147" s="2163"/>
      <c r="P147" s="2163"/>
      <c r="Q147" s="2163"/>
      <c r="R147" s="2163"/>
    </row>
    <row r="148" spans="1:18" ht="15" customHeight="1" x14ac:dyDescent="0.25">
      <c r="A148" s="2163"/>
      <c r="B148" s="2163"/>
      <c r="C148" s="2163"/>
      <c r="D148" s="2163"/>
      <c r="E148" s="2163"/>
      <c r="F148" s="2163"/>
      <c r="G148" s="2163"/>
      <c r="H148" s="2163"/>
      <c r="I148" s="2163"/>
      <c r="J148" s="2163"/>
      <c r="K148" s="2163"/>
      <c r="L148" s="2163"/>
      <c r="M148" s="2163"/>
      <c r="N148" s="2163"/>
      <c r="O148" s="2163"/>
      <c r="P148" s="2163"/>
      <c r="Q148" s="2163"/>
      <c r="R148" s="2163"/>
    </row>
    <row r="149" spans="1:18" ht="15" customHeight="1" x14ac:dyDescent="0.25">
      <c r="A149" s="2163"/>
      <c r="B149" s="2163"/>
      <c r="C149" s="2163"/>
      <c r="D149" s="2163"/>
      <c r="E149" s="2163"/>
      <c r="F149" s="2163"/>
      <c r="G149" s="2163"/>
      <c r="H149" s="2163"/>
      <c r="I149" s="2163"/>
      <c r="J149" s="2163"/>
      <c r="K149" s="2163"/>
      <c r="L149" s="2163"/>
      <c r="M149" s="2163"/>
      <c r="N149" s="2163"/>
      <c r="O149" s="2163"/>
      <c r="P149" s="2163"/>
      <c r="Q149" s="2163"/>
      <c r="R149" s="2163"/>
    </row>
  </sheetData>
  <mergeCells count="151">
    <mergeCell ref="A100:A101"/>
    <mergeCell ref="R100:R101"/>
    <mergeCell ref="Q95:Q98"/>
    <mergeCell ref="R95:R98"/>
    <mergeCell ref="D96:F96"/>
    <mergeCell ref="G96:I96"/>
    <mergeCell ref="A124:C124"/>
    <mergeCell ref="P124:R124"/>
    <mergeCell ref="A120:A122"/>
    <mergeCell ref="R120:R122"/>
    <mergeCell ref="A104:C104"/>
    <mergeCell ref="P104:R104"/>
    <mergeCell ref="A123:C123"/>
    <mergeCell ref="P123:R123"/>
    <mergeCell ref="R105:R110"/>
    <mergeCell ref="A105:A110"/>
    <mergeCell ref="A112:C112"/>
    <mergeCell ref="P112:R112"/>
    <mergeCell ref="A113:A114"/>
    <mergeCell ref="R113:R114"/>
    <mergeCell ref="A117:C117"/>
    <mergeCell ref="P117:R117"/>
    <mergeCell ref="Q109:Q110"/>
    <mergeCell ref="B109:B110"/>
    <mergeCell ref="A45:A48"/>
    <mergeCell ref="R45:R48"/>
    <mergeCell ref="Q69:Q70"/>
    <mergeCell ref="B69:B70"/>
    <mergeCell ref="B87:C87"/>
    <mergeCell ref="P87:Q87"/>
    <mergeCell ref="D95:F95"/>
    <mergeCell ref="G95:I95"/>
    <mergeCell ref="J95:L95"/>
    <mergeCell ref="M95:O95"/>
    <mergeCell ref="P95:P98"/>
    <mergeCell ref="A82:C82"/>
    <mergeCell ref="P82:R82"/>
    <mergeCell ref="A83:A86"/>
    <mergeCell ref="R83:R86"/>
    <mergeCell ref="B85:B86"/>
    <mergeCell ref="Q85:Q86"/>
    <mergeCell ref="A58:B58"/>
    <mergeCell ref="Q58:R58"/>
    <mergeCell ref="A59:A62"/>
    <mergeCell ref="B59:B62"/>
    <mergeCell ref="C59:C62"/>
    <mergeCell ref="D59:F59"/>
    <mergeCell ref="G59:I59"/>
    <mergeCell ref="J59:L59"/>
    <mergeCell ref="A49:C49"/>
    <mergeCell ref="P49:R49"/>
    <mergeCell ref="A50:A53"/>
    <mergeCell ref="R50:R53"/>
    <mergeCell ref="A54:C54"/>
    <mergeCell ref="P54:R54"/>
    <mergeCell ref="M59:O59"/>
    <mergeCell ref="P59:P62"/>
    <mergeCell ref="Q59:Q62"/>
    <mergeCell ref="R59:R62"/>
    <mergeCell ref="D60:F60"/>
    <mergeCell ref="G60:I60"/>
    <mergeCell ref="J60:L60"/>
    <mergeCell ref="M60:O60"/>
    <mergeCell ref="A43:C43"/>
    <mergeCell ref="P43:R43"/>
    <mergeCell ref="A39:A42"/>
    <mergeCell ref="R39:R42"/>
    <mergeCell ref="A37:C37"/>
    <mergeCell ref="P37:R37"/>
    <mergeCell ref="M29:O29"/>
    <mergeCell ref="P29:P32"/>
    <mergeCell ref="Q29:Q32"/>
    <mergeCell ref="R29:R32"/>
    <mergeCell ref="D30:F30"/>
    <mergeCell ref="G30:I30"/>
    <mergeCell ref="J30:L30"/>
    <mergeCell ref="M30:O30"/>
    <mergeCell ref="A33:A36"/>
    <mergeCell ref="R33:R36"/>
    <mergeCell ref="A20:C20"/>
    <mergeCell ref="P20:Q20"/>
    <mergeCell ref="A28:B28"/>
    <mergeCell ref="Q28:R28"/>
    <mergeCell ref="A29:A32"/>
    <mergeCell ref="B29:B32"/>
    <mergeCell ref="C29:C32"/>
    <mergeCell ref="D29:F29"/>
    <mergeCell ref="G29:I29"/>
    <mergeCell ref="J29:L29"/>
    <mergeCell ref="A21:A23"/>
    <mergeCell ref="R21:R23"/>
    <mergeCell ref="A8:A13"/>
    <mergeCell ref="R8:R13"/>
    <mergeCell ref="A15:C15"/>
    <mergeCell ref="P15:R15"/>
    <mergeCell ref="A16:A18"/>
    <mergeCell ref="R16:R18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P111:Q111"/>
    <mergeCell ref="B115:C115"/>
    <mergeCell ref="P115:Q115"/>
    <mergeCell ref="B113:B114"/>
    <mergeCell ref="Q113:Q114"/>
    <mergeCell ref="B66:B67"/>
    <mergeCell ref="Q66:Q67"/>
    <mergeCell ref="P68:Q68"/>
    <mergeCell ref="B68:C68"/>
    <mergeCell ref="Q75:Q76"/>
    <mergeCell ref="P77:Q77"/>
    <mergeCell ref="B78:B80"/>
    <mergeCell ref="Q78:Q80"/>
    <mergeCell ref="P81:Q81"/>
    <mergeCell ref="B81:C81"/>
    <mergeCell ref="J96:L96"/>
    <mergeCell ref="M96:O96"/>
    <mergeCell ref="A94:B94"/>
    <mergeCell ref="Q94:R94"/>
    <mergeCell ref="A95:A98"/>
    <mergeCell ref="B95:B98"/>
    <mergeCell ref="C95:C98"/>
    <mergeCell ref="R63:R78"/>
    <mergeCell ref="A63:A78"/>
    <mergeCell ref="B77:C77"/>
    <mergeCell ref="B74:C74"/>
    <mergeCell ref="P74:Q74"/>
    <mergeCell ref="B75:B76"/>
    <mergeCell ref="B71:C71"/>
    <mergeCell ref="B63:B64"/>
    <mergeCell ref="Q63:Q64"/>
    <mergeCell ref="B65:C65"/>
    <mergeCell ref="P65:Q65"/>
    <mergeCell ref="P71:Q71"/>
    <mergeCell ref="Q72:Q73"/>
    <mergeCell ref="B72:B73"/>
  </mergeCells>
  <printOptions horizontalCentered="1"/>
  <pageMargins left="0.643700787" right="0.643700787" top="0.78740157480314998" bottom="0.643700787" header="0.78740157480314998" footer="0.643700787"/>
  <pageSetup paperSize="9" scale="70" firstPageNumber="185" orientation="landscape" useFirstPageNumber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R11"/>
  <sheetViews>
    <sheetView rightToLeft="1" view="pageBreakPreview" zoomScale="80" zoomScaleNormal="75" zoomScaleSheetLayoutView="80" workbookViewId="0">
      <selection activeCell="D7" sqref="D7:F7"/>
    </sheetView>
  </sheetViews>
  <sheetFormatPr defaultRowHeight="12.75" x14ac:dyDescent="0.2"/>
  <cols>
    <col min="1" max="1" width="16.7109375" customWidth="1"/>
    <col min="2" max="2" width="12" customWidth="1"/>
    <col min="3" max="3" width="8.42578125" customWidth="1"/>
    <col min="4" max="6" width="7" customWidth="1"/>
    <col min="7" max="9" width="6" customWidth="1"/>
    <col min="10" max="12" width="7" customWidth="1"/>
    <col min="13" max="15" width="7.28515625" customWidth="1"/>
    <col min="16" max="16" width="11.28515625" customWidth="1"/>
    <col min="17" max="17" width="14.7109375" customWidth="1"/>
    <col min="18" max="18" width="32.140625" customWidth="1"/>
  </cols>
  <sheetData>
    <row r="2" spans="1:18" ht="36" customHeight="1" x14ac:dyDescent="0.2">
      <c r="A2" s="3165" t="s">
        <v>2469</v>
      </c>
      <c r="B2" s="3165"/>
      <c r="C2" s="3165"/>
      <c r="D2" s="3165"/>
      <c r="E2" s="3165"/>
      <c r="F2" s="3165"/>
      <c r="G2" s="3165"/>
      <c r="H2" s="3165"/>
      <c r="I2" s="3165"/>
      <c r="J2" s="3165"/>
      <c r="K2" s="3165"/>
      <c r="L2" s="3165"/>
      <c r="M2" s="3165"/>
      <c r="N2" s="3165"/>
      <c r="O2" s="3165"/>
      <c r="P2" s="3165"/>
      <c r="Q2" s="3165"/>
      <c r="R2" s="3165"/>
    </row>
    <row r="3" spans="1:18" ht="54" customHeight="1" x14ac:dyDescent="0.2">
      <c r="A3" s="3102" t="s">
        <v>2470</v>
      </c>
      <c r="B3" s="3102"/>
      <c r="C3" s="3102"/>
      <c r="D3" s="3102"/>
      <c r="E3" s="3102"/>
      <c r="F3" s="3102"/>
      <c r="G3" s="3102"/>
      <c r="H3" s="3102"/>
      <c r="I3" s="3102"/>
      <c r="J3" s="3102"/>
      <c r="K3" s="3102"/>
      <c r="L3" s="3102"/>
      <c r="M3" s="3102"/>
      <c r="N3" s="3102"/>
      <c r="O3" s="3102"/>
      <c r="P3" s="3102"/>
      <c r="Q3" s="3102"/>
      <c r="R3" s="3102"/>
    </row>
    <row r="4" spans="1:18" ht="28.5" customHeight="1" thickBot="1" x14ac:dyDescent="0.25">
      <c r="A4" s="453" t="s">
        <v>2762</v>
      </c>
      <c r="B4" s="454"/>
      <c r="C4" s="454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455"/>
      <c r="Q4" s="3168" t="s">
        <v>2158</v>
      </c>
      <c r="R4" s="3168"/>
    </row>
    <row r="5" spans="1:18" ht="16.5" customHeight="1" thickTop="1" x14ac:dyDescent="0.2">
      <c r="A5" s="3447" t="s">
        <v>44</v>
      </c>
      <c r="B5" s="3169" t="s">
        <v>467</v>
      </c>
      <c r="C5" s="3169" t="s">
        <v>45</v>
      </c>
      <c r="D5" s="3169" t="s">
        <v>33</v>
      </c>
      <c r="E5" s="3169"/>
      <c r="F5" s="3169"/>
      <c r="G5" s="3169" t="s">
        <v>1</v>
      </c>
      <c r="H5" s="3169"/>
      <c r="I5" s="3169"/>
      <c r="J5" s="3169" t="s">
        <v>2</v>
      </c>
      <c r="K5" s="3169"/>
      <c r="L5" s="3169"/>
      <c r="M5" s="3194" t="s">
        <v>31</v>
      </c>
      <c r="N5" s="3194"/>
      <c r="O5" s="3194"/>
      <c r="P5" s="3084" t="s">
        <v>99</v>
      </c>
      <c r="Q5" s="3084" t="s">
        <v>126</v>
      </c>
      <c r="R5" s="3112" t="s">
        <v>253</v>
      </c>
    </row>
    <row r="6" spans="1:18" ht="15.75" x14ac:dyDescent="0.25">
      <c r="A6" s="3448"/>
      <c r="B6" s="3170"/>
      <c r="C6" s="3170"/>
      <c r="D6" s="3171" t="s">
        <v>94</v>
      </c>
      <c r="E6" s="3171"/>
      <c r="F6" s="3171"/>
      <c r="G6" s="3171" t="s">
        <v>95</v>
      </c>
      <c r="H6" s="3171"/>
      <c r="I6" s="3171"/>
      <c r="J6" s="3171" t="s">
        <v>96</v>
      </c>
      <c r="K6" s="3171"/>
      <c r="L6" s="3171"/>
      <c r="M6" s="2930" t="s">
        <v>116</v>
      </c>
      <c r="N6" s="2930"/>
      <c r="O6" s="2930"/>
      <c r="P6" s="3085"/>
      <c r="Q6" s="3085"/>
      <c r="R6" s="3113"/>
    </row>
    <row r="7" spans="1:18" ht="16.5" customHeight="1" x14ac:dyDescent="0.2">
      <c r="A7" s="3448"/>
      <c r="B7" s="3170"/>
      <c r="C7" s="3170"/>
      <c r="D7" s="2559" t="s">
        <v>204</v>
      </c>
      <c r="E7" s="2559" t="s">
        <v>2833</v>
      </c>
      <c r="F7" s="2559" t="s">
        <v>26</v>
      </c>
      <c r="G7" s="2559" t="s">
        <v>204</v>
      </c>
      <c r="H7" s="2559" t="s">
        <v>2833</v>
      </c>
      <c r="I7" s="2559" t="s">
        <v>26</v>
      </c>
      <c r="J7" s="2559" t="s">
        <v>204</v>
      </c>
      <c r="K7" s="2559" t="s">
        <v>2833</v>
      </c>
      <c r="L7" s="2559" t="s">
        <v>26</v>
      </c>
      <c r="M7" s="2559" t="s">
        <v>204</v>
      </c>
      <c r="N7" s="2559" t="s">
        <v>2833</v>
      </c>
      <c r="O7" s="2559" t="s">
        <v>26</v>
      </c>
      <c r="P7" s="3085"/>
      <c r="Q7" s="3085"/>
      <c r="R7" s="3113"/>
    </row>
    <row r="8" spans="1:18" ht="16.5" thickBot="1" x14ac:dyDescent="0.25">
      <c r="A8" s="3449"/>
      <c r="B8" s="3454"/>
      <c r="C8" s="3454"/>
      <c r="D8" s="298" t="s">
        <v>181</v>
      </c>
      <c r="E8" s="298" t="s">
        <v>182</v>
      </c>
      <c r="F8" s="20" t="s">
        <v>183</v>
      </c>
      <c r="G8" s="20" t="s">
        <v>181</v>
      </c>
      <c r="H8" s="20" t="s">
        <v>182</v>
      </c>
      <c r="I8" s="20" t="s">
        <v>183</v>
      </c>
      <c r="J8" s="20" t="s">
        <v>181</v>
      </c>
      <c r="K8" s="20" t="s">
        <v>182</v>
      </c>
      <c r="L8" s="20" t="s">
        <v>183</v>
      </c>
      <c r="M8" s="20" t="s">
        <v>181</v>
      </c>
      <c r="N8" s="20" t="s">
        <v>182</v>
      </c>
      <c r="O8" s="20" t="s">
        <v>183</v>
      </c>
      <c r="P8" s="3085"/>
      <c r="Q8" s="3088"/>
      <c r="R8" s="3114"/>
    </row>
    <row r="9" spans="1:18" ht="32.25" customHeight="1" thickBot="1" x14ac:dyDescent="0.25">
      <c r="A9" s="2144" t="s">
        <v>39</v>
      </c>
      <c r="B9" s="2144" t="s">
        <v>367</v>
      </c>
      <c r="C9" s="2144"/>
      <c r="D9" s="414">
        <v>0</v>
      </c>
      <c r="E9" s="414">
        <v>0</v>
      </c>
      <c r="F9" s="414">
        <v>0</v>
      </c>
      <c r="G9" s="414">
        <v>1</v>
      </c>
      <c r="H9" s="414">
        <v>0</v>
      </c>
      <c r="I9" s="414">
        <v>1</v>
      </c>
      <c r="J9" s="414">
        <v>0</v>
      </c>
      <c r="K9" s="414">
        <v>0</v>
      </c>
      <c r="L9" s="414">
        <v>0</v>
      </c>
      <c r="M9" s="414">
        <f>SUM(D9,G9,J9)</f>
        <v>1</v>
      </c>
      <c r="N9" s="414">
        <f t="shared" ref="N9:O9" si="0">SUM(E9,H9,K9)</f>
        <v>0</v>
      </c>
      <c r="O9" s="414">
        <f t="shared" si="0"/>
        <v>1</v>
      </c>
      <c r="P9" s="1786"/>
      <c r="Q9" s="2129" t="s">
        <v>368</v>
      </c>
      <c r="R9" s="2164" t="s">
        <v>442</v>
      </c>
    </row>
    <row r="10" spans="1:18" ht="30.75" customHeight="1" thickBot="1" x14ac:dyDescent="0.25">
      <c r="A10" s="523" t="s">
        <v>92</v>
      </c>
      <c r="B10" s="2145"/>
      <c r="C10" s="2145"/>
      <c r="D10" s="102">
        <f>SUM(D9)</f>
        <v>0</v>
      </c>
      <c r="E10" s="102">
        <f t="shared" ref="E10:O10" si="1">SUM(E9)</f>
        <v>0</v>
      </c>
      <c r="F10" s="102">
        <f t="shared" si="1"/>
        <v>0</v>
      </c>
      <c r="G10" s="102">
        <f t="shared" si="1"/>
        <v>1</v>
      </c>
      <c r="H10" s="102">
        <f t="shared" si="1"/>
        <v>0</v>
      </c>
      <c r="I10" s="102">
        <f t="shared" si="1"/>
        <v>1</v>
      </c>
      <c r="J10" s="102">
        <f t="shared" si="1"/>
        <v>0</v>
      </c>
      <c r="K10" s="102">
        <f t="shared" si="1"/>
        <v>0</v>
      </c>
      <c r="L10" s="102">
        <f t="shared" si="1"/>
        <v>0</v>
      </c>
      <c r="M10" s="102">
        <f t="shared" si="1"/>
        <v>1</v>
      </c>
      <c r="N10" s="102">
        <f t="shared" si="1"/>
        <v>0</v>
      </c>
      <c r="O10" s="102">
        <f t="shared" si="1"/>
        <v>1</v>
      </c>
      <c r="P10" s="1787"/>
      <c r="Q10" s="1787"/>
      <c r="R10" s="205" t="s">
        <v>130</v>
      </c>
    </row>
    <row r="11" spans="1:18" ht="13.5" thickTop="1" x14ac:dyDescent="0.2"/>
  </sheetData>
  <mergeCells count="17">
    <mergeCell ref="J6:L6"/>
    <mergeCell ref="M6:O6"/>
    <mergeCell ref="A2:R2"/>
    <mergeCell ref="A3:R3"/>
    <mergeCell ref="Q4:R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D6:F6"/>
    <mergeCell ref="G6:I6"/>
  </mergeCells>
  <printOptions verticalCentered="1"/>
  <pageMargins left="0.59055118110236227" right="0.59055118110236227" top="0.39370078740157483" bottom="0.39370078740157483" header="0.39370078740157483" footer="0.39370078740157483"/>
  <pageSetup paperSize="9" scale="73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40"/>
  <sheetViews>
    <sheetView rightToLeft="1" view="pageBreakPreview" topLeftCell="A19" zoomScale="80" zoomScaleNormal="75" zoomScaleSheetLayoutView="80" workbookViewId="0">
      <selection activeCell="B36" sqref="B36:D36"/>
    </sheetView>
  </sheetViews>
  <sheetFormatPr defaultColWidth="6.7109375" defaultRowHeight="15" customHeight="1" x14ac:dyDescent="0.25"/>
  <cols>
    <col min="1" max="1" width="32.5703125" style="170" customWidth="1"/>
    <col min="2" max="2" width="7.7109375" style="170" customWidth="1"/>
    <col min="3" max="3" width="8.5703125" style="170" customWidth="1"/>
    <col min="4" max="4" width="8.7109375" style="170" customWidth="1"/>
    <col min="5" max="5" width="8.140625" style="170" customWidth="1"/>
    <col min="6" max="6" width="9.42578125" style="170" customWidth="1"/>
    <col min="7" max="7" width="8.5703125" style="170" customWidth="1"/>
    <col min="8" max="8" width="8.85546875" style="170" customWidth="1"/>
    <col min="9" max="9" width="7.140625" style="170" customWidth="1"/>
    <col min="10" max="10" width="5.85546875" style="170" customWidth="1"/>
    <col min="11" max="12" width="9.42578125" style="514" customWidth="1"/>
    <col min="13" max="13" width="10.85546875" style="514" customWidth="1"/>
    <col min="14" max="14" width="40.5703125" style="288" customWidth="1"/>
    <col min="15" max="15" width="6.7109375" style="288" customWidth="1"/>
    <col min="16" max="16384" width="6.7109375" style="278"/>
  </cols>
  <sheetData>
    <row r="1" spans="1:17" ht="23.25" customHeight="1" x14ac:dyDescent="0.25">
      <c r="A1" s="2799" t="s">
        <v>2618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  <c r="O1" s="87"/>
      <c r="P1" s="87"/>
    </row>
    <row r="2" spans="1:17" ht="38.25" customHeight="1" x14ac:dyDescent="0.25">
      <c r="A2" s="3325" t="s">
        <v>2619</v>
      </c>
      <c r="B2" s="3325"/>
      <c r="C2" s="3325"/>
      <c r="D2" s="3325"/>
      <c r="E2" s="3325"/>
      <c r="F2" s="3325"/>
      <c r="G2" s="3325"/>
      <c r="H2" s="3325"/>
      <c r="I2" s="3325"/>
      <c r="J2" s="3325"/>
      <c r="K2" s="3325"/>
      <c r="L2" s="3325"/>
      <c r="M2" s="3325"/>
      <c r="N2" s="3325"/>
      <c r="O2" s="505"/>
    </row>
    <row r="3" spans="1:17" ht="23.25" customHeight="1" thickBot="1" x14ac:dyDescent="0.3">
      <c r="A3" s="794" t="s">
        <v>2763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218" t="s">
        <v>2208</v>
      </c>
      <c r="O3" s="505"/>
    </row>
    <row r="4" spans="1:17" ht="21" customHeight="1" thickTop="1" x14ac:dyDescent="0.25">
      <c r="A4" s="3326" t="s">
        <v>32</v>
      </c>
      <c r="B4" s="3521" t="s">
        <v>33</v>
      </c>
      <c r="C4" s="3521"/>
      <c r="D4" s="3521"/>
      <c r="E4" s="3521" t="s">
        <v>1</v>
      </c>
      <c r="F4" s="3521"/>
      <c r="G4" s="3521"/>
      <c r="H4" s="3521" t="s">
        <v>2</v>
      </c>
      <c r="I4" s="3521"/>
      <c r="J4" s="3521"/>
      <c r="K4" s="3194" t="s">
        <v>31</v>
      </c>
      <c r="L4" s="3194"/>
      <c r="M4" s="3194"/>
      <c r="N4" s="3330" t="s">
        <v>98</v>
      </c>
      <c r="O4" s="505"/>
    </row>
    <row r="5" spans="1:17" s="291" customFormat="1" ht="16.5" customHeight="1" x14ac:dyDescent="0.25">
      <c r="A5" s="3327"/>
      <c r="B5" s="3520" t="s">
        <v>94</v>
      </c>
      <c r="C5" s="3520"/>
      <c r="D5" s="3520"/>
      <c r="E5" s="3520" t="s">
        <v>95</v>
      </c>
      <c r="F5" s="3520"/>
      <c r="G5" s="3520"/>
      <c r="H5" s="3520" t="s">
        <v>96</v>
      </c>
      <c r="I5" s="3520"/>
      <c r="J5" s="3520"/>
      <c r="K5" s="2930" t="s">
        <v>116</v>
      </c>
      <c r="L5" s="2930"/>
      <c r="M5" s="2930"/>
      <c r="N5" s="3342"/>
      <c r="O5" s="472"/>
    </row>
    <row r="6" spans="1:17" ht="18" customHeight="1" x14ac:dyDescent="0.25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42"/>
      <c r="O6" s="286"/>
      <c r="P6" s="507"/>
      <c r="Q6" s="507"/>
    </row>
    <row r="7" spans="1:17" ht="18" customHeight="1" thickBot="1" x14ac:dyDescent="0.3">
      <c r="A7" s="3328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3343"/>
      <c r="O7" s="286"/>
      <c r="P7" s="507"/>
      <c r="Q7" s="507"/>
    </row>
    <row r="8" spans="1:17" s="291" customFormat="1" ht="24.75" customHeight="1" x14ac:dyDescent="0.25">
      <c r="A8" s="508" t="s">
        <v>34</v>
      </c>
      <c r="B8" s="181">
        <v>9</v>
      </c>
      <c r="C8" s="181">
        <v>29</v>
      </c>
      <c r="D8" s="181">
        <v>38</v>
      </c>
      <c r="E8" s="181">
        <v>10</v>
      </c>
      <c r="F8" s="181">
        <v>19</v>
      </c>
      <c r="G8" s="181">
        <v>29</v>
      </c>
      <c r="H8" s="181">
        <v>0</v>
      </c>
      <c r="I8" s="181">
        <v>0</v>
      </c>
      <c r="J8" s="181">
        <v>0</v>
      </c>
      <c r="K8" s="181">
        <f t="shared" ref="K8:L22" si="0">SUM(B8,E8,H8)</f>
        <v>19</v>
      </c>
      <c r="L8" s="181">
        <f t="shared" si="0"/>
        <v>48</v>
      </c>
      <c r="M8" s="181">
        <f>SUM(K8:L8)</f>
        <v>67</v>
      </c>
      <c r="N8" s="509" t="s">
        <v>128</v>
      </c>
      <c r="O8" s="510"/>
      <c r="P8" s="292"/>
      <c r="Q8" s="292"/>
    </row>
    <row r="9" spans="1:17" s="291" customFormat="1" ht="24.75" customHeight="1" x14ac:dyDescent="0.25">
      <c r="A9" s="474" t="s">
        <v>35</v>
      </c>
      <c r="B9" s="2283">
        <v>3</v>
      </c>
      <c r="C9" s="2283">
        <v>9</v>
      </c>
      <c r="D9" s="2283">
        <v>12</v>
      </c>
      <c r="E9" s="2283">
        <v>116</v>
      </c>
      <c r="F9" s="2283">
        <v>52</v>
      </c>
      <c r="G9" s="2283">
        <v>168</v>
      </c>
      <c r="H9" s="2283">
        <v>21</v>
      </c>
      <c r="I9" s="2283">
        <v>4</v>
      </c>
      <c r="J9" s="2283">
        <v>25</v>
      </c>
      <c r="K9" s="2283">
        <f t="shared" si="0"/>
        <v>140</v>
      </c>
      <c r="L9" s="2283">
        <f t="shared" si="0"/>
        <v>65</v>
      </c>
      <c r="M9" s="2283">
        <f t="shared" ref="M9:M22" si="1">SUM(K9:L9)</f>
        <v>205</v>
      </c>
      <c r="N9" s="233" t="s">
        <v>100</v>
      </c>
      <c r="O9" s="510"/>
      <c r="P9" s="292"/>
      <c r="Q9" s="292"/>
    </row>
    <row r="10" spans="1:17" s="291" customFormat="1" ht="24.75" customHeight="1" x14ac:dyDescent="0.25">
      <c r="A10" s="474" t="s">
        <v>36</v>
      </c>
      <c r="B10" s="2283">
        <v>19</v>
      </c>
      <c r="C10" s="2283">
        <v>16</v>
      </c>
      <c r="D10" s="2283">
        <v>35</v>
      </c>
      <c r="E10" s="2283">
        <v>115</v>
      </c>
      <c r="F10" s="2283">
        <v>80</v>
      </c>
      <c r="G10" s="2283">
        <v>195</v>
      </c>
      <c r="H10" s="2283">
        <v>66</v>
      </c>
      <c r="I10" s="2283">
        <v>51</v>
      </c>
      <c r="J10" s="2283">
        <v>117</v>
      </c>
      <c r="K10" s="2283">
        <f t="shared" si="0"/>
        <v>200</v>
      </c>
      <c r="L10" s="2283">
        <f t="shared" si="0"/>
        <v>147</v>
      </c>
      <c r="M10" s="2283">
        <f t="shared" si="1"/>
        <v>347</v>
      </c>
      <c r="N10" s="233" t="s">
        <v>123</v>
      </c>
      <c r="O10" s="510"/>
      <c r="P10" s="292"/>
      <c r="Q10" s="292"/>
    </row>
    <row r="11" spans="1:17" s="291" customFormat="1" ht="24.75" customHeight="1" x14ac:dyDescent="0.25">
      <c r="A11" s="955" t="s">
        <v>58</v>
      </c>
      <c r="B11" s="2283">
        <v>0</v>
      </c>
      <c r="C11" s="2283">
        <v>0</v>
      </c>
      <c r="D11" s="2283">
        <v>0</v>
      </c>
      <c r="E11" s="2283">
        <v>10</v>
      </c>
      <c r="F11" s="2283">
        <v>13</v>
      </c>
      <c r="G11" s="2283">
        <v>23</v>
      </c>
      <c r="H11" s="2283">
        <v>0</v>
      </c>
      <c r="I11" s="2283">
        <v>0</v>
      </c>
      <c r="J11" s="2283">
        <v>0</v>
      </c>
      <c r="K11" s="2283">
        <f t="shared" ref="K11" si="2">SUM(B11,E11,H11)</f>
        <v>10</v>
      </c>
      <c r="L11" s="2283">
        <f t="shared" ref="L11" si="3">SUM(C11,F11,I11)</f>
        <v>13</v>
      </c>
      <c r="M11" s="2283">
        <f t="shared" ref="M11" si="4">SUM(K11:L11)</f>
        <v>23</v>
      </c>
      <c r="N11" s="780" t="s">
        <v>1657</v>
      </c>
      <c r="O11" s="510"/>
      <c r="P11" s="292"/>
      <c r="Q11" s="292"/>
    </row>
    <row r="12" spans="1:17" s="291" customFormat="1" ht="24.75" customHeight="1" x14ac:dyDescent="0.25">
      <c r="A12" s="474" t="s">
        <v>37</v>
      </c>
      <c r="B12" s="2283">
        <v>15</v>
      </c>
      <c r="C12" s="2283">
        <v>11</v>
      </c>
      <c r="D12" s="2283">
        <v>26</v>
      </c>
      <c r="E12" s="2283">
        <v>99</v>
      </c>
      <c r="F12" s="2283">
        <v>71</v>
      </c>
      <c r="G12" s="2283">
        <v>170</v>
      </c>
      <c r="H12" s="2283">
        <v>37</v>
      </c>
      <c r="I12" s="2283">
        <v>34</v>
      </c>
      <c r="J12" s="2283">
        <v>71</v>
      </c>
      <c r="K12" s="2283">
        <f t="shared" si="0"/>
        <v>151</v>
      </c>
      <c r="L12" s="2283">
        <f t="shared" si="0"/>
        <v>116</v>
      </c>
      <c r="M12" s="2283">
        <f t="shared" si="1"/>
        <v>267</v>
      </c>
      <c r="N12" s="233" t="s">
        <v>125</v>
      </c>
      <c r="O12" s="510"/>
      <c r="P12" s="292"/>
      <c r="Q12" s="292"/>
    </row>
    <row r="13" spans="1:17" s="291" customFormat="1" ht="34.5" customHeight="1" x14ac:dyDescent="0.25">
      <c r="A13" s="474" t="s">
        <v>1239</v>
      </c>
      <c r="B13" s="2283">
        <v>0</v>
      </c>
      <c r="C13" s="2283">
        <v>0</v>
      </c>
      <c r="D13" s="2283">
        <v>0</v>
      </c>
      <c r="E13" s="2283">
        <v>20</v>
      </c>
      <c r="F13" s="2283">
        <v>15</v>
      </c>
      <c r="G13" s="2283">
        <v>35</v>
      </c>
      <c r="H13" s="2283">
        <v>5</v>
      </c>
      <c r="I13" s="2283">
        <v>6</v>
      </c>
      <c r="J13" s="2283">
        <v>11</v>
      </c>
      <c r="K13" s="2283">
        <f t="shared" si="0"/>
        <v>25</v>
      </c>
      <c r="L13" s="2283">
        <f t="shared" si="0"/>
        <v>21</v>
      </c>
      <c r="M13" s="2283">
        <f t="shared" si="1"/>
        <v>46</v>
      </c>
      <c r="N13" s="233" t="s">
        <v>231</v>
      </c>
      <c r="O13" s="510"/>
      <c r="P13" s="292"/>
      <c r="Q13" s="292"/>
    </row>
    <row r="14" spans="1:17" s="291" customFormat="1" ht="24.75" customHeight="1" x14ac:dyDescent="0.25">
      <c r="A14" s="474" t="s">
        <v>38</v>
      </c>
      <c r="B14" s="2283">
        <v>28</v>
      </c>
      <c r="C14" s="2283">
        <v>1</v>
      </c>
      <c r="D14" s="2283">
        <v>29</v>
      </c>
      <c r="E14" s="2283">
        <v>104</v>
      </c>
      <c r="F14" s="2283">
        <v>46</v>
      </c>
      <c r="G14" s="2283">
        <v>150</v>
      </c>
      <c r="H14" s="2283">
        <v>16</v>
      </c>
      <c r="I14" s="2283">
        <v>3</v>
      </c>
      <c r="J14" s="2283">
        <v>19</v>
      </c>
      <c r="K14" s="2283">
        <f t="shared" si="0"/>
        <v>148</v>
      </c>
      <c r="L14" s="2283">
        <f t="shared" si="0"/>
        <v>50</v>
      </c>
      <c r="M14" s="2283">
        <f t="shared" si="1"/>
        <v>198</v>
      </c>
      <c r="N14" s="233" t="s">
        <v>160</v>
      </c>
      <c r="O14" s="510"/>
      <c r="P14" s="292"/>
      <c r="Q14" s="292"/>
    </row>
    <row r="15" spans="1:17" s="291" customFormat="1" ht="24.75" customHeight="1" x14ac:dyDescent="0.25">
      <c r="A15" s="474" t="s">
        <v>212</v>
      </c>
      <c r="B15" s="2283">
        <v>0</v>
      </c>
      <c r="C15" s="2283">
        <v>0</v>
      </c>
      <c r="D15" s="2283">
        <v>0</v>
      </c>
      <c r="E15" s="2283">
        <v>80</v>
      </c>
      <c r="F15" s="2283">
        <v>64</v>
      </c>
      <c r="G15" s="2283">
        <v>144</v>
      </c>
      <c r="H15" s="2283">
        <v>47</v>
      </c>
      <c r="I15" s="2283">
        <v>38</v>
      </c>
      <c r="J15" s="2283">
        <v>85</v>
      </c>
      <c r="K15" s="2283">
        <f t="shared" si="0"/>
        <v>127</v>
      </c>
      <c r="L15" s="2283">
        <f t="shared" si="0"/>
        <v>102</v>
      </c>
      <c r="M15" s="2283">
        <f t="shared" si="1"/>
        <v>229</v>
      </c>
      <c r="N15" s="233" t="s">
        <v>224</v>
      </c>
      <c r="O15" s="510"/>
      <c r="P15" s="292"/>
      <c r="Q15" s="292"/>
    </row>
    <row r="16" spans="1:17" s="291" customFormat="1" ht="24.75" customHeight="1" x14ac:dyDescent="0.25">
      <c r="A16" s="474" t="s">
        <v>210</v>
      </c>
      <c r="B16" s="2283">
        <v>0</v>
      </c>
      <c r="C16" s="2283">
        <v>0</v>
      </c>
      <c r="D16" s="2283">
        <v>0</v>
      </c>
      <c r="E16" s="2283">
        <v>185</v>
      </c>
      <c r="F16" s="2283">
        <v>82</v>
      </c>
      <c r="G16" s="2283">
        <v>267</v>
      </c>
      <c r="H16" s="2283">
        <v>103</v>
      </c>
      <c r="I16" s="2283">
        <v>50</v>
      </c>
      <c r="J16" s="2620">
        <v>153</v>
      </c>
      <c r="K16" s="2283">
        <f t="shared" si="0"/>
        <v>288</v>
      </c>
      <c r="L16" s="2283">
        <f t="shared" si="0"/>
        <v>132</v>
      </c>
      <c r="M16" s="2620">
        <f t="shared" si="1"/>
        <v>420</v>
      </c>
      <c r="N16" s="774" t="s">
        <v>409</v>
      </c>
      <c r="O16" s="510"/>
      <c r="P16" s="292"/>
      <c r="Q16" s="292"/>
    </row>
    <row r="17" spans="1:17" s="291" customFormat="1" ht="24.75" customHeight="1" x14ac:dyDescent="0.25">
      <c r="A17" s="474" t="s">
        <v>288</v>
      </c>
      <c r="B17" s="2283">
        <v>0</v>
      </c>
      <c r="C17" s="2283">
        <v>0</v>
      </c>
      <c r="D17" s="2283">
        <v>0</v>
      </c>
      <c r="E17" s="2283">
        <v>89</v>
      </c>
      <c r="F17" s="2283">
        <v>152</v>
      </c>
      <c r="G17" s="2283">
        <v>241</v>
      </c>
      <c r="H17" s="2283">
        <v>24</v>
      </c>
      <c r="I17" s="2283">
        <v>32</v>
      </c>
      <c r="J17" s="2283">
        <v>56</v>
      </c>
      <c r="K17" s="2283">
        <f t="shared" si="0"/>
        <v>113</v>
      </c>
      <c r="L17" s="2283">
        <f t="shared" si="0"/>
        <v>184</v>
      </c>
      <c r="M17" s="2283">
        <f t="shared" si="1"/>
        <v>297</v>
      </c>
      <c r="N17" s="233" t="s">
        <v>289</v>
      </c>
      <c r="O17" s="510"/>
      <c r="P17" s="292"/>
      <c r="Q17" s="292"/>
    </row>
    <row r="18" spans="1:17" s="291" customFormat="1" ht="24.75" customHeight="1" x14ac:dyDescent="0.25">
      <c r="A18" s="474" t="s">
        <v>839</v>
      </c>
      <c r="B18" s="2283">
        <v>0</v>
      </c>
      <c r="C18" s="2283">
        <v>0</v>
      </c>
      <c r="D18" s="2283">
        <v>0</v>
      </c>
      <c r="E18" s="2283">
        <v>86</v>
      </c>
      <c r="F18" s="2283">
        <v>51</v>
      </c>
      <c r="G18" s="2283">
        <f>SUM(E18:F18)</f>
        <v>137</v>
      </c>
      <c r="H18" s="2283">
        <v>6</v>
      </c>
      <c r="I18" s="2283">
        <v>2</v>
      </c>
      <c r="J18" s="2283">
        <v>8</v>
      </c>
      <c r="K18" s="2283">
        <f>SUM(B18,E18,H18)</f>
        <v>92</v>
      </c>
      <c r="L18" s="2283">
        <f t="shared" si="0"/>
        <v>53</v>
      </c>
      <c r="M18" s="2283">
        <f t="shared" ref="M18" si="5">SUM(D18,G18,J18)</f>
        <v>145</v>
      </c>
      <c r="N18" s="233" t="s">
        <v>442</v>
      </c>
      <c r="O18" s="510"/>
      <c r="P18" s="292"/>
      <c r="Q18" s="292"/>
    </row>
    <row r="19" spans="1:17" s="291" customFormat="1" ht="24.75" customHeight="1" x14ac:dyDescent="0.25">
      <c r="A19" s="474" t="s">
        <v>1208</v>
      </c>
      <c r="B19" s="2283">
        <v>20</v>
      </c>
      <c r="C19" s="2283">
        <v>8</v>
      </c>
      <c r="D19" s="2283">
        <v>28</v>
      </c>
      <c r="E19" s="2283">
        <v>53</v>
      </c>
      <c r="F19" s="2283">
        <v>21</v>
      </c>
      <c r="G19" s="2283">
        <v>74</v>
      </c>
      <c r="H19" s="2283">
        <v>42</v>
      </c>
      <c r="I19" s="2283">
        <v>18</v>
      </c>
      <c r="J19" s="2283">
        <v>60</v>
      </c>
      <c r="K19" s="2283">
        <f t="shared" si="0"/>
        <v>115</v>
      </c>
      <c r="L19" s="2283">
        <f t="shared" si="0"/>
        <v>47</v>
      </c>
      <c r="M19" s="2283">
        <f t="shared" si="1"/>
        <v>162</v>
      </c>
      <c r="N19" s="228" t="s">
        <v>124</v>
      </c>
      <c r="O19" s="510"/>
      <c r="P19" s="292"/>
      <c r="Q19" s="292"/>
    </row>
    <row r="20" spans="1:17" s="291" customFormat="1" ht="24.75" customHeight="1" x14ac:dyDescent="0.25">
      <c r="A20" s="474" t="s">
        <v>449</v>
      </c>
      <c r="B20" s="2283">
        <v>0</v>
      </c>
      <c r="C20" s="2283">
        <v>0</v>
      </c>
      <c r="D20" s="2283">
        <v>0</v>
      </c>
      <c r="E20" s="2283">
        <v>25</v>
      </c>
      <c r="F20" s="2283">
        <v>6</v>
      </c>
      <c r="G20" s="2283">
        <v>31</v>
      </c>
      <c r="H20" s="2283">
        <v>0</v>
      </c>
      <c r="I20" s="2283">
        <v>0</v>
      </c>
      <c r="J20" s="2283">
        <v>0</v>
      </c>
      <c r="K20" s="2283">
        <f t="shared" si="0"/>
        <v>25</v>
      </c>
      <c r="L20" s="2283">
        <f t="shared" si="0"/>
        <v>6</v>
      </c>
      <c r="M20" s="2283">
        <f t="shared" si="1"/>
        <v>31</v>
      </c>
      <c r="N20" s="233" t="s">
        <v>991</v>
      </c>
      <c r="O20" s="510"/>
      <c r="P20" s="292"/>
      <c r="Q20" s="292"/>
    </row>
    <row r="21" spans="1:17" s="291" customFormat="1" ht="32.25" customHeight="1" x14ac:dyDescent="0.25">
      <c r="A21" s="474" t="s">
        <v>201</v>
      </c>
      <c r="B21" s="2283">
        <v>0</v>
      </c>
      <c r="C21" s="2283">
        <v>0</v>
      </c>
      <c r="D21" s="2283">
        <v>0</v>
      </c>
      <c r="E21" s="2283">
        <v>28</v>
      </c>
      <c r="F21" s="2283">
        <v>3</v>
      </c>
      <c r="G21" s="2283">
        <v>31</v>
      </c>
      <c r="H21" s="2283">
        <v>24</v>
      </c>
      <c r="I21" s="2283">
        <v>4</v>
      </c>
      <c r="J21" s="2283">
        <v>28</v>
      </c>
      <c r="K21" s="2283">
        <f t="shared" si="0"/>
        <v>52</v>
      </c>
      <c r="L21" s="2283">
        <f t="shared" si="0"/>
        <v>7</v>
      </c>
      <c r="M21" s="2283">
        <f t="shared" si="1"/>
        <v>59</v>
      </c>
      <c r="N21" s="780" t="s">
        <v>1650</v>
      </c>
      <c r="O21" s="510"/>
      <c r="P21" s="292"/>
      <c r="Q21" s="292"/>
    </row>
    <row r="22" spans="1:17" s="291" customFormat="1" ht="24.75" customHeight="1" thickBot="1" x14ac:dyDescent="0.3">
      <c r="A22" s="508" t="s">
        <v>41</v>
      </c>
      <c r="B22" s="181">
        <v>0</v>
      </c>
      <c r="C22" s="181">
        <v>0</v>
      </c>
      <c r="D22" s="475">
        <v>0</v>
      </c>
      <c r="E22" s="181">
        <v>81</v>
      </c>
      <c r="F22" s="181">
        <v>35</v>
      </c>
      <c r="G22" s="475">
        <v>116</v>
      </c>
      <c r="H22" s="181">
        <v>54</v>
      </c>
      <c r="I22" s="181">
        <v>18</v>
      </c>
      <c r="J22" s="475">
        <v>72</v>
      </c>
      <c r="K22" s="475">
        <f t="shared" si="0"/>
        <v>135</v>
      </c>
      <c r="L22" s="475">
        <f t="shared" si="0"/>
        <v>53</v>
      </c>
      <c r="M22" s="475">
        <f t="shared" si="1"/>
        <v>188</v>
      </c>
      <c r="N22" s="509" t="s">
        <v>144</v>
      </c>
      <c r="O22" s="510"/>
      <c r="P22" s="292"/>
      <c r="Q22" s="292"/>
    </row>
    <row r="23" spans="1:17" s="291" customFormat="1" ht="24.75" customHeight="1" thickBot="1" x14ac:dyDescent="0.3">
      <c r="A23" s="89" t="s">
        <v>87</v>
      </c>
      <c r="B23" s="89">
        <f>SUM(B8:B22)</f>
        <v>94</v>
      </c>
      <c r="C23" s="89">
        <f t="shared" ref="C23:M23" si="6">SUM(C8:C22)</f>
        <v>74</v>
      </c>
      <c r="D23" s="89">
        <f t="shared" si="6"/>
        <v>168</v>
      </c>
      <c r="E23" s="89">
        <f t="shared" si="6"/>
        <v>1101</v>
      </c>
      <c r="F23" s="89">
        <f t="shared" si="6"/>
        <v>710</v>
      </c>
      <c r="G23" s="89">
        <f t="shared" si="6"/>
        <v>1811</v>
      </c>
      <c r="H23" s="89">
        <f t="shared" si="6"/>
        <v>445</v>
      </c>
      <c r="I23" s="89">
        <f t="shared" si="6"/>
        <v>260</v>
      </c>
      <c r="J23" s="89">
        <f t="shared" si="6"/>
        <v>705</v>
      </c>
      <c r="K23" s="89">
        <f t="shared" si="6"/>
        <v>1640</v>
      </c>
      <c r="L23" s="89">
        <f t="shared" si="6"/>
        <v>1044</v>
      </c>
      <c r="M23" s="89">
        <f t="shared" si="6"/>
        <v>2684</v>
      </c>
      <c r="N23" s="113" t="s">
        <v>147</v>
      </c>
      <c r="O23" s="510"/>
      <c r="P23" s="292"/>
      <c r="Q23" s="292"/>
    </row>
    <row r="24" spans="1:17" ht="15" customHeight="1" thickTop="1" x14ac:dyDescent="0.25">
      <c r="A24" s="511"/>
      <c r="B24" s="511"/>
      <c r="C24" s="511"/>
      <c r="D24" s="511"/>
      <c r="E24" s="511"/>
      <c r="G24" s="512"/>
      <c r="H24" s="512"/>
      <c r="I24" s="511"/>
      <c r="J24" s="511"/>
      <c r="K24" s="513"/>
      <c r="L24" s="513"/>
      <c r="M24" s="513"/>
    </row>
    <row r="27" spans="1:17" ht="27" customHeight="1" x14ac:dyDescent="0.25"/>
    <row r="31" spans="1:17" ht="15" customHeight="1" x14ac:dyDescent="0.25">
      <c r="A31" s="2799" t="s">
        <v>2471</v>
      </c>
      <c r="B31" s="2799"/>
      <c r="C31" s="2799"/>
      <c r="D31" s="2799"/>
      <c r="E31" s="2799"/>
      <c r="F31" s="2799"/>
      <c r="G31" s="2799"/>
      <c r="H31" s="2799"/>
      <c r="I31" s="2799"/>
      <c r="J31" s="2799"/>
      <c r="K31" s="2799"/>
      <c r="L31" s="2799"/>
      <c r="M31" s="2799"/>
      <c r="N31" s="2799"/>
    </row>
    <row r="32" spans="1:17" ht="41.25" customHeight="1" x14ac:dyDescent="0.25">
      <c r="A32" s="2815" t="s">
        <v>2472</v>
      </c>
      <c r="B32" s="2815"/>
      <c r="C32" s="2815"/>
      <c r="D32" s="2815"/>
      <c r="E32" s="2815"/>
      <c r="F32" s="2815"/>
      <c r="G32" s="2815"/>
      <c r="H32" s="2815"/>
      <c r="I32" s="2815"/>
      <c r="J32" s="2815"/>
      <c r="K32" s="2815"/>
      <c r="L32" s="2815"/>
      <c r="M32" s="2815"/>
      <c r="N32" s="2815"/>
    </row>
    <row r="33" spans="1:14" ht="22.5" customHeight="1" thickBot="1" x14ac:dyDescent="0.3">
      <c r="A33" s="2133" t="s">
        <v>2764</v>
      </c>
      <c r="B33" s="2133"/>
      <c r="C33" s="2133"/>
      <c r="D33" s="2133"/>
      <c r="E33" s="2133"/>
      <c r="F33" s="2133"/>
      <c r="G33" s="2133"/>
      <c r="H33" s="2133"/>
      <c r="I33" s="2133"/>
      <c r="J33" s="2133"/>
      <c r="K33" s="2133"/>
      <c r="L33" s="2133"/>
      <c r="M33" s="2133"/>
      <c r="N33" s="218" t="s">
        <v>1304</v>
      </c>
    </row>
    <row r="34" spans="1:14" ht="15" customHeight="1" thickTop="1" x14ac:dyDescent="0.25">
      <c r="A34" s="2794" t="s">
        <v>32</v>
      </c>
      <c r="B34" s="2797" t="s">
        <v>33</v>
      </c>
      <c r="C34" s="2797"/>
      <c r="D34" s="2797"/>
      <c r="E34" s="2797" t="s">
        <v>1</v>
      </c>
      <c r="F34" s="2797"/>
      <c r="G34" s="2797"/>
      <c r="H34" s="2797" t="s">
        <v>2</v>
      </c>
      <c r="I34" s="2797"/>
      <c r="J34" s="2797"/>
      <c r="K34" s="3194" t="s">
        <v>31</v>
      </c>
      <c r="L34" s="3194"/>
      <c r="M34" s="3194"/>
      <c r="N34" s="2803" t="s">
        <v>98</v>
      </c>
    </row>
    <row r="35" spans="1:14" ht="15" customHeight="1" x14ac:dyDescent="0.25">
      <c r="A35" s="2795"/>
      <c r="B35" s="2798" t="s">
        <v>94</v>
      </c>
      <c r="C35" s="2798"/>
      <c r="D35" s="2798"/>
      <c r="E35" s="2798" t="s">
        <v>95</v>
      </c>
      <c r="F35" s="2798"/>
      <c r="G35" s="2798"/>
      <c r="H35" s="2798" t="s">
        <v>96</v>
      </c>
      <c r="I35" s="2798"/>
      <c r="J35" s="2798"/>
      <c r="K35" s="2798" t="s">
        <v>120</v>
      </c>
      <c r="L35" s="2798"/>
      <c r="M35" s="2798"/>
      <c r="N35" s="2804"/>
    </row>
    <row r="36" spans="1:14" ht="15" customHeight="1" x14ac:dyDescent="0.25">
      <c r="A36" s="2795"/>
      <c r="B36" s="2559" t="s">
        <v>204</v>
      </c>
      <c r="C36" s="2559" t="s">
        <v>2833</v>
      </c>
      <c r="D36" s="2559" t="s">
        <v>26</v>
      </c>
      <c r="E36" s="2559" t="s">
        <v>204</v>
      </c>
      <c r="F36" s="2559" t="s">
        <v>2833</v>
      </c>
      <c r="G36" s="2559" t="s">
        <v>26</v>
      </c>
      <c r="H36" s="2559" t="s">
        <v>204</v>
      </c>
      <c r="I36" s="2559" t="s">
        <v>2833</v>
      </c>
      <c r="J36" s="2559" t="s">
        <v>26</v>
      </c>
      <c r="K36" s="2559" t="s">
        <v>204</v>
      </c>
      <c r="L36" s="2559" t="s">
        <v>2833</v>
      </c>
      <c r="M36" s="2559" t="s">
        <v>26</v>
      </c>
      <c r="N36" s="2804"/>
    </row>
    <row r="37" spans="1:14" ht="15" customHeight="1" thickBot="1" x14ac:dyDescent="0.3">
      <c r="A37" s="2802"/>
      <c r="B37" s="191" t="s">
        <v>181</v>
      </c>
      <c r="C37" s="191" t="s">
        <v>182</v>
      </c>
      <c r="D37" s="191" t="s">
        <v>183</v>
      </c>
      <c r="E37" s="191" t="s">
        <v>181</v>
      </c>
      <c r="F37" s="191" t="s">
        <v>182</v>
      </c>
      <c r="G37" s="191" t="s">
        <v>183</v>
      </c>
      <c r="H37" s="191" t="s">
        <v>181</v>
      </c>
      <c r="I37" s="191" t="s">
        <v>182</v>
      </c>
      <c r="J37" s="191" t="s">
        <v>183</v>
      </c>
      <c r="K37" s="191" t="s">
        <v>181</v>
      </c>
      <c r="L37" s="191" t="s">
        <v>182</v>
      </c>
      <c r="M37" s="191" t="s">
        <v>183</v>
      </c>
      <c r="N37" s="2805"/>
    </row>
    <row r="38" spans="1:14" ht="23.25" customHeight="1" x14ac:dyDescent="0.25">
      <c r="A38" s="2148" t="s">
        <v>39</v>
      </c>
      <c r="B38" s="2565">
        <v>0</v>
      </c>
      <c r="C38" s="2565">
        <v>0</v>
      </c>
      <c r="D38" s="2565">
        <v>0</v>
      </c>
      <c r="E38" s="2565">
        <v>1</v>
      </c>
      <c r="F38" s="2570">
        <v>0</v>
      </c>
      <c r="G38" s="2565">
        <f>SUM(E38:F38)</f>
        <v>1</v>
      </c>
      <c r="H38" s="2565">
        <v>0</v>
      </c>
      <c r="I38" s="2565">
        <v>0</v>
      </c>
      <c r="J38" s="2565">
        <v>0</v>
      </c>
      <c r="K38" s="2563">
        <f>SUM(B38,E38,H38)</f>
        <v>1</v>
      </c>
      <c r="L38" s="2563">
        <f t="shared" ref="L38:M38" si="7">SUM(C38,F38,I38)</f>
        <v>0</v>
      </c>
      <c r="M38" s="2563">
        <f t="shared" si="7"/>
        <v>1</v>
      </c>
      <c r="N38" s="976" t="s">
        <v>442</v>
      </c>
    </row>
    <row r="39" spans="1:14" ht="33" customHeight="1" thickBot="1" x14ac:dyDescent="0.3">
      <c r="A39" s="226" t="s">
        <v>92</v>
      </c>
      <c r="B39" s="2667">
        <f t="shared" ref="B39:M39" si="8">SUM(B38:B38)</f>
        <v>0</v>
      </c>
      <c r="C39" s="2667">
        <f t="shared" si="8"/>
        <v>0</v>
      </c>
      <c r="D39" s="2667">
        <f t="shared" si="8"/>
        <v>0</v>
      </c>
      <c r="E39" s="2667">
        <f t="shared" si="8"/>
        <v>1</v>
      </c>
      <c r="F39" s="2667">
        <f t="shared" si="8"/>
        <v>0</v>
      </c>
      <c r="G39" s="2667">
        <f t="shared" si="8"/>
        <v>1</v>
      </c>
      <c r="H39" s="2667">
        <f t="shared" si="8"/>
        <v>0</v>
      </c>
      <c r="I39" s="2667">
        <f t="shared" si="8"/>
        <v>0</v>
      </c>
      <c r="J39" s="2667">
        <f t="shared" si="8"/>
        <v>0</v>
      </c>
      <c r="K39" s="2667">
        <f t="shared" si="8"/>
        <v>1</v>
      </c>
      <c r="L39" s="2667">
        <f t="shared" si="8"/>
        <v>0</v>
      </c>
      <c r="M39" s="2667">
        <f t="shared" si="8"/>
        <v>1</v>
      </c>
      <c r="N39" s="1048" t="s">
        <v>130</v>
      </c>
    </row>
    <row r="40" spans="1:14" ht="15" customHeight="1" thickTop="1" x14ac:dyDescent="0.25"/>
  </sheetData>
  <mergeCells count="24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A31:N31"/>
    <mergeCell ref="A32:N32"/>
    <mergeCell ref="A34:A37"/>
    <mergeCell ref="B34:D34"/>
    <mergeCell ref="E34:G34"/>
    <mergeCell ref="H34:J34"/>
    <mergeCell ref="K34:M34"/>
    <mergeCell ref="N34:N37"/>
    <mergeCell ref="B35:D35"/>
    <mergeCell ref="E35:G35"/>
    <mergeCell ref="H35:J35"/>
    <mergeCell ref="K35:M35"/>
  </mergeCells>
  <printOptions horizontalCentered="1"/>
  <pageMargins left="0.643700787" right="0.643700787" top="0.78740157480314998" bottom="0.643700787" header="0.78740157480314998" footer="0.643700787"/>
  <pageSetup paperSize="9" scale="75" firstPageNumber="184" orientation="landscape" useFirstPageNumber="1" r:id="rId1"/>
  <headerFooter alignWithMargins="0"/>
  <colBreaks count="1" manualBreakCount="1">
    <brk id="14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18"/>
  <sheetViews>
    <sheetView rightToLeft="1" view="pageBreakPreview" topLeftCell="A22" zoomScale="75" zoomScaleNormal="75" zoomScaleSheetLayoutView="75" workbookViewId="0">
      <selection activeCell="A25" sqref="A25:N45"/>
    </sheetView>
  </sheetViews>
  <sheetFormatPr defaultRowHeight="12.75" x14ac:dyDescent="0.2"/>
  <cols>
    <col min="1" max="1" width="27.5703125" style="227" customWidth="1"/>
    <col min="2" max="3" width="9.28515625" style="241" customWidth="1"/>
    <col min="4" max="4" width="8.42578125" style="241" customWidth="1"/>
    <col min="5" max="5" width="9" style="241" customWidth="1"/>
    <col min="6" max="6" width="9.28515625" style="241" customWidth="1"/>
    <col min="7" max="7" width="8.85546875" style="241" customWidth="1"/>
    <col min="8" max="8" width="8.7109375" style="241" customWidth="1"/>
    <col min="9" max="9" width="8.42578125" style="241" customWidth="1"/>
    <col min="10" max="10" width="8.85546875" style="241" customWidth="1"/>
    <col min="11" max="12" width="8.42578125" style="241" customWidth="1"/>
    <col min="13" max="13" width="8.85546875" style="241" customWidth="1"/>
    <col min="14" max="14" width="34.140625" style="227" customWidth="1"/>
    <col min="15" max="16384" width="9.140625" style="227"/>
  </cols>
  <sheetData>
    <row r="1" spans="1:14" ht="21" customHeight="1" x14ac:dyDescent="0.2">
      <c r="A1" s="2799" t="s">
        <v>2268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</row>
    <row r="2" spans="1:14" ht="39" customHeight="1" x14ac:dyDescent="0.2">
      <c r="A2" s="2815" t="s">
        <v>2269</v>
      </c>
      <c r="B2" s="2815"/>
      <c r="C2" s="2815"/>
      <c r="D2" s="2815"/>
      <c r="E2" s="2815"/>
      <c r="F2" s="2815"/>
      <c r="G2" s="2815"/>
      <c r="H2" s="2815"/>
      <c r="I2" s="2815"/>
      <c r="J2" s="2815"/>
      <c r="K2" s="2815"/>
      <c r="L2" s="2815"/>
      <c r="M2" s="2815"/>
      <c r="N2" s="2815"/>
    </row>
    <row r="3" spans="1:14" ht="23.25" customHeight="1" thickBot="1" x14ac:dyDescent="0.25">
      <c r="A3" s="217" t="s">
        <v>422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8" t="s">
        <v>423</v>
      </c>
    </row>
    <row r="4" spans="1:14" ht="18" customHeight="1" thickTop="1" x14ac:dyDescent="0.2">
      <c r="A4" s="2794" t="s">
        <v>32</v>
      </c>
      <c r="B4" s="2797" t="s">
        <v>33</v>
      </c>
      <c r="C4" s="2797"/>
      <c r="D4" s="2797"/>
      <c r="E4" s="2797" t="s">
        <v>1</v>
      </c>
      <c r="F4" s="2797"/>
      <c r="G4" s="2797"/>
      <c r="H4" s="2797" t="s">
        <v>2</v>
      </c>
      <c r="I4" s="2797"/>
      <c r="J4" s="2797"/>
      <c r="K4" s="2797" t="s">
        <v>31</v>
      </c>
      <c r="L4" s="2797"/>
      <c r="M4" s="2797"/>
      <c r="N4" s="2803" t="s">
        <v>98</v>
      </c>
    </row>
    <row r="5" spans="1:14" ht="23.25" customHeight="1" x14ac:dyDescent="0.2">
      <c r="A5" s="2795"/>
      <c r="B5" s="2798" t="s">
        <v>94</v>
      </c>
      <c r="C5" s="2798"/>
      <c r="D5" s="2798"/>
      <c r="E5" s="2798" t="s">
        <v>95</v>
      </c>
      <c r="F5" s="2798"/>
      <c r="G5" s="2798"/>
      <c r="H5" s="2798" t="s">
        <v>96</v>
      </c>
      <c r="I5" s="2798"/>
      <c r="J5" s="2798"/>
      <c r="K5" s="2798" t="s">
        <v>116</v>
      </c>
      <c r="L5" s="2798"/>
      <c r="M5" s="2798"/>
      <c r="N5" s="2804"/>
    </row>
    <row r="6" spans="1:14" ht="23.25" customHeight="1" x14ac:dyDescent="0.2">
      <c r="A6" s="2795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2804"/>
    </row>
    <row r="7" spans="1:14" ht="24.75" customHeight="1" thickBot="1" x14ac:dyDescent="0.25">
      <c r="A7" s="2802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2805"/>
    </row>
    <row r="8" spans="1:14" ht="21.95" customHeight="1" x14ac:dyDescent="0.2">
      <c r="A8" s="214" t="s">
        <v>34</v>
      </c>
      <c r="B8" s="2563">
        <v>37</v>
      </c>
      <c r="C8" s="2563">
        <v>38</v>
      </c>
      <c r="D8" s="2563">
        <v>75</v>
      </c>
      <c r="E8" s="2563">
        <v>11</v>
      </c>
      <c r="F8" s="2563">
        <v>22</v>
      </c>
      <c r="G8" s="2563">
        <v>33</v>
      </c>
      <c r="H8" s="2563">
        <v>7</v>
      </c>
      <c r="I8" s="2563">
        <v>3</v>
      </c>
      <c r="J8" s="2563">
        <v>10</v>
      </c>
      <c r="K8" s="2563">
        <f>SUM(B8,E8,H8)</f>
        <v>55</v>
      </c>
      <c r="L8" s="2563">
        <f>SUM(C8,F8,I8)</f>
        <v>63</v>
      </c>
      <c r="M8" s="2563">
        <f>SUM(K8:L8)</f>
        <v>118</v>
      </c>
      <c r="N8" s="93" t="s">
        <v>424</v>
      </c>
    </row>
    <row r="9" spans="1:14" ht="21.95" customHeight="1" x14ac:dyDescent="0.2">
      <c r="A9" s="195" t="s">
        <v>425</v>
      </c>
      <c r="B9" s="2565">
        <v>7</v>
      </c>
      <c r="C9" s="2565">
        <v>11</v>
      </c>
      <c r="D9" s="2565">
        <v>18</v>
      </c>
      <c r="E9" s="2565">
        <v>0</v>
      </c>
      <c r="F9" s="2565">
        <v>0</v>
      </c>
      <c r="G9" s="2565">
        <v>0</v>
      </c>
      <c r="H9" s="2565">
        <v>0</v>
      </c>
      <c r="I9" s="2565">
        <v>0</v>
      </c>
      <c r="J9" s="2565">
        <v>0</v>
      </c>
      <c r="K9" s="2563">
        <f t="shared" ref="K9:K23" si="0">SUM(B9,E9,H9)</f>
        <v>7</v>
      </c>
      <c r="L9" s="2563">
        <f t="shared" ref="L9:L23" si="1">SUM(C9,F9,I9)</f>
        <v>11</v>
      </c>
      <c r="M9" s="2563">
        <f t="shared" ref="M9:M23" si="2">SUM(K9:L9)</f>
        <v>18</v>
      </c>
      <c r="N9" s="228" t="s">
        <v>426</v>
      </c>
    </row>
    <row r="10" spans="1:14" ht="21.95" customHeight="1" x14ac:dyDescent="0.2">
      <c r="A10" s="195" t="s">
        <v>427</v>
      </c>
      <c r="B10" s="2565">
        <v>5</v>
      </c>
      <c r="C10" s="2565">
        <v>14</v>
      </c>
      <c r="D10" s="2565">
        <v>19</v>
      </c>
      <c r="E10" s="2565">
        <v>35</v>
      </c>
      <c r="F10" s="2565">
        <v>67</v>
      </c>
      <c r="G10" s="2565">
        <v>102</v>
      </c>
      <c r="H10" s="2565">
        <v>8</v>
      </c>
      <c r="I10" s="2565">
        <v>14</v>
      </c>
      <c r="J10" s="2565">
        <v>22</v>
      </c>
      <c r="K10" s="2563">
        <f t="shared" si="0"/>
        <v>48</v>
      </c>
      <c r="L10" s="2563">
        <f t="shared" si="1"/>
        <v>95</v>
      </c>
      <c r="M10" s="2563">
        <f t="shared" si="2"/>
        <v>143</v>
      </c>
      <c r="N10" s="228" t="s">
        <v>428</v>
      </c>
    </row>
    <row r="11" spans="1:14" ht="21.95" customHeight="1" x14ac:dyDescent="0.2">
      <c r="A11" s="195" t="s">
        <v>429</v>
      </c>
      <c r="B11" s="2565">
        <v>4</v>
      </c>
      <c r="C11" s="2565">
        <v>22</v>
      </c>
      <c r="D11" s="2565">
        <v>26</v>
      </c>
      <c r="E11" s="2565">
        <v>19</v>
      </c>
      <c r="F11" s="2565">
        <v>34</v>
      </c>
      <c r="G11" s="2565">
        <v>53</v>
      </c>
      <c r="H11" s="2565">
        <v>21</v>
      </c>
      <c r="I11" s="2565">
        <v>11</v>
      </c>
      <c r="J11" s="2565">
        <v>32</v>
      </c>
      <c r="K11" s="2563">
        <f t="shared" si="0"/>
        <v>44</v>
      </c>
      <c r="L11" s="2563">
        <f t="shared" si="1"/>
        <v>67</v>
      </c>
      <c r="M11" s="2563">
        <f t="shared" si="2"/>
        <v>111</v>
      </c>
      <c r="N11" s="228" t="s">
        <v>430</v>
      </c>
    </row>
    <row r="12" spans="1:14" ht="21.95" customHeight="1" x14ac:dyDescent="0.2">
      <c r="A12" s="195" t="s">
        <v>431</v>
      </c>
      <c r="B12" s="2565">
        <v>7</v>
      </c>
      <c r="C12" s="2565">
        <v>0</v>
      </c>
      <c r="D12" s="2565">
        <v>7</v>
      </c>
      <c r="E12" s="2565">
        <v>42</v>
      </c>
      <c r="F12" s="2565">
        <v>38</v>
      </c>
      <c r="G12" s="2565">
        <v>80</v>
      </c>
      <c r="H12" s="2565">
        <v>24</v>
      </c>
      <c r="I12" s="2565">
        <v>18</v>
      </c>
      <c r="J12" s="2565">
        <v>42</v>
      </c>
      <c r="K12" s="2563">
        <f t="shared" si="0"/>
        <v>73</v>
      </c>
      <c r="L12" s="2563">
        <f t="shared" si="1"/>
        <v>56</v>
      </c>
      <c r="M12" s="2563">
        <f t="shared" si="2"/>
        <v>129</v>
      </c>
      <c r="N12" s="228" t="s">
        <v>432</v>
      </c>
    </row>
    <row r="13" spans="1:14" ht="21.95" customHeight="1" x14ac:dyDescent="0.2">
      <c r="A13" s="195" t="s">
        <v>35</v>
      </c>
      <c r="B13" s="2565">
        <v>2</v>
      </c>
      <c r="C13" s="2565">
        <v>2</v>
      </c>
      <c r="D13" s="2565">
        <v>4</v>
      </c>
      <c r="E13" s="2565">
        <v>89</v>
      </c>
      <c r="F13" s="2565">
        <v>96</v>
      </c>
      <c r="G13" s="2565">
        <v>185</v>
      </c>
      <c r="H13" s="2565">
        <v>49</v>
      </c>
      <c r="I13" s="2565">
        <v>31</v>
      </c>
      <c r="J13" s="2565">
        <v>80</v>
      </c>
      <c r="K13" s="2563">
        <f t="shared" si="0"/>
        <v>140</v>
      </c>
      <c r="L13" s="2563">
        <f t="shared" si="1"/>
        <v>129</v>
      </c>
      <c r="M13" s="2563">
        <f t="shared" si="2"/>
        <v>269</v>
      </c>
      <c r="N13" s="228" t="s">
        <v>100</v>
      </c>
    </row>
    <row r="14" spans="1:14" ht="21.95" customHeight="1" x14ac:dyDescent="0.2">
      <c r="A14" s="195" t="s">
        <v>832</v>
      </c>
      <c r="B14" s="2565">
        <v>0</v>
      </c>
      <c r="C14" s="2565">
        <v>0</v>
      </c>
      <c r="D14" s="2565">
        <v>0</v>
      </c>
      <c r="E14" s="2565">
        <v>5</v>
      </c>
      <c r="F14" s="2565">
        <v>18</v>
      </c>
      <c r="G14" s="2565">
        <v>23</v>
      </c>
      <c r="H14" s="2565">
        <v>0</v>
      </c>
      <c r="I14" s="2565">
        <v>0</v>
      </c>
      <c r="J14" s="2565">
        <v>0</v>
      </c>
      <c r="K14" s="2563">
        <f t="shared" si="0"/>
        <v>5</v>
      </c>
      <c r="L14" s="2563">
        <f t="shared" si="1"/>
        <v>18</v>
      </c>
      <c r="M14" s="2563">
        <f t="shared" si="2"/>
        <v>23</v>
      </c>
      <c r="N14" s="229" t="s">
        <v>433</v>
      </c>
    </row>
    <row r="15" spans="1:14" ht="21.95" customHeight="1" x14ac:dyDescent="0.2">
      <c r="A15" s="195" t="s">
        <v>36</v>
      </c>
      <c r="B15" s="2565">
        <v>0</v>
      </c>
      <c r="C15" s="2565">
        <v>0</v>
      </c>
      <c r="D15" s="2565">
        <v>0</v>
      </c>
      <c r="E15" s="2565">
        <v>89</v>
      </c>
      <c r="F15" s="2565">
        <v>74</v>
      </c>
      <c r="G15" s="2565">
        <v>163</v>
      </c>
      <c r="H15" s="2565">
        <v>61</v>
      </c>
      <c r="I15" s="2565">
        <v>32</v>
      </c>
      <c r="J15" s="2565">
        <v>93</v>
      </c>
      <c r="K15" s="2563">
        <f t="shared" si="0"/>
        <v>150</v>
      </c>
      <c r="L15" s="2563">
        <f t="shared" si="1"/>
        <v>106</v>
      </c>
      <c r="M15" s="2563">
        <f t="shared" si="2"/>
        <v>256</v>
      </c>
      <c r="N15" s="228" t="s">
        <v>123</v>
      </c>
    </row>
    <row r="16" spans="1:14" ht="21.95" customHeight="1" x14ac:dyDescent="0.2">
      <c r="A16" s="195" t="s">
        <v>58</v>
      </c>
      <c r="B16" s="2565">
        <v>4</v>
      </c>
      <c r="C16" s="2565">
        <v>4</v>
      </c>
      <c r="D16" s="2565">
        <v>8</v>
      </c>
      <c r="E16" s="2565">
        <v>46</v>
      </c>
      <c r="F16" s="2565">
        <v>38</v>
      </c>
      <c r="G16" s="2565">
        <v>84</v>
      </c>
      <c r="H16" s="2565">
        <v>33</v>
      </c>
      <c r="I16" s="2565">
        <v>21</v>
      </c>
      <c r="J16" s="2565">
        <v>54</v>
      </c>
      <c r="K16" s="2563">
        <f t="shared" si="0"/>
        <v>83</v>
      </c>
      <c r="L16" s="2563">
        <f t="shared" si="1"/>
        <v>63</v>
      </c>
      <c r="M16" s="2563">
        <f t="shared" si="2"/>
        <v>146</v>
      </c>
      <c r="N16" s="228" t="s">
        <v>434</v>
      </c>
    </row>
    <row r="17" spans="1:14" ht="21.95" customHeight="1" x14ac:dyDescent="0.2">
      <c r="A17" s="195" t="s">
        <v>37</v>
      </c>
      <c r="B17" s="2565">
        <v>6</v>
      </c>
      <c r="C17" s="2565">
        <v>11</v>
      </c>
      <c r="D17" s="2565">
        <v>17</v>
      </c>
      <c r="E17" s="2565">
        <v>121</v>
      </c>
      <c r="F17" s="2565">
        <v>193</v>
      </c>
      <c r="G17" s="2565">
        <v>314</v>
      </c>
      <c r="H17" s="2565">
        <v>54</v>
      </c>
      <c r="I17" s="2565">
        <v>100</v>
      </c>
      <c r="J17" s="2565">
        <v>154</v>
      </c>
      <c r="K17" s="2563">
        <f t="shared" si="0"/>
        <v>181</v>
      </c>
      <c r="L17" s="2563">
        <f t="shared" si="1"/>
        <v>304</v>
      </c>
      <c r="M17" s="2563">
        <f t="shared" si="2"/>
        <v>485</v>
      </c>
      <c r="N17" s="228" t="s">
        <v>125</v>
      </c>
    </row>
    <row r="18" spans="1:14" ht="21.95" customHeight="1" x14ac:dyDescent="0.2">
      <c r="A18" s="195" t="s">
        <v>435</v>
      </c>
      <c r="B18" s="2565">
        <v>0</v>
      </c>
      <c r="C18" s="2565">
        <v>3</v>
      </c>
      <c r="D18" s="2565">
        <v>3</v>
      </c>
      <c r="E18" s="2565">
        <v>0</v>
      </c>
      <c r="F18" s="2565">
        <v>56</v>
      </c>
      <c r="G18" s="2565">
        <v>56</v>
      </c>
      <c r="H18" s="2565">
        <v>0</v>
      </c>
      <c r="I18" s="2565">
        <v>16</v>
      </c>
      <c r="J18" s="2565">
        <v>16</v>
      </c>
      <c r="K18" s="2563">
        <f t="shared" si="0"/>
        <v>0</v>
      </c>
      <c r="L18" s="2563">
        <f t="shared" si="1"/>
        <v>75</v>
      </c>
      <c r="M18" s="2563">
        <f t="shared" si="2"/>
        <v>75</v>
      </c>
      <c r="N18" s="228" t="s">
        <v>436</v>
      </c>
    </row>
    <row r="19" spans="1:14" ht="21.95" customHeight="1" x14ac:dyDescent="0.2">
      <c r="A19" s="195" t="s">
        <v>38</v>
      </c>
      <c r="B19" s="2565">
        <v>61</v>
      </c>
      <c r="C19" s="2565">
        <v>65</v>
      </c>
      <c r="D19" s="2565">
        <v>126</v>
      </c>
      <c r="E19" s="2565">
        <v>66</v>
      </c>
      <c r="F19" s="2565">
        <v>48</v>
      </c>
      <c r="G19" s="2565">
        <v>114</v>
      </c>
      <c r="H19" s="2565">
        <v>31</v>
      </c>
      <c r="I19" s="2565">
        <v>15</v>
      </c>
      <c r="J19" s="2565">
        <v>46</v>
      </c>
      <c r="K19" s="2563">
        <f t="shared" si="0"/>
        <v>158</v>
      </c>
      <c r="L19" s="2563">
        <f t="shared" si="1"/>
        <v>128</v>
      </c>
      <c r="M19" s="2563">
        <f t="shared" si="2"/>
        <v>286</v>
      </c>
      <c r="N19" s="230" t="s">
        <v>437</v>
      </c>
    </row>
    <row r="20" spans="1:14" ht="26.25" customHeight="1" x14ac:dyDescent="0.2">
      <c r="A20" s="195" t="s">
        <v>2827</v>
      </c>
      <c r="B20" s="2565">
        <v>0</v>
      </c>
      <c r="C20" s="2565">
        <v>0</v>
      </c>
      <c r="D20" s="2565">
        <v>0</v>
      </c>
      <c r="E20" s="2565">
        <v>90</v>
      </c>
      <c r="F20" s="2565">
        <v>129</v>
      </c>
      <c r="G20" s="2565">
        <v>219</v>
      </c>
      <c r="H20" s="2565">
        <v>30</v>
      </c>
      <c r="I20" s="2565">
        <v>30</v>
      </c>
      <c r="J20" s="2565">
        <v>60</v>
      </c>
      <c r="K20" s="2563">
        <f t="shared" si="0"/>
        <v>120</v>
      </c>
      <c r="L20" s="2563">
        <f t="shared" si="1"/>
        <v>159</v>
      </c>
      <c r="M20" s="2563">
        <f t="shared" si="2"/>
        <v>279</v>
      </c>
      <c r="N20" s="230" t="s">
        <v>439</v>
      </c>
    </row>
    <row r="21" spans="1:14" ht="31.5" x14ac:dyDescent="0.2">
      <c r="A21" s="195" t="s">
        <v>2828</v>
      </c>
      <c r="B21" s="2565">
        <v>0</v>
      </c>
      <c r="C21" s="2565">
        <v>0</v>
      </c>
      <c r="D21" s="2565">
        <v>0</v>
      </c>
      <c r="E21" s="2565">
        <v>62</v>
      </c>
      <c r="F21" s="2565">
        <v>69</v>
      </c>
      <c r="G21" s="2565">
        <v>131</v>
      </c>
      <c r="H21" s="2565">
        <v>30</v>
      </c>
      <c r="I21" s="2565">
        <v>21</v>
      </c>
      <c r="J21" s="2565">
        <v>51</v>
      </c>
      <c r="K21" s="2563">
        <f t="shared" si="0"/>
        <v>92</v>
      </c>
      <c r="L21" s="2563">
        <f t="shared" si="1"/>
        <v>90</v>
      </c>
      <c r="M21" s="2563">
        <f t="shared" si="2"/>
        <v>182</v>
      </c>
      <c r="N21" s="228" t="s">
        <v>441</v>
      </c>
    </row>
    <row r="22" spans="1:14" ht="21.95" customHeight="1" x14ac:dyDescent="0.2">
      <c r="A22" s="212" t="s">
        <v>288</v>
      </c>
      <c r="B22" s="2570">
        <v>0</v>
      </c>
      <c r="C22" s="2570">
        <v>0</v>
      </c>
      <c r="D22" s="2570">
        <v>0</v>
      </c>
      <c r="E22" s="2570">
        <v>0</v>
      </c>
      <c r="F22" s="2570">
        <v>95</v>
      </c>
      <c r="G22" s="2570">
        <v>95</v>
      </c>
      <c r="H22" s="2570">
        <v>0</v>
      </c>
      <c r="I22" s="2570">
        <v>24</v>
      </c>
      <c r="J22" s="2570">
        <v>24</v>
      </c>
      <c r="K22" s="2563">
        <f t="shared" si="0"/>
        <v>0</v>
      </c>
      <c r="L22" s="2563">
        <f t="shared" si="1"/>
        <v>119</v>
      </c>
      <c r="M22" s="2563">
        <f t="shared" si="2"/>
        <v>119</v>
      </c>
      <c r="N22" s="231" t="s">
        <v>289</v>
      </c>
    </row>
    <row r="23" spans="1:14" ht="21.95" customHeight="1" thickBot="1" x14ac:dyDescent="0.25">
      <c r="A23" s="1992" t="s">
        <v>39</v>
      </c>
      <c r="B23" s="2568">
        <v>27</v>
      </c>
      <c r="C23" s="2568">
        <v>11</v>
      </c>
      <c r="D23" s="2568">
        <v>38</v>
      </c>
      <c r="E23" s="2568">
        <v>96</v>
      </c>
      <c r="F23" s="2568">
        <v>87</v>
      </c>
      <c r="G23" s="2568">
        <v>183</v>
      </c>
      <c r="H23" s="2568">
        <v>55</v>
      </c>
      <c r="I23" s="2568">
        <v>52</v>
      </c>
      <c r="J23" s="2568">
        <v>107</v>
      </c>
      <c r="K23" s="2568">
        <f t="shared" si="0"/>
        <v>178</v>
      </c>
      <c r="L23" s="2568">
        <f t="shared" si="1"/>
        <v>150</v>
      </c>
      <c r="M23" s="2568">
        <f t="shared" si="2"/>
        <v>328</v>
      </c>
      <c r="N23" s="2461" t="s">
        <v>442</v>
      </c>
    </row>
    <row r="24" spans="1:14" ht="21.95" customHeight="1" x14ac:dyDescent="0.2">
      <c r="A24" s="192"/>
      <c r="B24" s="2421"/>
      <c r="C24" s="2421"/>
      <c r="D24" s="2421"/>
      <c r="E24" s="2421"/>
      <c r="F24" s="2421"/>
      <c r="G24" s="2421"/>
      <c r="H24" s="2421"/>
      <c r="I24" s="2421"/>
      <c r="J24" s="2421"/>
      <c r="K24" s="2421"/>
      <c r="L24" s="2421"/>
      <c r="M24" s="2421"/>
      <c r="N24" s="2417"/>
    </row>
    <row r="25" spans="1:14" ht="24" customHeight="1" thickBot="1" x14ac:dyDescent="0.25">
      <c r="A25" s="14" t="s">
        <v>443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2790" t="s">
        <v>444</v>
      </c>
      <c r="N25" s="2790"/>
    </row>
    <row r="26" spans="1:14" ht="24" customHeight="1" thickTop="1" x14ac:dyDescent="0.2">
      <c r="A26" s="2794" t="s">
        <v>32</v>
      </c>
      <c r="B26" s="2797" t="s">
        <v>33</v>
      </c>
      <c r="C26" s="2797"/>
      <c r="D26" s="2797"/>
      <c r="E26" s="2797" t="s">
        <v>1</v>
      </c>
      <c r="F26" s="2797"/>
      <c r="G26" s="2797"/>
      <c r="H26" s="2797" t="s">
        <v>2</v>
      </c>
      <c r="I26" s="2797"/>
      <c r="J26" s="2797"/>
      <c r="K26" s="2797" t="s">
        <v>31</v>
      </c>
      <c r="L26" s="2797"/>
      <c r="M26" s="2797"/>
      <c r="N26" s="2803" t="s">
        <v>98</v>
      </c>
    </row>
    <row r="27" spans="1:14" ht="24" customHeight="1" x14ac:dyDescent="0.2">
      <c r="A27" s="2795"/>
      <c r="B27" s="2798" t="s">
        <v>94</v>
      </c>
      <c r="C27" s="2798"/>
      <c r="D27" s="2798"/>
      <c r="E27" s="2798" t="s">
        <v>95</v>
      </c>
      <c r="F27" s="2798"/>
      <c r="G27" s="2798"/>
      <c r="H27" s="2798" t="s">
        <v>96</v>
      </c>
      <c r="I27" s="2798"/>
      <c r="J27" s="2798"/>
      <c r="K27" s="2798" t="s">
        <v>116</v>
      </c>
      <c r="L27" s="2798"/>
      <c r="M27" s="2798"/>
      <c r="N27" s="2804"/>
    </row>
    <row r="28" spans="1:14" ht="24" customHeight="1" x14ac:dyDescent="0.2">
      <c r="A28" s="2795"/>
      <c r="B28" s="2559" t="s">
        <v>204</v>
      </c>
      <c r="C28" s="2559" t="s">
        <v>2833</v>
      </c>
      <c r="D28" s="2559" t="s">
        <v>26</v>
      </c>
      <c r="E28" s="2559" t="s">
        <v>204</v>
      </c>
      <c r="F28" s="2559" t="s">
        <v>2833</v>
      </c>
      <c r="G28" s="2559" t="s">
        <v>26</v>
      </c>
      <c r="H28" s="2559" t="s">
        <v>204</v>
      </c>
      <c r="I28" s="2559" t="s">
        <v>2833</v>
      </c>
      <c r="J28" s="2559" t="s">
        <v>26</v>
      </c>
      <c r="K28" s="2559" t="s">
        <v>204</v>
      </c>
      <c r="L28" s="2559" t="s">
        <v>2833</v>
      </c>
      <c r="M28" s="2559" t="s">
        <v>26</v>
      </c>
      <c r="N28" s="2804"/>
    </row>
    <row r="29" spans="1:14" ht="24" customHeight="1" thickBot="1" x14ac:dyDescent="0.25">
      <c r="A29" s="2802"/>
      <c r="B29" s="1392" t="s">
        <v>181</v>
      </c>
      <c r="C29" s="1392" t="s">
        <v>182</v>
      </c>
      <c r="D29" s="1392" t="s">
        <v>183</v>
      </c>
      <c r="E29" s="1392" t="s">
        <v>181</v>
      </c>
      <c r="F29" s="1392" t="s">
        <v>182</v>
      </c>
      <c r="G29" s="1392" t="s">
        <v>183</v>
      </c>
      <c r="H29" s="1392" t="s">
        <v>181</v>
      </c>
      <c r="I29" s="1392" t="s">
        <v>182</v>
      </c>
      <c r="J29" s="1392" t="s">
        <v>183</v>
      </c>
      <c r="K29" s="1392" t="s">
        <v>181</v>
      </c>
      <c r="L29" s="1392" t="s">
        <v>182</v>
      </c>
      <c r="M29" s="1392" t="s">
        <v>183</v>
      </c>
      <c r="N29" s="2805"/>
    </row>
    <row r="30" spans="1:14" ht="21.95" customHeight="1" x14ac:dyDescent="0.2">
      <c r="A30" s="195" t="s">
        <v>445</v>
      </c>
      <c r="B30" s="2572">
        <v>0</v>
      </c>
      <c r="C30" s="2572">
        <v>0</v>
      </c>
      <c r="D30" s="2572">
        <v>0</v>
      </c>
      <c r="E30" s="2572">
        <v>19</v>
      </c>
      <c r="F30" s="2572">
        <v>32</v>
      </c>
      <c r="G30" s="2572">
        <v>51</v>
      </c>
      <c r="H30" s="2572">
        <v>0</v>
      </c>
      <c r="I30" s="2572">
        <v>0</v>
      </c>
      <c r="J30" s="2572">
        <v>0</v>
      </c>
      <c r="K30" s="2572">
        <f>SUM(B30,E30,H30)</f>
        <v>19</v>
      </c>
      <c r="L30" s="2572">
        <f>SUM(C30,F30,I30)</f>
        <v>32</v>
      </c>
      <c r="M30" s="2572">
        <f>SUM(K30:L30)</f>
        <v>51</v>
      </c>
      <c r="N30" s="233" t="s">
        <v>446</v>
      </c>
    </row>
    <row r="31" spans="1:14" ht="21.95" customHeight="1" x14ac:dyDescent="0.2">
      <c r="A31" s="212" t="s">
        <v>447</v>
      </c>
      <c r="B31" s="2570">
        <v>19</v>
      </c>
      <c r="C31" s="2570">
        <v>2</v>
      </c>
      <c r="D31" s="2570">
        <v>21</v>
      </c>
      <c r="E31" s="2570">
        <v>23</v>
      </c>
      <c r="F31" s="2570">
        <v>21</v>
      </c>
      <c r="G31" s="2570">
        <v>44</v>
      </c>
      <c r="H31" s="2570">
        <v>20</v>
      </c>
      <c r="I31" s="2570">
        <v>14</v>
      </c>
      <c r="J31" s="2570">
        <v>34</v>
      </c>
      <c r="K31" s="2570">
        <f t="shared" ref="K31:K43" si="3">SUM(B31,E31,H31)</f>
        <v>62</v>
      </c>
      <c r="L31" s="2570">
        <f t="shared" ref="L31:L43" si="4">SUM(C31,F31,I31)</f>
        <v>37</v>
      </c>
      <c r="M31" s="2570">
        <f t="shared" ref="M31:M43" si="5">SUM(K31:L31)</f>
        <v>99</v>
      </c>
      <c r="N31" s="231" t="s">
        <v>448</v>
      </c>
    </row>
    <row r="32" spans="1:14" ht="22.5" customHeight="1" x14ac:dyDescent="0.2">
      <c r="A32" s="234" t="s">
        <v>40</v>
      </c>
      <c r="B32" s="2577">
        <v>2</v>
      </c>
      <c r="C32" s="2577">
        <v>2</v>
      </c>
      <c r="D32" s="2577">
        <v>4</v>
      </c>
      <c r="E32" s="2577">
        <v>26</v>
      </c>
      <c r="F32" s="2577">
        <v>27</v>
      </c>
      <c r="G32" s="2577">
        <v>53</v>
      </c>
      <c r="H32" s="2577">
        <v>13</v>
      </c>
      <c r="I32" s="2577">
        <v>9</v>
      </c>
      <c r="J32" s="2577">
        <v>22</v>
      </c>
      <c r="K32" s="2577">
        <f t="shared" si="3"/>
        <v>41</v>
      </c>
      <c r="L32" s="2577">
        <f t="shared" si="4"/>
        <v>38</v>
      </c>
      <c r="M32" s="2577">
        <f t="shared" si="5"/>
        <v>79</v>
      </c>
      <c r="N32" s="235" t="s">
        <v>124</v>
      </c>
    </row>
    <row r="33" spans="1:14" ht="24" customHeight="1" x14ac:dyDescent="0.2">
      <c r="A33" s="214" t="s">
        <v>449</v>
      </c>
      <c r="B33" s="2563">
        <v>0</v>
      </c>
      <c r="C33" s="2563">
        <v>0</v>
      </c>
      <c r="D33" s="2563">
        <v>0</v>
      </c>
      <c r="E33" s="2563">
        <v>31</v>
      </c>
      <c r="F33" s="2563">
        <v>37</v>
      </c>
      <c r="G33" s="2563">
        <v>68</v>
      </c>
      <c r="H33" s="2563">
        <v>28</v>
      </c>
      <c r="I33" s="2563">
        <v>20</v>
      </c>
      <c r="J33" s="2563">
        <v>48</v>
      </c>
      <c r="K33" s="2563">
        <f t="shared" si="3"/>
        <v>59</v>
      </c>
      <c r="L33" s="2563">
        <f t="shared" si="4"/>
        <v>57</v>
      </c>
      <c r="M33" s="2563">
        <f t="shared" si="5"/>
        <v>116</v>
      </c>
      <c r="N33" s="236" t="s">
        <v>450</v>
      </c>
    </row>
    <row r="34" spans="1:14" ht="33" customHeight="1" x14ac:dyDescent="0.2">
      <c r="A34" s="195" t="s">
        <v>201</v>
      </c>
      <c r="B34" s="2565">
        <v>0</v>
      </c>
      <c r="C34" s="2565">
        <v>0</v>
      </c>
      <c r="D34" s="2565">
        <v>0</v>
      </c>
      <c r="E34" s="2565">
        <v>33</v>
      </c>
      <c r="F34" s="2565">
        <v>7</v>
      </c>
      <c r="G34" s="2565">
        <v>40</v>
      </c>
      <c r="H34" s="2565">
        <v>20</v>
      </c>
      <c r="I34" s="2565">
        <v>1</v>
      </c>
      <c r="J34" s="2565">
        <v>21</v>
      </c>
      <c r="K34" s="2565">
        <f t="shared" si="3"/>
        <v>53</v>
      </c>
      <c r="L34" s="2565">
        <f t="shared" si="4"/>
        <v>8</v>
      </c>
      <c r="M34" s="2565">
        <f t="shared" si="5"/>
        <v>61</v>
      </c>
      <c r="N34" s="2471" t="s">
        <v>2645</v>
      </c>
    </row>
    <row r="35" spans="1:14" ht="33" customHeight="1" x14ac:dyDescent="0.2">
      <c r="A35" s="195" t="s">
        <v>835</v>
      </c>
      <c r="B35" s="2565">
        <v>0</v>
      </c>
      <c r="C35" s="2565">
        <v>0</v>
      </c>
      <c r="D35" s="2565">
        <v>0</v>
      </c>
      <c r="E35" s="2565">
        <v>0</v>
      </c>
      <c r="F35" s="2565">
        <v>29</v>
      </c>
      <c r="G35" s="2565">
        <v>29</v>
      </c>
      <c r="H35" s="2565">
        <v>0</v>
      </c>
      <c r="I35" s="2565">
        <v>20</v>
      </c>
      <c r="J35" s="2565">
        <v>20</v>
      </c>
      <c r="K35" s="2565">
        <f t="shared" si="3"/>
        <v>0</v>
      </c>
      <c r="L35" s="2565">
        <f t="shared" si="4"/>
        <v>49</v>
      </c>
      <c r="M35" s="2565">
        <f t="shared" si="5"/>
        <v>49</v>
      </c>
      <c r="N35" s="2471" t="s">
        <v>2673</v>
      </c>
    </row>
    <row r="36" spans="1:14" ht="27" customHeight="1" x14ac:dyDescent="0.2">
      <c r="A36" s="195" t="s">
        <v>451</v>
      </c>
      <c r="B36" s="2565">
        <v>0</v>
      </c>
      <c r="C36" s="2565">
        <v>0</v>
      </c>
      <c r="D36" s="2565">
        <v>0</v>
      </c>
      <c r="E36" s="2565">
        <v>69</v>
      </c>
      <c r="F36" s="2565">
        <v>34</v>
      </c>
      <c r="G36" s="2565">
        <v>103</v>
      </c>
      <c r="H36" s="2565">
        <v>25</v>
      </c>
      <c r="I36" s="2565">
        <v>17</v>
      </c>
      <c r="J36" s="2565">
        <v>42</v>
      </c>
      <c r="K36" s="2565">
        <f t="shared" si="3"/>
        <v>94</v>
      </c>
      <c r="L36" s="2565">
        <f t="shared" si="4"/>
        <v>51</v>
      </c>
      <c r="M36" s="2565">
        <f t="shared" si="5"/>
        <v>145</v>
      </c>
      <c r="N36" s="228" t="s">
        <v>452</v>
      </c>
    </row>
    <row r="37" spans="1:14" ht="27.75" customHeight="1" x14ac:dyDescent="0.2">
      <c r="A37" s="195" t="s">
        <v>41</v>
      </c>
      <c r="B37" s="2565">
        <v>0</v>
      </c>
      <c r="C37" s="2565">
        <v>0</v>
      </c>
      <c r="D37" s="2565">
        <v>0</v>
      </c>
      <c r="E37" s="2565">
        <v>34</v>
      </c>
      <c r="F37" s="2565">
        <v>14</v>
      </c>
      <c r="G37" s="2565">
        <v>48</v>
      </c>
      <c r="H37" s="2565">
        <v>24</v>
      </c>
      <c r="I37" s="2565">
        <v>18</v>
      </c>
      <c r="J37" s="2565">
        <v>42</v>
      </c>
      <c r="K37" s="2565">
        <f t="shared" si="3"/>
        <v>58</v>
      </c>
      <c r="L37" s="2565">
        <f t="shared" si="4"/>
        <v>32</v>
      </c>
      <c r="M37" s="2565">
        <f t="shared" si="5"/>
        <v>90</v>
      </c>
      <c r="N37" s="228" t="s">
        <v>453</v>
      </c>
    </row>
    <row r="38" spans="1:14" ht="27" customHeight="1" x14ac:dyDescent="0.2">
      <c r="A38" s="195" t="s">
        <v>454</v>
      </c>
      <c r="B38" s="2565">
        <f>SUM(B8:B23,B30:B37)</f>
        <v>181</v>
      </c>
      <c r="C38" s="2565">
        <f t="shared" ref="C38:M38" si="6">SUM(C8:C23,C30:C37)</f>
        <v>185</v>
      </c>
      <c r="D38" s="2565">
        <f t="shared" si="6"/>
        <v>366</v>
      </c>
      <c r="E38" s="2565">
        <f t="shared" si="6"/>
        <v>1006</v>
      </c>
      <c r="F38" s="2565">
        <f t="shared" si="6"/>
        <v>1265</v>
      </c>
      <c r="G38" s="2565">
        <f t="shared" si="6"/>
        <v>2271</v>
      </c>
      <c r="H38" s="2565">
        <f t="shared" si="6"/>
        <v>533</v>
      </c>
      <c r="I38" s="2565">
        <f t="shared" si="6"/>
        <v>487</v>
      </c>
      <c r="J38" s="2565">
        <f t="shared" si="6"/>
        <v>1020</v>
      </c>
      <c r="K38" s="2565">
        <f t="shared" si="6"/>
        <v>1720</v>
      </c>
      <c r="L38" s="2565">
        <f t="shared" si="6"/>
        <v>1937</v>
      </c>
      <c r="M38" s="2565">
        <f t="shared" si="6"/>
        <v>3657</v>
      </c>
      <c r="N38" s="228" t="s">
        <v>455</v>
      </c>
    </row>
    <row r="39" spans="1:14" ht="42" customHeight="1" x14ac:dyDescent="0.2">
      <c r="A39" s="197" t="s">
        <v>456</v>
      </c>
      <c r="B39" s="2565">
        <v>6</v>
      </c>
      <c r="C39" s="2565">
        <v>4</v>
      </c>
      <c r="D39" s="2565">
        <v>10</v>
      </c>
      <c r="E39" s="2565">
        <v>9</v>
      </c>
      <c r="F39" s="2565">
        <v>18</v>
      </c>
      <c r="G39" s="2565">
        <v>27</v>
      </c>
      <c r="H39" s="2565">
        <v>0</v>
      </c>
      <c r="I39" s="2565">
        <v>0</v>
      </c>
      <c r="J39" s="2565">
        <v>0</v>
      </c>
      <c r="K39" s="2565">
        <f t="shared" si="3"/>
        <v>15</v>
      </c>
      <c r="L39" s="2565">
        <f t="shared" si="4"/>
        <v>22</v>
      </c>
      <c r="M39" s="2565">
        <f t="shared" si="5"/>
        <v>37</v>
      </c>
      <c r="N39" s="228" t="s">
        <v>457</v>
      </c>
    </row>
    <row r="40" spans="1:14" ht="31.5" x14ac:dyDescent="0.2">
      <c r="A40" s="237" t="s">
        <v>458</v>
      </c>
      <c r="B40" s="2565">
        <v>5</v>
      </c>
      <c r="C40" s="2565">
        <v>3</v>
      </c>
      <c r="D40" s="2565">
        <v>8</v>
      </c>
      <c r="E40" s="2565">
        <v>3</v>
      </c>
      <c r="F40" s="2565">
        <v>13</v>
      </c>
      <c r="G40" s="2565">
        <v>16</v>
      </c>
      <c r="H40" s="2565">
        <v>5</v>
      </c>
      <c r="I40" s="2565">
        <v>6</v>
      </c>
      <c r="J40" s="2565">
        <v>11</v>
      </c>
      <c r="K40" s="2565">
        <f t="shared" si="3"/>
        <v>13</v>
      </c>
      <c r="L40" s="2565">
        <f t="shared" si="4"/>
        <v>22</v>
      </c>
      <c r="M40" s="2565">
        <f t="shared" si="5"/>
        <v>35</v>
      </c>
      <c r="N40" s="228" t="s">
        <v>459</v>
      </c>
    </row>
    <row r="41" spans="1:14" ht="31.5" customHeight="1" x14ac:dyDescent="0.2">
      <c r="A41" s="237" t="s">
        <v>460</v>
      </c>
      <c r="B41" s="2565">
        <v>12</v>
      </c>
      <c r="C41" s="2565">
        <v>32</v>
      </c>
      <c r="D41" s="2565">
        <v>44</v>
      </c>
      <c r="E41" s="2565">
        <v>12</v>
      </c>
      <c r="F41" s="2565">
        <v>27</v>
      </c>
      <c r="G41" s="2565">
        <v>39</v>
      </c>
      <c r="H41" s="2565">
        <v>11</v>
      </c>
      <c r="I41" s="2565">
        <v>18</v>
      </c>
      <c r="J41" s="2565">
        <v>29</v>
      </c>
      <c r="K41" s="2565">
        <f t="shared" si="3"/>
        <v>35</v>
      </c>
      <c r="L41" s="2565">
        <f t="shared" si="4"/>
        <v>77</v>
      </c>
      <c r="M41" s="2565">
        <f t="shared" si="5"/>
        <v>112</v>
      </c>
      <c r="N41" s="228" t="s">
        <v>461</v>
      </c>
    </row>
    <row r="42" spans="1:14" ht="33.75" customHeight="1" x14ac:dyDescent="0.2">
      <c r="A42" s="237" t="s">
        <v>462</v>
      </c>
      <c r="B42" s="2565">
        <v>0</v>
      </c>
      <c r="C42" s="2565">
        <v>0</v>
      </c>
      <c r="D42" s="2565">
        <v>0</v>
      </c>
      <c r="E42" s="2565">
        <v>18</v>
      </c>
      <c r="F42" s="2565">
        <v>27</v>
      </c>
      <c r="G42" s="2565">
        <v>45</v>
      </c>
      <c r="H42" s="2565">
        <v>29</v>
      </c>
      <c r="I42" s="2565">
        <v>7</v>
      </c>
      <c r="J42" s="2565">
        <v>36</v>
      </c>
      <c r="K42" s="2565">
        <f t="shared" si="3"/>
        <v>47</v>
      </c>
      <c r="L42" s="2565">
        <f t="shared" si="4"/>
        <v>34</v>
      </c>
      <c r="M42" s="2565">
        <f t="shared" si="5"/>
        <v>81</v>
      </c>
      <c r="N42" s="228" t="s">
        <v>463</v>
      </c>
    </row>
    <row r="43" spans="1:14" ht="25.5" customHeight="1" thickBot="1" x14ac:dyDescent="0.25">
      <c r="A43" s="192" t="s">
        <v>464</v>
      </c>
      <c r="B43" s="193">
        <f>SUM(B39:B42)</f>
        <v>23</v>
      </c>
      <c r="C43" s="2698">
        <f t="shared" ref="C43:J43" si="7">SUM(C39:C42)</f>
        <v>39</v>
      </c>
      <c r="D43" s="2698">
        <f t="shared" si="7"/>
        <v>62</v>
      </c>
      <c r="E43" s="2698">
        <f t="shared" si="7"/>
        <v>42</v>
      </c>
      <c r="F43" s="2698">
        <f t="shared" si="7"/>
        <v>85</v>
      </c>
      <c r="G43" s="2698">
        <f t="shared" si="7"/>
        <v>127</v>
      </c>
      <c r="H43" s="2698">
        <f t="shared" si="7"/>
        <v>45</v>
      </c>
      <c r="I43" s="2698">
        <f t="shared" si="7"/>
        <v>31</v>
      </c>
      <c r="J43" s="2698">
        <f t="shared" si="7"/>
        <v>76</v>
      </c>
      <c r="K43" s="2698">
        <f t="shared" si="3"/>
        <v>110</v>
      </c>
      <c r="L43" s="2698">
        <f t="shared" si="4"/>
        <v>155</v>
      </c>
      <c r="M43" s="2698">
        <f t="shared" si="5"/>
        <v>265</v>
      </c>
      <c r="N43" s="238" t="s">
        <v>465</v>
      </c>
    </row>
    <row r="44" spans="1:14" ht="21.95" customHeight="1" thickBot="1" x14ac:dyDescent="0.25">
      <c r="A44" s="523" t="s">
        <v>42</v>
      </c>
      <c r="B44" s="2575">
        <f>SUM(B43,B38)</f>
        <v>204</v>
      </c>
      <c r="C44" s="2575">
        <f t="shared" ref="C44:J44" si="8">SUM(C43,C38)</f>
        <v>224</v>
      </c>
      <c r="D44" s="2575">
        <f t="shared" si="8"/>
        <v>428</v>
      </c>
      <c r="E44" s="2575">
        <f t="shared" si="8"/>
        <v>1048</v>
      </c>
      <c r="F44" s="2575">
        <v>1352</v>
      </c>
      <c r="G44" s="2575">
        <v>2400</v>
      </c>
      <c r="H44" s="2575">
        <f t="shared" si="8"/>
        <v>578</v>
      </c>
      <c r="I44" s="2575">
        <f t="shared" si="8"/>
        <v>518</v>
      </c>
      <c r="J44" s="2575">
        <f t="shared" si="8"/>
        <v>1096</v>
      </c>
      <c r="K44" s="2575">
        <f t="shared" ref="K44" si="9">SUM(K38,K43)</f>
        <v>1830</v>
      </c>
      <c r="L44" s="2575">
        <v>2094</v>
      </c>
      <c r="M44" s="2575">
        <v>3924</v>
      </c>
      <c r="N44" s="225" t="s">
        <v>466</v>
      </c>
    </row>
    <row r="45" spans="1:14" ht="13.5" thickTop="1" x14ac:dyDescent="0.2">
      <c r="A45" s="239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</row>
    <row r="46" spans="1:14" x14ac:dyDescent="0.2">
      <c r="A46" s="239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</row>
    <row r="47" spans="1:14" x14ac:dyDescent="0.2">
      <c r="A47" s="239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</row>
    <row r="48" spans="1:14" ht="29.25" customHeight="1" x14ac:dyDescent="0.2">
      <c r="A48" s="2799" t="s">
        <v>2270</v>
      </c>
      <c r="B48" s="2799"/>
      <c r="C48" s="2799"/>
      <c r="D48" s="2799"/>
      <c r="E48" s="2799"/>
      <c r="F48" s="2799"/>
      <c r="G48" s="2799"/>
      <c r="H48" s="2799"/>
      <c r="I48" s="2799"/>
      <c r="J48" s="2799"/>
      <c r="K48" s="2799"/>
      <c r="L48" s="2799"/>
      <c r="M48" s="2799"/>
      <c r="N48" s="2799"/>
    </row>
    <row r="49" spans="1:14" ht="40.5" customHeight="1" x14ac:dyDescent="0.2">
      <c r="A49" s="2815" t="s">
        <v>2272</v>
      </c>
      <c r="B49" s="2815"/>
      <c r="C49" s="2815"/>
      <c r="D49" s="2815"/>
      <c r="E49" s="2815"/>
      <c r="F49" s="2815"/>
      <c r="G49" s="2815"/>
      <c r="H49" s="2815"/>
      <c r="I49" s="2815"/>
      <c r="J49" s="2815"/>
      <c r="K49" s="2815"/>
      <c r="L49" s="2815"/>
      <c r="M49" s="2815"/>
      <c r="N49" s="2815"/>
    </row>
    <row r="50" spans="1:14" ht="27.75" customHeight="1" thickBot="1" x14ac:dyDescent="0.25">
      <c r="A50" s="1842" t="s">
        <v>2271</v>
      </c>
      <c r="B50" s="1842"/>
      <c r="C50" s="1842"/>
      <c r="D50" s="1842"/>
      <c r="E50" s="1842"/>
      <c r="F50" s="1842"/>
      <c r="G50" s="1842"/>
      <c r="H50" s="1842"/>
      <c r="I50" s="1842"/>
      <c r="J50" s="1842"/>
      <c r="K50" s="1842"/>
      <c r="L50" s="1842"/>
      <c r="M50" s="1842"/>
      <c r="N50" s="218" t="s">
        <v>2133</v>
      </c>
    </row>
    <row r="51" spans="1:14" ht="18.75" thickTop="1" x14ac:dyDescent="0.2">
      <c r="A51" s="2794" t="s">
        <v>32</v>
      </c>
      <c r="B51" s="2797" t="s">
        <v>33</v>
      </c>
      <c r="C51" s="2797"/>
      <c r="D51" s="2797"/>
      <c r="E51" s="2797" t="s">
        <v>1</v>
      </c>
      <c r="F51" s="2797"/>
      <c r="G51" s="2797"/>
      <c r="H51" s="2797" t="s">
        <v>2</v>
      </c>
      <c r="I51" s="2797"/>
      <c r="J51" s="2797"/>
      <c r="K51" s="2797" t="s">
        <v>31</v>
      </c>
      <c r="L51" s="2797"/>
      <c r="M51" s="2797"/>
      <c r="N51" s="2803" t="s">
        <v>98</v>
      </c>
    </row>
    <row r="52" spans="1:14" ht="18" customHeight="1" x14ac:dyDescent="0.2">
      <c r="A52" s="2795"/>
      <c r="B52" s="2798" t="s">
        <v>94</v>
      </c>
      <c r="C52" s="2798"/>
      <c r="D52" s="2798"/>
      <c r="E52" s="2798" t="s">
        <v>95</v>
      </c>
      <c r="F52" s="2798"/>
      <c r="G52" s="2798"/>
      <c r="H52" s="2798" t="s">
        <v>96</v>
      </c>
      <c r="I52" s="2798"/>
      <c r="J52" s="2798"/>
      <c r="K52" s="2798" t="s">
        <v>116</v>
      </c>
      <c r="L52" s="2798"/>
      <c r="M52" s="2798"/>
      <c r="N52" s="2804"/>
    </row>
    <row r="53" spans="1:14" ht="15" x14ac:dyDescent="0.2">
      <c r="A53" s="2795"/>
      <c r="B53" s="2559" t="s">
        <v>204</v>
      </c>
      <c r="C53" s="2559" t="s">
        <v>2833</v>
      </c>
      <c r="D53" s="2559" t="s">
        <v>26</v>
      </c>
      <c r="E53" s="2559" t="s">
        <v>204</v>
      </c>
      <c r="F53" s="2559" t="s">
        <v>2833</v>
      </c>
      <c r="G53" s="2559" t="s">
        <v>26</v>
      </c>
      <c r="H53" s="2559" t="s">
        <v>204</v>
      </c>
      <c r="I53" s="2559" t="s">
        <v>2833</v>
      </c>
      <c r="J53" s="2559" t="s">
        <v>26</v>
      </c>
      <c r="K53" s="2559" t="s">
        <v>204</v>
      </c>
      <c r="L53" s="2559" t="s">
        <v>2833</v>
      </c>
      <c r="M53" s="2559" t="s">
        <v>26</v>
      </c>
      <c r="N53" s="2804"/>
    </row>
    <row r="54" spans="1:14" ht="16.5" customHeight="1" thickBot="1" x14ac:dyDescent="0.25">
      <c r="A54" s="2802"/>
      <c r="B54" s="191" t="s">
        <v>181</v>
      </c>
      <c r="C54" s="191" t="s">
        <v>182</v>
      </c>
      <c r="D54" s="191" t="s">
        <v>183</v>
      </c>
      <c r="E54" s="191" t="s">
        <v>181</v>
      </c>
      <c r="F54" s="191" t="s">
        <v>182</v>
      </c>
      <c r="G54" s="191" t="s">
        <v>183</v>
      </c>
      <c r="H54" s="191" t="s">
        <v>181</v>
      </c>
      <c r="I54" s="191" t="s">
        <v>182</v>
      </c>
      <c r="J54" s="191" t="s">
        <v>183</v>
      </c>
      <c r="K54" s="191" t="s">
        <v>181</v>
      </c>
      <c r="L54" s="191" t="s">
        <v>182</v>
      </c>
      <c r="M54" s="191" t="s">
        <v>183</v>
      </c>
      <c r="N54" s="2805"/>
    </row>
    <row r="55" spans="1:14" ht="26.25" customHeight="1" x14ac:dyDescent="0.2">
      <c r="A55" s="1841" t="s">
        <v>37</v>
      </c>
      <c r="B55" s="2565">
        <v>0</v>
      </c>
      <c r="C55" s="2565">
        <v>0</v>
      </c>
      <c r="D55" s="2565">
        <v>0</v>
      </c>
      <c r="E55" s="2565">
        <v>0</v>
      </c>
      <c r="F55" s="2565">
        <v>1</v>
      </c>
      <c r="G55" s="2565">
        <f>SUM(E55:F55)</f>
        <v>1</v>
      </c>
      <c r="H55" s="2565">
        <v>0</v>
      </c>
      <c r="I55" s="2565">
        <v>0</v>
      </c>
      <c r="J55" s="2565">
        <v>0</v>
      </c>
      <c r="K55" s="2563">
        <f>SUM(B55,E55,H55)</f>
        <v>0</v>
      </c>
      <c r="L55" s="2563">
        <f t="shared" ref="L55:M55" si="10">SUM(C55,F55,I55)</f>
        <v>1</v>
      </c>
      <c r="M55" s="2563">
        <f t="shared" si="10"/>
        <v>1</v>
      </c>
      <c r="N55" s="1400" t="s">
        <v>125</v>
      </c>
    </row>
    <row r="56" spans="1:14" ht="33.75" customHeight="1" thickBot="1" x14ac:dyDescent="0.25">
      <c r="A56" s="212" t="s">
        <v>41</v>
      </c>
      <c r="B56" s="2570">
        <v>0</v>
      </c>
      <c r="C56" s="2570">
        <v>0</v>
      </c>
      <c r="D56" s="2570">
        <v>0</v>
      </c>
      <c r="E56" s="2570">
        <v>0</v>
      </c>
      <c r="F56" s="2570">
        <v>1</v>
      </c>
      <c r="G56" s="2570">
        <f>SUM(E56:F56)</f>
        <v>1</v>
      </c>
      <c r="H56" s="2570">
        <v>0</v>
      </c>
      <c r="I56" s="2570">
        <v>0</v>
      </c>
      <c r="J56" s="2570">
        <v>0</v>
      </c>
      <c r="K56" s="193">
        <f>SUM(B56,E56,H56)</f>
        <v>0</v>
      </c>
      <c r="L56" s="193">
        <f t="shared" ref="L56" si="11">SUM(C56,F56,I56)</f>
        <v>1</v>
      </c>
      <c r="M56" s="193">
        <f t="shared" ref="M56" si="12">SUM(D56,G56,J56)</f>
        <v>1</v>
      </c>
      <c r="N56" s="231" t="s">
        <v>453</v>
      </c>
    </row>
    <row r="57" spans="1:14" ht="34.5" customHeight="1" thickBot="1" x14ac:dyDescent="0.25">
      <c r="A57" s="523" t="s">
        <v>92</v>
      </c>
      <c r="B57" s="2575">
        <f>SUM(B55:B56)</f>
        <v>0</v>
      </c>
      <c r="C57" s="2575">
        <f t="shared" ref="C57:M57" si="13">SUM(C55:C56)</f>
        <v>0</v>
      </c>
      <c r="D57" s="2575">
        <f t="shared" si="13"/>
        <v>0</v>
      </c>
      <c r="E57" s="2575">
        <f t="shared" si="13"/>
        <v>0</v>
      </c>
      <c r="F57" s="2575">
        <f t="shared" si="13"/>
        <v>2</v>
      </c>
      <c r="G57" s="2575">
        <f t="shared" si="13"/>
        <v>2</v>
      </c>
      <c r="H57" s="2575">
        <f t="shared" si="13"/>
        <v>0</v>
      </c>
      <c r="I57" s="2575">
        <f t="shared" si="13"/>
        <v>0</v>
      </c>
      <c r="J57" s="2575">
        <f t="shared" si="13"/>
        <v>0</v>
      </c>
      <c r="K57" s="2575">
        <f t="shared" si="13"/>
        <v>0</v>
      </c>
      <c r="L57" s="2575">
        <f t="shared" si="13"/>
        <v>2</v>
      </c>
      <c r="M57" s="2575">
        <f t="shared" si="13"/>
        <v>2</v>
      </c>
      <c r="N57" s="205" t="s">
        <v>400</v>
      </c>
    </row>
    <row r="58" spans="1:14" ht="13.5" thickTop="1" x14ac:dyDescent="0.2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</row>
    <row r="59" spans="1:14" x14ac:dyDescent="0.2">
      <c r="A59" s="239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</row>
    <row r="60" spans="1:14" x14ac:dyDescent="0.2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</row>
    <row r="61" spans="1:14" x14ac:dyDescent="0.2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</row>
    <row r="62" spans="1:14" x14ac:dyDescent="0.2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</row>
    <row r="63" spans="1:14" x14ac:dyDescent="0.2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</row>
    <row r="64" spans="1:14" x14ac:dyDescent="0.2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</row>
    <row r="65" spans="1:14" x14ac:dyDescent="0.2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</row>
    <row r="66" spans="1:14" x14ac:dyDescent="0.2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</row>
    <row r="67" spans="1:14" x14ac:dyDescent="0.2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</row>
    <row r="68" spans="1:14" x14ac:dyDescent="0.2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</row>
    <row r="69" spans="1:14" x14ac:dyDescent="0.2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</row>
    <row r="70" spans="1:14" x14ac:dyDescent="0.2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</row>
    <row r="71" spans="1:14" x14ac:dyDescent="0.2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</row>
    <row r="72" spans="1:14" x14ac:dyDescent="0.2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</row>
    <row r="73" spans="1:14" x14ac:dyDescent="0.2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</row>
    <row r="74" spans="1:14" x14ac:dyDescent="0.2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</row>
    <row r="75" spans="1:14" x14ac:dyDescent="0.2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</row>
    <row r="76" spans="1:14" x14ac:dyDescent="0.2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</row>
    <row r="77" spans="1:14" x14ac:dyDescent="0.2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</row>
    <row r="78" spans="1:14" x14ac:dyDescent="0.2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</row>
    <row r="79" spans="1:14" x14ac:dyDescent="0.2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</row>
    <row r="80" spans="1:14" x14ac:dyDescent="0.2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</row>
    <row r="81" spans="1:14" x14ac:dyDescent="0.2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</row>
    <row r="82" spans="1:14" x14ac:dyDescent="0.2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</row>
    <row r="83" spans="1:14" x14ac:dyDescent="0.2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</row>
    <row r="84" spans="1:14" x14ac:dyDescent="0.2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</row>
    <row r="85" spans="1:14" x14ac:dyDescent="0.2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</row>
    <row r="86" spans="1:14" x14ac:dyDescent="0.2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</row>
    <row r="87" spans="1:14" x14ac:dyDescent="0.2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</row>
    <row r="88" spans="1:14" x14ac:dyDescent="0.2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</row>
    <row r="89" spans="1:14" x14ac:dyDescent="0.2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</row>
    <row r="90" spans="1:14" x14ac:dyDescent="0.2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</row>
    <row r="91" spans="1:14" x14ac:dyDescent="0.2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</row>
    <row r="92" spans="1:14" x14ac:dyDescent="0.2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</row>
    <row r="93" spans="1:14" x14ac:dyDescent="0.2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</row>
    <row r="94" spans="1:14" x14ac:dyDescent="0.2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</row>
    <row r="95" spans="1:14" x14ac:dyDescent="0.2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</row>
    <row r="96" spans="1:14" x14ac:dyDescent="0.2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</row>
    <row r="97" spans="1:14" x14ac:dyDescent="0.2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</row>
    <row r="98" spans="1:14" x14ac:dyDescent="0.2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</row>
    <row r="99" spans="1:14" x14ac:dyDescent="0.2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</row>
    <row r="100" spans="1:14" x14ac:dyDescent="0.2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</row>
    <row r="101" spans="1:14" x14ac:dyDescent="0.2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</row>
    <row r="102" spans="1:14" x14ac:dyDescent="0.2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</row>
    <row r="103" spans="1:14" x14ac:dyDescent="0.2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</row>
    <row r="104" spans="1:14" x14ac:dyDescent="0.2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</row>
    <row r="105" spans="1:14" x14ac:dyDescent="0.2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</row>
    <row r="106" spans="1:14" x14ac:dyDescent="0.2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</row>
    <row r="107" spans="1:14" x14ac:dyDescent="0.2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</row>
    <row r="108" spans="1:14" x14ac:dyDescent="0.2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</row>
    <row r="109" spans="1:14" x14ac:dyDescent="0.2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</row>
    <row r="110" spans="1:14" x14ac:dyDescent="0.2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</row>
    <row r="111" spans="1:14" x14ac:dyDescent="0.2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</row>
    <row r="112" spans="1:14" x14ac:dyDescent="0.2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</row>
    <row r="113" spans="1:14" x14ac:dyDescent="0.2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</row>
    <row r="114" spans="1:14" x14ac:dyDescent="0.2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</row>
    <row r="115" spans="1:14" x14ac:dyDescent="0.2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</row>
    <row r="116" spans="1:14" x14ac:dyDescent="0.2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</row>
    <row r="117" spans="1:14" x14ac:dyDescent="0.2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</row>
    <row r="118" spans="1:14" x14ac:dyDescent="0.2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</row>
    <row r="119" spans="1:14" x14ac:dyDescent="0.2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</row>
    <row r="120" spans="1:14" x14ac:dyDescent="0.2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</row>
    <row r="121" spans="1:14" x14ac:dyDescent="0.2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</row>
    <row r="122" spans="1:14" x14ac:dyDescent="0.2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</row>
    <row r="123" spans="1:14" x14ac:dyDescent="0.2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</row>
    <row r="124" spans="1:14" x14ac:dyDescent="0.2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</row>
    <row r="125" spans="1:14" x14ac:dyDescent="0.2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</row>
    <row r="126" spans="1:14" x14ac:dyDescent="0.2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</row>
    <row r="127" spans="1:14" x14ac:dyDescent="0.2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</row>
    <row r="128" spans="1:14" x14ac:dyDescent="0.2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</row>
    <row r="129" spans="1:14" x14ac:dyDescent="0.2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</row>
    <row r="130" spans="1:14" x14ac:dyDescent="0.2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</row>
    <row r="131" spans="1:14" x14ac:dyDescent="0.2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</row>
    <row r="132" spans="1:14" x14ac:dyDescent="0.2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</row>
    <row r="133" spans="1:14" x14ac:dyDescent="0.2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</row>
    <row r="134" spans="1:14" x14ac:dyDescent="0.2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</row>
    <row r="135" spans="1:14" x14ac:dyDescent="0.2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</row>
    <row r="136" spans="1:14" x14ac:dyDescent="0.2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</row>
    <row r="137" spans="1:14" x14ac:dyDescent="0.2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</row>
    <row r="138" spans="1:14" x14ac:dyDescent="0.2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</row>
    <row r="139" spans="1:14" x14ac:dyDescent="0.2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</row>
    <row r="140" spans="1:14" x14ac:dyDescent="0.2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</row>
    <row r="141" spans="1:14" x14ac:dyDescent="0.2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</row>
    <row r="142" spans="1:14" x14ac:dyDescent="0.2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</row>
    <row r="143" spans="1:14" x14ac:dyDescent="0.2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</row>
    <row r="144" spans="1:14" x14ac:dyDescent="0.2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</row>
    <row r="145" spans="1:14" x14ac:dyDescent="0.2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</row>
    <row r="146" spans="1:14" x14ac:dyDescent="0.2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</row>
    <row r="147" spans="1:14" x14ac:dyDescent="0.2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</row>
    <row r="148" spans="1:14" x14ac:dyDescent="0.2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</row>
    <row r="149" spans="1:14" x14ac:dyDescent="0.2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</row>
    <row r="150" spans="1:14" x14ac:dyDescent="0.2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</row>
    <row r="151" spans="1:14" x14ac:dyDescent="0.2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</row>
    <row r="152" spans="1:14" x14ac:dyDescent="0.2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</row>
    <row r="153" spans="1:14" x14ac:dyDescent="0.2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</row>
    <row r="154" spans="1:14" x14ac:dyDescent="0.2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</row>
    <row r="155" spans="1:14" x14ac:dyDescent="0.2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</row>
    <row r="156" spans="1:14" x14ac:dyDescent="0.2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</row>
    <row r="157" spans="1:14" x14ac:dyDescent="0.2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</row>
    <row r="158" spans="1:14" x14ac:dyDescent="0.2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</row>
    <row r="159" spans="1:14" x14ac:dyDescent="0.2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</row>
    <row r="160" spans="1:14" x14ac:dyDescent="0.2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</row>
    <row r="161" spans="1:14" x14ac:dyDescent="0.2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</row>
    <row r="162" spans="1:14" x14ac:dyDescent="0.2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</row>
    <row r="163" spans="1:14" x14ac:dyDescent="0.2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</row>
    <row r="164" spans="1:14" x14ac:dyDescent="0.2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</row>
    <row r="165" spans="1:14" x14ac:dyDescent="0.2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</row>
    <row r="166" spans="1:14" x14ac:dyDescent="0.2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</row>
    <row r="167" spans="1:14" x14ac:dyDescent="0.2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</row>
    <row r="168" spans="1:14" x14ac:dyDescent="0.2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</row>
    <row r="169" spans="1:14" x14ac:dyDescent="0.2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</row>
    <row r="170" spans="1:14" x14ac:dyDescent="0.2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</row>
    <row r="171" spans="1:14" x14ac:dyDescent="0.2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</row>
    <row r="172" spans="1:14" x14ac:dyDescent="0.2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</row>
    <row r="173" spans="1:14" x14ac:dyDescent="0.2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</row>
    <row r="174" spans="1:14" x14ac:dyDescent="0.2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</row>
    <row r="175" spans="1:14" x14ac:dyDescent="0.2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</row>
    <row r="176" spans="1:14" x14ac:dyDescent="0.2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</row>
    <row r="177" spans="1:14" x14ac:dyDescent="0.2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</row>
    <row r="178" spans="1:14" x14ac:dyDescent="0.2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</row>
    <row r="179" spans="1:14" x14ac:dyDescent="0.2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</row>
    <row r="180" spans="1:14" x14ac:dyDescent="0.2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</row>
    <row r="181" spans="1:14" x14ac:dyDescent="0.2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</row>
    <row r="182" spans="1:14" x14ac:dyDescent="0.2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</row>
    <row r="183" spans="1:14" x14ac:dyDescent="0.2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</row>
    <row r="184" spans="1:14" x14ac:dyDescent="0.2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</row>
    <row r="185" spans="1:14" x14ac:dyDescent="0.2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</row>
    <row r="186" spans="1:14" x14ac:dyDescent="0.2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</row>
    <row r="187" spans="1:14" x14ac:dyDescent="0.2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</row>
    <row r="188" spans="1:14" x14ac:dyDescent="0.2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</row>
    <row r="189" spans="1:14" x14ac:dyDescent="0.2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</row>
    <row r="190" spans="1:14" x14ac:dyDescent="0.2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</row>
    <row r="191" spans="1:14" x14ac:dyDescent="0.2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</row>
    <row r="192" spans="1:14" x14ac:dyDescent="0.2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</row>
    <row r="193" spans="1:14" x14ac:dyDescent="0.2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</row>
    <row r="194" spans="1:14" x14ac:dyDescent="0.2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</row>
    <row r="195" spans="1:14" x14ac:dyDescent="0.2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</row>
    <row r="196" spans="1:14" x14ac:dyDescent="0.2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</row>
    <row r="197" spans="1:14" x14ac:dyDescent="0.2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</row>
    <row r="198" spans="1:14" x14ac:dyDescent="0.2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</row>
    <row r="199" spans="1:14" x14ac:dyDescent="0.2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</row>
    <row r="200" spans="1:14" x14ac:dyDescent="0.2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</row>
    <row r="201" spans="1:14" x14ac:dyDescent="0.2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</row>
    <row r="202" spans="1:14" x14ac:dyDescent="0.2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</row>
    <row r="203" spans="1:14" x14ac:dyDescent="0.2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</row>
    <row r="204" spans="1:14" x14ac:dyDescent="0.2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</row>
    <row r="205" spans="1:14" x14ac:dyDescent="0.2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</row>
    <row r="206" spans="1:14" x14ac:dyDescent="0.2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</row>
    <row r="207" spans="1:14" x14ac:dyDescent="0.2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</row>
    <row r="208" spans="1:14" x14ac:dyDescent="0.2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</row>
    <row r="209" spans="1:14" x14ac:dyDescent="0.2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</row>
    <row r="210" spans="1:14" x14ac:dyDescent="0.2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</row>
    <row r="211" spans="1:14" x14ac:dyDescent="0.2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</row>
    <row r="212" spans="1:14" x14ac:dyDescent="0.2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</row>
    <row r="213" spans="1:14" x14ac:dyDescent="0.2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</row>
    <row r="214" spans="1:14" x14ac:dyDescent="0.2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</row>
    <row r="215" spans="1:14" x14ac:dyDescent="0.2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</row>
    <row r="216" spans="1:14" x14ac:dyDescent="0.2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</row>
    <row r="217" spans="1:14" x14ac:dyDescent="0.2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</row>
    <row r="218" spans="1:14" x14ac:dyDescent="0.2">
      <c r="B218" s="240"/>
      <c r="C218" s="240"/>
      <c r="D218" s="240"/>
      <c r="E218" s="240"/>
      <c r="F218" s="240"/>
      <c r="G218" s="240"/>
      <c r="H218" s="240"/>
      <c r="I218" s="240"/>
      <c r="J218" s="240"/>
      <c r="K218" s="240"/>
      <c r="L218" s="240"/>
      <c r="M218" s="240"/>
    </row>
  </sheetData>
  <mergeCells count="35"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M25:N25"/>
    <mergeCell ref="N26:N29"/>
    <mergeCell ref="A26:A29"/>
    <mergeCell ref="B26:D26"/>
    <mergeCell ref="E26:G26"/>
    <mergeCell ref="H26:J26"/>
    <mergeCell ref="K26:M26"/>
    <mergeCell ref="B27:D27"/>
    <mergeCell ref="E27:G27"/>
    <mergeCell ref="H27:J27"/>
    <mergeCell ref="K27:M27"/>
    <mergeCell ref="A48:N48"/>
    <mergeCell ref="A49:N49"/>
    <mergeCell ref="A51:A54"/>
    <mergeCell ref="B51:D51"/>
    <mergeCell ref="E51:G51"/>
    <mergeCell ref="H51:J51"/>
    <mergeCell ref="K51:M51"/>
    <mergeCell ref="N51:N54"/>
    <mergeCell ref="B52:D52"/>
    <mergeCell ref="E52:G52"/>
    <mergeCell ref="H52:J52"/>
    <mergeCell ref="K52:M52"/>
  </mergeCells>
  <printOptions horizontalCentered="1"/>
  <pageMargins left="0.62992125984251968" right="0.62992125984251968" top="1.2598425196850394" bottom="0.9055118110236221" header="1.2598425196850394" footer="0.9055118110236221"/>
  <pageSetup paperSize="9" scale="80" firstPageNumber="19" orientation="landscape" useFirstPageNumber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85"/>
  <sheetViews>
    <sheetView rightToLeft="1" view="pageBreakPreview" topLeftCell="A121" zoomScale="80" zoomScaleNormal="75" zoomScaleSheetLayoutView="80" workbookViewId="0">
      <selection activeCell="D132" sqref="D132:F132"/>
    </sheetView>
  </sheetViews>
  <sheetFormatPr defaultColWidth="10.28515625" defaultRowHeight="12.75" x14ac:dyDescent="0.2"/>
  <cols>
    <col min="1" max="1" width="13.85546875" style="506" customWidth="1"/>
    <col min="2" max="2" width="19.42578125" style="506" customWidth="1"/>
    <col min="3" max="3" width="15.140625" style="506" customWidth="1"/>
    <col min="4" max="5" width="5.5703125" style="81" customWidth="1"/>
    <col min="6" max="6" width="7.28515625" style="81" customWidth="1"/>
    <col min="7" max="7" width="6.7109375" style="81" customWidth="1"/>
    <col min="8" max="8" width="6.85546875" style="81" customWidth="1"/>
    <col min="9" max="9" width="7.5703125" style="81" customWidth="1"/>
    <col min="10" max="10" width="6.85546875" style="81" customWidth="1"/>
    <col min="11" max="11" width="5.85546875" style="81" customWidth="1"/>
    <col min="12" max="12" width="7.5703125" style="81" customWidth="1"/>
    <col min="13" max="14" width="6.85546875" style="481" customWidth="1"/>
    <col min="15" max="15" width="8" style="481" customWidth="1"/>
    <col min="16" max="16" width="20.5703125" style="503" customWidth="1"/>
    <col min="17" max="17" width="18.5703125" style="81" customWidth="1"/>
    <col min="18" max="18" width="17.28515625" style="81" customWidth="1"/>
    <col min="19" max="21" width="10.28515625" style="81"/>
    <col min="22" max="22" width="2.42578125" style="81" customWidth="1"/>
    <col min="23" max="23" width="9.140625" style="81" hidden="1" customWidth="1"/>
    <col min="24" max="24" width="1" style="81" hidden="1" customWidth="1"/>
    <col min="25" max="31" width="9.140625" style="81" hidden="1" customWidth="1"/>
    <col min="32" max="32" width="4.5703125" style="81" hidden="1" customWidth="1"/>
    <col min="33" max="33" width="1" style="81" hidden="1" customWidth="1"/>
    <col min="34" max="46" width="9.140625" style="81" hidden="1" customWidth="1"/>
    <col min="47" max="16384" width="10.28515625" style="81"/>
  </cols>
  <sheetData>
    <row r="1" spans="1:23" ht="26.25" customHeight="1" x14ac:dyDescent="0.2">
      <c r="A1" s="3039" t="s">
        <v>2473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</row>
    <row r="2" spans="1:23" ht="36.75" customHeight="1" x14ac:dyDescent="0.2">
      <c r="A2" s="2844" t="s">
        <v>2474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  <c r="O2" s="2844"/>
      <c r="P2" s="2844"/>
      <c r="Q2" s="2844"/>
      <c r="R2" s="2844"/>
    </row>
    <row r="3" spans="1:23" ht="22.5" customHeight="1" thickBot="1" x14ac:dyDescent="0.3">
      <c r="A3" s="3041" t="s">
        <v>2765</v>
      </c>
      <c r="B3" s="3041"/>
      <c r="C3" s="471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61"/>
      <c r="Q3" s="3042" t="s">
        <v>2766</v>
      </c>
      <c r="R3" s="3042"/>
    </row>
    <row r="4" spans="1:23" ht="29.25" customHeight="1" thickTop="1" x14ac:dyDescent="0.25">
      <c r="A4" s="3535" t="s">
        <v>44</v>
      </c>
      <c r="B4" s="3527" t="s">
        <v>86</v>
      </c>
      <c r="C4" s="3527" t="s">
        <v>45</v>
      </c>
      <c r="D4" s="3529" t="s">
        <v>33</v>
      </c>
      <c r="E4" s="3529"/>
      <c r="F4" s="3529"/>
      <c r="G4" s="3529" t="s">
        <v>1</v>
      </c>
      <c r="H4" s="3529"/>
      <c r="I4" s="3529"/>
      <c r="J4" s="3529" t="s">
        <v>2</v>
      </c>
      <c r="K4" s="3529"/>
      <c r="L4" s="3529"/>
      <c r="M4" s="3529" t="s">
        <v>26</v>
      </c>
      <c r="N4" s="3529"/>
      <c r="O4" s="3529"/>
      <c r="P4" s="2910" t="s">
        <v>99</v>
      </c>
      <c r="Q4" s="2909" t="s">
        <v>126</v>
      </c>
      <c r="R4" s="2910" t="s">
        <v>253</v>
      </c>
    </row>
    <row r="5" spans="1:23" ht="29.25" customHeight="1" x14ac:dyDescent="0.2">
      <c r="A5" s="3536"/>
      <c r="B5" s="2813"/>
      <c r="C5" s="2813"/>
      <c r="D5" s="3520" t="s">
        <v>94</v>
      </c>
      <c r="E5" s="3520"/>
      <c r="F5" s="3520"/>
      <c r="G5" s="3520" t="s">
        <v>95</v>
      </c>
      <c r="H5" s="3520"/>
      <c r="I5" s="3520"/>
      <c r="J5" s="3520" t="s">
        <v>96</v>
      </c>
      <c r="K5" s="3520"/>
      <c r="L5" s="3520"/>
      <c r="M5" s="2930" t="s">
        <v>116</v>
      </c>
      <c r="N5" s="2930"/>
      <c r="O5" s="2930"/>
      <c r="P5" s="2911"/>
      <c r="Q5" s="2883"/>
      <c r="R5" s="2911"/>
    </row>
    <row r="6" spans="1:23" ht="29.25" customHeight="1" x14ac:dyDescent="0.2">
      <c r="A6" s="3536"/>
      <c r="B6" s="2813"/>
      <c r="C6" s="2813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911"/>
      <c r="Q6" s="2883"/>
      <c r="R6" s="2911"/>
    </row>
    <row r="7" spans="1:23" ht="29.25" customHeight="1" thickBot="1" x14ac:dyDescent="0.25">
      <c r="A7" s="3537"/>
      <c r="B7" s="3528"/>
      <c r="C7" s="3528"/>
      <c r="D7" s="280" t="s">
        <v>181</v>
      </c>
      <c r="E7" s="280" t="s">
        <v>182</v>
      </c>
      <c r="F7" s="280" t="s">
        <v>183</v>
      </c>
      <c r="G7" s="280" t="s">
        <v>181</v>
      </c>
      <c r="H7" s="280" t="s">
        <v>182</v>
      </c>
      <c r="I7" s="280" t="s">
        <v>183</v>
      </c>
      <c r="J7" s="280" t="s">
        <v>181</v>
      </c>
      <c r="K7" s="280" t="s">
        <v>182</v>
      </c>
      <c r="L7" s="280" t="s">
        <v>183</v>
      </c>
      <c r="M7" s="280" t="s">
        <v>181</v>
      </c>
      <c r="N7" s="280" t="s">
        <v>182</v>
      </c>
      <c r="O7" s="280" t="s">
        <v>183</v>
      </c>
      <c r="P7" s="2912"/>
      <c r="Q7" s="2884"/>
      <c r="R7" s="2912"/>
    </row>
    <row r="8" spans="1:23" s="481" customFormat="1" ht="22.5" customHeight="1" x14ac:dyDescent="0.2">
      <c r="A8" s="2904" t="s">
        <v>34</v>
      </c>
      <c r="B8" s="479" t="s">
        <v>335</v>
      </c>
      <c r="C8" s="494" t="s">
        <v>335</v>
      </c>
      <c r="D8" s="1991">
        <v>0</v>
      </c>
      <c r="E8" s="1991">
        <v>1</v>
      </c>
      <c r="F8" s="1991">
        <v>1</v>
      </c>
      <c r="G8" s="1991">
        <v>0</v>
      </c>
      <c r="H8" s="1991">
        <v>0</v>
      </c>
      <c r="I8" s="1991">
        <v>0</v>
      </c>
      <c r="J8" s="1991">
        <v>0</v>
      </c>
      <c r="K8" s="1991">
        <v>0</v>
      </c>
      <c r="L8" s="1991">
        <v>0</v>
      </c>
      <c r="M8" s="1991">
        <f t="shared" ref="M8:O14" si="0">SUM(J8,G8,D8)</f>
        <v>0</v>
      </c>
      <c r="N8" s="1991">
        <f t="shared" si="0"/>
        <v>1</v>
      </c>
      <c r="O8" s="1991">
        <f t="shared" si="0"/>
        <v>1</v>
      </c>
      <c r="P8" s="1237" t="s">
        <v>338</v>
      </c>
      <c r="Q8" s="336" t="s">
        <v>338</v>
      </c>
      <c r="R8" s="3532" t="s">
        <v>1210</v>
      </c>
      <c r="V8" s="482"/>
      <c r="W8" s="340" t="s">
        <v>298</v>
      </c>
    </row>
    <row r="9" spans="1:23" s="481" customFormat="1" ht="27" customHeight="1" x14ac:dyDescent="0.2">
      <c r="A9" s="2886"/>
      <c r="B9" s="197" t="s">
        <v>297</v>
      </c>
      <c r="C9" s="1225" t="s">
        <v>297</v>
      </c>
      <c r="D9" s="2620">
        <v>0</v>
      </c>
      <c r="E9" s="2620">
        <v>0</v>
      </c>
      <c r="F9" s="2620">
        <v>0</v>
      </c>
      <c r="G9" s="2620">
        <v>2</v>
      </c>
      <c r="H9" s="2620">
        <v>1</v>
      </c>
      <c r="I9" s="2620">
        <v>3</v>
      </c>
      <c r="J9" s="2620">
        <v>0</v>
      </c>
      <c r="K9" s="2620">
        <v>0</v>
      </c>
      <c r="L9" s="2620">
        <v>0</v>
      </c>
      <c r="M9" s="2620">
        <f t="shared" si="0"/>
        <v>2</v>
      </c>
      <c r="N9" s="2620">
        <f t="shared" si="0"/>
        <v>1</v>
      </c>
      <c r="O9" s="2620">
        <f t="shared" si="0"/>
        <v>3</v>
      </c>
      <c r="P9" s="1227" t="s">
        <v>298</v>
      </c>
      <c r="Q9" s="337" t="s">
        <v>298</v>
      </c>
      <c r="R9" s="2906"/>
    </row>
    <row r="10" spans="1:23" s="473" customFormat="1" ht="22.5" customHeight="1" x14ac:dyDescent="0.2">
      <c r="A10" s="2886"/>
      <c r="B10" s="197" t="s">
        <v>47</v>
      </c>
      <c r="C10" s="1225" t="s">
        <v>47</v>
      </c>
      <c r="D10" s="2620">
        <v>0</v>
      </c>
      <c r="E10" s="2620">
        <v>0</v>
      </c>
      <c r="F10" s="2620">
        <v>0</v>
      </c>
      <c r="G10" s="2620">
        <v>7</v>
      </c>
      <c r="H10" s="2620">
        <v>15</v>
      </c>
      <c r="I10" s="2620">
        <v>22</v>
      </c>
      <c r="J10" s="2620">
        <v>0</v>
      </c>
      <c r="K10" s="2620">
        <v>0</v>
      </c>
      <c r="L10" s="2620">
        <v>0</v>
      </c>
      <c r="M10" s="2620">
        <f t="shared" si="0"/>
        <v>7</v>
      </c>
      <c r="N10" s="2620">
        <f t="shared" si="0"/>
        <v>15</v>
      </c>
      <c r="O10" s="2620">
        <f t="shared" si="0"/>
        <v>22</v>
      </c>
      <c r="P10" s="1224" t="s">
        <v>129</v>
      </c>
      <c r="Q10" s="246" t="s">
        <v>129</v>
      </c>
      <c r="R10" s="2906"/>
    </row>
    <row r="11" spans="1:23" s="473" customFormat="1" ht="28.5" customHeight="1" x14ac:dyDescent="0.2">
      <c r="A11" s="2886"/>
      <c r="B11" s="947" t="s">
        <v>387</v>
      </c>
      <c r="C11" s="1225" t="s">
        <v>387</v>
      </c>
      <c r="D11" s="2620">
        <v>0</v>
      </c>
      <c r="E11" s="2620">
        <v>20</v>
      </c>
      <c r="F11" s="2620">
        <v>20</v>
      </c>
      <c r="G11" s="2620">
        <v>0</v>
      </c>
      <c r="H11" s="2620">
        <v>0</v>
      </c>
      <c r="I11" s="2620">
        <v>0</v>
      </c>
      <c r="J11" s="2620">
        <v>0</v>
      </c>
      <c r="K11" s="2620">
        <v>0</v>
      </c>
      <c r="L11" s="2620">
        <v>0</v>
      </c>
      <c r="M11" s="2620">
        <f t="shared" si="0"/>
        <v>0</v>
      </c>
      <c r="N11" s="2620">
        <f t="shared" si="0"/>
        <v>20</v>
      </c>
      <c r="O11" s="2620">
        <f t="shared" si="0"/>
        <v>20</v>
      </c>
      <c r="P11" s="1224" t="s">
        <v>1211</v>
      </c>
      <c r="Q11" s="246" t="s">
        <v>1211</v>
      </c>
      <c r="R11" s="2906"/>
    </row>
    <row r="12" spans="1:23" s="473" customFormat="1" ht="25.5" x14ac:dyDescent="0.2">
      <c r="A12" s="2886"/>
      <c r="B12" s="484" t="s">
        <v>1212</v>
      </c>
      <c r="C12" s="492" t="s">
        <v>1212</v>
      </c>
      <c r="D12" s="2620">
        <v>0</v>
      </c>
      <c r="E12" s="2620">
        <v>0</v>
      </c>
      <c r="F12" s="2620">
        <v>0</v>
      </c>
      <c r="G12" s="2620">
        <v>1</v>
      </c>
      <c r="H12" s="2620">
        <v>3</v>
      </c>
      <c r="I12" s="2620">
        <v>4</v>
      </c>
      <c r="J12" s="2620">
        <v>0</v>
      </c>
      <c r="K12" s="2620">
        <v>0</v>
      </c>
      <c r="L12" s="2620">
        <v>0</v>
      </c>
      <c r="M12" s="2620">
        <f t="shared" si="0"/>
        <v>1</v>
      </c>
      <c r="N12" s="2620">
        <f t="shared" si="0"/>
        <v>3</v>
      </c>
      <c r="O12" s="2620">
        <f t="shared" si="0"/>
        <v>4</v>
      </c>
      <c r="P12" s="1224" t="s">
        <v>310</v>
      </c>
      <c r="Q12" s="246" t="s">
        <v>310</v>
      </c>
      <c r="R12" s="2906"/>
    </row>
    <row r="13" spans="1:23" s="473" customFormat="1" ht="22.5" customHeight="1" x14ac:dyDescent="0.2">
      <c r="A13" s="2886"/>
      <c r="B13" s="484" t="s">
        <v>1173</v>
      </c>
      <c r="C13" s="2137" t="s">
        <v>1173</v>
      </c>
      <c r="D13" s="2620">
        <v>0</v>
      </c>
      <c r="E13" s="2620">
        <v>2</v>
      </c>
      <c r="F13" s="2620">
        <v>2</v>
      </c>
      <c r="G13" s="2620">
        <v>0</v>
      </c>
      <c r="H13" s="2620">
        <v>0</v>
      </c>
      <c r="I13" s="2620">
        <v>0</v>
      </c>
      <c r="J13" s="2620">
        <v>0</v>
      </c>
      <c r="K13" s="2620">
        <v>0</v>
      </c>
      <c r="L13" s="2620">
        <v>0</v>
      </c>
      <c r="M13" s="2620">
        <f t="shared" si="0"/>
        <v>0</v>
      </c>
      <c r="N13" s="2620">
        <f t="shared" si="0"/>
        <v>2</v>
      </c>
      <c r="O13" s="2620">
        <f t="shared" si="0"/>
        <v>2</v>
      </c>
      <c r="P13" s="1224" t="s">
        <v>2646</v>
      </c>
      <c r="Q13" s="2374" t="s">
        <v>2646</v>
      </c>
      <c r="R13" s="2906"/>
    </row>
    <row r="14" spans="1:23" s="473" customFormat="1" ht="22.5" customHeight="1" x14ac:dyDescent="0.2">
      <c r="A14" s="2877"/>
      <c r="B14" s="485" t="s">
        <v>1213</v>
      </c>
      <c r="C14" s="878" t="s">
        <v>1213</v>
      </c>
      <c r="D14" s="212">
        <v>9</v>
      </c>
      <c r="E14" s="212">
        <v>6</v>
      </c>
      <c r="F14" s="212">
        <v>15</v>
      </c>
      <c r="G14" s="212">
        <v>0</v>
      </c>
      <c r="H14" s="212">
        <v>0</v>
      </c>
      <c r="I14" s="212">
        <v>0</v>
      </c>
      <c r="J14" s="212">
        <v>0</v>
      </c>
      <c r="K14" s="212">
        <v>0</v>
      </c>
      <c r="L14" s="212">
        <v>0</v>
      </c>
      <c r="M14" s="212">
        <f t="shared" si="0"/>
        <v>9</v>
      </c>
      <c r="N14" s="212">
        <f t="shared" si="0"/>
        <v>6</v>
      </c>
      <c r="O14" s="212">
        <v>15</v>
      </c>
      <c r="P14" s="486" t="s">
        <v>1214</v>
      </c>
      <c r="Q14" s="486" t="s">
        <v>1214</v>
      </c>
      <c r="R14" s="2940"/>
    </row>
    <row r="15" spans="1:23" s="473" customFormat="1" ht="22.5" customHeight="1" x14ac:dyDescent="0.2">
      <c r="A15" s="2877" t="s">
        <v>92</v>
      </c>
      <c r="B15" s="2877"/>
      <c r="C15" s="2877"/>
      <c r="D15" s="212">
        <f>SUM(D8:D14)</f>
        <v>9</v>
      </c>
      <c r="E15" s="212">
        <f t="shared" ref="E15:O15" si="1">SUM(E8:E14)</f>
        <v>29</v>
      </c>
      <c r="F15" s="212">
        <f t="shared" si="1"/>
        <v>38</v>
      </c>
      <c r="G15" s="212">
        <f t="shared" si="1"/>
        <v>10</v>
      </c>
      <c r="H15" s="212">
        <f t="shared" si="1"/>
        <v>19</v>
      </c>
      <c r="I15" s="212">
        <f t="shared" si="1"/>
        <v>29</v>
      </c>
      <c r="J15" s="212">
        <f t="shared" si="1"/>
        <v>0</v>
      </c>
      <c r="K15" s="212">
        <f t="shared" si="1"/>
        <v>0</v>
      </c>
      <c r="L15" s="212">
        <f t="shared" si="1"/>
        <v>0</v>
      </c>
      <c r="M15" s="212">
        <f t="shared" si="1"/>
        <v>19</v>
      </c>
      <c r="N15" s="212">
        <f t="shared" si="1"/>
        <v>48</v>
      </c>
      <c r="O15" s="212">
        <f t="shared" si="1"/>
        <v>67</v>
      </c>
      <c r="P15" s="2900" t="s">
        <v>130</v>
      </c>
      <c r="Q15" s="2900"/>
      <c r="R15" s="2900"/>
    </row>
    <row r="16" spans="1:23" s="473" customFormat="1" ht="27" customHeight="1" x14ac:dyDescent="0.2">
      <c r="A16" s="2886" t="s">
        <v>35</v>
      </c>
      <c r="B16" s="484" t="s">
        <v>52</v>
      </c>
      <c r="C16" s="492" t="s">
        <v>370</v>
      </c>
      <c r="D16" s="2620">
        <v>3</v>
      </c>
      <c r="E16" s="2620">
        <v>9</v>
      </c>
      <c r="F16" s="2620">
        <v>12</v>
      </c>
      <c r="G16" s="2620">
        <v>35</v>
      </c>
      <c r="H16" s="2620">
        <v>25</v>
      </c>
      <c r="I16" s="2620">
        <v>60</v>
      </c>
      <c r="J16" s="2620">
        <v>21</v>
      </c>
      <c r="K16" s="2620">
        <v>4</v>
      </c>
      <c r="L16" s="2620">
        <v>25</v>
      </c>
      <c r="M16" s="2620">
        <f t="shared" ref="M16:O24" si="2">SUM(J16,G16,D16)</f>
        <v>59</v>
      </c>
      <c r="N16" s="2620">
        <f t="shared" si="2"/>
        <v>38</v>
      </c>
      <c r="O16" s="2620">
        <f t="shared" si="2"/>
        <v>97</v>
      </c>
      <c r="P16" s="957" t="s">
        <v>127</v>
      </c>
      <c r="Q16" s="956" t="s">
        <v>1215</v>
      </c>
      <c r="R16" s="2854" t="s">
        <v>100</v>
      </c>
    </row>
    <row r="17" spans="1:18" s="473" customFormat="1" ht="27" customHeight="1" x14ac:dyDescent="0.2">
      <c r="A17" s="2886"/>
      <c r="B17" s="492" t="s">
        <v>53</v>
      </c>
      <c r="C17" s="492" t="s">
        <v>370</v>
      </c>
      <c r="D17" s="2620">
        <v>0</v>
      </c>
      <c r="E17" s="2620">
        <v>0</v>
      </c>
      <c r="F17" s="2620">
        <v>0</v>
      </c>
      <c r="G17" s="2620">
        <v>35</v>
      </c>
      <c r="H17" s="2620">
        <v>6</v>
      </c>
      <c r="I17" s="2620">
        <v>41</v>
      </c>
      <c r="J17" s="2620">
        <v>0</v>
      </c>
      <c r="K17" s="2620">
        <v>0</v>
      </c>
      <c r="L17" s="2620">
        <v>0</v>
      </c>
      <c r="M17" s="2620">
        <f t="shared" si="2"/>
        <v>35</v>
      </c>
      <c r="N17" s="2620">
        <f t="shared" si="2"/>
        <v>6</v>
      </c>
      <c r="O17" s="2620">
        <f t="shared" si="2"/>
        <v>41</v>
      </c>
      <c r="P17" s="957" t="s">
        <v>127</v>
      </c>
      <c r="Q17" s="957" t="s">
        <v>567</v>
      </c>
      <c r="R17" s="2854"/>
    </row>
    <row r="18" spans="1:18" s="473" customFormat="1" ht="27" customHeight="1" x14ac:dyDescent="0.2">
      <c r="A18" s="2886"/>
      <c r="B18" s="492" t="s">
        <v>1216</v>
      </c>
      <c r="C18" s="492" t="s">
        <v>370</v>
      </c>
      <c r="D18" s="2620">
        <v>0</v>
      </c>
      <c r="E18" s="2620">
        <v>0</v>
      </c>
      <c r="F18" s="2620">
        <v>0</v>
      </c>
      <c r="G18" s="2620">
        <v>23</v>
      </c>
      <c r="H18" s="2620">
        <v>16</v>
      </c>
      <c r="I18" s="2620">
        <v>39</v>
      </c>
      <c r="J18" s="2620">
        <v>0</v>
      </c>
      <c r="K18" s="2620">
        <v>0</v>
      </c>
      <c r="L18" s="2620">
        <v>0</v>
      </c>
      <c r="M18" s="2620">
        <f t="shared" si="2"/>
        <v>23</v>
      </c>
      <c r="N18" s="2620">
        <f t="shared" si="2"/>
        <v>16</v>
      </c>
      <c r="O18" s="2620">
        <f t="shared" si="2"/>
        <v>39</v>
      </c>
      <c r="P18" s="957" t="s">
        <v>127</v>
      </c>
      <c r="Q18" s="957" t="s">
        <v>319</v>
      </c>
      <c r="R18" s="2854"/>
    </row>
    <row r="19" spans="1:18" s="473" customFormat="1" ht="27" customHeight="1" x14ac:dyDescent="0.2">
      <c r="A19" s="1638"/>
      <c r="B19" s="492" t="s">
        <v>320</v>
      </c>
      <c r="C19" s="492"/>
      <c r="D19" s="2620">
        <v>0</v>
      </c>
      <c r="E19" s="2620">
        <v>0</v>
      </c>
      <c r="F19" s="2620">
        <v>0</v>
      </c>
      <c r="G19" s="2620">
        <v>23</v>
      </c>
      <c r="H19" s="2620">
        <v>5</v>
      </c>
      <c r="I19" s="2620">
        <v>28</v>
      </c>
      <c r="J19" s="2620">
        <v>0</v>
      </c>
      <c r="K19" s="2620">
        <v>0</v>
      </c>
      <c r="L19" s="2620">
        <v>0</v>
      </c>
      <c r="M19" s="2620">
        <f t="shared" ref="M19" si="3">SUM(J19,G19,D19)</f>
        <v>23</v>
      </c>
      <c r="N19" s="2620">
        <f t="shared" ref="N19" si="4">SUM(K19,H19,E19)</f>
        <v>5</v>
      </c>
      <c r="O19" s="2620">
        <f t="shared" ref="O19" si="5">SUM(L19,I19,F19)</f>
        <v>28</v>
      </c>
      <c r="P19" s="1643"/>
      <c r="Q19" s="1792" t="s">
        <v>2242</v>
      </c>
      <c r="R19" s="1649"/>
    </row>
    <row r="20" spans="1:18" s="473" customFormat="1" ht="27" customHeight="1" x14ac:dyDescent="0.2">
      <c r="A20" s="2886" t="s">
        <v>92</v>
      </c>
      <c r="B20" s="2886"/>
      <c r="C20" s="2886"/>
      <c r="D20" s="2620">
        <f>SUM(D16:D19)</f>
        <v>3</v>
      </c>
      <c r="E20" s="2620">
        <f t="shared" ref="E20:L20" si="6">SUM(E16:E19)</f>
        <v>9</v>
      </c>
      <c r="F20" s="2620">
        <f t="shared" si="6"/>
        <v>12</v>
      </c>
      <c r="G20" s="2620">
        <f t="shared" si="6"/>
        <v>116</v>
      </c>
      <c r="H20" s="2620">
        <f t="shared" si="6"/>
        <v>52</v>
      </c>
      <c r="I20" s="2620">
        <f t="shared" si="6"/>
        <v>168</v>
      </c>
      <c r="J20" s="2620">
        <f t="shared" si="6"/>
        <v>21</v>
      </c>
      <c r="K20" s="2620">
        <f t="shared" si="6"/>
        <v>4</v>
      </c>
      <c r="L20" s="2620">
        <f t="shared" si="6"/>
        <v>25</v>
      </c>
      <c r="M20" s="2620">
        <f t="shared" si="2"/>
        <v>140</v>
      </c>
      <c r="N20" s="2620">
        <f t="shared" si="2"/>
        <v>65</v>
      </c>
      <c r="O20" s="2620">
        <f t="shared" si="2"/>
        <v>205</v>
      </c>
      <c r="P20" s="2899" t="s">
        <v>130</v>
      </c>
      <c r="Q20" s="2899"/>
      <c r="R20" s="2899"/>
    </row>
    <row r="21" spans="1:18" s="473" customFormat="1" ht="46.5" customHeight="1" x14ac:dyDescent="0.2">
      <c r="A21" s="2877" t="s">
        <v>36</v>
      </c>
      <c r="B21" s="493" t="s">
        <v>1217</v>
      </c>
      <c r="C21" s="484"/>
      <c r="D21" s="2620">
        <v>5</v>
      </c>
      <c r="E21" s="2620">
        <v>6</v>
      </c>
      <c r="F21" s="2620">
        <v>11</v>
      </c>
      <c r="G21" s="2620">
        <v>29</v>
      </c>
      <c r="H21" s="2620">
        <v>15</v>
      </c>
      <c r="I21" s="2620">
        <v>44</v>
      </c>
      <c r="J21" s="2620">
        <v>6</v>
      </c>
      <c r="K21" s="2620">
        <v>8</v>
      </c>
      <c r="L21" s="2620">
        <v>14</v>
      </c>
      <c r="M21" s="2620">
        <f t="shared" si="2"/>
        <v>40</v>
      </c>
      <c r="N21" s="2620">
        <f t="shared" si="2"/>
        <v>29</v>
      </c>
      <c r="O21" s="2620">
        <f t="shared" si="2"/>
        <v>69</v>
      </c>
      <c r="P21" s="957"/>
      <c r="Q21" s="957" t="s">
        <v>1218</v>
      </c>
      <c r="R21" s="2890" t="s">
        <v>123</v>
      </c>
    </row>
    <row r="22" spans="1:18" s="473" customFormat="1" ht="42" customHeight="1" x14ac:dyDescent="0.2">
      <c r="A22" s="2827"/>
      <c r="B22" s="492" t="s">
        <v>54</v>
      </c>
      <c r="C22" s="484"/>
      <c r="D22" s="2620">
        <v>2</v>
      </c>
      <c r="E22" s="2620">
        <v>3</v>
      </c>
      <c r="F22" s="2620">
        <v>5</v>
      </c>
      <c r="G22" s="2620">
        <v>12</v>
      </c>
      <c r="H22" s="2620">
        <v>14</v>
      </c>
      <c r="I22" s="2620">
        <v>26</v>
      </c>
      <c r="J22" s="2620">
        <v>10</v>
      </c>
      <c r="K22" s="2620">
        <v>9</v>
      </c>
      <c r="L22" s="2620">
        <v>19</v>
      </c>
      <c r="M22" s="2620">
        <f t="shared" si="2"/>
        <v>24</v>
      </c>
      <c r="N22" s="2620">
        <f t="shared" si="2"/>
        <v>26</v>
      </c>
      <c r="O22" s="2620">
        <f t="shared" si="2"/>
        <v>50</v>
      </c>
      <c r="P22" s="957"/>
      <c r="Q22" s="957" t="s">
        <v>1219</v>
      </c>
      <c r="R22" s="2891"/>
    </row>
    <row r="23" spans="1:18" s="473" customFormat="1" ht="30" customHeight="1" x14ac:dyDescent="0.2">
      <c r="A23" s="2827"/>
      <c r="B23" s="837" t="s">
        <v>324</v>
      </c>
      <c r="C23" s="2420"/>
      <c r="D23" s="212">
        <v>5</v>
      </c>
      <c r="E23" s="212">
        <v>3</v>
      </c>
      <c r="F23" s="212">
        <v>8</v>
      </c>
      <c r="G23" s="212">
        <v>15</v>
      </c>
      <c r="H23" s="212">
        <v>8</v>
      </c>
      <c r="I23" s="212">
        <v>23</v>
      </c>
      <c r="J23" s="212">
        <v>12</v>
      </c>
      <c r="K23" s="212">
        <v>7</v>
      </c>
      <c r="L23" s="212">
        <v>19</v>
      </c>
      <c r="M23" s="212">
        <f t="shared" si="2"/>
        <v>32</v>
      </c>
      <c r="N23" s="212">
        <f t="shared" si="2"/>
        <v>18</v>
      </c>
      <c r="O23" s="212">
        <f t="shared" si="2"/>
        <v>50</v>
      </c>
      <c r="P23" s="1236"/>
      <c r="Q23" s="1236" t="s">
        <v>1220</v>
      </c>
      <c r="R23" s="2891"/>
    </row>
    <row r="24" spans="1:18" s="473" customFormat="1" ht="25.5" customHeight="1" x14ac:dyDescent="0.2">
      <c r="A24" s="3022"/>
      <c r="B24" s="1070" t="s">
        <v>55</v>
      </c>
      <c r="C24" s="2551"/>
      <c r="D24" s="1060">
        <v>0</v>
      </c>
      <c r="E24" s="1060">
        <v>0</v>
      </c>
      <c r="F24" s="1060">
        <v>0</v>
      </c>
      <c r="G24" s="1060">
        <v>14</v>
      </c>
      <c r="H24" s="1060">
        <v>10</v>
      </c>
      <c r="I24" s="1060">
        <v>24</v>
      </c>
      <c r="J24" s="1060">
        <v>4</v>
      </c>
      <c r="K24" s="1060">
        <v>3</v>
      </c>
      <c r="L24" s="1060">
        <v>7</v>
      </c>
      <c r="M24" s="1060">
        <f t="shared" si="2"/>
        <v>18</v>
      </c>
      <c r="N24" s="1060">
        <f t="shared" si="2"/>
        <v>13</v>
      </c>
      <c r="O24" s="1060">
        <f t="shared" si="2"/>
        <v>31</v>
      </c>
      <c r="P24" s="1061"/>
      <c r="Q24" s="1061" t="s">
        <v>327</v>
      </c>
      <c r="R24" s="3531"/>
    </row>
    <row r="25" spans="1:18" s="473" customFormat="1" ht="23.25" customHeight="1" x14ac:dyDescent="0.2">
      <c r="P25" s="487"/>
      <c r="Q25" s="487"/>
      <c r="R25" s="487"/>
    </row>
    <row r="26" spans="1:18" s="473" customFormat="1" ht="23.25" customHeight="1" x14ac:dyDescent="0.2">
      <c r="P26" s="487"/>
      <c r="Q26" s="487"/>
      <c r="R26" s="487"/>
    </row>
    <row r="27" spans="1:18" s="491" customFormat="1" ht="30" customHeight="1" thickBot="1" x14ac:dyDescent="0.25">
      <c r="A27" s="3522" t="s">
        <v>2767</v>
      </c>
      <c r="B27" s="3522"/>
      <c r="C27" s="488"/>
      <c r="D27" s="489"/>
      <c r="E27" s="489"/>
      <c r="F27" s="489"/>
      <c r="G27" s="489"/>
      <c r="H27" s="489"/>
      <c r="I27" s="489"/>
      <c r="J27" s="489"/>
      <c r="K27" s="489"/>
      <c r="L27" s="489"/>
      <c r="M27" s="489"/>
      <c r="N27" s="489"/>
      <c r="O27" s="489"/>
      <c r="P27" s="490"/>
      <c r="Q27" s="3523" t="s">
        <v>2768</v>
      </c>
      <c r="R27" s="3523"/>
    </row>
    <row r="28" spans="1:18" ht="18" customHeight="1" thickTop="1" x14ac:dyDescent="0.25">
      <c r="A28" s="3535" t="s">
        <v>44</v>
      </c>
      <c r="B28" s="3527" t="s">
        <v>86</v>
      </c>
      <c r="C28" s="3527" t="s">
        <v>45</v>
      </c>
      <c r="D28" s="3529" t="s">
        <v>33</v>
      </c>
      <c r="E28" s="3529"/>
      <c r="F28" s="3529"/>
      <c r="G28" s="3529" t="s">
        <v>1</v>
      </c>
      <c r="H28" s="3529"/>
      <c r="I28" s="3529"/>
      <c r="J28" s="3529" t="s">
        <v>2</v>
      </c>
      <c r="K28" s="3529"/>
      <c r="L28" s="3529"/>
      <c r="M28" s="3529" t="s">
        <v>26</v>
      </c>
      <c r="N28" s="3529"/>
      <c r="O28" s="3529"/>
      <c r="P28" s="3509" t="s">
        <v>99</v>
      </c>
      <c r="Q28" s="3508" t="s">
        <v>126</v>
      </c>
      <c r="R28" s="3509" t="s">
        <v>253</v>
      </c>
    </row>
    <row r="29" spans="1:18" ht="24.75" customHeight="1" x14ac:dyDescent="0.2">
      <c r="A29" s="3536"/>
      <c r="B29" s="2813"/>
      <c r="C29" s="2813"/>
      <c r="D29" s="3520" t="s">
        <v>94</v>
      </c>
      <c r="E29" s="3520"/>
      <c r="F29" s="3520"/>
      <c r="G29" s="3520" t="s">
        <v>95</v>
      </c>
      <c r="H29" s="3520"/>
      <c r="I29" s="3520"/>
      <c r="J29" s="3520" t="s">
        <v>96</v>
      </c>
      <c r="K29" s="3520"/>
      <c r="L29" s="3520"/>
      <c r="M29" s="2930" t="s">
        <v>116</v>
      </c>
      <c r="N29" s="2930"/>
      <c r="O29" s="2930"/>
      <c r="P29" s="3510"/>
      <c r="Q29" s="3533"/>
      <c r="R29" s="3510"/>
    </row>
    <row r="30" spans="1:18" ht="18" customHeight="1" x14ac:dyDescent="0.2">
      <c r="A30" s="3536"/>
      <c r="B30" s="2813"/>
      <c r="C30" s="2813"/>
      <c r="D30" s="2559" t="s">
        <v>204</v>
      </c>
      <c r="E30" s="2559" t="s">
        <v>2833</v>
      </c>
      <c r="F30" s="2559" t="s">
        <v>26</v>
      </c>
      <c r="G30" s="2559" t="s">
        <v>204</v>
      </c>
      <c r="H30" s="2559" t="s">
        <v>2833</v>
      </c>
      <c r="I30" s="2559" t="s">
        <v>26</v>
      </c>
      <c r="J30" s="2559" t="s">
        <v>204</v>
      </c>
      <c r="K30" s="2559" t="s">
        <v>2833</v>
      </c>
      <c r="L30" s="2559" t="s">
        <v>26</v>
      </c>
      <c r="M30" s="2559" t="s">
        <v>204</v>
      </c>
      <c r="N30" s="2559" t="s">
        <v>2833</v>
      </c>
      <c r="O30" s="2559" t="s">
        <v>26</v>
      </c>
      <c r="P30" s="3510"/>
      <c r="Q30" s="3533"/>
      <c r="R30" s="3510"/>
    </row>
    <row r="31" spans="1:18" ht="18.75" customHeight="1" thickBot="1" x14ac:dyDescent="0.25">
      <c r="A31" s="3537"/>
      <c r="B31" s="3528"/>
      <c r="C31" s="3528"/>
      <c r="D31" s="280" t="s">
        <v>181</v>
      </c>
      <c r="E31" s="280" t="s">
        <v>182</v>
      </c>
      <c r="F31" s="280" t="s">
        <v>183</v>
      </c>
      <c r="G31" s="280" t="s">
        <v>181</v>
      </c>
      <c r="H31" s="280" t="s">
        <v>182</v>
      </c>
      <c r="I31" s="280" t="s">
        <v>183</v>
      </c>
      <c r="J31" s="280" t="s">
        <v>181</v>
      </c>
      <c r="K31" s="280" t="s">
        <v>182</v>
      </c>
      <c r="L31" s="280" t="s">
        <v>183</v>
      </c>
      <c r="M31" s="280" t="s">
        <v>181</v>
      </c>
      <c r="N31" s="280" t="s">
        <v>182</v>
      </c>
      <c r="O31" s="280" t="s">
        <v>183</v>
      </c>
      <c r="P31" s="3511"/>
      <c r="Q31" s="3534"/>
      <c r="R31" s="3511"/>
    </row>
    <row r="32" spans="1:18" s="473" customFormat="1" ht="21" customHeight="1" x14ac:dyDescent="0.2">
      <c r="A32" s="2852" t="s">
        <v>36</v>
      </c>
      <c r="B32" s="492" t="s">
        <v>1186</v>
      </c>
      <c r="C32" s="484"/>
      <c r="D32" s="2620">
        <v>7</v>
      </c>
      <c r="E32" s="2620">
        <v>4</v>
      </c>
      <c r="F32" s="2620">
        <v>11</v>
      </c>
      <c r="G32" s="2620">
        <v>20</v>
      </c>
      <c r="H32" s="2620">
        <v>14</v>
      </c>
      <c r="I32" s="2620">
        <v>34</v>
      </c>
      <c r="J32" s="2620">
        <v>10</v>
      </c>
      <c r="K32" s="2620">
        <v>12</v>
      </c>
      <c r="L32" s="2620">
        <v>22</v>
      </c>
      <c r="M32" s="2620">
        <f t="shared" ref="M32:O35" si="7">SUM(J32,G32,D32)</f>
        <v>37</v>
      </c>
      <c r="N32" s="2620">
        <f t="shared" si="7"/>
        <v>30</v>
      </c>
      <c r="O32" s="2620">
        <f t="shared" si="7"/>
        <v>67</v>
      </c>
      <c r="P32" s="248"/>
      <c r="Q32" s="248" t="s">
        <v>329</v>
      </c>
      <c r="R32" s="2934" t="s">
        <v>123</v>
      </c>
    </row>
    <row r="33" spans="1:18" s="473" customFormat="1" ht="21" customHeight="1" x14ac:dyDescent="0.2">
      <c r="A33" s="2827"/>
      <c r="B33" s="492" t="s">
        <v>56</v>
      </c>
      <c r="C33" s="484"/>
      <c r="D33" s="2620">
        <v>0</v>
      </c>
      <c r="E33" s="2620">
        <v>0</v>
      </c>
      <c r="F33" s="2620">
        <v>0</v>
      </c>
      <c r="G33" s="2620">
        <v>12</v>
      </c>
      <c r="H33" s="2620">
        <v>9</v>
      </c>
      <c r="I33" s="2620">
        <v>21</v>
      </c>
      <c r="J33" s="2620">
        <v>12</v>
      </c>
      <c r="K33" s="2620">
        <v>6</v>
      </c>
      <c r="L33" s="2620">
        <v>18</v>
      </c>
      <c r="M33" s="2620">
        <f t="shared" si="7"/>
        <v>24</v>
      </c>
      <c r="N33" s="2620">
        <f t="shared" si="7"/>
        <v>15</v>
      </c>
      <c r="O33" s="2620">
        <f t="shared" si="7"/>
        <v>39</v>
      </c>
      <c r="P33" s="248"/>
      <c r="Q33" s="248" t="s">
        <v>135</v>
      </c>
      <c r="R33" s="2901"/>
    </row>
    <row r="34" spans="1:18" s="473" customFormat="1" ht="21" customHeight="1" x14ac:dyDescent="0.2">
      <c r="A34" s="2827"/>
      <c r="B34" s="878" t="s">
        <v>331</v>
      </c>
      <c r="C34" s="977"/>
      <c r="D34" s="2620">
        <v>0</v>
      </c>
      <c r="E34" s="2620">
        <v>0</v>
      </c>
      <c r="F34" s="2620">
        <v>0</v>
      </c>
      <c r="G34" s="212">
        <v>13</v>
      </c>
      <c r="H34" s="212">
        <v>10</v>
      </c>
      <c r="I34" s="212">
        <v>23</v>
      </c>
      <c r="J34" s="212">
        <v>12</v>
      </c>
      <c r="K34" s="212">
        <v>6</v>
      </c>
      <c r="L34" s="212">
        <v>18</v>
      </c>
      <c r="M34" s="212">
        <f t="shared" si="7"/>
        <v>25</v>
      </c>
      <c r="N34" s="212">
        <f t="shared" si="7"/>
        <v>16</v>
      </c>
      <c r="O34" s="212">
        <f t="shared" si="7"/>
        <v>41</v>
      </c>
      <c r="P34" s="978"/>
      <c r="Q34" s="978" t="s">
        <v>240</v>
      </c>
      <c r="R34" s="2901"/>
    </row>
    <row r="35" spans="1:18" s="473" customFormat="1" ht="21" customHeight="1" x14ac:dyDescent="0.2">
      <c r="A35" s="2886" t="s">
        <v>92</v>
      </c>
      <c r="B35" s="2886"/>
      <c r="C35" s="2886"/>
      <c r="D35" s="2620">
        <f t="shared" ref="D35:L35" si="8">SUM(D21:D34)</f>
        <v>19</v>
      </c>
      <c r="E35" s="2620">
        <f t="shared" si="8"/>
        <v>16</v>
      </c>
      <c r="F35" s="2620">
        <f t="shared" si="8"/>
        <v>35</v>
      </c>
      <c r="G35" s="2620">
        <f t="shared" si="8"/>
        <v>115</v>
      </c>
      <c r="H35" s="2620">
        <f t="shared" si="8"/>
        <v>80</v>
      </c>
      <c r="I35" s="2620">
        <f t="shared" si="8"/>
        <v>195</v>
      </c>
      <c r="J35" s="2620">
        <f t="shared" si="8"/>
        <v>66</v>
      </c>
      <c r="K35" s="2620">
        <f t="shared" si="8"/>
        <v>51</v>
      </c>
      <c r="L35" s="2620">
        <f t="shared" si="8"/>
        <v>117</v>
      </c>
      <c r="M35" s="2620">
        <f t="shared" si="7"/>
        <v>200</v>
      </c>
      <c r="N35" s="2620">
        <f t="shared" si="7"/>
        <v>147</v>
      </c>
      <c r="O35" s="2620">
        <f t="shared" si="7"/>
        <v>347</v>
      </c>
      <c r="P35" s="2989" t="s">
        <v>130</v>
      </c>
      <c r="Q35" s="2989"/>
      <c r="R35" s="2989"/>
    </row>
    <row r="36" spans="1:18" s="473" customFormat="1" ht="29.25" customHeight="1" x14ac:dyDescent="0.2">
      <c r="A36" s="493" t="s">
        <v>58</v>
      </c>
      <c r="B36" s="943" t="s">
        <v>2109</v>
      </c>
      <c r="C36" s="943"/>
      <c r="D36" s="2565">
        <v>0</v>
      </c>
      <c r="E36" s="2565">
        <v>0</v>
      </c>
      <c r="F36" s="2565">
        <v>0</v>
      </c>
      <c r="G36" s="2565">
        <v>10</v>
      </c>
      <c r="H36" s="2565">
        <v>13</v>
      </c>
      <c r="I36" s="2565">
        <v>23</v>
      </c>
      <c r="J36" s="2565">
        <v>0</v>
      </c>
      <c r="K36" s="2565">
        <v>0</v>
      </c>
      <c r="L36" s="2565">
        <v>0</v>
      </c>
      <c r="M36" s="2620">
        <f t="shared" ref="M36" si="9">SUM(J36,G36,D36)</f>
        <v>10</v>
      </c>
      <c r="N36" s="2620">
        <f t="shared" ref="N36" si="10">SUM(K36,H36,E36)</f>
        <v>13</v>
      </c>
      <c r="O36" s="2620">
        <f t="shared" ref="O36" si="11">SUM(L36,I36,F36)</f>
        <v>23</v>
      </c>
      <c r="P36" s="950"/>
      <c r="Q36" s="1158" t="s">
        <v>2582</v>
      </c>
      <c r="R36" s="1985" t="s">
        <v>1657</v>
      </c>
    </row>
    <row r="37" spans="1:18" s="473" customFormat="1" ht="21" customHeight="1" x14ac:dyDescent="0.2">
      <c r="A37" s="2877" t="s">
        <v>43</v>
      </c>
      <c r="B37" s="837" t="s">
        <v>59</v>
      </c>
      <c r="C37" s="1065" t="s">
        <v>260</v>
      </c>
      <c r="D37" s="2565">
        <v>13</v>
      </c>
      <c r="E37" s="2565">
        <v>10</v>
      </c>
      <c r="F37" s="214">
        <v>23</v>
      </c>
      <c r="G37" s="214">
        <v>37</v>
      </c>
      <c r="H37" s="214">
        <v>51</v>
      </c>
      <c r="I37" s="214">
        <v>88</v>
      </c>
      <c r="J37" s="214">
        <v>22</v>
      </c>
      <c r="K37" s="214">
        <v>26</v>
      </c>
      <c r="L37" s="214">
        <v>48</v>
      </c>
      <c r="M37" s="214">
        <f>SUM(D37,G37,J37)</f>
        <v>72</v>
      </c>
      <c r="N37" s="214">
        <f t="shared" ref="N37:O37" si="12">SUM(E37,H37,K37)</f>
        <v>87</v>
      </c>
      <c r="O37" s="214">
        <f t="shared" si="12"/>
        <v>159</v>
      </c>
      <c r="P37" s="876" t="s">
        <v>127</v>
      </c>
      <c r="Q37" s="2146" t="s">
        <v>137</v>
      </c>
      <c r="R37" s="2877" t="s">
        <v>125</v>
      </c>
    </row>
    <row r="38" spans="1:18" s="473" customFormat="1" ht="21" customHeight="1" x14ac:dyDescent="0.2">
      <c r="A38" s="2827"/>
      <c r="B38" s="197" t="s">
        <v>60</v>
      </c>
      <c r="C38" s="492"/>
      <c r="D38" s="2620">
        <v>0</v>
      </c>
      <c r="E38" s="2620">
        <v>0</v>
      </c>
      <c r="F38" s="2620">
        <v>0</v>
      </c>
      <c r="G38" s="2620">
        <v>13</v>
      </c>
      <c r="H38" s="2620">
        <v>7</v>
      </c>
      <c r="I38" s="2620">
        <v>20</v>
      </c>
      <c r="J38" s="2620">
        <v>11</v>
      </c>
      <c r="K38" s="2620">
        <v>4</v>
      </c>
      <c r="L38" s="2620">
        <v>15</v>
      </c>
      <c r="M38" s="2620">
        <f t="shared" ref="M38:O42" si="13">SUM(J38,G38,D38)</f>
        <v>24</v>
      </c>
      <c r="N38" s="2620">
        <f t="shared" si="13"/>
        <v>11</v>
      </c>
      <c r="O38" s="2620">
        <f t="shared" si="13"/>
        <v>35</v>
      </c>
      <c r="P38" s="248"/>
      <c r="Q38" s="1226" t="s">
        <v>138</v>
      </c>
      <c r="R38" s="2827"/>
    </row>
    <row r="39" spans="1:18" s="473" customFormat="1" ht="21" customHeight="1" x14ac:dyDescent="0.2">
      <c r="A39" s="2827"/>
      <c r="B39" s="492" t="s">
        <v>61</v>
      </c>
      <c r="C39" s="484"/>
      <c r="D39" s="2620">
        <v>0</v>
      </c>
      <c r="E39" s="2620">
        <v>0</v>
      </c>
      <c r="F39" s="2620">
        <v>0</v>
      </c>
      <c r="G39" s="2620">
        <v>21</v>
      </c>
      <c r="H39" s="2620">
        <v>12</v>
      </c>
      <c r="I39" s="2620">
        <v>33</v>
      </c>
      <c r="J39" s="2620">
        <v>4</v>
      </c>
      <c r="K39" s="2620">
        <v>4</v>
      </c>
      <c r="L39" s="2620">
        <v>8</v>
      </c>
      <c r="M39" s="2620">
        <f t="shared" si="13"/>
        <v>25</v>
      </c>
      <c r="N39" s="2620">
        <f t="shared" si="13"/>
        <v>16</v>
      </c>
      <c r="O39" s="2620">
        <f t="shared" si="13"/>
        <v>41</v>
      </c>
      <c r="P39" s="248"/>
      <c r="Q39" s="1226" t="s">
        <v>139</v>
      </c>
      <c r="R39" s="2827"/>
    </row>
    <row r="40" spans="1:18" s="473" customFormat="1" ht="21" customHeight="1" x14ac:dyDescent="0.2">
      <c r="A40" s="2853"/>
      <c r="B40" s="493" t="s">
        <v>344</v>
      </c>
      <c r="C40" s="197"/>
      <c r="D40" s="2620">
        <v>2</v>
      </c>
      <c r="E40" s="2620">
        <v>1</v>
      </c>
      <c r="F40" s="2620">
        <v>3</v>
      </c>
      <c r="G40" s="2620">
        <v>28</v>
      </c>
      <c r="H40" s="2620">
        <v>1</v>
      </c>
      <c r="I40" s="2620">
        <v>29</v>
      </c>
      <c r="J40" s="2620">
        <v>0</v>
      </c>
      <c r="K40" s="2620">
        <v>0</v>
      </c>
      <c r="L40" s="2620">
        <v>0</v>
      </c>
      <c r="M40" s="2620">
        <f t="shared" si="13"/>
        <v>30</v>
      </c>
      <c r="N40" s="2620">
        <f t="shared" si="13"/>
        <v>2</v>
      </c>
      <c r="O40" s="2620">
        <f t="shared" si="13"/>
        <v>32</v>
      </c>
      <c r="P40" s="248"/>
      <c r="Q40" s="1226" t="s">
        <v>345</v>
      </c>
      <c r="R40" s="2853"/>
    </row>
    <row r="41" spans="1:18" s="473" customFormat="1" ht="21" customHeight="1" x14ac:dyDescent="0.2">
      <c r="A41" s="2886" t="s">
        <v>92</v>
      </c>
      <c r="B41" s="2886"/>
      <c r="C41" s="2886"/>
      <c r="D41" s="2620">
        <f>SUM(D37:D40)</f>
        <v>15</v>
      </c>
      <c r="E41" s="2620">
        <f t="shared" ref="E41:O41" si="14">SUM(E37:E40)</f>
        <v>11</v>
      </c>
      <c r="F41" s="2620">
        <f t="shared" si="14"/>
        <v>26</v>
      </c>
      <c r="G41" s="2620">
        <f t="shared" si="14"/>
        <v>99</v>
      </c>
      <c r="H41" s="2620">
        <f t="shared" si="14"/>
        <v>71</v>
      </c>
      <c r="I41" s="2620">
        <f t="shared" si="14"/>
        <v>170</v>
      </c>
      <c r="J41" s="2620">
        <f t="shared" si="14"/>
        <v>37</v>
      </c>
      <c r="K41" s="2620">
        <f t="shared" si="14"/>
        <v>34</v>
      </c>
      <c r="L41" s="2620">
        <f t="shared" si="14"/>
        <v>71</v>
      </c>
      <c r="M41" s="2620">
        <f t="shared" si="14"/>
        <v>151</v>
      </c>
      <c r="N41" s="2620">
        <f t="shared" si="14"/>
        <v>116</v>
      </c>
      <c r="O41" s="2620">
        <f t="shared" si="14"/>
        <v>267</v>
      </c>
      <c r="P41" s="2989" t="s">
        <v>130</v>
      </c>
      <c r="Q41" s="2989"/>
      <c r="R41" s="2989"/>
    </row>
    <row r="42" spans="1:18" s="473" customFormat="1" ht="57.75" customHeight="1" x14ac:dyDescent="0.2">
      <c r="A42" s="977" t="s">
        <v>1221</v>
      </c>
      <c r="B42" s="977" t="s">
        <v>62</v>
      </c>
      <c r="C42" s="946"/>
      <c r="D42" s="212">
        <v>0</v>
      </c>
      <c r="E42" s="212">
        <v>0</v>
      </c>
      <c r="F42" s="212">
        <v>0</v>
      </c>
      <c r="G42" s="212">
        <v>20</v>
      </c>
      <c r="H42" s="212">
        <v>15</v>
      </c>
      <c r="I42" s="212">
        <v>35</v>
      </c>
      <c r="J42" s="212">
        <v>5</v>
      </c>
      <c r="K42" s="212">
        <v>6</v>
      </c>
      <c r="L42" s="212">
        <v>11</v>
      </c>
      <c r="M42" s="212">
        <f t="shared" si="13"/>
        <v>25</v>
      </c>
      <c r="N42" s="212">
        <f t="shared" si="13"/>
        <v>21</v>
      </c>
      <c r="O42" s="212">
        <f t="shared" si="13"/>
        <v>46</v>
      </c>
      <c r="P42" s="1256"/>
      <c r="Q42" s="2377" t="s">
        <v>140</v>
      </c>
      <c r="R42" s="500" t="s">
        <v>231</v>
      </c>
    </row>
    <row r="43" spans="1:18" s="473" customFormat="1" ht="28.5" customHeight="1" x14ac:dyDescent="0.2">
      <c r="A43" s="2832" t="s">
        <v>38</v>
      </c>
      <c r="B43" s="837" t="s">
        <v>68</v>
      </c>
      <c r="C43" s="493" t="s">
        <v>68</v>
      </c>
      <c r="D43" s="2620">
        <v>0</v>
      </c>
      <c r="E43" s="2620">
        <v>0</v>
      </c>
      <c r="F43" s="2620">
        <v>0</v>
      </c>
      <c r="G43" s="2620">
        <v>27</v>
      </c>
      <c r="H43" s="2620">
        <v>19</v>
      </c>
      <c r="I43" s="2620">
        <v>46</v>
      </c>
      <c r="J43" s="2620">
        <v>16</v>
      </c>
      <c r="K43" s="2620">
        <v>3</v>
      </c>
      <c r="L43" s="2620">
        <v>19</v>
      </c>
      <c r="M43" s="2620">
        <f t="shared" ref="M43:O43" si="15">SUM(J43,G43,D43)</f>
        <v>43</v>
      </c>
      <c r="N43" s="2620">
        <f t="shared" si="15"/>
        <v>22</v>
      </c>
      <c r="O43" s="2620">
        <f t="shared" si="15"/>
        <v>65</v>
      </c>
      <c r="P43" s="956" t="s">
        <v>162</v>
      </c>
      <c r="Q43" s="1657" t="s">
        <v>162</v>
      </c>
      <c r="R43" s="2940" t="s">
        <v>160</v>
      </c>
    </row>
    <row r="44" spans="1:18" s="473" customFormat="1" ht="21" customHeight="1" x14ac:dyDescent="0.2">
      <c r="A44" s="2833"/>
      <c r="B44" s="493" t="s">
        <v>71</v>
      </c>
      <c r="C44" s="947"/>
      <c r="D44" s="2620">
        <v>1</v>
      </c>
      <c r="E44" s="2620">
        <v>0</v>
      </c>
      <c r="F44" s="2620">
        <v>1</v>
      </c>
      <c r="G44" s="2620">
        <v>40</v>
      </c>
      <c r="H44" s="2620">
        <v>15</v>
      </c>
      <c r="I44" s="2620">
        <v>55</v>
      </c>
      <c r="J44" s="2620">
        <v>0</v>
      </c>
      <c r="K44" s="2620">
        <v>0</v>
      </c>
      <c r="L44" s="2620">
        <v>0</v>
      </c>
      <c r="M44" s="2620">
        <f t="shared" ref="M44:M46" si="16">SUM(J44,G44,D44)</f>
        <v>41</v>
      </c>
      <c r="N44" s="2620">
        <f t="shared" ref="N44:N46" si="17">SUM(K44,H44,E44)</f>
        <v>15</v>
      </c>
      <c r="O44" s="2620">
        <f t="shared" ref="O44:O46" si="18">SUM(L44,I44,F44)</f>
        <v>56</v>
      </c>
      <c r="P44" s="956"/>
      <c r="Q44" s="956" t="s">
        <v>165</v>
      </c>
      <c r="R44" s="2938"/>
    </row>
    <row r="45" spans="1:18" s="473" customFormat="1" ht="21" customHeight="1" x14ac:dyDescent="0.2">
      <c r="A45" s="2833"/>
      <c r="B45" s="493" t="s">
        <v>1222</v>
      </c>
      <c r="C45" s="947"/>
      <c r="D45" s="2620">
        <v>0</v>
      </c>
      <c r="E45" s="2620">
        <v>0</v>
      </c>
      <c r="F45" s="2620">
        <v>0</v>
      </c>
      <c r="G45" s="2620">
        <v>37</v>
      </c>
      <c r="H45" s="2620">
        <v>12</v>
      </c>
      <c r="I45" s="2620">
        <v>49</v>
      </c>
      <c r="J45" s="2620">
        <v>0</v>
      </c>
      <c r="K45" s="2620">
        <v>0</v>
      </c>
      <c r="L45" s="2620">
        <v>0</v>
      </c>
      <c r="M45" s="2620">
        <f t="shared" si="16"/>
        <v>37</v>
      </c>
      <c r="N45" s="2620">
        <f t="shared" si="17"/>
        <v>12</v>
      </c>
      <c r="O45" s="2620">
        <f t="shared" si="18"/>
        <v>49</v>
      </c>
      <c r="P45" s="956"/>
      <c r="Q45" s="466" t="s">
        <v>164</v>
      </c>
      <c r="R45" s="2938"/>
    </row>
    <row r="46" spans="1:18" s="473" customFormat="1" ht="21" customHeight="1" x14ac:dyDescent="0.2">
      <c r="A46" s="2861"/>
      <c r="B46" s="2128" t="s">
        <v>1192</v>
      </c>
      <c r="C46" s="2124"/>
      <c r="D46" s="2620">
        <v>27</v>
      </c>
      <c r="E46" s="2620">
        <v>1</v>
      </c>
      <c r="F46" s="2620">
        <v>28</v>
      </c>
      <c r="G46" s="2620">
        <v>0</v>
      </c>
      <c r="H46" s="2620">
        <v>0</v>
      </c>
      <c r="I46" s="2620">
        <v>0</v>
      </c>
      <c r="J46" s="2620">
        <v>0</v>
      </c>
      <c r="K46" s="2620">
        <v>0</v>
      </c>
      <c r="L46" s="2620">
        <v>0</v>
      </c>
      <c r="M46" s="2620">
        <f t="shared" si="16"/>
        <v>27</v>
      </c>
      <c r="N46" s="2620">
        <f t="shared" si="17"/>
        <v>1</v>
      </c>
      <c r="O46" s="2620">
        <f t="shared" si="18"/>
        <v>28</v>
      </c>
      <c r="P46" s="2129"/>
      <c r="Q46" s="2375" t="s">
        <v>2629</v>
      </c>
      <c r="R46" s="2941"/>
    </row>
    <row r="47" spans="1:18" s="473" customFormat="1" ht="21" customHeight="1" x14ac:dyDescent="0.2">
      <c r="A47" s="2886" t="s">
        <v>92</v>
      </c>
      <c r="B47" s="2886"/>
      <c r="C47" s="2886"/>
      <c r="D47" s="2620">
        <f>SUM(D43:D46)</f>
        <v>28</v>
      </c>
      <c r="E47" s="2620">
        <f t="shared" ref="E47:O47" si="19">SUM(E43:E46)</f>
        <v>1</v>
      </c>
      <c r="F47" s="2620">
        <f t="shared" si="19"/>
        <v>29</v>
      </c>
      <c r="G47" s="2620">
        <f t="shared" si="19"/>
        <v>104</v>
      </c>
      <c r="H47" s="2620">
        <f t="shared" si="19"/>
        <v>46</v>
      </c>
      <c r="I47" s="2620">
        <f t="shared" si="19"/>
        <v>150</v>
      </c>
      <c r="J47" s="2620">
        <f t="shared" si="19"/>
        <v>16</v>
      </c>
      <c r="K47" s="2620">
        <f t="shared" si="19"/>
        <v>3</v>
      </c>
      <c r="L47" s="2620">
        <f t="shared" si="19"/>
        <v>19</v>
      </c>
      <c r="M47" s="2620">
        <f t="shared" si="19"/>
        <v>148</v>
      </c>
      <c r="N47" s="2620">
        <f t="shared" si="19"/>
        <v>50</v>
      </c>
      <c r="O47" s="2620">
        <f t="shared" si="19"/>
        <v>198</v>
      </c>
      <c r="P47" s="2989" t="s">
        <v>130</v>
      </c>
      <c r="Q47" s="2989"/>
      <c r="R47" s="2989"/>
    </row>
    <row r="48" spans="1:18" s="473" customFormat="1" ht="21" customHeight="1" x14ac:dyDescent="0.2">
      <c r="A48" s="2877" t="s">
        <v>212</v>
      </c>
      <c r="B48" s="493" t="s">
        <v>59</v>
      </c>
      <c r="C48" s="197"/>
      <c r="D48" s="2620">
        <v>0</v>
      </c>
      <c r="E48" s="2620">
        <v>0</v>
      </c>
      <c r="F48" s="2620">
        <v>0</v>
      </c>
      <c r="G48" s="2620">
        <v>26</v>
      </c>
      <c r="H48" s="2620">
        <v>25</v>
      </c>
      <c r="I48" s="2620">
        <v>51</v>
      </c>
      <c r="J48" s="2620">
        <v>16</v>
      </c>
      <c r="K48" s="2620">
        <v>25</v>
      </c>
      <c r="L48" s="2620">
        <v>41</v>
      </c>
      <c r="M48" s="2620">
        <f t="shared" ref="M48:O52" si="20">SUM(J48,G48,D48)</f>
        <v>42</v>
      </c>
      <c r="N48" s="2620">
        <f t="shared" si="20"/>
        <v>50</v>
      </c>
      <c r="O48" s="2620">
        <f t="shared" si="20"/>
        <v>92</v>
      </c>
      <c r="P48" s="248"/>
      <c r="Q48" s="956" t="s">
        <v>137</v>
      </c>
      <c r="R48" s="2900" t="s">
        <v>224</v>
      </c>
    </row>
    <row r="49" spans="1:18" s="473" customFormat="1" ht="21" customHeight="1" x14ac:dyDescent="0.2">
      <c r="A49" s="2827"/>
      <c r="B49" s="493" t="s">
        <v>60</v>
      </c>
      <c r="C49" s="197"/>
      <c r="D49" s="2620">
        <v>0</v>
      </c>
      <c r="E49" s="2620">
        <v>0</v>
      </c>
      <c r="F49" s="2620">
        <v>0</v>
      </c>
      <c r="G49" s="2620">
        <v>24</v>
      </c>
      <c r="H49" s="2620">
        <v>14</v>
      </c>
      <c r="I49" s="2620">
        <v>38</v>
      </c>
      <c r="J49" s="2620">
        <v>20</v>
      </c>
      <c r="K49" s="2620">
        <v>12</v>
      </c>
      <c r="L49" s="2620">
        <v>32</v>
      </c>
      <c r="M49" s="2620">
        <f t="shared" si="20"/>
        <v>44</v>
      </c>
      <c r="N49" s="2620">
        <f t="shared" si="20"/>
        <v>26</v>
      </c>
      <c r="O49" s="2620">
        <f t="shared" si="20"/>
        <v>70</v>
      </c>
      <c r="P49" s="248"/>
      <c r="Q49" s="248" t="s">
        <v>138</v>
      </c>
      <c r="R49" s="2901"/>
    </row>
    <row r="50" spans="1:18" s="473" customFormat="1" ht="21" customHeight="1" x14ac:dyDescent="0.2">
      <c r="A50" s="2827"/>
      <c r="B50" s="493" t="s">
        <v>61</v>
      </c>
      <c r="C50" s="197"/>
      <c r="D50" s="2620">
        <v>0</v>
      </c>
      <c r="E50" s="2620">
        <v>0</v>
      </c>
      <c r="F50" s="2620">
        <v>0</v>
      </c>
      <c r="G50" s="2620">
        <v>16</v>
      </c>
      <c r="H50" s="2620">
        <v>13</v>
      </c>
      <c r="I50" s="2620">
        <v>29</v>
      </c>
      <c r="J50" s="2620">
        <v>11</v>
      </c>
      <c r="K50" s="2620">
        <v>1</v>
      </c>
      <c r="L50" s="2620">
        <v>12</v>
      </c>
      <c r="M50" s="2620">
        <f t="shared" si="20"/>
        <v>27</v>
      </c>
      <c r="N50" s="2620">
        <f t="shared" si="20"/>
        <v>14</v>
      </c>
      <c r="O50" s="2620">
        <f t="shared" si="20"/>
        <v>41</v>
      </c>
      <c r="P50" s="248"/>
      <c r="Q50" s="248" t="s">
        <v>139</v>
      </c>
      <c r="R50" s="2901"/>
    </row>
    <row r="51" spans="1:18" s="473" customFormat="1" ht="21" customHeight="1" x14ac:dyDescent="0.2">
      <c r="A51" s="2853"/>
      <c r="B51" s="493" t="s">
        <v>62</v>
      </c>
      <c r="C51" s="197"/>
      <c r="D51" s="2620">
        <v>0</v>
      </c>
      <c r="E51" s="2620">
        <v>0</v>
      </c>
      <c r="F51" s="2620">
        <v>0</v>
      </c>
      <c r="G51" s="2620">
        <v>14</v>
      </c>
      <c r="H51" s="2620">
        <v>12</v>
      </c>
      <c r="I51" s="2620">
        <v>26</v>
      </c>
      <c r="J51" s="2620">
        <v>0</v>
      </c>
      <c r="K51" s="2620">
        <v>0</v>
      </c>
      <c r="L51" s="2620">
        <v>0</v>
      </c>
      <c r="M51" s="2620">
        <f t="shared" si="20"/>
        <v>14</v>
      </c>
      <c r="N51" s="2620">
        <f t="shared" si="20"/>
        <v>12</v>
      </c>
      <c r="O51" s="2620">
        <f t="shared" si="20"/>
        <v>26</v>
      </c>
      <c r="P51" s="248"/>
      <c r="Q51" s="248" t="s">
        <v>140</v>
      </c>
      <c r="R51" s="2898"/>
    </row>
    <row r="52" spans="1:18" s="473" customFormat="1" ht="21" customHeight="1" thickBot="1" x14ac:dyDescent="0.25">
      <c r="A52" s="2888" t="s">
        <v>92</v>
      </c>
      <c r="B52" s="2888"/>
      <c r="C52" s="2888"/>
      <c r="D52" s="1992">
        <f t="shared" ref="D52:L52" si="21">SUM(D48:D51)</f>
        <v>0</v>
      </c>
      <c r="E52" s="1992">
        <f t="shared" si="21"/>
        <v>0</v>
      </c>
      <c r="F52" s="1992">
        <f t="shared" si="21"/>
        <v>0</v>
      </c>
      <c r="G52" s="1992">
        <f t="shared" si="21"/>
        <v>80</v>
      </c>
      <c r="H52" s="1992">
        <f t="shared" si="21"/>
        <v>64</v>
      </c>
      <c r="I52" s="1992">
        <f t="shared" si="21"/>
        <v>144</v>
      </c>
      <c r="J52" s="1992">
        <f t="shared" si="21"/>
        <v>47</v>
      </c>
      <c r="K52" s="1992">
        <f t="shared" si="21"/>
        <v>38</v>
      </c>
      <c r="L52" s="1992">
        <f t="shared" si="21"/>
        <v>85</v>
      </c>
      <c r="M52" s="1992">
        <f t="shared" si="20"/>
        <v>127</v>
      </c>
      <c r="N52" s="1992">
        <f t="shared" si="20"/>
        <v>102</v>
      </c>
      <c r="O52" s="1992">
        <f t="shared" si="20"/>
        <v>229</v>
      </c>
      <c r="P52" s="3530" t="s">
        <v>130</v>
      </c>
      <c r="Q52" s="3530"/>
      <c r="R52" s="3530"/>
    </row>
    <row r="53" spans="1:18" s="473" customFormat="1" ht="18" customHeight="1" x14ac:dyDescent="0.2">
      <c r="A53" s="942"/>
      <c r="B53" s="942"/>
      <c r="C53" s="942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949"/>
      <c r="Q53" s="949"/>
      <c r="R53" s="949"/>
    </row>
    <row r="54" spans="1:18" s="473" customFormat="1" ht="18" customHeight="1" x14ac:dyDescent="0.2">
      <c r="A54" s="2118"/>
      <c r="B54" s="2118"/>
      <c r="C54" s="2118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125"/>
      <c r="Q54" s="2125"/>
      <c r="R54" s="2125"/>
    </row>
    <row r="55" spans="1:18" s="473" customFormat="1" ht="18" customHeight="1" x14ac:dyDescent="0.2">
      <c r="A55" s="2118"/>
      <c r="B55" s="2118"/>
      <c r="C55" s="2118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125"/>
      <c r="Q55" s="2125"/>
      <c r="R55" s="2125"/>
    </row>
    <row r="56" spans="1:18" s="473" customFormat="1" ht="18" customHeight="1" x14ac:dyDescent="0.2">
      <c r="A56" s="2118"/>
      <c r="B56" s="2118"/>
      <c r="C56" s="2118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125"/>
      <c r="Q56" s="2125"/>
      <c r="R56" s="2125"/>
    </row>
    <row r="57" spans="1:18" s="473" customFormat="1" ht="18" customHeight="1" x14ac:dyDescent="0.2">
      <c r="A57" s="2118"/>
      <c r="B57" s="2118"/>
      <c r="C57" s="2118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125"/>
      <c r="Q57" s="2125"/>
      <c r="R57" s="2125"/>
    </row>
    <row r="58" spans="1:18" s="473" customFormat="1" ht="18" customHeight="1" x14ac:dyDescent="0.2">
      <c r="A58" s="942"/>
      <c r="B58" s="942"/>
      <c r="C58" s="942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949"/>
      <c r="Q58" s="949"/>
      <c r="R58" s="949"/>
    </row>
    <row r="59" spans="1:18" s="473" customFormat="1" ht="18" customHeight="1" x14ac:dyDescent="0.2">
      <c r="A59" s="1365"/>
      <c r="B59" s="1365"/>
      <c r="C59" s="1365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1367"/>
      <c r="Q59" s="1367"/>
      <c r="R59" s="1367"/>
    </row>
    <row r="60" spans="1:18" s="473" customFormat="1" ht="18" customHeight="1" x14ac:dyDescent="0.2">
      <c r="A60" s="1452"/>
      <c r="B60" s="1452"/>
      <c r="C60" s="1452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1454"/>
      <c r="Q60" s="1454"/>
      <c r="R60" s="1454"/>
    </row>
    <row r="61" spans="1:18" s="491" customFormat="1" ht="27.75" customHeight="1" thickBot="1" x14ac:dyDescent="0.25">
      <c r="A61" s="3522" t="s">
        <v>2767</v>
      </c>
      <c r="B61" s="3522"/>
      <c r="C61" s="488"/>
      <c r="D61" s="489"/>
      <c r="E61" s="489"/>
      <c r="F61" s="489"/>
      <c r="G61" s="489"/>
      <c r="H61" s="489"/>
      <c r="I61" s="489"/>
      <c r="J61" s="489"/>
      <c r="K61" s="489"/>
      <c r="L61" s="489"/>
      <c r="M61" s="489"/>
      <c r="N61" s="489"/>
      <c r="O61" s="489"/>
      <c r="P61" s="490"/>
      <c r="Q61" s="3523" t="s">
        <v>2768</v>
      </c>
      <c r="R61" s="3523"/>
    </row>
    <row r="62" spans="1:18" ht="18" customHeight="1" thickTop="1" x14ac:dyDescent="0.25">
      <c r="A62" s="3524" t="s">
        <v>44</v>
      </c>
      <c r="B62" s="3527" t="s">
        <v>86</v>
      </c>
      <c r="C62" s="3527" t="s">
        <v>45</v>
      </c>
      <c r="D62" s="3529" t="s">
        <v>33</v>
      </c>
      <c r="E62" s="3529"/>
      <c r="F62" s="3529"/>
      <c r="G62" s="3529" t="s">
        <v>1</v>
      </c>
      <c r="H62" s="3529"/>
      <c r="I62" s="3529"/>
      <c r="J62" s="3529" t="s">
        <v>2</v>
      </c>
      <c r="K62" s="3529"/>
      <c r="L62" s="3529"/>
      <c r="M62" s="3529" t="s">
        <v>26</v>
      </c>
      <c r="N62" s="3529"/>
      <c r="O62" s="3529"/>
      <c r="P62" s="2910" t="s">
        <v>99</v>
      </c>
      <c r="Q62" s="2909" t="s">
        <v>126</v>
      </c>
      <c r="R62" s="2910" t="s">
        <v>253</v>
      </c>
    </row>
    <row r="63" spans="1:18" ht="24.75" customHeight="1" x14ac:dyDescent="0.2">
      <c r="A63" s="3525"/>
      <c r="B63" s="2813"/>
      <c r="C63" s="2813"/>
      <c r="D63" s="3520" t="s">
        <v>94</v>
      </c>
      <c r="E63" s="3520"/>
      <c r="F63" s="3520"/>
      <c r="G63" s="3520" t="s">
        <v>95</v>
      </c>
      <c r="H63" s="3520"/>
      <c r="I63" s="3520"/>
      <c r="J63" s="3520" t="s">
        <v>96</v>
      </c>
      <c r="K63" s="3520"/>
      <c r="L63" s="3520"/>
      <c r="M63" s="2930" t="s">
        <v>116</v>
      </c>
      <c r="N63" s="2930"/>
      <c r="O63" s="2930"/>
      <c r="P63" s="2911"/>
      <c r="Q63" s="2883"/>
      <c r="R63" s="2911"/>
    </row>
    <row r="64" spans="1:18" ht="18" customHeight="1" x14ac:dyDescent="0.2">
      <c r="A64" s="3525"/>
      <c r="B64" s="2813"/>
      <c r="C64" s="2813"/>
      <c r="D64" s="2559" t="s">
        <v>204</v>
      </c>
      <c r="E64" s="2559" t="s">
        <v>2833</v>
      </c>
      <c r="F64" s="2559" t="s">
        <v>26</v>
      </c>
      <c r="G64" s="2559" t="s">
        <v>204</v>
      </c>
      <c r="H64" s="2559" t="s">
        <v>2833</v>
      </c>
      <c r="I64" s="2559" t="s">
        <v>26</v>
      </c>
      <c r="J64" s="2559" t="s">
        <v>204</v>
      </c>
      <c r="K64" s="2559" t="s">
        <v>2833</v>
      </c>
      <c r="L64" s="2559" t="s">
        <v>26</v>
      </c>
      <c r="M64" s="2559" t="s">
        <v>204</v>
      </c>
      <c r="N64" s="2559" t="s">
        <v>2833</v>
      </c>
      <c r="O64" s="2559" t="s">
        <v>26</v>
      </c>
      <c r="P64" s="2911"/>
      <c r="Q64" s="2883"/>
      <c r="R64" s="2911"/>
    </row>
    <row r="65" spans="1:18" ht="22.5" customHeight="1" thickBot="1" x14ac:dyDescent="0.25">
      <c r="A65" s="3526"/>
      <c r="B65" s="3528"/>
      <c r="C65" s="3528"/>
      <c r="D65" s="280" t="s">
        <v>181</v>
      </c>
      <c r="E65" s="280" t="s">
        <v>182</v>
      </c>
      <c r="F65" s="280" t="s">
        <v>183</v>
      </c>
      <c r="G65" s="280" t="s">
        <v>181</v>
      </c>
      <c r="H65" s="280" t="s">
        <v>182</v>
      </c>
      <c r="I65" s="280" t="s">
        <v>183</v>
      </c>
      <c r="J65" s="280" t="s">
        <v>181</v>
      </c>
      <c r="K65" s="280" t="s">
        <v>182</v>
      </c>
      <c r="L65" s="280" t="s">
        <v>183</v>
      </c>
      <c r="M65" s="280" t="s">
        <v>181</v>
      </c>
      <c r="N65" s="280" t="s">
        <v>182</v>
      </c>
      <c r="O65" s="280" t="s">
        <v>183</v>
      </c>
      <c r="P65" s="2912"/>
      <c r="Q65" s="2884"/>
      <c r="R65" s="2912"/>
    </row>
    <row r="66" spans="1:18" s="473" customFormat="1" ht="24" customHeight="1" x14ac:dyDescent="0.2">
      <c r="A66" s="3493" t="s">
        <v>210</v>
      </c>
      <c r="B66" s="3493" t="s">
        <v>72</v>
      </c>
      <c r="C66" s="496" t="s">
        <v>72</v>
      </c>
      <c r="D66" s="2620">
        <v>0</v>
      </c>
      <c r="E66" s="2620">
        <v>0</v>
      </c>
      <c r="F66" s="2620">
        <v>0</v>
      </c>
      <c r="G66" s="2620">
        <v>15</v>
      </c>
      <c r="H66" s="2620">
        <v>6</v>
      </c>
      <c r="I66" s="2620">
        <v>21</v>
      </c>
      <c r="J66" s="2620">
        <v>18</v>
      </c>
      <c r="K66" s="2620">
        <v>1</v>
      </c>
      <c r="L66" s="2620">
        <v>19</v>
      </c>
      <c r="M66" s="2620">
        <f>SUM(D66,G66,J66)</f>
        <v>33</v>
      </c>
      <c r="N66" s="2620">
        <f>SUM(E66,H66,K66)</f>
        <v>7</v>
      </c>
      <c r="O66" s="2620">
        <f>SUM(M66:N66)</f>
        <v>40</v>
      </c>
      <c r="P66" s="246" t="s">
        <v>145</v>
      </c>
      <c r="Q66" s="2934" t="s">
        <v>145</v>
      </c>
      <c r="R66" s="2934" t="s">
        <v>1663</v>
      </c>
    </row>
    <row r="67" spans="1:18" s="473" customFormat="1" ht="24" customHeight="1" x14ac:dyDescent="0.2">
      <c r="A67" s="3051"/>
      <c r="B67" s="3051"/>
      <c r="C67" s="2151" t="s">
        <v>73</v>
      </c>
      <c r="D67" s="2620">
        <v>0</v>
      </c>
      <c r="E67" s="2620">
        <v>0</v>
      </c>
      <c r="F67" s="2620">
        <v>0</v>
      </c>
      <c r="G67" s="2620">
        <v>9</v>
      </c>
      <c r="H67" s="2620">
        <v>8</v>
      </c>
      <c r="I67" s="2620">
        <v>17</v>
      </c>
      <c r="J67" s="2620">
        <v>9</v>
      </c>
      <c r="K67" s="2620">
        <v>4</v>
      </c>
      <c r="L67" s="2620">
        <v>13</v>
      </c>
      <c r="M67" s="2620">
        <f>SUM(D67,G67,J67)</f>
        <v>18</v>
      </c>
      <c r="N67" s="2620">
        <f>SUM(E67,H67,K67)</f>
        <v>12</v>
      </c>
      <c r="O67" s="2620">
        <f>SUM(M67:N67)</f>
        <v>30</v>
      </c>
      <c r="P67" s="1386" t="s">
        <v>159</v>
      </c>
      <c r="Q67" s="2901"/>
      <c r="R67" s="2901"/>
    </row>
    <row r="68" spans="1:18" s="473" customFormat="1" ht="24" customHeight="1" x14ac:dyDescent="0.2">
      <c r="A68" s="3051"/>
      <c r="B68" s="3005" t="s">
        <v>46</v>
      </c>
      <c r="C68" s="3005"/>
      <c r="D68" s="2620">
        <f>SUM(D66:D67)</f>
        <v>0</v>
      </c>
      <c r="E68" s="2620">
        <f t="shared" ref="E68:O68" si="22">SUM(E66:E67)</f>
        <v>0</v>
      </c>
      <c r="F68" s="2620">
        <f t="shared" si="22"/>
        <v>0</v>
      </c>
      <c r="G68" s="2620">
        <f t="shared" si="22"/>
        <v>24</v>
      </c>
      <c r="H68" s="2620">
        <f t="shared" si="22"/>
        <v>14</v>
      </c>
      <c r="I68" s="2620">
        <f t="shared" si="22"/>
        <v>38</v>
      </c>
      <c r="J68" s="2620">
        <f t="shared" si="22"/>
        <v>27</v>
      </c>
      <c r="K68" s="2620">
        <f t="shared" si="22"/>
        <v>5</v>
      </c>
      <c r="L68" s="2620">
        <f t="shared" si="22"/>
        <v>32</v>
      </c>
      <c r="M68" s="2620">
        <f t="shared" si="22"/>
        <v>51</v>
      </c>
      <c r="N68" s="2620">
        <f t="shared" si="22"/>
        <v>19</v>
      </c>
      <c r="O68" s="2620">
        <f t="shared" si="22"/>
        <v>70</v>
      </c>
      <c r="P68" s="2899" t="s">
        <v>133</v>
      </c>
      <c r="Q68" s="2899"/>
      <c r="R68" s="2901"/>
    </row>
    <row r="69" spans="1:18" s="473" customFormat="1" ht="26.25" customHeight="1" x14ac:dyDescent="0.2">
      <c r="A69" s="3051"/>
      <c r="B69" s="2996" t="s">
        <v>74</v>
      </c>
      <c r="C69" s="1239" t="s">
        <v>74</v>
      </c>
      <c r="D69" s="2620">
        <v>0</v>
      </c>
      <c r="E69" s="2620">
        <v>0</v>
      </c>
      <c r="F69" s="2620">
        <v>0</v>
      </c>
      <c r="G69" s="2620">
        <v>13</v>
      </c>
      <c r="H69" s="2620">
        <v>8</v>
      </c>
      <c r="I69" s="2620">
        <v>21</v>
      </c>
      <c r="J69" s="2620">
        <v>0</v>
      </c>
      <c r="K69" s="2620">
        <v>0</v>
      </c>
      <c r="L69" s="2620">
        <v>0</v>
      </c>
      <c r="M69" s="2620">
        <f t="shared" ref="M69:O74" si="23">SUM(J69,G69,D69)</f>
        <v>13</v>
      </c>
      <c r="N69" s="2620">
        <f t="shared" si="23"/>
        <v>8</v>
      </c>
      <c r="O69" s="2620">
        <f t="shared" si="23"/>
        <v>21</v>
      </c>
      <c r="P69" s="1240" t="s">
        <v>152</v>
      </c>
      <c r="Q69" s="2900" t="s">
        <v>152</v>
      </c>
      <c r="R69" s="2901"/>
    </row>
    <row r="70" spans="1:18" s="473" customFormat="1" ht="26.25" customHeight="1" x14ac:dyDescent="0.2">
      <c r="A70" s="3051"/>
      <c r="B70" s="3494"/>
      <c r="C70" s="1660" t="s">
        <v>246</v>
      </c>
      <c r="D70" s="2620">
        <v>0</v>
      </c>
      <c r="E70" s="2620">
        <v>0</v>
      </c>
      <c r="F70" s="2620">
        <v>0</v>
      </c>
      <c r="G70" s="2620">
        <v>15</v>
      </c>
      <c r="H70" s="2620">
        <v>12</v>
      </c>
      <c r="I70" s="2620">
        <v>27</v>
      </c>
      <c r="J70" s="2620">
        <v>0</v>
      </c>
      <c r="K70" s="2620">
        <v>0</v>
      </c>
      <c r="L70" s="2620">
        <v>0</v>
      </c>
      <c r="M70" s="2620">
        <f t="shared" ref="M70" si="24">SUM(J70,G70,D70)</f>
        <v>15</v>
      </c>
      <c r="N70" s="2620">
        <f t="shared" ref="N70" si="25">SUM(K70,H70,E70)</f>
        <v>12</v>
      </c>
      <c r="O70" s="2620">
        <f t="shared" ref="O70" si="26">SUM(L70,I70,F70)</f>
        <v>27</v>
      </c>
      <c r="P70" s="337" t="s">
        <v>1814</v>
      </c>
      <c r="Q70" s="2898"/>
      <c r="R70" s="2901"/>
    </row>
    <row r="71" spans="1:18" s="473" customFormat="1" ht="26.25" customHeight="1" x14ac:dyDescent="0.2">
      <c r="A71" s="3051"/>
      <c r="B71" s="3005" t="s">
        <v>46</v>
      </c>
      <c r="C71" s="3005"/>
      <c r="D71" s="2620">
        <v>0</v>
      </c>
      <c r="E71" s="2620">
        <v>0</v>
      </c>
      <c r="F71" s="2620">
        <v>0</v>
      </c>
      <c r="G71" s="2620">
        <f>SUM(G69:G70)</f>
        <v>28</v>
      </c>
      <c r="H71" s="2620">
        <f t="shared" ref="H71:L71" si="27">SUM(H69:H70)</f>
        <v>20</v>
      </c>
      <c r="I71" s="2620">
        <f t="shared" si="27"/>
        <v>48</v>
      </c>
      <c r="J71" s="2620">
        <f t="shared" si="27"/>
        <v>0</v>
      </c>
      <c r="K71" s="2620">
        <f t="shared" si="27"/>
        <v>0</v>
      </c>
      <c r="L71" s="2620">
        <f t="shared" si="27"/>
        <v>0</v>
      </c>
      <c r="M71" s="2620">
        <f>SUM(J71,G71,D71)</f>
        <v>28</v>
      </c>
      <c r="N71" s="2620">
        <f>SUM(K71,H71,E71)</f>
        <v>20</v>
      </c>
      <c r="O71" s="2620">
        <f>SUM(L71,I71,F71)</f>
        <v>48</v>
      </c>
      <c r="P71" s="2899" t="s">
        <v>133</v>
      </c>
      <c r="Q71" s="2899"/>
      <c r="R71" s="2901"/>
    </row>
    <row r="72" spans="1:18" s="473" customFormat="1" ht="26.25" customHeight="1" x14ac:dyDescent="0.2">
      <c r="A72" s="3051"/>
      <c r="B72" s="2996" t="s">
        <v>75</v>
      </c>
      <c r="C72" s="1239" t="s">
        <v>77</v>
      </c>
      <c r="D72" s="2620">
        <v>0</v>
      </c>
      <c r="E72" s="2620">
        <v>0</v>
      </c>
      <c r="F72" s="2620">
        <v>0</v>
      </c>
      <c r="G72" s="2620">
        <v>15</v>
      </c>
      <c r="H72" s="2620">
        <v>4</v>
      </c>
      <c r="I72" s="2620">
        <v>19</v>
      </c>
      <c r="J72" s="2620">
        <v>8</v>
      </c>
      <c r="K72" s="2620">
        <v>7</v>
      </c>
      <c r="L72" s="2620">
        <v>15</v>
      </c>
      <c r="M72" s="2620">
        <f t="shared" si="23"/>
        <v>23</v>
      </c>
      <c r="N72" s="2620">
        <f t="shared" si="23"/>
        <v>11</v>
      </c>
      <c r="O72" s="2620">
        <f t="shared" si="23"/>
        <v>34</v>
      </c>
      <c r="P72" s="1240" t="s">
        <v>154</v>
      </c>
      <c r="Q72" s="2900" t="s">
        <v>148</v>
      </c>
      <c r="R72" s="2901"/>
    </row>
    <row r="73" spans="1:18" s="473" customFormat="1" ht="26.25" customHeight="1" x14ac:dyDescent="0.2">
      <c r="A73" s="3051"/>
      <c r="B73" s="3051"/>
      <c r="C73" s="1239" t="s">
        <v>76</v>
      </c>
      <c r="D73" s="2620">
        <v>0</v>
      </c>
      <c r="E73" s="2620">
        <v>0</v>
      </c>
      <c r="F73" s="2620">
        <v>0</v>
      </c>
      <c r="G73" s="2620">
        <v>13</v>
      </c>
      <c r="H73" s="2620">
        <v>8</v>
      </c>
      <c r="I73" s="2620">
        <v>21</v>
      </c>
      <c r="J73" s="2620">
        <v>10</v>
      </c>
      <c r="K73" s="2620">
        <v>6</v>
      </c>
      <c r="L73" s="2620">
        <v>16</v>
      </c>
      <c r="M73" s="2620">
        <f t="shared" si="23"/>
        <v>23</v>
      </c>
      <c r="N73" s="2620">
        <f t="shared" si="23"/>
        <v>14</v>
      </c>
      <c r="O73" s="2620">
        <f t="shared" si="23"/>
        <v>37</v>
      </c>
      <c r="P73" s="1240" t="s">
        <v>153</v>
      </c>
      <c r="Q73" s="2901"/>
      <c r="R73" s="2901"/>
    </row>
    <row r="74" spans="1:18" s="473" customFormat="1" ht="26.25" customHeight="1" x14ac:dyDescent="0.2">
      <c r="A74" s="3051"/>
      <c r="B74" s="3006" t="s">
        <v>46</v>
      </c>
      <c r="C74" s="3006"/>
      <c r="D74" s="212">
        <f t="shared" ref="D74:L74" si="28">SUM(D72:D73)</f>
        <v>0</v>
      </c>
      <c r="E74" s="212">
        <f t="shared" si="28"/>
        <v>0</v>
      </c>
      <c r="F74" s="212">
        <f t="shared" si="28"/>
        <v>0</v>
      </c>
      <c r="G74" s="212">
        <f t="shared" si="28"/>
        <v>28</v>
      </c>
      <c r="H74" s="212">
        <f t="shared" si="28"/>
        <v>12</v>
      </c>
      <c r="I74" s="212">
        <f t="shared" si="28"/>
        <v>40</v>
      </c>
      <c r="J74" s="212">
        <f t="shared" si="28"/>
        <v>18</v>
      </c>
      <c r="K74" s="212">
        <f t="shared" si="28"/>
        <v>13</v>
      </c>
      <c r="L74" s="212">
        <f t="shared" si="28"/>
        <v>31</v>
      </c>
      <c r="M74" s="212">
        <f t="shared" si="23"/>
        <v>46</v>
      </c>
      <c r="N74" s="212">
        <f t="shared" si="23"/>
        <v>25</v>
      </c>
      <c r="O74" s="212">
        <f t="shared" si="23"/>
        <v>71</v>
      </c>
      <c r="P74" s="2900" t="s">
        <v>133</v>
      </c>
      <c r="Q74" s="2900"/>
      <c r="R74" s="2901"/>
    </row>
    <row r="75" spans="1:18" s="473" customFormat="1" ht="26.25" customHeight="1" x14ac:dyDescent="0.2">
      <c r="A75" s="3051"/>
      <c r="B75" s="2986" t="s">
        <v>79</v>
      </c>
      <c r="C75" s="1239" t="s">
        <v>1223</v>
      </c>
      <c r="D75" s="212">
        <f>SUM(D73:D74)</f>
        <v>0</v>
      </c>
      <c r="E75" s="212">
        <f>SUM(E73:E74)</f>
        <v>0</v>
      </c>
      <c r="F75" s="2620">
        <v>0</v>
      </c>
      <c r="G75" s="2620">
        <v>18</v>
      </c>
      <c r="H75" s="2620">
        <v>6</v>
      </c>
      <c r="I75" s="2620">
        <v>24</v>
      </c>
      <c r="J75" s="2620">
        <v>11</v>
      </c>
      <c r="K75" s="2620">
        <v>3</v>
      </c>
      <c r="L75" s="2620">
        <v>14</v>
      </c>
      <c r="M75" s="2620">
        <f t="shared" ref="M75:O79" si="29">SUM(J75,G75,D75)</f>
        <v>29</v>
      </c>
      <c r="N75" s="2620">
        <f t="shared" si="29"/>
        <v>9</v>
      </c>
      <c r="O75" s="2620">
        <f t="shared" si="29"/>
        <v>38</v>
      </c>
      <c r="P75" s="1240" t="s">
        <v>1224</v>
      </c>
      <c r="Q75" s="3542" t="s">
        <v>149</v>
      </c>
      <c r="R75" s="2901"/>
    </row>
    <row r="76" spans="1:18" s="473" customFormat="1" ht="26.25" customHeight="1" x14ac:dyDescent="0.2">
      <c r="A76" s="3051"/>
      <c r="B76" s="2986"/>
      <c r="C76" s="1239" t="s">
        <v>1225</v>
      </c>
      <c r="D76" s="212">
        <f t="shared" ref="D76:E76" si="30">SUM(D74:D75)</f>
        <v>0</v>
      </c>
      <c r="E76" s="212">
        <f t="shared" si="30"/>
        <v>0</v>
      </c>
      <c r="F76" s="2620">
        <v>0</v>
      </c>
      <c r="G76" s="2620">
        <v>19</v>
      </c>
      <c r="H76" s="2620">
        <v>4</v>
      </c>
      <c r="I76" s="2620">
        <v>23</v>
      </c>
      <c r="J76" s="2620">
        <v>4</v>
      </c>
      <c r="K76" s="2620">
        <v>4</v>
      </c>
      <c r="L76" s="2620">
        <v>8</v>
      </c>
      <c r="M76" s="2620">
        <f t="shared" si="29"/>
        <v>23</v>
      </c>
      <c r="N76" s="2620">
        <f t="shared" si="29"/>
        <v>8</v>
      </c>
      <c r="O76" s="2620">
        <f t="shared" si="29"/>
        <v>31</v>
      </c>
      <c r="P76" s="1240" t="s">
        <v>1226</v>
      </c>
      <c r="Q76" s="3542"/>
      <c r="R76" s="2901"/>
    </row>
    <row r="77" spans="1:18" s="473" customFormat="1" ht="26.25" customHeight="1" x14ac:dyDescent="0.2">
      <c r="A77" s="3051"/>
      <c r="B77" s="3005" t="s">
        <v>46</v>
      </c>
      <c r="C77" s="3005"/>
      <c r="D77" s="2620">
        <f>SUM(D75:D76)</f>
        <v>0</v>
      </c>
      <c r="E77" s="2620">
        <f t="shared" ref="E77:L77" si="31">SUM(E75:E76)</f>
        <v>0</v>
      </c>
      <c r="F77" s="2620">
        <f t="shared" si="31"/>
        <v>0</v>
      </c>
      <c r="G77" s="2620">
        <f>SUM(G75:G76)</f>
        <v>37</v>
      </c>
      <c r="H77" s="2620">
        <f t="shared" si="31"/>
        <v>10</v>
      </c>
      <c r="I77" s="2620">
        <f t="shared" si="31"/>
        <v>47</v>
      </c>
      <c r="J77" s="2620">
        <f t="shared" si="31"/>
        <v>15</v>
      </c>
      <c r="K77" s="2620">
        <f t="shared" si="31"/>
        <v>7</v>
      </c>
      <c r="L77" s="2620">
        <f t="shared" si="31"/>
        <v>22</v>
      </c>
      <c r="M77" s="2620">
        <f t="shared" si="29"/>
        <v>52</v>
      </c>
      <c r="N77" s="2620">
        <f t="shared" si="29"/>
        <v>17</v>
      </c>
      <c r="O77" s="2620">
        <f t="shared" si="29"/>
        <v>69</v>
      </c>
      <c r="P77" s="2899" t="s">
        <v>133</v>
      </c>
      <c r="Q77" s="2899"/>
      <c r="R77" s="2901"/>
    </row>
    <row r="78" spans="1:18" s="473" customFormat="1" ht="28.5" customHeight="1" x14ac:dyDescent="0.2">
      <c r="A78" s="3051"/>
      <c r="B78" s="3005" t="s">
        <v>712</v>
      </c>
      <c r="C78" s="496" t="s">
        <v>748</v>
      </c>
      <c r="D78" s="2620">
        <f t="shared" ref="D78:E78" si="32">SUM(D76:D77)</f>
        <v>0</v>
      </c>
      <c r="E78" s="2620">
        <f t="shared" si="32"/>
        <v>0</v>
      </c>
      <c r="F78" s="2620">
        <v>0</v>
      </c>
      <c r="G78" s="2620">
        <v>25</v>
      </c>
      <c r="H78" s="2620">
        <v>10</v>
      </c>
      <c r="I78" s="2620">
        <v>35</v>
      </c>
      <c r="J78" s="2620">
        <v>12</v>
      </c>
      <c r="K78" s="2620">
        <v>8</v>
      </c>
      <c r="L78" s="2620">
        <v>20</v>
      </c>
      <c r="M78" s="2620">
        <f t="shared" si="29"/>
        <v>37</v>
      </c>
      <c r="N78" s="2620">
        <f t="shared" si="29"/>
        <v>18</v>
      </c>
      <c r="O78" s="2620">
        <f t="shared" si="29"/>
        <v>55</v>
      </c>
      <c r="P78" s="957" t="s">
        <v>749</v>
      </c>
      <c r="Q78" s="3542" t="s">
        <v>1227</v>
      </c>
      <c r="R78" s="2901"/>
    </row>
    <row r="79" spans="1:18" s="473" customFormat="1" ht="28.5" customHeight="1" x14ac:dyDescent="0.2">
      <c r="A79" s="3051"/>
      <c r="B79" s="3005"/>
      <c r="C79" s="496" t="s">
        <v>246</v>
      </c>
      <c r="D79" s="2620">
        <f t="shared" ref="D79:E79" si="33">SUM(D77:D78)</f>
        <v>0</v>
      </c>
      <c r="E79" s="2620">
        <f t="shared" si="33"/>
        <v>0</v>
      </c>
      <c r="F79" s="2620">
        <v>0</v>
      </c>
      <c r="G79" s="2620">
        <v>27</v>
      </c>
      <c r="H79" s="2620">
        <v>6</v>
      </c>
      <c r="I79" s="2620">
        <v>33</v>
      </c>
      <c r="J79" s="2620">
        <v>15</v>
      </c>
      <c r="K79" s="2620">
        <v>6</v>
      </c>
      <c r="L79" s="2620">
        <v>21</v>
      </c>
      <c r="M79" s="2620">
        <f t="shared" si="29"/>
        <v>42</v>
      </c>
      <c r="N79" s="2620">
        <f t="shared" si="29"/>
        <v>12</v>
      </c>
      <c r="O79" s="2620">
        <f t="shared" si="29"/>
        <v>54</v>
      </c>
      <c r="P79" s="956" t="s">
        <v>1228</v>
      </c>
      <c r="Q79" s="3542"/>
      <c r="R79" s="2901"/>
    </row>
    <row r="80" spans="1:18" s="473" customFormat="1" ht="22.5" customHeight="1" x14ac:dyDescent="0.2">
      <c r="A80" s="3051"/>
      <c r="B80" s="3005" t="s">
        <v>46</v>
      </c>
      <c r="C80" s="3005"/>
      <c r="D80" s="2620">
        <f>SUM(D78:D79)</f>
        <v>0</v>
      </c>
      <c r="E80" s="2620">
        <f t="shared" ref="E80:F80" si="34">SUM(E78:E79)</f>
        <v>0</v>
      </c>
      <c r="F80" s="2620">
        <f t="shared" si="34"/>
        <v>0</v>
      </c>
      <c r="G80" s="2620">
        <f>SUM(G78:G79)</f>
        <v>52</v>
      </c>
      <c r="H80" s="2620">
        <f t="shared" ref="H80:I80" si="35">SUM(H78:H79)</f>
        <v>16</v>
      </c>
      <c r="I80" s="2620">
        <f t="shared" si="35"/>
        <v>68</v>
      </c>
      <c r="J80" s="2620">
        <f>SUM(J78:J79)</f>
        <v>27</v>
      </c>
      <c r="K80" s="2620">
        <f t="shared" ref="K80:L80" si="36">SUM(K78:K79)</f>
        <v>14</v>
      </c>
      <c r="L80" s="2620">
        <f t="shared" si="36"/>
        <v>41</v>
      </c>
      <c r="M80" s="2620">
        <f>SUM(M78:M79)</f>
        <v>79</v>
      </c>
      <c r="N80" s="2620">
        <f t="shared" ref="N80:O80" si="37">SUM(N78:N79)</f>
        <v>30</v>
      </c>
      <c r="O80" s="2620">
        <f t="shared" si="37"/>
        <v>109</v>
      </c>
      <c r="P80" s="2899" t="s">
        <v>133</v>
      </c>
      <c r="Q80" s="2899"/>
      <c r="R80" s="2901"/>
    </row>
    <row r="81" spans="1:18" s="473" customFormat="1" ht="18.75" customHeight="1" x14ac:dyDescent="0.2">
      <c r="A81" s="3051"/>
      <c r="B81" s="2996" t="s">
        <v>964</v>
      </c>
      <c r="C81" s="2150" t="s">
        <v>964</v>
      </c>
      <c r="D81" s="2620">
        <v>0</v>
      </c>
      <c r="E81" s="2620">
        <v>0</v>
      </c>
      <c r="F81" s="2620">
        <v>0</v>
      </c>
      <c r="G81" s="2620">
        <v>16</v>
      </c>
      <c r="H81" s="2620">
        <v>10</v>
      </c>
      <c r="I81" s="2620">
        <v>26</v>
      </c>
      <c r="J81" s="2620">
        <v>0</v>
      </c>
      <c r="K81" s="2620">
        <v>0</v>
      </c>
      <c r="L81" s="2620">
        <v>0</v>
      </c>
      <c r="M81" s="2620">
        <f t="shared" ref="M81:O81" si="38">SUM(J81,G81,D81)</f>
        <v>16</v>
      </c>
      <c r="N81" s="2620">
        <f t="shared" si="38"/>
        <v>10</v>
      </c>
      <c r="O81" s="2620">
        <f t="shared" si="38"/>
        <v>26</v>
      </c>
      <c r="P81" s="2376" t="s">
        <v>1229</v>
      </c>
      <c r="Q81" s="2900" t="s">
        <v>1229</v>
      </c>
      <c r="R81" s="2901"/>
    </row>
    <row r="82" spans="1:18" s="473" customFormat="1" ht="29.25" customHeight="1" x14ac:dyDescent="0.2">
      <c r="A82" s="1653"/>
      <c r="B82" s="3051"/>
      <c r="C82" s="1661" t="s">
        <v>736</v>
      </c>
      <c r="D82" s="2620">
        <v>0</v>
      </c>
      <c r="E82" s="2620">
        <v>0</v>
      </c>
      <c r="F82" s="2620">
        <v>0</v>
      </c>
      <c r="G82" s="2620">
        <v>0</v>
      </c>
      <c r="H82" s="2620">
        <v>0</v>
      </c>
      <c r="I82" s="2620">
        <v>0</v>
      </c>
      <c r="J82" s="2620">
        <v>10</v>
      </c>
      <c r="K82" s="2620">
        <v>6</v>
      </c>
      <c r="L82" s="2620">
        <v>16</v>
      </c>
      <c r="M82" s="2620">
        <f t="shared" ref="M82:M84" si="39">SUM(J82,G82,D82)</f>
        <v>10</v>
      </c>
      <c r="N82" s="2620">
        <f t="shared" ref="N82:N84" si="40">SUM(K82,H82,E82)</f>
        <v>6</v>
      </c>
      <c r="O82" s="2620">
        <f t="shared" ref="O82:O84" si="41">SUM(L82,I82,F82)</f>
        <v>16</v>
      </c>
      <c r="P82" s="2376" t="s">
        <v>1822</v>
      </c>
      <c r="Q82" s="2901"/>
      <c r="R82" s="1639"/>
    </row>
    <row r="83" spans="1:18" s="473" customFormat="1" ht="24.75" customHeight="1" x14ac:dyDescent="0.2">
      <c r="A83" s="1653"/>
      <c r="B83" s="3051"/>
      <c r="C83" s="1661" t="s">
        <v>1248</v>
      </c>
      <c r="D83" s="2620">
        <v>0</v>
      </c>
      <c r="E83" s="2620">
        <v>0</v>
      </c>
      <c r="F83" s="2620">
        <v>0</v>
      </c>
      <c r="G83" s="2620">
        <v>0</v>
      </c>
      <c r="H83" s="2620">
        <v>0</v>
      </c>
      <c r="I83" s="2620">
        <v>0</v>
      </c>
      <c r="J83" s="2620">
        <v>6</v>
      </c>
      <c r="K83" s="2620">
        <v>5</v>
      </c>
      <c r="L83" s="2620">
        <v>11</v>
      </c>
      <c r="M83" s="2620">
        <f t="shared" si="39"/>
        <v>6</v>
      </c>
      <c r="N83" s="2620">
        <f t="shared" si="40"/>
        <v>5</v>
      </c>
      <c r="O83" s="2620">
        <f t="shared" si="41"/>
        <v>11</v>
      </c>
      <c r="P83" s="2374" t="s">
        <v>1230</v>
      </c>
      <c r="Q83" s="2901"/>
      <c r="R83" s="1639"/>
    </row>
    <row r="84" spans="1:18" s="473" customFormat="1" ht="24.75" customHeight="1" x14ac:dyDescent="0.2">
      <c r="A84" s="1653"/>
      <c r="B84" s="3005" t="s">
        <v>46</v>
      </c>
      <c r="C84" s="3005"/>
      <c r="D84" s="2620">
        <f t="shared" ref="D84:L84" si="42">SUM(D81:D83)</f>
        <v>0</v>
      </c>
      <c r="E84" s="2620">
        <f t="shared" si="42"/>
        <v>0</v>
      </c>
      <c r="F84" s="2620">
        <f t="shared" si="42"/>
        <v>0</v>
      </c>
      <c r="G84" s="2620">
        <f t="shared" si="42"/>
        <v>16</v>
      </c>
      <c r="H84" s="2620">
        <f t="shared" si="42"/>
        <v>10</v>
      </c>
      <c r="I84" s="2620">
        <f t="shared" si="42"/>
        <v>26</v>
      </c>
      <c r="J84" s="2620">
        <f t="shared" si="42"/>
        <v>16</v>
      </c>
      <c r="K84" s="2620">
        <f t="shared" si="42"/>
        <v>11</v>
      </c>
      <c r="L84" s="2620">
        <f t="shared" si="42"/>
        <v>27</v>
      </c>
      <c r="M84" s="2620">
        <f t="shared" si="39"/>
        <v>32</v>
      </c>
      <c r="N84" s="2620">
        <f t="shared" si="40"/>
        <v>21</v>
      </c>
      <c r="O84" s="2620">
        <f t="shared" si="41"/>
        <v>53</v>
      </c>
      <c r="P84" s="2899" t="s">
        <v>133</v>
      </c>
      <c r="Q84" s="2899"/>
      <c r="R84" s="1639"/>
    </row>
    <row r="85" spans="1:18" s="473" customFormat="1" ht="24.75" customHeight="1" thickBot="1" x14ac:dyDescent="0.25">
      <c r="A85" s="2997" t="s">
        <v>92</v>
      </c>
      <c r="B85" s="2997"/>
      <c r="C85" s="2997"/>
      <c r="D85" s="1992">
        <f>SUM(D84,D80,D77,D74,D71,D68)</f>
        <v>0</v>
      </c>
      <c r="E85" s="1992">
        <f t="shared" ref="E85:O85" si="43">SUM(E84,E80,E77,E74,E71,E68)</f>
        <v>0</v>
      </c>
      <c r="F85" s="1992">
        <f t="shared" si="43"/>
        <v>0</v>
      </c>
      <c r="G85" s="1992">
        <f t="shared" si="43"/>
        <v>185</v>
      </c>
      <c r="H85" s="1992">
        <f t="shared" si="43"/>
        <v>82</v>
      </c>
      <c r="I85" s="1992">
        <f t="shared" si="43"/>
        <v>267</v>
      </c>
      <c r="J85" s="1992">
        <f t="shared" si="43"/>
        <v>103</v>
      </c>
      <c r="K85" s="1992">
        <f t="shared" si="43"/>
        <v>50</v>
      </c>
      <c r="L85" s="1992">
        <f t="shared" si="43"/>
        <v>153</v>
      </c>
      <c r="M85" s="1992">
        <f t="shared" si="43"/>
        <v>288</v>
      </c>
      <c r="N85" s="1992">
        <f t="shared" si="43"/>
        <v>132</v>
      </c>
      <c r="O85" s="1992">
        <f t="shared" si="43"/>
        <v>420</v>
      </c>
      <c r="P85" s="2995" t="s">
        <v>130</v>
      </c>
      <c r="Q85" s="2995"/>
      <c r="R85" s="2995"/>
    </row>
    <row r="86" spans="1:18" s="473" customFormat="1" ht="32.25" customHeight="1" x14ac:dyDescent="0.2"/>
    <row r="87" spans="1:18" s="473" customFormat="1" ht="32.25" customHeight="1" x14ac:dyDescent="0.2"/>
    <row r="88" spans="1:18" s="473" customFormat="1" ht="16.5" customHeight="1" thickBot="1" x14ac:dyDescent="0.25">
      <c r="A88" s="3522" t="s">
        <v>2767</v>
      </c>
      <c r="B88" s="3522"/>
      <c r="C88" s="488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90"/>
      <c r="Q88" s="3523" t="s">
        <v>2768</v>
      </c>
      <c r="R88" s="3523"/>
    </row>
    <row r="89" spans="1:18" s="473" customFormat="1" ht="16.5" customHeight="1" thickTop="1" x14ac:dyDescent="0.2">
      <c r="A89" s="3535" t="s">
        <v>44</v>
      </c>
      <c r="B89" s="3527" t="s">
        <v>86</v>
      </c>
      <c r="C89" s="3527" t="s">
        <v>45</v>
      </c>
      <c r="D89" s="3538" t="s">
        <v>33</v>
      </c>
      <c r="E89" s="3538"/>
      <c r="F89" s="3538"/>
      <c r="G89" s="3538" t="s">
        <v>1</v>
      </c>
      <c r="H89" s="3538"/>
      <c r="I89" s="3538"/>
      <c r="J89" s="3538" t="s">
        <v>2</v>
      </c>
      <c r="K89" s="3538"/>
      <c r="L89" s="3538"/>
      <c r="M89" s="3538" t="s">
        <v>26</v>
      </c>
      <c r="N89" s="3538"/>
      <c r="O89" s="3538"/>
      <c r="P89" s="3509" t="s">
        <v>99</v>
      </c>
      <c r="Q89" s="3508" t="s">
        <v>126</v>
      </c>
      <c r="R89" s="3509" t="s">
        <v>253</v>
      </c>
    </row>
    <row r="90" spans="1:18" s="473" customFormat="1" ht="17.25" customHeight="1" x14ac:dyDescent="0.2">
      <c r="A90" s="3536"/>
      <c r="B90" s="2813"/>
      <c r="C90" s="2813"/>
      <c r="D90" s="3520" t="s">
        <v>94</v>
      </c>
      <c r="E90" s="3520"/>
      <c r="F90" s="3520"/>
      <c r="G90" s="3520" t="s">
        <v>95</v>
      </c>
      <c r="H90" s="3520"/>
      <c r="I90" s="3520"/>
      <c r="J90" s="3520" t="s">
        <v>96</v>
      </c>
      <c r="K90" s="3520"/>
      <c r="L90" s="3520"/>
      <c r="M90" s="2930" t="s">
        <v>116</v>
      </c>
      <c r="N90" s="2930"/>
      <c r="O90" s="2930"/>
      <c r="P90" s="3510"/>
      <c r="Q90" s="2822"/>
      <c r="R90" s="3510"/>
    </row>
    <row r="91" spans="1:18" s="473" customFormat="1" ht="17.25" customHeight="1" x14ac:dyDescent="0.2">
      <c r="A91" s="3536"/>
      <c r="B91" s="2813"/>
      <c r="C91" s="2813"/>
      <c r="D91" s="2559" t="s">
        <v>204</v>
      </c>
      <c r="E91" s="2559" t="s">
        <v>2833</v>
      </c>
      <c r="F91" s="2559" t="s">
        <v>26</v>
      </c>
      <c r="G91" s="2559" t="s">
        <v>204</v>
      </c>
      <c r="H91" s="2559" t="s">
        <v>2833</v>
      </c>
      <c r="I91" s="2559" t="s">
        <v>26</v>
      </c>
      <c r="J91" s="2559" t="s">
        <v>204</v>
      </c>
      <c r="K91" s="2559" t="s">
        <v>2833</v>
      </c>
      <c r="L91" s="2559" t="s">
        <v>26</v>
      </c>
      <c r="M91" s="2559" t="s">
        <v>204</v>
      </c>
      <c r="N91" s="2559" t="s">
        <v>2833</v>
      </c>
      <c r="O91" s="2559" t="s">
        <v>26</v>
      </c>
      <c r="P91" s="3510"/>
      <c r="Q91" s="2822"/>
      <c r="R91" s="3510"/>
    </row>
    <row r="92" spans="1:18" s="473" customFormat="1" ht="15" customHeight="1" thickBot="1" x14ac:dyDescent="0.25">
      <c r="A92" s="3537"/>
      <c r="B92" s="3528"/>
      <c r="C92" s="3528"/>
      <c r="D92" s="280" t="s">
        <v>181</v>
      </c>
      <c r="E92" s="280" t="s">
        <v>182</v>
      </c>
      <c r="F92" s="280" t="s">
        <v>183</v>
      </c>
      <c r="G92" s="280" t="s">
        <v>181</v>
      </c>
      <c r="H92" s="280" t="s">
        <v>182</v>
      </c>
      <c r="I92" s="280" t="s">
        <v>183</v>
      </c>
      <c r="J92" s="280" t="s">
        <v>181</v>
      </c>
      <c r="K92" s="280" t="s">
        <v>182</v>
      </c>
      <c r="L92" s="280" t="s">
        <v>183</v>
      </c>
      <c r="M92" s="280" t="s">
        <v>181</v>
      </c>
      <c r="N92" s="280" t="s">
        <v>182</v>
      </c>
      <c r="O92" s="280" t="s">
        <v>183</v>
      </c>
      <c r="P92" s="3511"/>
      <c r="Q92" s="2993"/>
      <c r="R92" s="3511"/>
    </row>
    <row r="93" spans="1:18" s="473" customFormat="1" ht="17.25" customHeight="1" x14ac:dyDescent="0.2">
      <c r="A93" s="2986" t="s">
        <v>906</v>
      </c>
      <c r="B93" s="1239" t="s">
        <v>219</v>
      </c>
      <c r="C93" s="1239" t="s">
        <v>219</v>
      </c>
      <c r="D93" s="2620">
        <f>SUM(D69,D72,D75,D78,D81:D85)</f>
        <v>0</v>
      </c>
      <c r="E93" s="2620">
        <f>SUM(E69,E72,E75,E78,E81:E85)</f>
        <v>0</v>
      </c>
      <c r="F93" s="2620">
        <v>0</v>
      </c>
      <c r="G93" s="2620">
        <v>15</v>
      </c>
      <c r="H93" s="2620">
        <v>31</v>
      </c>
      <c r="I93" s="2620">
        <v>46</v>
      </c>
      <c r="J93" s="2620">
        <v>0</v>
      </c>
      <c r="K93" s="2620">
        <v>11</v>
      </c>
      <c r="L93" s="2620">
        <v>11</v>
      </c>
      <c r="M93" s="2620">
        <f t="shared" ref="M93:O96" si="44">SUM(J93,G93,D93)</f>
        <v>15</v>
      </c>
      <c r="N93" s="2620">
        <f t="shared" si="44"/>
        <v>42</v>
      </c>
      <c r="O93" s="2620">
        <f t="shared" si="44"/>
        <v>57</v>
      </c>
      <c r="P93" s="578" t="s">
        <v>137</v>
      </c>
      <c r="Q93" s="578" t="s">
        <v>137</v>
      </c>
      <c r="R93" s="2854" t="s">
        <v>289</v>
      </c>
    </row>
    <row r="94" spans="1:18" s="473" customFormat="1" ht="15.75" customHeight="1" x14ac:dyDescent="0.2">
      <c r="A94" s="2986"/>
      <c r="B94" s="1239" t="s">
        <v>60</v>
      </c>
      <c r="C94" s="1239" t="s">
        <v>60</v>
      </c>
      <c r="D94" s="2620">
        <f>SUM(D72,D73,D76,D79,D85:D93)</f>
        <v>0</v>
      </c>
      <c r="E94" s="2620">
        <f>SUM(E72,E73,E76,E79,E85:E93)</f>
        <v>0</v>
      </c>
      <c r="F94" s="2620">
        <v>0</v>
      </c>
      <c r="G94" s="2620">
        <v>12</v>
      </c>
      <c r="H94" s="2620">
        <v>18</v>
      </c>
      <c r="I94" s="2620">
        <v>30</v>
      </c>
      <c r="J94" s="2620">
        <v>0</v>
      </c>
      <c r="K94" s="2620">
        <v>0</v>
      </c>
      <c r="L94" s="2620">
        <v>0</v>
      </c>
      <c r="M94" s="2620">
        <f t="shared" si="44"/>
        <v>12</v>
      </c>
      <c r="N94" s="2620">
        <f t="shared" si="44"/>
        <v>18</v>
      </c>
      <c r="O94" s="2620">
        <f t="shared" si="44"/>
        <v>30</v>
      </c>
      <c r="P94" s="1226" t="s">
        <v>138</v>
      </c>
      <c r="Q94" s="1226" t="s">
        <v>138</v>
      </c>
      <c r="R94" s="2854"/>
    </row>
    <row r="95" spans="1:18" s="473" customFormat="1" ht="15.75" customHeight="1" x14ac:dyDescent="0.2">
      <c r="A95" s="2986"/>
      <c r="B95" s="2986" t="s">
        <v>72</v>
      </c>
      <c r="C95" s="496" t="s">
        <v>72</v>
      </c>
      <c r="D95" s="2620">
        <f>SUM(D73,D74,D77,D80,D93:D94)</f>
        <v>0</v>
      </c>
      <c r="E95" s="2620">
        <f>SUM(E73,E74,E77,E80,E93:E94)</f>
        <v>0</v>
      </c>
      <c r="F95" s="2620">
        <v>0</v>
      </c>
      <c r="G95" s="2620">
        <v>18</v>
      </c>
      <c r="H95" s="2620">
        <v>7</v>
      </c>
      <c r="I95" s="2620">
        <v>25</v>
      </c>
      <c r="J95" s="2620">
        <v>13</v>
      </c>
      <c r="K95" s="2620">
        <v>12</v>
      </c>
      <c r="L95" s="2620">
        <v>25</v>
      </c>
      <c r="M95" s="2620">
        <f t="shared" si="44"/>
        <v>31</v>
      </c>
      <c r="N95" s="2620">
        <f t="shared" si="44"/>
        <v>19</v>
      </c>
      <c r="O95" s="2620">
        <f t="shared" si="44"/>
        <v>50</v>
      </c>
      <c r="P95" s="1224" t="s">
        <v>145</v>
      </c>
      <c r="Q95" s="2899" t="s">
        <v>145</v>
      </c>
      <c r="R95" s="2854"/>
    </row>
    <row r="96" spans="1:18" s="473" customFormat="1" ht="12.75" customHeight="1" x14ac:dyDescent="0.2">
      <c r="A96" s="2986"/>
      <c r="B96" s="2986"/>
      <c r="C96" s="496" t="s">
        <v>73</v>
      </c>
      <c r="D96" s="2620">
        <f>SUM(D74,D75,D78,D81,D94:D95)</f>
        <v>0</v>
      </c>
      <c r="E96" s="2620">
        <f>SUM(E74,E75,E78,E81,E94:E95)</f>
        <v>0</v>
      </c>
      <c r="F96" s="2620">
        <v>0</v>
      </c>
      <c r="G96" s="2620">
        <v>13</v>
      </c>
      <c r="H96" s="2620">
        <v>17</v>
      </c>
      <c r="I96" s="2620">
        <v>30</v>
      </c>
      <c r="J96" s="2620">
        <v>11</v>
      </c>
      <c r="K96" s="2620">
        <v>9</v>
      </c>
      <c r="L96" s="2620">
        <v>20</v>
      </c>
      <c r="M96" s="2620">
        <f t="shared" si="44"/>
        <v>24</v>
      </c>
      <c r="N96" s="2620">
        <f t="shared" si="44"/>
        <v>26</v>
      </c>
      <c r="O96" s="2620">
        <f t="shared" si="44"/>
        <v>50</v>
      </c>
      <c r="P96" s="1224" t="s">
        <v>1231</v>
      </c>
      <c r="Q96" s="2899"/>
      <c r="R96" s="2854"/>
    </row>
    <row r="97" spans="1:18" s="473" customFormat="1" ht="14.25" customHeight="1" x14ac:dyDescent="0.2">
      <c r="A97" s="2986"/>
      <c r="B97" s="3005" t="s">
        <v>46</v>
      </c>
      <c r="C97" s="3005"/>
      <c r="D97" s="2620">
        <f>SUM(D95:D96)</f>
        <v>0</v>
      </c>
      <c r="E97" s="2620">
        <f t="shared" ref="E97:O97" si="45">SUM(E95:E96)</f>
        <v>0</v>
      </c>
      <c r="F97" s="2620">
        <f t="shared" si="45"/>
        <v>0</v>
      </c>
      <c r="G97" s="2620">
        <f t="shared" si="45"/>
        <v>31</v>
      </c>
      <c r="H97" s="2620">
        <f t="shared" si="45"/>
        <v>24</v>
      </c>
      <c r="I97" s="2620">
        <f t="shared" si="45"/>
        <v>55</v>
      </c>
      <c r="J97" s="2620">
        <f t="shared" si="45"/>
        <v>24</v>
      </c>
      <c r="K97" s="2620">
        <f t="shared" si="45"/>
        <v>21</v>
      </c>
      <c r="L97" s="2620">
        <f t="shared" si="45"/>
        <v>45</v>
      </c>
      <c r="M97" s="2620">
        <f t="shared" si="45"/>
        <v>55</v>
      </c>
      <c r="N97" s="2620">
        <f t="shared" si="45"/>
        <v>45</v>
      </c>
      <c r="O97" s="2620">
        <f t="shared" si="45"/>
        <v>100</v>
      </c>
      <c r="P97" s="2899" t="s">
        <v>133</v>
      </c>
      <c r="Q97" s="2899"/>
      <c r="R97" s="2854"/>
    </row>
    <row r="98" spans="1:18" s="473" customFormat="1" ht="17.25" customHeight="1" x14ac:dyDescent="0.2">
      <c r="A98" s="2986"/>
      <c r="B98" s="2152" t="s">
        <v>74</v>
      </c>
      <c r="C98" s="2135"/>
      <c r="D98" s="2620">
        <v>0</v>
      </c>
      <c r="E98" s="2620">
        <v>0</v>
      </c>
      <c r="F98" s="2620">
        <v>0</v>
      </c>
      <c r="G98" s="2620">
        <v>0</v>
      </c>
      <c r="H98" s="2620">
        <v>18</v>
      </c>
      <c r="I98" s="2620">
        <v>18</v>
      </c>
      <c r="J98" s="2620">
        <v>0</v>
      </c>
      <c r="K98" s="2620">
        <v>0</v>
      </c>
      <c r="L98" s="2620">
        <v>0</v>
      </c>
      <c r="M98" s="2620">
        <f>SUM(D98,G98,J98)</f>
        <v>0</v>
      </c>
      <c r="N98" s="2620">
        <f t="shared" ref="N98:O98" si="46">SUM(E98,H98,K98)</f>
        <v>18</v>
      </c>
      <c r="O98" s="2620">
        <f t="shared" si="46"/>
        <v>18</v>
      </c>
      <c r="P98" s="2126"/>
      <c r="Q98" s="2126" t="s">
        <v>1942</v>
      </c>
      <c r="R98" s="2854"/>
    </row>
    <row r="99" spans="1:18" s="473" customFormat="1" ht="17.25" customHeight="1" x14ac:dyDescent="0.2">
      <c r="A99" s="2986"/>
      <c r="B99" s="496" t="s">
        <v>75</v>
      </c>
      <c r="C99" s="496"/>
      <c r="D99" s="2620">
        <f t="shared" ref="D99:E99" si="47">SUM(D96:D97)</f>
        <v>0</v>
      </c>
      <c r="E99" s="2620">
        <f t="shared" si="47"/>
        <v>0</v>
      </c>
      <c r="F99" s="2620">
        <v>0</v>
      </c>
      <c r="G99" s="2620">
        <v>13</v>
      </c>
      <c r="H99" s="2620">
        <v>19</v>
      </c>
      <c r="I99" s="2620">
        <v>32</v>
      </c>
      <c r="J99" s="2620">
        <v>0</v>
      </c>
      <c r="K99" s="2620">
        <v>0</v>
      </c>
      <c r="L99" s="2620">
        <v>0</v>
      </c>
      <c r="M99" s="2620">
        <f t="shared" ref="M99:M102" si="48">SUM(D99,G99,J99)</f>
        <v>13</v>
      </c>
      <c r="N99" s="2620">
        <f t="shared" ref="N99:N102" si="49">SUM(E99,H99,K99)</f>
        <v>19</v>
      </c>
      <c r="O99" s="2620">
        <f t="shared" ref="O99:O102" si="50">SUM(F99,I99,L99)</f>
        <v>32</v>
      </c>
      <c r="P99" s="249"/>
      <c r="Q99" s="483" t="s">
        <v>148</v>
      </c>
      <c r="R99" s="2854"/>
    </row>
    <row r="100" spans="1:18" s="473" customFormat="1" ht="41.25" customHeight="1" x14ac:dyDescent="0.2">
      <c r="A100" s="2986"/>
      <c r="B100" s="1239" t="s">
        <v>712</v>
      </c>
      <c r="C100" s="1239" t="s">
        <v>83</v>
      </c>
      <c r="D100" s="2620">
        <f>SUM(D97:D99)</f>
        <v>0</v>
      </c>
      <c r="E100" s="2620">
        <f>SUM(E97:E99)</f>
        <v>0</v>
      </c>
      <c r="F100" s="2620">
        <v>0</v>
      </c>
      <c r="G100" s="2620">
        <v>16</v>
      </c>
      <c r="H100" s="2620">
        <v>26</v>
      </c>
      <c r="I100" s="2620">
        <v>42</v>
      </c>
      <c r="J100" s="2620">
        <v>0</v>
      </c>
      <c r="K100" s="2620">
        <v>0</v>
      </c>
      <c r="L100" s="2620">
        <v>0</v>
      </c>
      <c r="M100" s="2620">
        <f t="shared" si="48"/>
        <v>16</v>
      </c>
      <c r="N100" s="2620">
        <f t="shared" si="49"/>
        <v>26</v>
      </c>
      <c r="O100" s="2620">
        <f t="shared" si="50"/>
        <v>42</v>
      </c>
      <c r="P100" s="1240" t="s">
        <v>1232</v>
      </c>
      <c r="Q100" s="500" t="s">
        <v>1227</v>
      </c>
      <c r="R100" s="2854"/>
    </row>
    <row r="101" spans="1:18" s="473" customFormat="1" ht="27" customHeight="1" x14ac:dyDescent="0.2">
      <c r="A101" s="1651"/>
      <c r="B101" s="1660" t="s">
        <v>1371</v>
      </c>
      <c r="C101" s="1660"/>
      <c r="D101" s="2620">
        <f t="shared" ref="D101:E102" si="51">SUM(D99:D100)</f>
        <v>0</v>
      </c>
      <c r="E101" s="2620">
        <f t="shared" si="51"/>
        <v>0</v>
      </c>
      <c r="F101" s="2620">
        <v>0</v>
      </c>
      <c r="G101" s="2620">
        <v>2</v>
      </c>
      <c r="H101" s="2620">
        <v>10</v>
      </c>
      <c r="I101" s="2620">
        <v>12</v>
      </c>
      <c r="J101" s="2620">
        <v>0</v>
      </c>
      <c r="K101" s="2620">
        <v>0</v>
      </c>
      <c r="L101" s="2620">
        <v>0</v>
      </c>
      <c r="M101" s="2620">
        <f t="shared" si="48"/>
        <v>2</v>
      </c>
      <c r="N101" s="2620">
        <f t="shared" si="49"/>
        <v>10</v>
      </c>
      <c r="O101" s="2620">
        <f t="shared" si="50"/>
        <v>12</v>
      </c>
      <c r="P101" s="1665"/>
      <c r="Q101" s="1985" t="s">
        <v>735</v>
      </c>
      <c r="R101" s="1649"/>
    </row>
    <row r="102" spans="1:18" s="473" customFormat="1" ht="17.25" customHeight="1" x14ac:dyDescent="0.2">
      <c r="A102" s="2132"/>
      <c r="B102" s="2150" t="s">
        <v>62</v>
      </c>
      <c r="C102" s="2150"/>
      <c r="D102" s="2620">
        <f t="shared" si="51"/>
        <v>0</v>
      </c>
      <c r="E102" s="2620">
        <f t="shared" si="51"/>
        <v>0</v>
      </c>
      <c r="F102" s="2620">
        <v>0</v>
      </c>
      <c r="G102" s="2620">
        <v>0</v>
      </c>
      <c r="H102" s="2620">
        <v>6</v>
      </c>
      <c r="I102" s="2620">
        <v>6</v>
      </c>
      <c r="J102" s="2620">
        <v>0</v>
      </c>
      <c r="K102" s="2620">
        <v>0</v>
      </c>
      <c r="L102" s="2620">
        <v>0</v>
      </c>
      <c r="M102" s="2620">
        <f t="shared" si="48"/>
        <v>0</v>
      </c>
      <c r="N102" s="2620">
        <f t="shared" si="49"/>
        <v>6</v>
      </c>
      <c r="O102" s="2620">
        <f t="shared" si="50"/>
        <v>6</v>
      </c>
      <c r="P102" s="2153"/>
      <c r="Q102" s="2129" t="s">
        <v>140</v>
      </c>
      <c r="R102" s="2121"/>
    </row>
    <row r="103" spans="1:18" s="473" customFormat="1" ht="15" customHeight="1" x14ac:dyDescent="0.2">
      <c r="A103" s="2986" t="s">
        <v>92</v>
      </c>
      <c r="B103" s="2986"/>
      <c r="C103" s="2986"/>
      <c r="D103" s="2620">
        <f>SUM(D93:D94,D97,D98,D99,D100,D101,D102)</f>
        <v>0</v>
      </c>
      <c r="E103" s="2620">
        <f t="shared" ref="E103:O103" si="52">SUM(E93:E94,E97,E98,E99,E100,E101,E102)</f>
        <v>0</v>
      </c>
      <c r="F103" s="2620">
        <f t="shared" si="52"/>
        <v>0</v>
      </c>
      <c r="G103" s="2620">
        <f t="shared" si="52"/>
        <v>89</v>
      </c>
      <c r="H103" s="2620">
        <f t="shared" si="52"/>
        <v>152</v>
      </c>
      <c r="I103" s="2620">
        <f t="shared" si="52"/>
        <v>241</v>
      </c>
      <c r="J103" s="2620">
        <f t="shared" si="52"/>
        <v>24</v>
      </c>
      <c r="K103" s="2620">
        <f t="shared" si="52"/>
        <v>32</v>
      </c>
      <c r="L103" s="2620">
        <f t="shared" si="52"/>
        <v>56</v>
      </c>
      <c r="M103" s="2620">
        <f t="shared" si="52"/>
        <v>113</v>
      </c>
      <c r="N103" s="2620">
        <f t="shared" si="52"/>
        <v>184</v>
      </c>
      <c r="O103" s="2620">
        <f t="shared" si="52"/>
        <v>297</v>
      </c>
      <c r="P103" s="2989" t="s">
        <v>130</v>
      </c>
      <c r="Q103" s="2989"/>
      <c r="R103" s="2989"/>
    </row>
    <row r="104" spans="1:18" s="473" customFormat="1" ht="16.5" customHeight="1" x14ac:dyDescent="0.2">
      <c r="A104" s="2996" t="s">
        <v>39</v>
      </c>
      <c r="B104" s="522" t="s">
        <v>72</v>
      </c>
      <c r="C104" s="1679"/>
      <c r="D104" s="214">
        <v>0</v>
      </c>
      <c r="E104" s="214">
        <v>0</v>
      </c>
      <c r="F104" s="214">
        <v>0</v>
      </c>
      <c r="G104" s="214">
        <v>16</v>
      </c>
      <c r="H104" s="214">
        <v>14</v>
      </c>
      <c r="I104" s="214">
        <v>30</v>
      </c>
      <c r="J104" s="214">
        <v>6</v>
      </c>
      <c r="K104" s="214">
        <v>2</v>
      </c>
      <c r="L104" s="214">
        <v>8</v>
      </c>
      <c r="M104" s="214">
        <f>SUM(D104,G104,J104)</f>
        <v>22</v>
      </c>
      <c r="N104" s="214">
        <f t="shared" ref="N104:O104" si="53">SUM(E104,H104,K104)</f>
        <v>16</v>
      </c>
      <c r="O104" s="214">
        <f t="shared" si="53"/>
        <v>38</v>
      </c>
      <c r="P104" s="244"/>
      <c r="Q104" s="808" t="s">
        <v>145</v>
      </c>
      <c r="R104" s="2821" t="s">
        <v>442</v>
      </c>
    </row>
    <row r="105" spans="1:18" s="473" customFormat="1" ht="15.75" customHeight="1" x14ac:dyDescent="0.2">
      <c r="A105" s="3051"/>
      <c r="B105" s="496" t="s">
        <v>367</v>
      </c>
      <c r="C105" s="496"/>
      <c r="D105" s="2620">
        <v>0</v>
      </c>
      <c r="E105" s="2620">
        <v>0</v>
      </c>
      <c r="F105" s="2620">
        <v>0</v>
      </c>
      <c r="G105" s="2620">
        <v>19</v>
      </c>
      <c r="H105" s="2620">
        <v>8</v>
      </c>
      <c r="I105" s="2620">
        <v>27</v>
      </c>
      <c r="J105" s="2620">
        <v>0</v>
      </c>
      <c r="K105" s="2620">
        <v>0</v>
      </c>
      <c r="L105" s="2620">
        <v>0</v>
      </c>
      <c r="M105" s="214">
        <f t="shared" ref="M105:M107" si="54">SUM(D105,G105,J105)</f>
        <v>19</v>
      </c>
      <c r="N105" s="214">
        <f t="shared" ref="N105:N107" si="55">SUM(E105,H105,K105)</f>
        <v>8</v>
      </c>
      <c r="O105" s="214">
        <f t="shared" ref="O105:O107" si="56">SUM(F105,I105,L105)</f>
        <v>27</v>
      </c>
      <c r="P105" s="246"/>
      <c r="Q105" s="500" t="s">
        <v>368</v>
      </c>
      <c r="R105" s="2822"/>
    </row>
    <row r="106" spans="1:18" s="473" customFormat="1" ht="16.5" customHeight="1" x14ac:dyDescent="0.2">
      <c r="A106" s="3051"/>
      <c r="B106" s="496" t="s">
        <v>79</v>
      </c>
      <c r="C106" s="2135" t="s">
        <v>370</v>
      </c>
      <c r="D106" s="2620">
        <f t="shared" ref="D106:F106" si="57">SUM(D104:D105)</f>
        <v>0</v>
      </c>
      <c r="E106" s="2620">
        <f t="shared" si="57"/>
        <v>0</v>
      </c>
      <c r="F106" s="2620">
        <f t="shared" si="57"/>
        <v>0</v>
      </c>
      <c r="G106" s="2620">
        <v>20</v>
      </c>
      <c r="H106" s="2620">
        <v>14</v>
      </c>
      <c r="I106" s="2620">
        <v>34</v>
      </c>
      <c r="J106" s="2620">
        <v>0</v>
      </c>
      <c r="K106" s="2620">
        <v>0</v>
      </c>
      <c r="L106" s="2620">
        <v>0</v>
      </c>
      <c r="M106" s="214">
        <f t="shared" si="54"/>
        <v>20</v>
      </c>
      <c r="N106" s="214">
        <f t="shared" si="55"/>
        <v>14</v>
      </c>
      <c r="O106" s="214">
        <f t="shared" si="56"/>
        <v>34</v>
      </c>
      <c r="P106" s="500" t="s">
        <v>127</v>
      </c>
      <c r="Q106" s="500" t="s">
        <v>149</v>
      </c>
      <c r="R106" s="2822"/>
    </row>
    <row r="107" spans="1:18" s="473" customFormat="1" ht="16.5" customHeight="1" x14ac:dyDescent="0.2">
      <c r="A107" s="3051"/>
      <c r="B107" s="2151" t="s">
        <v>75</v>
      </c>
      <c r="C107" s="952" t="s">
        <v>77</v>
      </c>
      <c r="D107" s="2620">
        <f t="shared" ref="D107:E107" si="58">SUM(D105:D106)</f>
        <v>0</v>
      </c>
      <c r="E107" s="2620">
        <f t="shared" si="58"/>
        <v>0</v>
      </c>
      <c r="F107" s="2620">
        <v>0</v>
      </c>
      <c r="G107" s="2620">
        <v>8</v>
      </c>
      <c r="H107" s="2620">
        <v>4</v>
      </c>
      <c r="I107" s="2620">
        <v>12</v>
      </c>
      <c r="J107" s="2620">
        <f t="shared" ref="J107:K107" si="59">SUM(J105:J106)</f>
        <v>0</v>
      </c>
      <c r="K107" s="2620">
        <f t="shared" si="59"/>
        <v>0</v>
      </c>
      <c r="L107" s="2620">
        <v>0</v>
      </c>
      <c r="M107" s="214">
        <f t="shared" si="54"/>
        <v>8</v>
      </c>
      <c r="N107" s="214">
        <f t="shared" si="55"/>
        <v>4</v>
      </c>
      <c r="O107" s="214">
        <f t="shared" si="56"/>
        <v>12</v>
      </c>
      <c r="P107" s="957" t="s">
        <v>2647</v>
      </c>
      <c r="Q107" s="2153" t="s">
        <v>148</v>
      </c>
      <c r="R107" s="2822"/>
    </row>
    <row r="108" spans="1:18" s="473" customFormat="1" ht="26.25" customHeight="1" x14ac:dyDescent="0.2">
      <c r="A108" s="3051"/>
      <c r="B108" s="2996" t="s">
        <v>447</v>
      </c>
      <c r="C108" s="952" t="s">
        <v>2475</v>
      </c>
      <c r="D108" s="2620">
        <f t="shared" ref="D108:E108" si="60">SUM(D106:D107)</f>
        <v>0</v>
      </c>
      <c r="E108" s="2620">
        <f t="shared" si="60"/>
        <v>0</v>
      </c>
      <c r="F108" s="2620">
        <v>0</v>
      </c>
      <c r="G108" s="2620">
        <v>10</v>
      </c>
      <c r="H108" s="2620">
        <v>3</v>
      </c>
      <c r="I108" s="2620">
        <v>13</v>
      </c>
      <c r="J108" s="2620">
        <f t="shared" ref="J108:K108" si="61">SUM(J106:J107)</f>
        <v>0</v>
      </c>
      <c r="K108" s="2620">
        <f t="shared" si="61"/>
        <v>0</v>
      </c>
      <c r="L108" s="2620">
        <v>0</v>
      </c>
      <c r="M108" s="2620">
        <f t="shared" ref="M108:M109" si="62">SUM(J108,G108,D108)</f>
        <v>10</v>
      </c>
      <c r="N108" s="2620">
        <f t="shared" ref="N108:N109" si="63">SUM(K108,H108,E108)</f>
        <v>3</v>
      </c>
      <c r="O108" s="2620">
        <f t="shared" ref="O108:O109" si="64">SUM(L108,I108,F108)</f>
        <v>13</v>
      </c>
      <c r="P108" s="2374" t="s">
        <v>2631</v>
      </c>
      <c r="Q108" s="3495" t="s">
        <v>448</v>
      </c>
      <c r="R108" s="2822"/>
    </row>
    <row r="109" spans="1:18" s="473" customFormat="1" ht="16.5" customHeight="1" x14ac:dyDescent="0.2">
      <c r="A109" s="3051"/>
      <c r="B109" s="3494"/>
      <c r="C109" s="952" t="s">
        <v>917</v>
      </c>
      <c r="D109" s="2620">
        <f t="shared" ref="D109:E109" si="65">SUM(D107:D108)</f>
        <v>0</v>
      </c>
      <c r="E109" s="2620">
        <f t="shared" si="65"/>
        <v>0</v>
      </c>
      <c r="F109" s="2620">
        <v>0</v>
      </c>
      <c r="G109" s="2620">
        <v>13</v>
      </c>
      <c r="H109" s="2620">
        <v>8</v>
      </c>
      <c r="I109" s="2620">
        <v>21</v>
      </c>
      <c r="J109" s="2620">
        <f t="shared" ref="J109:K109" si="66">SUM(J107:J108)</f>
        <v>0</v>
      </c>
      <c r="K109" s="2620">
        <f t="shared" si="66"/>
        <v>0</v>
      </c>
      <c r="L109" s="2620">
        <v>0</v>
      </c>
      <c r="M109" s="2620">
        <f t="shared" si="62"/>
        <v>13</v>
      </c>
      <c r="N109" s="2620">
        <f t="shared" si="63"/>
        <v>8</v>
      </c>
      <c r="O109" s="2620">
        <f t="shared" si="64"/>
        <v>21</v>
      </c>
      <c r="P109" s="2374" t="s">
        <v>2632</v>
      </c>
      <c r="Q109" s="3519"/>
      <c r="R109" s="2822"/>
    </row>
    <row r="110" spans="1:18" s="473" customFormat="1" ht="17.25" customHeight="1" x14ac:dyDescent="0.2">
      <c r="A110" s="3494"/>
      <c r="B110" s="3005" t="s">
        <v>46</v>
      </c>
      <c r="C110" s="3005"/>
      <c r="D110" s="2620">
        <f>SUM(D108:D109)</f>
        <v>0</v>
      </c>
      <c r="E110" s="2620">
        <f t="shared" ref="E110:O110" si="67">SUM(E108:E109)</f>
        <v>0</v>
      </c>
      <c r="F110" s="2620">
        <f t="shared" si="67"/>
        <v>0</v>
      </c>
      <c r="G110" s="2620">
        <f t="shared" si="67"/>
        <v>23</v>
      </c>
      <c r="H110" s="2620">
        <f t="shared" si="67"/>
        <v>11</v>
      </c>
      <c r="I110" s="2620">
        <f t="shared" si="67"/>
        <v>34</v>
      </c>
      <c r="J110" s="2620">
        <f t="shared" si="67"/>
        <v>0</v>
      </c>
      <c r="K110" s="2620">
        <f t="shared" si="67"/>
        <v>0</v>
      </c>
      <c r="L110" s="2620">
        <f t="shared" si="67"/>
        <v>0</v>
      </c>
      <c r="M110" s="2620">
        <f t="shared" si="67"/>
        <v>23</v>
      </c>
      <c r="N110" s="2620">
        <f t="shared" si="67"/>
        <v>11</v>
      </c>
      <c r="O110" s="2620">
        <f t="shared" si="67"/>
        <v>34</v>
      </c>
      <c r="P110" s="2899" t="s">
        <v>133</v>
      </c>
      <c r="Q110" s="2899"/>
      <c r="R110" s="2824"/>
    </row>
    <row r="111" spans="1:18" s="473" customFormat="1" ht="16.5" customHeight="1" x14ac:dyDescent="0.2">
      <c r="A111" s="2986" t="s">
        <v>92</v>
      </c>
      <c r="B111" s="2986"/>
      <c r="C111" s="2986"/>
      <c r="D111" s="2620">
        <f>SUM(D110,D107,D106,D105,D104)</f>
        <v>0</v>
      </c>
      <c r="E111" s="2620">
        <f t="shared" ref="E111:O111" si="68">SUM(E110,E107,E106,E105,E104)</f>
        <v>0</v>
      </c>
      <c r="F111" s="2620">
        <f t="shared" si="68"/>
        <v>0</v>
      </c>
      <c r="G111" s="2620">
        <f t="shared" si="68"/>
        <v>86</v>
      </c>
      <c r="H111" s="2620">
        <f t="shared" si="68"/>
        <v>51</v>
      </c>
      <c r="I111" s="2620">
        <f t="shared" si="68"/>
        <v>137</v>
      </c>
      <c r="J111" s="2620">
        <f t="shared" si="68"/>
        <v>6</v>
      </c>
      <c r="K111" s="2620">
        <f t="shared" si="68"/>
        <v>2</v>
      </c>
      <c r="L111" s="2620">
        <f t="shared" si="68"/>
        <v>8</v>
      </c>
      <c r="M111" s="2620">
        <f t="shared" si="68"/>
        <v>92</v>
      </c>
      <c r="N111" s="2620">
        <f t="shared" si="68"/>
        <v>53</v>
      </c>
      <c r="O111" s="2620">
        <f t="shared" si="68"/>
        <v>145</v>
      </c>
      <c r="P111" s="2989" t="s">
        <v>130</v>
      </c>
      <c r="Q111" s="2989"/>
      <c r="R111" s="2989"/>
    </row>
    <row r="112" spans="1:18" s="473" customFormat="1" ht="14.25" customHeight="1" x14ac:dyDescent="0.2">
      <c r="A112" s="2986" t="s">
        <v>1208</v>
      </c>
      <c r="B112" s="2996" t="s">
        <v>1236</v>
      </c>
      <c r="C112" s="2132" t="s">
        <v>370</v>
      </c>
      <c r="D112" s="2620">
        <v>0</v>
      </c>
      <c r="E112" s="2620">
        <v>0</v>
      </c>
      <c r="F112" s="2620">
        <v>0</v>
      </c>
      <c r="G112" s="2620">
        <v>33</v>
      </c>
      <c r="H112" s="2620">
        <v>8</v>
      </c>
      <c r="I112" s="2620">
        <v>41</v>
      </c>
      <c r="J112" s="2620">
        <v>21</v>
      </c>
      <c r="K112" s="2620">
        <v>11</v>
      </c>
      <c r="L112" s="2620">
        <v>32</v>
      </c>
      <c r="M112" s="2620">
        <f t="shared" ref="M112:O122" si="69">SUM(J112,G112,D112)</f>
        <v>54</v>
      </c>
      <c r="N112" s="2620">
        <f t="shared" si="69"/>
        <v>19</v>
      </c>
      <c r="O112" s="2620">
        <f t="shared" si="69"/>
        <v>73</v>
      </c>
      <c r="P112" s="2367" t="s">
        <v>127</v>
      </c>
      <c r="Q112" s="3495" t="s">
        <v>151</v>
      </c>
      <c r="R112" s="2899" t="s">
        <v>124</v>
      </c>
    </row>
    <row r="113" spans="1:24" s="473" customFormat="1" ht="42.75" customHeight="1" x14ac:dyDescent="0.2">
      <c r="A113" s="2986"/>
      <c r="B113" s="3494"/>
      <c r="C113" s="2131" t="s">
        <v>2468</v>
      </c>
      <c r="D113" s="2620">
        <v>20</v>
      </c>
      <c r="E113" s="2620">
        <v>8</v>
      </c>
      <c r="F113" s="2620">
        <v>28</v>
      </c>
      <c r="G113" s="2620">
        <v>0</v>
      </c>
      <c r="H113" s="2620">
        <v>0</v>
      </c>
      <c r="I113" s="2620">
        <v>0</v>
      </c>
      <c r="J113" s="2620">
        <v>0</v>
      </c>
      <c r="K113" s="2620">
        <v>0</v>
      </c>
      <c r="L113" s="2620">
        <v>0</v>
      </c>
      <c r="M113" s="2620">
        <f t="shared" ref="M113" si="70">SUM(J113,G113,D113)</f>
        <v>20</v>
      </c>
      <c r="N113" s="2620">
        <f t="shared" ref="N113" si="71">SUM(K113,H113,E113)</f>
        <v>8</v>
      </c>
      <c r="O113" s="2620">
        <f t="shared" ref="O113" si="72">SUM(L113,I113,F113)</f>
        <v>28</v>
      </c>
      <c r="P113" s="2367" t="s">
        <v>2633</v>
      </c>
      <c r="Q113" s="3519"/>
      <c r="R113" s="2899"/>
    </row>
    <row r="114" spans="1:24" s="473" customFormat="1" ht="13.5" customHeight="1" x14ac:dyDescent="0.2">
      <c r="A114" s="2986"/>
      <c r="B114" s="3005" t="s">
        <v>46</v>
      </c>
      <c r="C114" s="3005"/>
      <c r="D114" s="2620">
        <f>SUM(D112:D113)</f>
        <v>20</v>
      </c>
      <c r="E114" s="2620">
        <f t="shared" ref="E114:O114" si="73">SUM(E112:E113)</f>
        <v>8</v>
      </c>
      <c r="F114" s="2620">
        <f t="shared" si="73"/>
        <v>28</v>
      </c>
      <c r="G114" s="2620">
        <f t="shared" si="73"/>
        <v>33</v>
      </c>
      <c r="H114" s="2620">
        <f t="shared" si="73"/>
        <v>8</v>
      </c>
      <c r="I114" s="2620">
        <f t="shared" si="73"/>
        <v>41</v>
      </c>
      <c r="J114" s="2620">
        <f t="shared" si="73"/>
        <v>21</v>
      </c>
      <c r="K114" s="2620">
        <f t="shared" si="73"/>
        <v>11</v>
      </c>
      <c r="L114" s="2620">
        <f t="shared" si="73"/>
        <v>32</v>
      </c>
      <c r="M114" s="2620">
        <f t="shared" si="73"/>
        <v>74</v>
      </c>
      <c r="N114" s="2620">
        <f t="shared" si="73"/>
        <v>27</v>
      </c>
      <c r="O114" s="2620">
        <f t="shared" si="73"/>
        <v>101</v>
      </c>
      <c r="P114" s="2899" t="s">
        <v>133</v>
      </c>
      <c r="Q114" s="2899"/>
      <c r="R114" s="2899"/>
    </row>
    <row r="115" spans="1:24" s="473" customFormat="1" ht="14.25" customHeight="1" x14ac:dyDescent="0.2">
      <c r="A115" s="2986"/>
      <c r="B115" s="496" t="s">
        <v>203</v>
      </c>
      <c r="C115" s="474"/>
      <c r="D115" s="2620">
        <v>0</v>
      </c>
      <c r="E115" s="2620">
        <v>0</v>
      </c>
      <c r="F115" s="2620">
        <v>0</v>
      </c>
      <c r="G115" s="2620">
        <v>20</v>
      </c>
      <c r="H115" s="2620">
        <v>13</v>
      </c>
      <c r="I115" s="2620">
        <v>33</v>
      </c>
      <c r="J115" s="2620">
        <v>21</v>
      </c>
      <c r="K115" s="2620">
        <v>7</v>
      </c>
      <c r="L115" s="2620">
        <v>28</v>
      </c>
      <c r="M115" s="2620">
        <f t="shared" si="69"/>
        <v>41</v>
      </c>
      <c r="N115" s="2620">
        <f t="shared" si="69"/>
        <v>20</v>
      </c>
      <c r="O115" s="2620">
        <f t="shared" si="69"/>
        <v>61</v>
      </c>
      <c r="P115" s="248"/>
      <c r="Q115" s="248" t="s">
        <v>209</v>
      </c>
      <c r="R115" s="2899"/>
    </row>
    <row r="116" spans="1:24" s="473" customFormat="1" ht="15" customHeight="1" x14ac:dyDescent="0.2">
      <c r="A116" s="2986" t="s">
        <v>92</v>
      </c>
      <c r="B116" s="2986"/>
      <c r="C116" s="2986"/>
      <c r="D116" s="2620">
        <f>SUM(D114,D115)</f>
        <v>20</v>
      </c>
      <c r="E116" s="2620">
        <f t="shared" ref="E116:O116" si="74">SUM(E114,E115)</f>
        <v>8</v>
      </c>
      <c r="F116" s="2620">
        <f t="shared" si="74"/>
        <v>28</v>
      </c>
      <c r="G116" s="2620">
        <f t="shared" si="74"/>
        <v>53</v>
      </c>
      <c r="H116" s="2620">
        <f t="shared" si="74"/>
        <v>21</v>
      </c>
      <c r="I116" s="2620">
        <f t="shared" si="74"/>
        <v>74</v>
      </c>
      <c r="J116" s="2620">
        <f t="shared" si="74"/>
        <v>42</v>
      </c>
      <c r="K116" s="2620">
        <f t="shared" si="74"/>
        <v>18</v>
      </c>
      <c r="L116" s="2620">
        <f t="shared" si="74"/>
        <v>60</v>
      </c>
      <c r="M116" s="2620">
        <f t="shared" si="74"/>
        <v>115</v>
      </c>
      <c r="N116" s="2620">
        <f t="shared" si="74"/>
        <v>47</v>
      </c>
      <c r="O116" s="2620">
        <f t="shared" si="74"/>
        <v>162</v>
      </c>
      <c r="P116" s="2989" t="s">
        <v>130</v>
      </c>
      <c r="Q116" s="2989"/>
      <c r="R116" s="2989"/>
    </row>
    <row r="117" spans="1:24" s="473" customFormat="1" ht="24.75" customHeight="1" x14ac:dyDescent="0.2">
      <c r="A117" s="522" t="s">
        <v>449</v>
      </c>
      <c r="B117" s="474"/>
      <c r="C117" s="474"/>
      <c r="D117" s="2620">
        <v>0</v>
      </c>
      <c r="E117" s="2620">
        <v>0</v>
      </c>
      <c r="F117" s="2620">
        <v>0</v>
      </c>
      <c r="G117" s="2620">
        <v>25</v>
      </c>
      <c r="H117" s="2620">
        <v>6</v>
      </c>
      <c r="I117" s="2620">
        <v>31</v>
      </c>
      <c r="J117" s="2620">
        <v>0</v>
      </c>
      <c r="K117" s="2620">
        <v>0</v>
      </c>
      <c r="L117" s="2620">
        <v>0</v>
      </c>
      <c r="M117" s="2620">
        <f t="shared" si="69"/>
        <v>25</v>
      </c>
      <c r="N117" s="2620">
        <f t="shared" si="69"/>
        <v>6</v>
      </c>
      <c r="O117" s="2620">
        <f t="shared" si="69"/>
        <v>31</v>
      </c>
      <c r="P117" s="3541"/>
      <c r="Q117" s="3541"/>
      <c r="R117" s="808" t="s">
        <v>991</v>
      </c>
    </row>
    <row r="118" spans="1:24" s="502" customFormat="1" ht="42" customHeight="1" x14ac:dyDescent="0.2">
      <c r="A118" s="2378" t="s">
        <v>1237</v>
      </c>
      <c r="B118" s="2372"/>
      <c r="C118" s="474"/>
      <c r="D118" s="2620">
        <v>0</v>
      </c>
      <c r="E118" s="2620">
        <v>0</v>
      </c>
      <c r="F118" s="2620">
        <v>0</v>
      </c>
      <c r="G118" s="2620">
        <v>28</v>
      </c>
      <c r="H118" s="2620">
        <v>3</v>
      </c>
      <c r="I118" s="2620">
        <v>31</v>
      </c>
      <c r="J118" s="2620">
        <v>24</v>
      </c>
      <c r="K118" s="2620">
        <v>4</v>
      </c>
      <c r="L118" s="2620">
        <v>28</v>
      </c>
      <c r="M118" s="2620">
        <f t="shared" si="69"/>
        <v>52</v>
      </c>
      <c r="N118" s="2620">
        <f t="shared" si="69"/>
        <v>7</v>
      </c>
      <c r="O118" s="2620">
        <f t="shared" si="69"/>
        <v>59</v>
      </c>
      <c r="P118" s="248"/>
      <c r="Q118" s="500"/>
      <c r="R118" s="500" t="s">
        <v>2645</v>
      </c>
      <c r="S118" s="473"/>
      <c r="T118" s="473"/>
      <c r="U118" s="473"/>
      <c r="V118" s="473"/>
      <c r="W118" s="473"/>
      <c r="X118" s="473"/>
    </row>
    <row r="119" spans="1:24" s="473" customFormat="1" ht="28.5" customHeight="1" x14ac:dyDescent="0.2">
      <c r="A119" s="2986" t="s">
        <v>41</v>
      </c>
      <c r="B119" s="959" t="s">
        <v>736</v>
      </c>
      <c r="C119" s="474"/>
      <c r="D119" s="2620">
        <v>0</v>
      </c>
      <c r="E119" s="2620">
        <v>0</v>
      </c>
      <c r="F119" s="2620">
        <v>0</v>
      </c>
      <c r="G119" s="2620">
        <v>30</v>
      </c>
      <c r="H119" s="2620">
        <v>9</v>
      </c>
      <c r="I119" s="2620">
        <v>39</v>
      </c>
      <c r="J119" s="2620">
        <v>28</v>
      </c>
      <c r="K119" s="2620">
        <v>9</v>
      </c>
      <c r="L119" s="2620">
        <v>37</v>
      </c>
      <c r="M119" s="2620">
        <f t="shared" si="69"/>
        <v>58</v>
      </c>
      <c r="N119" s="2620">
        <f t="shared" si="69"/>
        <v>18</v>
      </c>
      <c r="O119" s="2620">
        <f t="shared" si="69"/>
        <v>76</v>
      </c>
      <c r="P119" s="248"/>
      <c r="Q119" s="1226" t="s">
        <v>1822</v>
      </c>
      <c r="R119" s="2899" t="s">
        <v>144</v>
      </c>
    </row>
    <row r="120" spans="1:24" s="473" customFormat="1" ht="27" customHeight="1" x14ac:dyDescent="0.2">
      <c r="A120" s="2986"/>
      <c r="B120" s="959" t="s">
        <v>1507</v>
      </c>
      <c r="C120" s="959"/>
      <c r="D120" s="2620">
        <v>0</v>
      </c>
      <c r="E120" s="2620">
        <v>0</v>
      </c>
      <c r="F120" s="2620">
        <v>0</v>
      </c>
      <c r="G120" s="2620">
        <v>20</v>
      </c>
      <c r="H120" s="2620">
        <v>14</v>
      </c>
      <c r="I120" s="2620">
        <v>34</v>
      </c>
      <c r="J120" s="2620">
        <v>0</v>
      </c>
      <c r="K120" s="2620">
        <v>0</v>
      </c>
      <c r="L120" s="2620">
        <v>0</v>
      </c>
      <c r="M120" s="2620">
        <f t="shared" ref="M120" si="75">SUM(J120,G120,D120)</f>
        <v>20</v>
      </c>
      <c r="N120" s="2620">
        <f t="shared" ref="N120" si="76">SUM(K120,H120,E120)</f>
        <v>14</v>
      </c>
      <c r="O120" s="2620">
        <f t="shared" ref="O120" si="77">SUM(L120,I120,F120)</f>
        <v>34</v>
      </c>
      <c r="P120" s="956"/>
      <c r="Q120" s="1226" t="s">
        <v>1508</v>
      </c>
      <c r="R120" s="2899"/>
    </row>
    <row r="121" spans="1:24" s="473" customFormat="1" ht="15.75" customHeight="1" x14ac:dyDescent="0.2">
      <c r="A121" s="2986"/>
      <c r="B121" s="496" t="s">
        <v>738</v>
      </c>
      <c r="C121" s="474"/>
      <c r="D121" s="2620">
        <v>0</v>
      </c>
      <c r="E121" s="2620">
        <v>0</v>
      </c>
      <c r="F121" s="2620">
        <v>0</v>
      </c>
      <c r="G121" s="2620">
        <v>31</v>
      </c>
      <c r="H121" s="2620">
        <v>12</v>
      </c>
      <c r="I121" s="2620">
        <v>43</v>
      </c>
      <c r="J121" s="2620">
        <v>26</v>
      </c>
      <c r="K121" s="2620">
        <v>9</v>
      </c>
      <c r="L121" s="2620">
        <v>35</v>
      </c>
      <c r="M121" s="2620">
        <f t="shared" si="69"/>
        <v>57</v>
      </c>
      <c r="N121" s="2620">
        <f t="shared" si="69"/>
        <v>21</v>
      </c>
      <c r="O121" s="2620">
        <f t="shared" si="69"/>
        <v>78</v>
      </c>
      <c r="P121" s="248"/>
      <c r="Q121" s="1226" t="s">
        <v>1230</v>
      </c>
      <c r="R121" s="2899"/>
    </row>
    <row r="122" spans="1:24" s="502" customFormat="1" ht="17.25" customHeight="1" thickBot="1" x14ac:dyDescent="0.25">
      <c r="A122" s="2997" t="s">
        <v>92</v>
      </c>
      <c r="B122" s="2997"/>
      <c r="C122" s="2997"/>
      <c r="D122" s="1992">
        <f>SUM(D119:D121)</f>
        <v>0</v>
      </c>
      <c r="E122" s="1992">
        <f t="shared" ref="E122:L122" si="78">SUM(E119:E121)</f>
        <v>0</v>
      </c>
      <c r="F122" s="1992">
        <f t="shared" si="78"/>
        <v>0</v>
      </c>
      <c r="G122" s="1992">
        <f t="shared" si="78"/>
        <v>81</v>
      </c>
      <c r="H122" s="1992">
        <f t="shared" si="78"/>
        <v>35</v>
      </c>
      <c r="I122" s="1992">
        <f t="shared" si="78"/>
        <v>116</v>
      </c>
      <c r="J122" s="1992">
        <f t="shared" si="78"/>
        <v>54</v>
      </c>
      <c r="K122" s="1992">
        <f t="shared" si="78"/>
        <v>18</v>
      </c>
      <c r="L122" s="1992">
        <f t="shared" si="78"/>
        <v>72</v>
      </c>
      <c r="M122" s="1992">
        <f t="shared" si="69"/>
        <v>135</v>
      </c>
      <c r="N122" s="1992">
        <f t="shared" si="69"/>
        <v>53</v>
      </c>
      <c r="O122" s="1992">
        <f t="shared" si="69"/>
        <v>188</v>
      </c>
      <c r="P122" s="3530" t="s">
        <v>130</v>
      </c>
      <c r="Q122" s="3530"/>
      <c r="R122" s="3530"/>
      <c r="S122" s="473"/>
      <c r="T122" s="473"/>
      <c r="U122" s="473"/>
      <c r="V122" s="473"/>
      <c r="W122" s="473"/>
      <c r="X122" s="473"/>
    </row>
    <row r="123" spans="1:24" s="473" customFormat="1" ht="17.25" customHeight="1" thickBot="1" x14ac:dyDescent="0.25">
      <c r="A123" s="3539" t="s">
        <v>42</v>
      </c>
      <c r="B123" s="3539"/>
      <c r="C123" s="3539"/>
      <c r="D123" s="2670">
        <f t="shared" ref="D123:O123" si="79">SUM(D122,D118,D117,D116,D111,D103,D85,D52,D47,D42,D41,D20,D36,D35,D15)</f>
        <v>94</v>
      </c>
      <c r="E123" s="2670">
        <f t="shared" si="79"/>
        <v>74</v>
      </c>
      <c r="F123" s="2670">
        <f t="shared" si="79"/>
        <v>168</v>
      </c>
      <c r="G123" s="2670">
        <f t="shared" si="79"/>
        <v>1101</v>
      </c>
      <c r="H123" s="2670">
        <f t="shared" si="79"/>
        <v>710</v>
      </c>
      <c r="I123" s="2670">
        <f t="shared" si="79"/>
        <v>1811</v>
      </c>
      <c r="J123" s="2670">
        <f t="shared" si="79"/>
        <v>445</v>
      </c>
      <c r="K123" s="2670">
        <f t="shared" si="79"/>
        <v>260</v>
      </c>
      <c r="L123" s="2670">
        <f t="shared" si="79"/>
        <v>705</v>
      </c>
      <c r="M123" s="2670">
        <f t="shared" si="79"/>
        <v>1640</v>
      </c>
      <c r="N123" s="2670">
        <f t="shared" si="79"/>
        <v>1044</v>
      </c>
      <c r="O123" s="2670">
        <f t="shared" si="79"/>
        <v>2684</v>
      </c>
      <c r="P123" s="3540" t="s">
        <v>1209</v>
      </c>
      <c r="Q123" s="3540"/>
      <c r="R123" s="3540"/>
    </row>
    <row r="124" spans="1:24" ht="13.5" thickTop="1" x14ac:dyDescent="0.2"/>
    <row r="127" spans="1:24" ht="18" x14ac:dyDescent="0.2">
      <c r="A127" s="3165" t="s">
        <v>2476</v>
      </c>
      <c r="B127" s="3165"/>
      <c r="C127" s="3165"/>
      <c r="D127" s="3165"/>
      <c r="E127" s="3165"/>
      <c r="F127" s="3165"/>
      <c r="G127" s="3165"/>
      <c r="H127" s="3165"/>
      <c r="I127" s="3165"/>
      <c r="J127" s="3165"/>
      <c r="K127" s="3165"/>
      <c r="L127" s="3165"/>
      <c r="M127" s="3165"/>
      <c r="N127" s="3165"/>
      <c r="O127" s="3165"/>
      <c r="P127" s="3165"/>
      <c r="Q127" s="3165"/>
      <c r="R127" s="3165"/>
    </row>
    <row r="128" spans="1:24" ht="18" x14ac:dyDescent="0.2">
      <c r="A128" s="3102" t="s">
        <v>2477</v>
      </c>
      <c r="B128" s="3102"/>
      <c r="C128" s="3102"/>
      <c r="D128" s="3102"/>
      <c r="E128" s="3102"/>
      <c r="F128" s="3102"/>
      <c r="G128" s="3102"/>
      <c r="H128" s="3102"/>
      <c r="I128" s="3102"/>
      <c r="J128" s="3102"/>
      <c r="K128" s="3102"/>
      <c r="L128" s="3102"/>
      <c r="M128" s="3102"/>
      <c r="N128" s="3102"/>
      <c r="O128" s="3102"/>
      <c r="P128" s="3102"/>
      <c r="Q128" s="3102"/>
      <c r="R128" s="3102"/>
    </row>
    <row r="129" spans="1:18" ht="18.75" thickBot="1" x14ac:dyDescent="0.25">
      <c r="A129" s="453" t="s">
        <v>2769</v>
      </c>
      <c r="B129" s="454"/>
      <c r="C129" s="454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455"/>
      <c r="Q129" s="3168" t="s">
        <v>1376</v>
      </c>
      <c r="R129" s="3168"/>
    </row>
    <row r="130" spans="1:18" ht="16.5" thickTop="1" x14ac:dyDescent="0.2">
      <c r="A130" s="3447" t="s">
        <v>44</v>
      </c>
      <c r="B130" s="3169" t="s">
        <v>467</v>
      </c>
      <c r="C130" s="3169" t="s">
        <v>45</v>
      </c>
      <c r="D130" s="3169" t="s">
        <v>33</v>
      </c>
      <c r="E130" s="3169"/>
      <c r="F130" s="3169"/>
      <c r="G130" s="3169" t="s">
        <v>1</v>
      </c>
      <c r="H130" s="3169"/>
      <c r="I130" s="3169"/>
      <c r="J130" s="3169" t="s">
        <v>2</v>
      </c>
      <c r="K130" s="3169"/>
      <c r="L130" s="3169"/>
      <c r="M130" s="3194" t="s">
        <v>31</v>
      </c>
      <c r="N130" s="3194"/>
      <c r="O130" s="3194"/>
      <c r="P130" s="3084" t="s">
        <v>99</v>
      </c>
      <c r="Q130" s="3084" t="s">
        <v>126</v>
      </c>
      <c r="R130" s="3112" t="s">
        <v>253</v>
      </c>
    </row>
    <row r="131" spans="1:18" ht="15.75" x14ac:dyDescent="0.25">
      <c r="A131" s="3448"/>
      <c r="B131" s="3170"/>
      <c r="C131" s="3170"/>
      <c r="D131" s="3171" t="s">
        <v>94</v>
      </c>
      <c r="E131" s="3171"/>
      <c r="F131" s="3171"/>
      <c r="G131" s="3171" t="s">
        <v>95</v>
      </c>
      <c r="H131" s="3171"/>
      <c r="I131" s="3171"/>
      <c r="J131" s="3171" t="s">
        <v>96</v>
      </c>
      <c r="K131" s="3171"/>
      <c r="L131" s="3171"/>
      <c r="M131" s="2930" t="s">
        <v>116</v>
      </c>
      <c r="N131" s="2930"/>
      <c r="O131" s="2930"/>
      <c r="P131" s="3085"/>
      <c r="Q131" s="3085"/>
      <c r="R131" s="3113"/>
    </row>
    <row r="132" spans="1:18" ht="15" x14ac:dyDescent="0.2">
      <c r="A132" s="3448"/>
      <c r="B132" s="3170"/>
      <c r="C132" s="3170"/>
      <c r="D132" s="2559" t="s">
        <v>204</v>
      </c>
      <c r="E132" s="2559" t="s">
        <v>2833</v>
      </c>
      <c r="F132" s="2559" t="s">
        <v>26</v>
      </c>
      <c r="G132" s="2559" t="s">
        <v>204</v>
      </c>
      <c r="H132" s="2559" t="s">
        <v>2833</v>
      </c>
      <c r="I132" s="2559" t="s">
        <v>26</v>
      </c>
      <c r="J132" s="2559" t="s">
        <v>204</v>
      </c>
      <c r="K132" s="2559" t="s">
        <v>2833</v>
      </c>
      <c r="L132" s="2559" t="s">
        <v>26</v>
      </c>
      <c r="M132" s="2559" t="s">
        <v>204</v>
      </c>
      <c r="N132" s="2559" t="s">
        <v>2833</v>
      </c>
      <c r="O132" s="2559" t="s">
        <v>26</v>
      </c>
      <c r="P132" s="3085"/>
      <c r="Q132" s="3085"/>
      <c r="R132" s="3113"/>
    </row>
    <row r="133" spans="1:18" ht="16.5" thickBot="1" x14ac:dyDescent="0.25">
      <c r="A133" s="3449"/>
      <c r="B133" s="3454"/>
      <c r="C133" s="3454"/>
      <c r="D133" s="298" t="s">
        <v>181</v>
      </c>
      <c r="E133" s="298" t="s">
        <v>182</v>
      </c>
      <c r="F133" s="20" t="s">
        <v>183</v>
      </c>
      <c r="G133" s="20" t="s">
        <v>181</v>
      </c>
      <c r="H133" s="20" t="s">
        <v>182</v>
      </c>
      <c r="I133" s="20" t="s">
        <v>183</v>
      </c>
      <c r="J133" s="20" t="s">
        <v>181</v>
      </c>
      <c r="K133" s="20" t="s">
        <v>182</v>
      </c>
      <c r="L133" s="20" t="s">
        <v>183</v>
      </c>
      <c r="M133" s="20" t="s">
        <v>181</v>
      </c>
      <c r="N133" s="20" t="s">
        <v>182</v>
      </c>
      <c r="O133" s="20" t="s">
        <v>183</v>
      </c>
      <c r="P133" s="3085"/>
      <c r="Q133" s="3088"/>
      <c r="R133" s="3114"/>
    </row>
    <row r="134" spans="1:18" ht="42" customHeight="1" thickBot="1" x14ac:dyDescent="0.25">
      <c r="A134" s="2144" t="s">
        <v>39</v>
      </c>
      <c r="B134" s="2144" t="s">
        <v>367</v>
      </c>
      <c r="C134" s="2144"/>
      <c r="D134" s="414">
        <v>0</v>
      </c>
      <c r="E134" s="414">
        <v>0</v>
      </c>
      <c r="F134" s="414">
        <v>0</v>
      </c>
      <c r="G134" s="414">
        <v>1</v>
      </c>
      <c r="H134" s="414">
        <v>0</v>
      </c>
      <c r="I134" s="414">
        <v>1</v>
      </c>
      <c r="J134" s="414">
        <v>0</v>
      </c>
      <c r="K134" s="414">
        <v>0</v>
      </c>
      <c r="L134" s="414">
        <v>0</v>
      </c>
      <c r="M134" s="414">
        <f>SUM(D134,G134,J134)</f>
        <v>1</v>
      </c>
      <c r="N134" s="414">
        <f t="shared" ref="N134:O134" si="80">SUM(E134,H134,K134)</f>
        <v>0</v>
      </c>
      <c r="O134" s="414">
        <f t="shared" si="80"/>
        <v>1</v>
      </c>
      <c r="P134" s="1786"/>
      <c r="Q134" s="2129" t="s">
        <v>368</v>
      </c>
      <c r="R134" s="2164" t="s">
        <v>442</v>
      </c>
    </row>
    <row r="135" spans="1:18" ht="46.5" customHeight="1" thickBot="1" x14ac:dyDescent="0.25">
      <c r="A135" s="523" t="s">
        <v>92</v>
      </c>
      <c r="B135" s="2145"/>
      <c r="C135" s="2145"/>
      <c r="D135" s="102">
        <f>SUM(D134)</f>
        <v>0</v>
      </c>
      <c r="E135" s="102">
        <f t="shared" ref="E135:O135" si="81">SUM(E134)</f>
        <v>0</v>
      </c>
      <c r="F135" s="102">
        <f t="shared" si="81"/>
        <v>0</v>
      </c>
      <c r="G135" s="102">
        <f t="shared" si="81"/>
        <v>1</v>
      </c>
      <c r="H135" s="102">
        <f t="shared" si="81"/>
        <v>0</v>
      </c>
      <c r="I135" s="102">
        <f t="shared" si="81"/>
        <v>1</v>
      </c>
      <c r="J135" s="102">
        <f t="shared" si="81"/>
        <v>0</v>
      </c>
      <c r="K135" s="102">
        <f t="shared" si="81"/>
        <v>0</v>
      </c>
      <c r="L135" s="102">
        <f t="shared" si="81"/>
        <v>0</v>
      </c>
      <c r="M135" s="102">
        <f t="shared" si="81"/>
        <v>1</v>
      </c>
      <c r="N135" s="102">
        <f t="shared" si="81"/>
        <v>0</v>
      </c>
      <c r="O135" s="102">
        <f t="shared" si="81"/>
        <v>1</v>
      </c>
      <c r="P135" s="1787"/>
      <c r="Q135" s="1787"/>
      <c r="R135" s="205" t="s">
        <v>130</v>
      </c>
    </row>
    <row r="136" spans="1:18" ht="13.5" thickTop="1" x14ac:dyDescent="0.2"/>
    <row r="162" spans="1:15" ht="18" customHeight="1" x14ac:dyDescent="0.25">
      <c r="A162" s="504"/>
      <c r="B162" s="504"/>
      <c r="C162" s="504"/>
      <c r="D162" s="472"/>
      <c r="E162" s="472"/>
      <c r="F162" s="472"/>
      <c r="G162" s="472"/>
      <c r="H162" s="472"/>
      <c r="I162" s="472"/>
      <c r="J162" s="472"/>
      <c r="K162" s="472"/>
      <c r="L162" s="472"/>
      <c r="M162" s="505"/>
      <c r="N162" s="505"/>
      <c r="O162" s="505"/>
    </row>
    <row r="166" spans="1:15" ht="12.75" customHeight="1" x14ac:dyDescent="0.2"/>
    <row r="167" spans="1:15" ht="12.75" customHeight="1" x14ac:dyDescent="0.2"/>
    <row r="168" spans="1:15" ht="12.75" customHeight="1" x14ac:dyDescent="0.2"/>
    <row r="169" spans="1:15" ht="12.75" customHeight="1" x14ac:dyDescent="0.2"/>
    <row r="170" spans="1:15" ht="12.75" customHeight="1" x14ac:dyDescent="0.2"/>
    <row r="171" spans="1:15" ht="12.75" customHeight="1" x14ac:dyDescent="0.2"/>
    <row r="172" spans="1:15" ht="12.75" customHeight="1" x14ac:dyDescent="0.2"/>
    <row r="173" spans="1:15" ht="12.75" customHeight="1" x14ac:dyDescent="0.2"/>
    <row r="174" spans="1:15" ht="12.75" customHeight="1" x14ac:dyDescent="0.2"/>
    <row r="175" spans="1:15" ht="12.75" customHeight="1" x14ac:dyDescent="0.2"/>
    <row r="176" spans="1:15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</sheetData>
  <mergeCells count="168">
    <mergeCell ref="A32:A34"/>
    <mergeCell ref="R32:R34"/>
    <mergeCell ref="A88:B88"/>
    <mergeCell ref="Q88:R88"/>
    <mergeCell ref="B75:B76"/>
    <mergeCell ref="Q75:Q76"/>
    <mergeCell ref="B77:C77"/>
    <mergeCell ref="P77:Q77"/>
    <mergeCell ref="B78:B79"/>
    <mergeCell ref="Q78:Q79"/>
    <mergeCell ref="B80:C80"/>
    <mergeCell ref="P80:Q80"/>
    <mergeCell ref="B74:C74"/>
    <mergeCell ref="P74:Q74"/>
    <mergeCell ref="B71:C71"/>
    <mergeCell ref="P71:Q71"/>
    <mergeCell ref="A85:C85"/>
    <mergeCell ref="P85:R85"/>
    <mergeCell ref="Q62:Q65"/>
    <mergeCell ref="R62:R65"/>
    <mergeCell ref="D63:F63"/>
    <mergeCell ref="G63:I63"/>
    <mergeCell ref="J63:L63"/>
    <mergeCell ref="R66:R81"/>
    <mergeCell ref="A116:C116"/>
    <mergeCell ref="P116:R116"/>
    <mergeCell ref="B112:B113"/>
    <mergeCell ref="Q112:Q113"/>
    <mergeCell ref="B114:C114"/>
    <mergeCell ref="P114:Q114"/>
    <mergeCell ref="A123:C123"/>
    <mergeCell ref="P123:R123"/>
    <mergeCell ref="A119:A121"/>
    <mergeCell ref="R119:R121"/>
    <mergeCell ref="A122:C122"/>
    <mergeCell ref="P122:R122"/>
    <mergeCell ref="P117:Q117"/>
    <mergeCell ref="R93:R100"/>
    <mergeCell ref="B95:B96"/>
    <mergeCell ref="Q95:Q96"/>
    <mergeCell ref="B97:C97"/>
    <mergeCell ref="P97:Q97"/>
    <mergeCell ref="A111:C111"/>
    <mergeCell ref="P111:R111"/>
    <mergeCell ref="A112:A115"/>
    <mergeCell ref="R112:R115"/>
    <mergeCell ref="A104:A110"/>
    <mergeCell ref="R104:R110"/>
    <mergeCell ref="A66:A81"/>
    <mergeCell ref="B69:B70"/>
    <mergeCell ref="Q69:Q70"/>
    <mergeCell ref="B72:B73"/>
    <mergeCell ref="Q72:Q73"/>
    <mergeCell ref="B81:B83"/>
    <mergeCell ref="Q81:Q83"/>
    <mergeCell ref="A103:C103"/>
    <mergeCell ref="P103:R103"/>
    <mergeCell ref="A89:A92"/>
    <mergeCell ref="B89:B92"/>
    <mergeCell ref="C89:C92"/>
    <mergeCell ref="D89:F89"/>
    <mergeCell ref="G89:I89"/>
    <mergeCell ref="J89:L89"/>
    <mergeCell ref="M89:O89"/>
    <mergeCell ref="P89:P92"/>
    <mergeCell ref="Q89:Q92"/>
    <mergeCell ref="R89:R92"/>
    <mergeCell ref="D90:F90"/>
    <mergeCell ref="G90:I90"/>
    <mergeCell ref="J90:L90"/>
    <mergeCell ref="M90:O90"/>
    <mergeCell ref="A93:A100"/>
    <mergeCell ref="P47:R47"/>
    <mergeCell ref="A48:A51"/>
    <mergeCell ref="R48:R51"/>
    <mergeCell ref="J62:L62"/>
    <mergeCell ref="M62:O62"/>
    <mergeCell ref="P62:P65"/>
    <mergeCell ref="M63:O63"/>
    <mergeCell ref="A43:A46"/>
    <mergeCell ref="R43:R46"/>
    <mergeCell ref="A35:C35"/>
    <mergeCell ref="P35:R35"/>
    <mergeCell ref="A16:A18"/>
    <mergeCell ref="R16:R18"/>
    <mergeCell ref="A20:C20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P20:R20"/>
    <mergeCell ref="D28:F28"/>
    <mergeCell ref="G28:I28"/>
    <mergeCell ref="J28:L28"/>
    <mergeCell ref="A21:A24"/>
    <mergeCell ref="R21:R24"/>
    <mergeCell ref="A8:A14"/>
    <mergeCell ref="R8:R14"/>
    <mergeCell ref="A15:C15"/>
    <mergeCell ref="P15:R15"/>
    <mergeCell ref="A27:B27"/>
    <mergeCell ref="Q27:R27"/>
    <mergeCell ref="M28:O28"/>
    <mergeCell ref="P28:P31"/>
    <mergeCell ref="Q28:Q31"/>
    <mergeCell ref="R28:R31"/>
    <mergeCell ref="D29:F29"/>
    <mergeCell ref="G29:I29"/>
    <mergeCell ref="J29:L29"/>
    <mergeCell ref="M29:O29"/>
    <mergeCell ref="A28:A31"/>
    <mergeCell ref="B28:B31"/>
    <mergeCell ref="C28:C31"/>
    <mergeCell ref="A37:A40"/>
    <mergeCell ref="R37:R40"/>
    <mergeCell ref="B66:B67"/>
    <mergeCell ref="Q66:Q67"/>
    <mergeCell ref="B68:C68"/>
    <mergeCell ref="P68:Q68"/>
    <mergeCell ref="B108:B109"/>
    <mergeCell ref="Q108:Q109"/>
    <mergeCell ref="B110:C110"/>
    <mergeCell ref="P110:Q110"/>
    <mergeCell ref="B84:C84"/>
    <mergeCell ref="P84:Q84"/>
    <mergeCell ref="A41:C41"/>
    <mergeCell ref="P41:R41"/>
    <mergeCell ref="A61:B61"/>
    <mergeCell ref="Q61:R61"/>
    <mergeCell ref="A62:A65"/>
    <mergeCell ref="B62:B65"/>
    <mergeCell ref="C62:C65"/>
    <mergeCell ref="D62:F62"/>
    <mergeCell ref="G62:I62"/>
    <mergeCell ref="A52:C52"/>
    <mergeCell ref="P52:R52"/>
    <mergeCell ref="A47:C47"/>
    <mergeCell ref="A127:R127"/>
    <mergeCell ref="A128:R128"/>
    <mergeCell ref="Q129:R129"/>
    <mergeCell ref="A130:A133"/>
    <mergeCell ref="B130:B133"/>
    <mergeCell ref="C130:C133"/>
    <mergeCell ref="D130:F130"/>
    <mergeCell ref="G130:I130"/>
    <mergeCell ref="J130:L130"/>
    <mergeCell ref="M130:O130"/>
    <mergeCell ref="P130:P133"/>
    <mergeCell ref="Q130:Q133"/>
    <mergeCell ref="R130:R133"/>
    <mergeCell ref="D131:F131"/>
    <mergeCell ref="G131:I131"/>
    <mergeCell ref="J131:L131"/>
    <mergeCell ref="M131:O131"/>
  </mergeCells>
  <printOptions horizontalCentered="1"/>
  <pageMargins left="0.643700787" right="0.643700787" top="0.78740157480314998" bottom="0.643700787" header="0.78740157480314998" footer="0.643700787"/>
  <pageSetup paperSize="9" scale="70" firstPageNumber="178" orientation="landscape" useFirstPageNumber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7:M17"/>
  <sheetViews>
    <sheetView rightToLeft="1" view="pageBreakPreview" zoomScaleSheetLayoutView="100" workbookViewId="0">
      <selection activeCell="F33" sqref="F33"/>
    </sheetView>
  </sheetViews>
  <sheetFormatPr defaultRowHeight="12.75" x14ac:dyDescent="0.2"/>
  <sheetData>
    <row r="17" spans="1:13" ht="60" x14ac:dyDescent="0.8">
      <c r="A17" s="3131" t="s">
        <v>1696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25"/>
  <sheetViews>
    <sheetView rightToLeft="1" view="pageBreakPreview" zoomScale="90" zoomScaleNormal="75" zoomScaleSheetLayoutView="90" workbookViewId="0">
      <selection activeCell="G18" sqref="G18"/>
    </sheetView>
  </sheetViews>
  <sheetFormatPr defaultColWidth="10.28515625" defaultRowHeight="18" x14ac:dyDescent="0.25"/>
  <cols>
    <col min="1" max="1" width="28.5703125" style="69" customWidth="1"/>
    <col min="2" max="13" width="7.7109375" style="69" customWidth="1"/>
    <col min="14" max="14" width="37.140625" style="59" customWidth="1"/>
    <col min="15" max="16384" width="10.28515625" style="59"/>
  </cols>
  <sheetData>
    <row r="1" spans="1:17" s="64" customFormat="1" ht="23.25" customHeight="1" x14ac:dyDescent="0.25">
      <c r="A1" s="3545" t="s">
        <v>2480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7" s="64" customFormat="1" ht="34.5" customHeight="1" x14ac:dyDescent="0.25">
      <c r="A2" s="3166" t="s">
        <v>2481</v>
      </c>
      <c r="B2" s="3166"/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6"/>
    </row>
    <row r="3" spans="1:17" s="64" customFormat="1" ht="34.5" customHeight="1" thickBot="1" x14ac:dyDescent="0.3">
      <c r="A3" s="29" t="s">
        <v>2770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65" t="s">
        <v>1402</v>
      </c>
    </row>
    <row r="4" spans="1:17" s="64" customFormat="1" ht="24.95" customHeight="1" thickTop="1" x14ac:dyDescent="0.25">
      <c r="A4" s="2965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546" t="s">
        <v>98</v>
      </c>
    </row>
    <row r="5" spans="1:17" s="64" customFormat="1" ht="24.95" customHeight="1" x14ac:dyDescent="0.25">
      <c r="A5" s="2966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142"/>
    </row>
    <row r="6" spans="1:17" ht="24.95" customHeight="1" x14ac:dyDescent="0.25">
      <c r="A6" s="2966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42"/>
      <c r="O6" s="108"/>
    </row>
    <row r="7" spans="1:17" ht="24.95" customHeight="1" thickBot="1" x14ac:dyDescent="0.3">
      <c r="A7" s="2967"/>
      <c r="B7" s="403" t="s">
        <v>181</v>
      </c>
      <c r="C7" s="403" t="s">
        <v>182</v>
      </c>
      <c r="D7" s="403" t="s">
        <v>183</v>
      </c>
      <c r="E7" s="403" t="s">
        <v>181</v>
      </c>
      <c r="F7" s="403" t="s">
        <v>182</v>
      </c>
      <c r="G7" s="403" t="s">
        <v>183</v>
      </c>
      <c r="H7" s="403" t="s">
        <v>181</v>
      </c>
      <c r="I7" s="403" t="s">
        <v>182</v>
      </c>
      <c r="J7" s="403" t="s">
        <v>183</v>
      </c>
      <c r="K7" s="403" t="s">
        <v>181</v>
      </c>
      <c r="L7" s="403" t="s">
        <v>182</v>
      </c>
      <c r="M7" s="403" t="s">
        <v>183</v>
      </c>
      <c r="N7" s="3547"/>
      <c r="O7" s="108"/>
    </row>
    <row r="8" spans="1:17" ht="34.5" customHeight="1" x14ac:dyDescent="0.25">
      <c r="A8" s="101" t="s">
        <v>242</v>
      </c>
      <c r="B8" s="2642">
        <v>0</v>
      </c>
      <c r="C8" s="2642">
        <v>0</v>
      </c>
      <c r="D8" s="2642">
        <v>0</v>
      </c>
      <c r="E8" s="2642">
        <v>111</v>
      </c>
      <c r="F8" s="2642">
        <v>41</v>
      </c>
      <c r="G8" s="2642">
        <v>152</v>
      </c>
      <c r="H8" s="2642">
        <v>32</v>
      </c>
      <c r="I8" s="2642">
        <v>18</v>
      </c>
      <c r="J8" s="2642">
        <v>50</v>
      </c>
      <c r="K8" s="2642">
        <f>SUM(B8,E8,H8)</f>
        <v>143</v>
      </c>
      <c r="L8" s="2642">
        <f t="shared" ref="L8:M9" si="0">SUM(C8,F8,I8)</f>
        <v>59</v>
      </c>
      <c r="M8" s="2642">
        <f t="shared" si="0"/>
        <v>202</v>
      </c>
      <c r="N8" s="768" t="s">
        <v>232</v>
      </c>
      <c r="O8" s="109"/>
    </row>
    <row r="9" spans="1:17" s="66" customFormat="1" ht="34.5" customHeight="1" thickBot="1" x14ac:dyDescent="0.3">
      <c r="A9" s="776" t="s">
        <v>41</v>
      </c>
      <c r="B9" s="2335">
        <v>0</v>
      </c>
      <c r="C9" s="2335">
        <v>0</v>
      </c>
      <c r="D9" s="2335">
        <v>0</v>
      </c>
      <c r="E9" s="2335">
        <v>23</v>
      </c>
      <c r="F9" s="2335">
        <v>10</v>
      </c>
      <c r="G9" s="2335">
        <v>33</v>
      </c>
      <c r="H9" s="2335">
        <v>17</v>
      </c>
      <c r="I9" s="2335">
        <v>4</v>
      </c>
      <c r="J9" s="2335">
        <v>21</v>
      </c>
      <c r="K9" s="2335">
        <f t="shared" ref="K9" si="1">SUM(B9,E9,H9)</f>
        <v>40</v>
      </c>
      <c r="L9" s="2335">
        <f t="shared" si="0"/>
        <v>14</v>
      </c>
      <c r="M9" s="2335">
        <f t="shared" si="0"/>
        <v>54</v>
      </c>
      <c r="N9" s="769" t="s">
        <v>144</v>
      </c>
      <c r="O9" s="108"/>
      <c r="Q9" s="59"/>
    </row>
    <row r="10" spans="1:17" s="66" customFormat="1" ht="24.95" customHeight="1" thickBot="1" x14ac:dyDescent="0.25">
      <c r="A10" s="89" t="s">
        <v>87</v>
      </c>
      <c r="B10" s="67">
        <f>SUM(B8:B9)</f>
        <v>0</v>
      </c>
      <c r="C10" s="67">
        <f t="shared" ref="C10:M10" si="2">SUM(C8:C9)</f>
        <v>0</v>
      </c>
      <c r="D10" s="67">
        <f t="shared" si="2"/>
        <v>0</v>
      </c>
      <c r="E10" s="67">
        <f t="shared" si="2"/>
        <v>134</v>
      </c>
      <c r="F10" s="67">
        <f t="shared" si="2"/>
        <v>51</v>
      </c>
      <c r="G10" s="67">
        <f t="shared" si="2"/>
        <v>185</v>
      </c>
      <c r="H10" s="67">
        <f t="shared" si="2"/>
        <v>49</v>
      </c>
      <c r="I10" s="67">
        <f t="shared" si="2"/>
        <v>22</v>
      </c>
      <c r="J10" s="67">
        <f t="shared" si="2"/>
        <v>71</v>
      </c>
      <c r="K10" s="67">
        <f t="shared" si="2"/>
        <v>183</v>
      </c>
      <c r="L10" s="67">
        <f t="shared" si="2"/>
        <v>73</v>
      </c>
      <c r="M10" s="67">
        <f t="shared" si="2"/>
        <v>256</v>
      </c>
      <c r="N10" s="113" t="s">
        <v>1209</v>
      </c>
      <c r="Q10" s="59"/>
    </row>
    <row r="11" spans="1:17" ht="18.75" thickTop="1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7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</row>
    <row r="13" spans="1:17" x14ac:dyDescent="0.2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7" x14ac:dyDescent="0.25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</row>
    <row r="15" spans="1:17" x14ac:dyDescent="0.25">
      <c r="A15" s="29"/>
      <c r="B15" s="68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7" x14ac:dyDescent="0.25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1:13" x14ac:dyDescent="0.25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</row>
    <row r="18" spans="1:13" x14ac:dyDescent="0.2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</row>
    <row r="19" spans="1:13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</row>
    <row r="20" spans="1:13" x14ac:dyDescent="0.2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</row>
    <row r="21" spans="1:13" x14ac:dyDescent="0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3" spans="1:13" x14ac:dyDescent="0.25">
      <c r="A23" s="3544"/>
      <c r="B23" s="3544"/>
      <c r="C23" s="3544"/>
      <c r="D23" s="3544"/>
      <c r="E23" s="3544"/>
      <c r="F23" s="3544"/>
      <c r="G23" s="3544"/>
      <c r="H23" s="3544"/>
      <c r="I23" s="3544"/>
      <c r="J23" s="3544"/>
      <c r="K23" s="3544"/>
      <c r="L23" s="3544"/>
      <c r="M23" s="3544"/>
    </row>
    <row r="24" spans="1:13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1:13" x14ac:dyDescent="0.2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</row>
  </sheetData>
  <mergeCells count="13">
    <mergeCell ref="H5:J5"/>
    <mergeCell ref="K5:M5"/>
    <mergeCell ref="A23:M23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93" orientation="landscape" useFirstPageNumber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R186"/>
  <sheetViews>
    <sheetView rightToLeft="1" view="pageBreakPreview" topLeftCell="A4" zoomScale="85" zoomScaleNormal="82" zoomScaleSheetLayoutView="85" workbookViewId="0">
      <selection activeCell="D9" sqref="D9:O23"/>
    </sheetView>
  </sheetViews>
  <sheetFormatPr defaultColWidth="10.28515625" defaultRowHeight="12.75" x14ac:dyDescent="0.2"/>
  <cols>
    <col min="1" max="1" width="11.42578125" style="528" customWidth="1"/>
    <col min="2" max="2" width="12.140625" style="528" customWidth="1"/>
    <col min="3" max="3" width="13.7109375" style="528" customWidth="1"/>
    <col min="4" max="15" width="7.5703125" style="28" customWidth="1"/>
    <col min="16" max="16" width="25.42578125" style="527" customWidth="1"/>
    <col min="17" max="17" width="23.42578125" style="527" customWidth="1"/>
    <col min="18" max="18" width="14.42578125" style="527" customWidth="1"/>
    <col min="19" max="16384" width="10.28515625" style="59"/>
  </cols>
  <sheetData>
    <row r="2" spans="1:18" ht="25.5" customHeight="1" x14ac:dyDescent="0.2">
      <c r="A2" s="3101" t="s">
        <v>2478</v>
      </c>
      <c r="B2" s="3101"/>
      <c r="C2" s="3101"/>
      <c r="D2" s="3101"/>
      <c r="E2" s="3101"/>
      <c r="F2" s="3101"/>
      <c r="G2" s="3101"/>
      <c r="H2" s="3101"/>
      <c r="I2" s="3101"/>
      <c r="J2" s="3101"/>
      <c r="K2" s="3101"/>
      <c r="L2" s="3101"/>
      <c r="M2" s="3101"/>
      <c r="N2" s="3101"/>
      <c r="O2" s="3101"/>
      <c r="P2" s="3101"/>
      <c r="Q2" s="3101"/>
      <c r="R2" s="3101"/>
    </row>
    <row r="3" spans="1:18" ht="45.75" customHeight="1" x14ac:dyDescent="0.2">
      <c r="A3" s="3102" t="s">
        <v>2479</v>
      </c>
      <c r="B3" s="3102"/>
      <c r="C3" s="3102"/>
      <c r="D3" s="3102"/>
      <c r="E3" s="3102"/>
      <c r="F3" s="3102"/>
      <c r="G3" s="3102"/>
      <c r="H3" s="3102"/>
      <c r="I3" s="3102"/>
      <c r="J3" s="3102"/>
      <c r="K3" s="3102"/>
      <c r="L3" s="3102"/>
      <c r="M3" s="3102"/>
      <c r="N3" s="3102"/>
      <c r="O3" s="3102"/>
      <c r="P3" s="3102"/>
      <c r="Q3" s="3102"/>
      <c r="R3" s="3102"/>
    </row>
    <row r="4" spans="1:18" ht="22.5" customHeight="1" thickBot="1" x14ac:dyDescent="0.25">
      <c r="A4" s="379" t="s">
        <v>2771</v>
      </c>
      <c r="B4" s="379"/>
      <c r="C4" s="379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Q4" s="3553" t="s">
        <v>1404</v>
      </c>
      <c r="R4" s="3553"/>
    </row>
    <row r="5" spans="1:18" ht="25.5" customHeight="1" thickTop="1" x14ac:dyDescent="0.2">
      <c r="A5" s="2965" t="s">
        <v>44</v>
      </c>
      <c r="B5" s="2968" t="s">
        <v>86</v>
      </c>
      <c r="C5" s="2968" t="s">
        <v>45</v>
      </c>
      <c r="D5" s="2968" t="s">
        <v>33</v>
      </c>
      <c r="E5" s="2968"/>
      <c r="F5" s="2968"/>
      <c r="G5" s="2968" t="s">
        <v>1</v>
      </c>
      <c r="H5" s="2968"/>
      <c r="I5" s="2968"/>
      <c r="J5" s="2968" t="s">
        <v>2</v>
      </c>
      <c r="K5" s="2968"/>
      <c r="L5" s="2968"/>
      <c r="M5" s="3194" t="s">
        <v>31</v>
      </c>
      <c r="N5" s="3194"/>
      <c r="O5" s="3194"/>
      <c r="P5" s="2968" t="s">
        <v>99</v>
      </c>
      <c r="Q5" s="2968" t="s">
        <v>126</v>
      </c>
      <c r="R5" s="3550" t="s">
        <v>166</v>
      </c>
    </row>
    <row r="6" spans="1:18" ht="29.25" customHeight="1" x14ac:dyDescent="0.2">
      <c r="A6" s="2966"/>
      <c r="B6" s="3067"/>
      <c r="C6" s="3067"/>
      <c r="D6" s="3085" t="s">
        <v>94</v>
      </c>
      <c r="E6" s="3085"/>
      <c r="F6" s="3085"/>
      <c r="G6" s="3132" t="s">
        <v>95</v>
      </c>
      <c r="H6" s="3132"/>
      <c r="I6" s="3132"/>
      <c r="J6" s="3085" t="s">
        <v>96</v>
      </c>
      <c r="K6" s="3085"/>
      <c r="L6" s="3085"/>
      <c r="M6" s="2930" t="s">
        <v>116</v>
      </c>
      <c r="N6" s="2930"/>
      <c r="O6" s="2930"/>
      <c r="P6" s="3067"/>
      <c r="Q6" s="3067"/>
      <c r="R6" s="3551"/>
    </row>
    <row r="7" spans="1:18" ht="22.5" customHeight="1" x14ac:dyDescent="0.2">
      <c r="A7" s="2966"/>
      <c r="B7" s="3067"/>
      <c r="C7" s="3067"/>
      <c r="D7" s="2559" t="s">
        <v>204</v>
      </c>
      <c r="E7" s="2559" t="s">
        <v>2833</v>
      </c>
      <c r="F7" s="2559" t="s">
        <v>26</v>
      </c>
      <c r="G7" s="2559" t="s">
        <v>204</v>
      </c>
      <c r="H7" s="2559" t="s">
        <v>2833</v>
      </c>
      <c r="I7" s="2559" t="s">
        <v>26</v>
      </c>
      <c r="J7" s="2559" t="s">
        <v>204</v>
      </c>
      <c r="K7" s="2559" t="s">
        <v>2833</v>
      </c>
      <c r="L7" s="2559" t="s">
        <v>26</v>
      </c>
      <c r="M7" s="2559" t="s">
        <v>204</v>
      </c>
      <c r="N7" s="2559" t="s">
        <v>2833</v>
      </c>
      <c r="O7" s="2559" t="s">
        <v>26</v>
      </c>
      <c r="P7" s="3067"/>
      <c r="Q7" s="3067"/>
      <c r="R7" s="3551"/>
    </row>
    <row r="8" spans="1:18" ht="22.5" customHeight="1" thickBot="1" x14ac:dyDescent="0.25">
      <c r="A8" s="2967"/>
      <c r="B8" s="3549"/>
      <c r="C8" s="3549"/>
      <c r="D8" s="404" t="s">
        <v>181</v>
      </c>
      <c r="E8" s="404" t="s">
        <v>182</v>
      </c>
      <c r="F8" s="404" t="s">
        <v>183</v>
      </c>
      <c r="G8" s="404" t="s">
        <v>181</v>
      </c>
      <c r="H8" s="404" t="s">
        <v>182</v>
      </c>
      <c r="I8" s="404" t="s">
        <v>183</v>
      </c>
      <c r="J8" s="404" t="s">
        <v>181</v>
      </c>
      <c r="K8" s="404" t="s">
        <v>182</v>
      </c>
      <c r="L8" s="404" t="s">
        <v>183</v>
      </c>
      <c r="M8" s="404" t="s">
        <v>181</v>
      </c>
      <c r="N8" s="404" t="s">
        <v>182</v>
      </c>
      <c r="O8" s="404" t="s">
        <v>183</v>
      </c>
      <c r="P8" s="3549"/>
      <c r="Q8" s="3549"/>
      <c r="R8" s="3552"/>
    </row>
    <row r="9" spans="1:18" ht="22.5" customHeight="1" x14ac:dyDescent="0.2">
      <c r="A9" s="3548" t="s">
        <v>242</v>
      </c>
      <c r="B9" s="3080" t="s">
        <v>208</v>
      </c>
      <c r="C9" s="101" t="s">
        <v>208</v>
      </c>
      <c r="D9" s="1120">
        <v>0</v>
      </c>
      <c r="E9" s="1120">
        <v>0</v>
      </c>
      <c r="F9" s="1120">
        <v>0</v>
      </c>
      <c r="G9" s="1120">
        <v>15</v>
      </c>
      <c r="H9" s="1120">
        <v>5</v>
      </c>
      <c r="I9" s="1120">
        <v>20</v>
      </c>
      <c r="J9" s="1120">
        <v>2</v>
      </c>
      <c r="K9" s="1120">
        <v>2</v>
      </c>
      <c r="L9" s="1120">
        <v>4</v>
      </c>
      <c r="M9" s="1120">
        <f>SUM(D9,G9,J9)</f>
        <v>17</v>
      </c>
      <c r="N9" s="1120">
        <f t="shared" ref="N9:O21" si="0">SUM(E9,H9,K9)</f>
        <v>7</v>
      </c>
      <c r="O9" s="1120">
        <f t="shared" si="0"/>
        <v>24</v>
      </c>
      <c r="P9" s="1203" t="s">
        <v>145</v>
      </c>
      <c r="Q9" s="3151" t="s">
        <v>145</v>
      </c>
      <c r="R9" s="3151" t="s">
        <v>232</v>
      </c>
    </row>
    <row r="10" spans="1:18" ht="22.5" customHeight="1" x14ac:dyDescent="0.2">
      <c r="A10" s="3065"/>
      <c r="B10" s="3073"/>
      <c r="C10" s="1213" t="s">
        <v>1254</v>
      </c>
      <c r="D10" s="74">
        <v>0</v>
      </c>
      <c r="E10" s="74">
        <v>0</v>
      </c>
      <c r="F10" s="74">
        <v>0</v>
      </c>
      <c r="G10" s="74">
        <v>13</v>
      </c>
      <c r="H10" s="74">
        <v>3</v>
      </c>
      <c r="I10" s="74">
        <v>16</v>
      </c>
      <c r="J10" s="74">
        <v>5</v>
      </c>
      <c r="K10" s="74">
        <v>3</v>
      </c>
      <c r="L10" s="74">
        <v>8</v>
      </c>
      <c r="M10" s="74">
        <f t="shared" ref="M10:M21" si="1">SUM(D10,G10,J10)</f>
        <v>18</v>
      </c>
      <c r="N10" s="74">
        <f t="shared" si="0"/>
        <v>6</v>
      </c>
      <c r="O10" s="74">
        <f t="shared" si="0"/>
        <v>24</v>
      </c>
      <c r="P10" s="1201" t="s">
        <v>159</v>
      </c>
      <c r="Q10" s="3139"/>
      <c r="R10" s="3139"/>
    </row>
    <row r="11" spans="1:18" ht="25.5" customHeight="1" x14ac:dyDescent="0.2">
      <c r="A11" s="3065"/>
      <c r="B11" s="3065" t="s">
        <v>46</v>
      </c>
      <c r="C11" s="3065"/>
      <c r="D11" s="74">
        <f>SUM(D9:D10)</f>
        <v>0</v>
      </c>
      <c r="E11" s="74">
        <f t="shared" ref="E11:K11" si="2">SUM(E9:E10)</f>
        <v>0</v>
      </c>
      <c r="F11" s="74">
        <f t="shared" ref="F11" si="3">SUM(D11:E11)</f>
        <v>0</v>
      </c>
      <c r="G11" s="74">
        <f t="shared" si="2"/>
        <v>28</v>
      </c>
      <c r="H11" s="74">
        <f t="shared" si="2"/>
        <v>8</v>
      </c>
      <c r="I11" s="74">
        <f t="shared" ref="I11" si="4">SUM(G11:H11)</f>
        <v>36</v>
      </c>
      <c r="J11" s="74">
        <f t="shared" si="2"/>
        <v>7</v>
      </c>
      <c r="K11" s="74">
        <f t="shared" si="2"/>
        <v>5</v>
      </c>
      <c r="L11" s="74">
        <f t="shared" ref="L11" si="5">SUM(J11:K11)</f>
        <v>12</v>
      </c>
      <c r="M11" s="74">
        <f t="shared" si="1"/>
        <v>35</v>
      </c>
      <c r="N11" s="74">
        <f t="shared" si="0"/>
        <v>13</v>
      </c>
      <c r="O11" s="74">
        <f t="shared" si="0"/>
        <v>48</v>
      </c>
      <c r="P11" s="3139" t="s">
        <v>251</v>
      </c>
      <c r="Q11" s="3139"/>
      <c r="R11" s="3139"/>
    </row>
    <row r="12" spans="1:18" ht="26.25" customHeight="1" x14ac:dyDescent="0.2">
      <c r="A12" s="3065"/>
      <c r="B12" s="1213" t="s">
        <v>219</v>
      </c>
      <c r="C12" s="1213" t="s">
        <v>370</v>
      </c>
      <c r="D12" s="74">
        <f t="shared" ref="D12:E12" si="6">SUM(D10:D11)</f>
        <v>0</v>
      </c>
      <c r="E12" s="74">
        <f t="shared" si="6"/>
        <v>0</v>
      </c>
      <c r="F12" s="74">
        <v>0</v>
      </c>
      <c r="G12" s="74">
        <v>15</v>
      </c>
      <c r="H12" s="74">
        <v>9</v>
      </c>
      <c r="I12" s="74">
        <v>24</v>
      </c>
      <c r="J12" s="74">
        <v>3</v>
      </c>
      <c r="K12" s="74">
        <v>3</v>
      </c>
      <c r="L12" s="74">
        <v>6</v>
      </c>
      <c r="M12" s="74">
        <f t="shared" si="1"/>
        <v>18</v>
      </c>
      <c r="N12" s="74">
        <f t="shared" si="0"/>
        <v>12</v>
      </c>
      <c r="O12" s="74">
        <f t="shared" si="0"/>
        <v>30</v>
      </c>
      <c r="P12" s="1200" t="s">
        <v>127</v>
      </c>
      <c r="Q12" s="1201" t="s">
        <v>137</v>
      </c>
      <c r="R12" s="3139"/>
    </row>
    <row r="13" spans="1:18" s="66" customFormat="1" ht="26.25" customHeight="1" x14ac:dyDescent="0.2">
      <c r="A13" s="3065"/>
      <c r="B13" s="1213" t="s">
        <v>60</v>
      </c>
      <c r="C13" s="1213" t="s">
        <v>370</v>
      </c>
      <c r="D13" s="74">
        <f t="shared" ref="D13:E13" si="7">SUM(D11:D12)</f>
        <v>0</v>
      </c>
      <c r="E13" s="74">
        <f t="shared" si="7"/>
        <v>0</v>
      </c>
      <c r="F13" s="74">
        <v>0</v>
      </c>
      <c r="G13" s="74">
        <v>21</v>
      </c>
      <c r="H13" s="74">
        <v>6</v>
      </c>
      <c r="I13" s="74">
        <v>27</v>
      </c>
      <c r="J13" s="74">
        <v>1</v>
      </c>
      <c r="K13" s="74">
        <v>4</v>
      </c>
      <c r="L13" s="74">
        <v>5</v>
      </c>
      <c r="M13" s="74">
        <f t="shared" si="1"/>
        <v>22</v>
      </c>
      <c r="N13" s="74">
        <f t="shared" si="0"/>
        <v>10</v>
      </c>
      <c r="O13" s="74">
        <f t="shared" si="0"/>
        <v>32</v>
      </c>
      <c r="P13" s="1200" t="s">
        <v>127</v>
      </c>
      <c r="Q13" s="1201" t="s">
        <v>138</v>
      </c>
      <c r="R13" s="3139"/>
    </row>
    <row r="14" spans="1:18" s="66" customFormat="1" ht="22.5" customHeight="1" x14ac:dyDescent="0.2">
      <c r="A14" s="3065"/>
      <c r="B14" s="3065" t="s">
        <v>970</v>
      </c>
      <c r="C14" s="1213" t="s">
        <v>361</v>
      </c>
      <c r="D14" s="74">
        <f t="shared" ref="D14:D15" si="8">SUM(D12:D13)</f>
        <v>0</v>
      </c>
      <c r="E14" s="74">
        <f t="shared" ref="E14:O16" si="9">SUM(E12:E13)</f>
        <v>0</v>
      </c>
      <c r="F14" s="74">
        <v>0</v>
      </c>
      <c r="G14" s="74">
        <v>16</v>
      </c>
      <c r="H14" s="74">
        <v>3</v>
      </c>
      <c r="I14" s="74">
        <v>19</v>
      </c>
      <c r="J14" s="74">
        <v>6</v>
      </c>
      <c r="K14" s="74">
        <v>1</v>
      </c>
      <c r="L14" s="74">
        <v>7</v>
      </c>
      <c r="M14" s="74">
        <f t="shared" si="1"/>
        <v>22</v>
      </c>
      <c r="N14" s="74">
        <f t="shared" si="0"/>
        <v>4</v>
      </c>
      <c r="O14" s="74">
        <f t="shared" si="0"/>
        <v>26</v>
      </c>
      <c r="P14" s="1212" t="s">
        <v>153</v>
      </c>
      <c r="Q14" s="3139" t="s">
        <v>1255</v>
      </c>
      <c r="R14" s="3139"/>
    </row>
    <row r="15" spans="1:18" s="66" customFormat="1" ht="22.5" customHeight="1" x14ac:dyDescent="0.2">
      <c r="A15" s="3065"/>
      <c r="B15" s="3065"/>
      <c r="C15" s="1213" t="s">
        <v>77</v>
      </c>
      <c r="D15" s="74">
        <f t="shared" si="8"/>
        <v>0</v>
      </c>
      <c r="E15" s="74">
        <f t="shared" si="9"/>
        <v>0</v>
      </c>
      <c r="F15" s="74">
        <v>0</v>
      </c>
      <c r="G15" s="74">
        <v>11</v>
      </c>
      <c r="H15" s="74">
        <v>5</v>
      </c>
      <c r="I15" s="74">
        <v>16</v>
      </c>
      <c r="J15" s="74">
        <v>6</v>
      </c>
      <c r="K15" s="74">
        <v>2</v>
      </c>
      <c r="L15" s="74">
        <v>8</v>
      </c>
      <c r="M15" s="74">
        <f t="shared" si="1"/>
        <v>17</v>
      </c>
      <c r="N15" s="74">
        <f t="shared" si="0"/>
        <v>7</v>
      </c>
      <c r="O15" s="74">
        <f t="shared" si="0"/>
        <v>24</v>
      </c>
      <c r="P15" s="1212" t="s">
        <v>154</v>
      </c>
      <c r="Q15" s="3139"/>
      <c r="R15" s="3139"/>
    </row>
    <row r="16" spans="1:18" s="66" customFormat="1" ht="22.5" customHeight="1" x14ac:dyDescent="0.2">
      <c r="A16" s="3065"/>
      <c r="B16" s="3065" t="s">
        <v>46</v>
      </c>
      <c r="C16" s="3065"/>
      <c r="D16" s="74">
        <f>SUM(D14:D15)</f>
        <v>0</v>
      </c>
      <c r="E16" s="74">
        <f t="shared" si="9"/>
        <v>0</v>
      </c>
      <c r="F16" s="74">
        <f t="shared" si="9"/>
        <v>0</v>
      </c>
      <c r="G16" s="74">
        <f t="shared" si="9"/>
        <v>27</v>
      </c>
      <c r="H16" s="74">
        <f t="shared" si="9"/>
        <v>8</v>
      </c>
      <c r="I16" s="74">
        <f t="shared" si="9"/>
        <v>35</v>
      </c>
      <c r="J16" s="74">
        <f t="shared" si="9"/>
        <v>12</v>
      </c>
      <c r="K16" s="74">
        <f t="shared" si="9"/>
        <v>3</v>
      </c>
      <c r="L16" s="74">
        <f t="shared" si="9"/>
        <v>15</v>
      </c>
      <c r="M16" s="74">
        <f t="shared" si="9"/>
        <v>39</v>
      </c>
      <c r="N16" s="74">
        <f t="shared" si="9"/>
        <v>11</v>
      </c>
      <c r="O16" s="74">
        <f t="shared" si="9"/>
        <v>50</v>
      </c>
      <c r="P16" s="3139" t="s">
        <v>251</v>
      </c>
      <c r="Q16" s="3139"/>
      <c r="R16" s="3139"/>
    </row>
    <row r="17" spans="1:18" s="66" customFormat="1" ht="22.5" customHeight="1" x14ac:dyDescent="0.2">
      <c r="A17" s="3065"/>
      <c r="B17" s="2139" t="s">
        <v>79</v>
      </c>
      <c r="C17" s="2138"/>
      <c r="D17" s="74">
        <v>0</v>
      </c>
      <c r="E17" s="74">
        <v>0</v>
      </c>
      <c r="F17" s="74">
        <v>0</v>
      </c>
      <c r="G17" s="74">
        <v>6</v>
      </c>
      <c r="H17" s="74">
        <v>4</v>
      </c>
      <c r="I17" s="74">
        <v>10</v>
      </c>
      <c r="J17" s="74">
        <v>0</v>
      </c>
      <c r="K17" s="74">
        <v>0</v>
      </c>
      <c r="L17" s="74">
        <v>0</v>
      </c>
      <c r="M17" s="74">
        <f>SUM(D17,G17,J17)</f>
        <v>6</v>
      </c>
      <c r="N17" s="74">
        <f t="shared" ref="N17:O17" si="10">SUM(E17,H17,K17)</f>
        <v>4</v>
      </c>
      <c r="O17" s="74">
        <f t="shared" si="10"/>
        <v>10</v>
      </c>
      <c r="P17" s="2141"/>
      <c r="Q17" s="500" t="s">
        <v>149</v>
      </c>
      <c r="R17" s="3139"/>
    </row>
    <row r="18" spans="1:18" s="66" customFormat="1" ht="20.25" customHeight="1" x14ac:dyDescent="0.2">
      <c r="A18" s="3065"/>
      <c r="B18" s="894" t="s">
        <v>734</v>
      </c>
      <c r="C18" s="1213" t="s">
        <v>736</v>
      </c>
      <c r="D18" s="74">
        <f>SUM(D16:D16)</f>
        <v>0</v>
      </c>
      <c r="E18" s="74">
        <f>SUM(E16:E16)</f>
        <v>0</v>
      </c>
      <c r="F18" s="74">
        <v>0</v>
      </c>
      <c r="G18" s="74">
        <v>14</v>
      </c>
      <c r="H18" s="74">
        <v>6</v>
      </c>
      <c r="I18" s="74">
        <v>20</v>
      </c>
      <c r="J18" s="74">
        <v>9</v>
      </c>
      <c r="K18" s="74">
        <v>3</v>
      </c>
      <c r="L18" s="74">
        <v>12</v>
      </c>
      <c r="M18" s="74">
        <f t="shared" si="1"/>
        <v>23</v>
      </c>
      <c r="N18" s="74">
        <f t="shared" si="0"/>
        <v>9</v>
      </c>
      <c r="O18" s="74">
        <f>SUM(M18:N18)</f>
        <v>32</v>
      </c>
      <c r="P18" s="1201" t="s">
        <v>1256</v>
      </c>
      <c r="Q18" s="1331" t="s">
        <v>144</v>
      </c>
      <c r="R18" s="3139"/>
    </row>
    <row r="19" spans="1:18" s="66" customFormat="1" ht="22.5" customHeight="1" x14ac:dyDescent="0.2">
      <c r="A19" s="3065" t="s">
        <v>49</v>
      </c>
      <c r="B19" s="3065"/>
      <c r="C19" s="3065"/>
      <c r="D19" s="74">
        <f>SUM(D18,D17,D16,D13,D12,D11)</f>
        <v>0</v>
      </c>
      <c r="E19" s="74">
        <f t="shared" ref="E19:O19" si="11">SUM(E18,E17,E16,E13,E12,E11)</f>
        <v>0</v>
      </c>
      <c r="F19" s="74">
        <f t="shared" si="11"/>
        <v>0</v>
      </c>
      <c r="G19" s="74">
        <f t="shared" si="11"/>
        <v>111</v>
      </c>
      <c r="H19" s="74">
        <f t="shared" si="11"/>
        <v>41</v>
      </c>
      <c r="I19" s="74">
        <f t="shared" si="11"/>
        <v>152</v>
      </c>
      <c r="J19" s="74">
        <f t="shared" si="11"/>
        <v>32</v>
      </c>
      <c r="K19" s="74">
        <f t="shared" si="11"/>
        <v>18</v>
      </c>
      <c r="L19" s="74">
        <f t="shared" si="11"/>
        <v>50</v>
      </c>
      <c r="M19" s="74">
        <f t="shared" si="11"/>
        <v>143</v>
      </c>
      <c r="N19" s="74">
        <f t="shared" si="11"/>
        <v>59</v>
      </c>
      <c r="O19" s="74">
        <f t="shared" si="11"/>
        <v>202</v>
      </c>
      <c r="P19" s="3139" t="s">
        <v>130</v>
      </c>
      <c r="Q19" s="3139"/>
      <c r="R19" s="3139"/>
    </row>
    <row r="20" spans="1:18" s="66" customFormat="1" ht="43.5" customHeight="1" x14ac:dyDescent="0.2">
      <c r="A20" s="3073" t="s">
        <v>806</v>
      </c>
      <c r="B20" s="2142" t="s">
        <v>1257</v>
      </c>
      <c r="C20" s="25"/>
      <c r="D20" s="74">
        <f t="shared" ref="D20:E22" si="12">SUM(D12:D14,D18,D19)</f>
        <v>0</v>
      </c>
      <c r="E20" s="74">
        <f t="shared" si="12"/>
        <v>0</v>
      </c>
      <c r="F20" s="74">
        <v>0</v>
      </c>
      <c r="G20" s="74">
        <v>11</v>
      </c>
      <c r="H20" s="74">
        <v>5</v>
      </c>
      <c r="I20" s="74">
        <v>16</v>
      </c>
      <c r="J20" s="74">
        <v>9</v>
      </c>
      <c r="K20" s="74">
        <v>2</v>
      </c>
      <c r="L20" s="74">
        <v>11</v>
      </c>
      <c r="M20" s="74">
        <f t="shared" si="1"/>
        <v>20</v>
      </c>
      <c r="N20" s="74">
        <f t="shared" si="0"/>
        <v>7</v>
      </c>
      <c r="O20" s="74">
        <f t="shared" si="0"/>
        <v>27</v>
      </c>
      <c r="P20" s="2115"/>
      <c r="Q20" s="2115" t="s">
        <v>1659</v>
      </c>
      <c r="R20" s="3139" t="s">
        <v>144</v>
      </c>
    </row>
    <row r="21" spans="1:18" s="66" customFormat="1" ht="22.5" customHeight="1" x14ac:dyDescent="0.2">
      <c r="A21" s="3073"/>
      <c r="B21" s="1213" t="s">
        <v>1258</v>
      </c>
      <c r="C21" s="1213"/>
      <c r="D21" s="74">
        <f t="shared" si="12"/>
        <v>0</v>
      </c>
      <c r="E21" s="74">
        <f t="shared" si="12"/>
        <v>0</v>
      </c>
      <c r="F21" s="74">
        <v>0</v>
      </c>
      <c r="G21" s="74">
        <v>12</v>
      </c>
      <c r="H21" s="74">
        <v>5</v>
      </c>
      <c r="I21" s="74">
        <v>17</v>
      </c>
      <c r="J21" s="74">
        <v>8</v>
      </c>
      <c r="K21" s="74">
        <v>2</v>
      </c>
      <c r="L21" s="74">
        <v>10</v>
      </c>
      <c r="M21" s="74">
        <f t="shared" si="1"/>
        <v>20</v>
      </c>
      <c r="N21" s="74">
        <f t="shared" si="0"/>
        <v>7</v>
      </c>
      <c r="O21" s="74">
        <f t="shared" si="0"/>
        <v>27</v>
      </c>
      <c r="P21" s="1201"/>
      <c r="Q21" s="1201" t="s">
        <v>2634</v>
      </c>
      <c r="R21" s="3139"/>
    </row>
    <row r="22" spans="1:18" s="66" customFormat="1" ht="22.5" customHeight="1" thickBot="1" x14ac:dyDescent="0.25">
      <c r="A22" s="3095" t="s">
        <v>49</v>
      </c>
      <c r="B22" s="3095"/>
      <c r="C22" s="3095"/>
      <c r="D22" s="2609">
        <f t="shared" si="12"/>
        <v>0</v>
      </c>
      <c r="E22" s="2609">
        <f t="shared" si="12"/>
        <v>0</v>
      </c>
      <c r="F22" s="2609">
        <f t="shared" ref="F22:O22" si="13">SUM(F20:F21)</f>
        <v>0</v>
      </c>
      <c r="G22" s="2609">
        <f>SUM(G20:G21)</f>
        <v>23</v>
      </c>
      <c r="H22" s="2609">
        <f t="shared" ref="H22:I22" si="14">SUM(H20:H21)</f>
        <v>10</v>
      </c>
      <c r="I22" s="2609">
        <f t="shared" si="14"/>
        <v>33</v>
      </c>
      <c r="J22" s="2609">
        <f t="shared" si="13"/>
        <v>17</v>
      </c>
      <c r="K22" s="2609">
        <f t="shared" si="13"/>
        <v>4</v>
      </c>
      <c r="L22" s="2609">
        <f t="shared" si="13"/>
        <v>21</v>
      </c>
      <c r="M22" s="2609">
        <f t="shared" si="13"/>
        <v>40</v>
      </c>
      <c r="N22" s="2609">
        <f t="shared" si="13"/>
        <v>14</v>
      </c>
      <c r="O22" s="2609">
        <f t="shared" si="13"/>
        <v>54</v>
      </c>
      <c r="P22" s="3556" t="s">
        <v>130</v>
      </c>
      <c r="Q22" s="3556"/>
      <c r="R22" s="3556"/>
    </row>
    <row r="23" spans="1:18" s="66" customFormat="1" ht="22.5" customHeight="1" thickBot="1" x14ac:dyDescent="0.25">
      <c r="A23" s="3554" t="s">
        <v>87</v>
      </c>
      <c r="B23" s="3554"/>
      <c r="C23" s="3554"/>
      <c r="D23" s="2676">
        <f t="shared" ref="D23:O23" si="15">SUM(D19,D22)</f>
        <v>0</v>
      </c>
      <c r="E23" s="2676">
        <f t="shared" si="15"/>
        <v>0</v>
      </c>
      <c r="F23" s="2676">
        <f t="shared" si="15"/>
        <v>0</v>
      </c>
      <c r="G23" s="2676">
        <f t="shared" si="15"/>
        <v>134</v>
      </c>
      <c r="H23" s="2676">
        <f t="shared" si="15"/>
        <v>51</v>
      </c>
      <c r="I23" s="2676">
        <f t="shared" si="15"/>
        <v>185</v>
      </c>
      <c r="J23" s="2676">
        <f t="shared" si="15"/>
        <v>49</v>
      </c>
      <c r="K23" s="2676">
        <f t="shared" si="15"/>
        <v>22</v>
      </c>
      <c r="L23" s="2676">
        <f t="shared" si="15"/>
        <v>71</v>
      </c>
      <c r="M23" s="2676">
        <f t="shared" si="15"/>
        <v>183</v>
      </c>
      <c r="N23" s="2676">
        <f t="shared" si="15"/>
        <v>73</v>
      </c>
      <c r="O23" s="2676">
        <f t="shared" si="15"/>
        <v>256</v>
      </c>
      <c r="P23" s="3555" t="s">
        <v>147</v>
      </c>
      <c r="Q23" s="3555"/>
      <c r="R23" s="3555"/>
    </row>
    <row r="24" spans="1:18" ht="13.5" thickTop="1" x14ac:dyDescent="0.2"/>
    <row r="25" spans="1:18" x14ac:dyDescent="0.2">
      <c r="A25" s="529"/>
    </row>
    <row r="135" spans="1:18" s="28" customFormat="1" ht="18" x14ac:dyDescent="0.25">
      <c r="A135" s="68"/>
      <c r="B135" s="68"/>
      <c r="C135" s="68"/>
      <c r="D135" s="29"/>
      <c r="E135" s="29"/>
      <c r="F135" s="29"/>
      <c r="G135" s="29"/>
      <c r="H135" s="29"/>
      <c r="I135" s="29"/>
      <c r="J135" s="29"/>
      <c r="K135" s="29"/>
      <c r="P135" s="527"/>
      <c r="Q135" s="527"/>
      <c r="R135" s="527"/>
    </row>
    <row r="136" spans="1:18" s="28" customFormat="1" ht="18" x14ac:dyDescent="0.25">
      <c r="A136" s="68"/>
      <c r="B136" s="68"/>
      <c r="C136" s="68"/>
      <c r="D136" s="29"/>
      <c r="E136" s="29"/>
      <c r="F136" s="29"/>
      <c r="G136" s="29"/>
      <c r="H136" s="29"/>
      <c r="I136" s="29"/>
      <c r="J136" s="29"/>
      <c r="K136" s="29"/>
      <c r="P136" s="527"/>
      <c r="Q136" s="527"/>
      <c r="R136" s="527"/>
    </row>
    <row r="137" spans="1:18" s="28" customFormat="1" ht="18" x14ac:dyDescent="0.25">
      <c r="A137" s="68"/>
      <c r="B137" s="68"/>
      <c r="C137" s="68"/>
      <c r="D137" s="29"/>
      <c r="E137" s="29"/>
      <c r="F137" s="29"/>
      <c r="G137" s="29"/>
      <c r="H137" s="29"/>
      <c r="I137" s="29"/>
      <c r="J137" s="29"/>
      <c r="K137" s="29"/>
      <c r="P137" s="527"/>
      <c r="Q137" s="527"/>
      <c r="R137" s="527"/>
    </row>
    <row r="138" spans="1:18" s="28" customFormat="1" ht="18" x14ac:dyDescent="0.25">
      <c r="A138" s="68"/>
      <c r="B138" s="68"/>
      <c r="C138" s="68"/>
      <c r="D138" s="29"/>
      <c r="E138" s="29"/>
      <c r="F138" s="29"/>
      <c r="G138" s="29"/>
      <c r="H138" s="29"/>
      <c r="I138" s="29"/>
      <c r="J138" s="29"/>
      <c r="K138" s="29"/>
      <c r="P138" s="527"/>
      <c r="Q138" s="527"/>
      <c r="R138" s="527"/>
    </row>
    <row r="139" spans="1:18" s="28" customFormat="1" ht="18" x14ac:dyDescent="0.25">
      <c r="A139" s="68"/>
      <c r="B139" s="68"/>
      <c r="C139" s="68"/>
      <c r="D139" s="29"/>
      <c r="E139" s="29"/>
      <c r="F139" s="29"/>
      <c r="G139" s="29"/>
      <c r="H139" s="29"/>
      <c r="I139" s="29"/>
      <c r="J139" s="29"/>
      <c r="K139" s="29"/>
      <c r="P139" s="527"/>
      <c r="Q139" s="527"/>
      <c r="R139" s="527"/>
    </row>
    <row r="140" spans="1:18" s="28" customFormat="1" ht="18" x14ac:dyDescent="0.25">
      <c r="A140" s="68"/>
      <c r="B140" s="68"/>
      <c r="C140" s="68"/>
      <c r="D140" s="29"/>
      <c r="E140" s="29"/>
      <c r="F140" s="29"/>
      <c r="G140" s="29"/>
      <c r="H140" s="29"/>
      <c r="I140" s="29"/>
      <c r="J140" s="29"/>
      <c r="K140" s="29"/>
      <c r="P140" s="527"/>
      <c r="Q140" s="527"/>
      <c r="R140" s="527"/>
    </row>
    <row r="141" spans="1:18" s="28" customFormat="1" ht="18" x14ac:dyDescent="0.25">
      <c r="A141" s="68"/>
      <c r="B141" s="68"/>
      <c r="C141" s="68"/>
      <c r="D141" s="29"/>
      <c r="E141" s="29"/>
      <c r="F141" s="29"/>
      <c r="G141" s="29"/>
      <c r="H141" s="29"/>
      <c r="I141" s="29"/>
      <c r="J141" s="29"/>
      <c r="K141" s="29"/>
      <c r="P141" s="527"/>
      <c r="Q141" s="527"/>
      <c r="R141" s="527"/>
    </row>
    <row r="142" spans="1:18" s="28" customFormat="1" ht="18" x14ac:dyDescent="0.25">
      <c r="A142" s="68"/>
      <c r="B142" s="68"/>
      <c r="C142" s="68"/>
      <c r="D142" s="29"/>
      <c r="E142" s="29"/>
      <c r="F142" s="29"/>
      <c r="G142" s="29"/>
      <c r="H142" s="29"/>
      <c r="I142" s="29"/>
      <c r="J142" s="29"/>
      <c r="K142" s="29"/>
      <c r="P142" s="527"/>
      <c r="Q142" s="527"/>
      <c r="R142" s="527"/>
    </row>
    <row r="143" spans="1:18" s="28" customFormat="1" ht="18" x14ac:dyDescent="0.25">
      <c r="A143" s="68"/>
      <c r="B143" s="68"/>
      <c r="C143" s="68"/>
      <c r="D143" s="29"/>
      <c r="E143" s="29"/>
      <c r="F143" s="29"/>
      <c r="G143" s="29"/>
      <c r="H143" s="29"/>
      <c r="I143" s="29"/>
      <c r="J143" s="29"/>
      <c r="K143" s="29"/>
      <c r="P143" s="527"/>
      <c r="Q143" s="527"/>
      <c r="R143" s="527"/>
    </row>
    <row r="144" spans="1:18" s="28" customFormat="1" ht="18" x14ac:dyDescent="0.25">
      <c r="A144" s="68"/>
      <c r="B144" s="68"/>
      <c r="C144" s="68"/>
      <c r="D144" s="29"/>
      <c r="E144" s="29"/>
      <c r="F144" s="29"/>
      <c r="G144" s="29"/>
      <c r="H144" s="29"/>
      <c r="I144" s="29"/>
      <c r="J144" s="29"/>
      <c r="K144" s="29"/>
      <c r="P144" s="527"/>
      <c r="Q144" s="527"/>
      <c r="R144" s="527"/>
    </row>
    <row r="145" spans="1:18" s="28" customFormat="1" ht="18" x14ac:dyDescent="0.25">
      <c r="A145" s="68"/>
      <c r="B145" s="68"/>
      <c r="C145" s="68"/>
      <c r="D145" s="29"/>
      <c r="E145" s="29"/>
      <c r="F145" s="29"/>
      <c r="G145" s="29"/>
      <c r="H145" s="29"/>
      <c r="I145" s="29"/>
      <c r="J145" s="29"/>
      <c r="K145" s="29"/>
      <c r="P145" s="527"/>
      <c r="Q145" s="527"/>
      <c r="R145" s="527"/>
    </row>
    <row r="146" spans="1:18" s="28" customFormat="1" ht="18" x14ac:dyDescent="0.25">
      <c r="A146" s="68"/>
      <c r="B146" s="68"/>
      <c r="C146" s="68"/>
      <c r="D146" s="29"/>
      <c r="E146" s="29"/>
      <c r="F146" s="29"/>
      <c r="G146" s="29"/>
      <c r="H146" s="29"/>
      <c r="I146" s="29"/>
      <c r="J146" s="29"/>
      <c r="K146" s="29"/>
      <c r="P146" s="527"/>
      <c r="Q146" s="527"/>
      <c r="R146" s="527"/>
    </row>
    <row r="147" spans="1:18" s="28" customFormat="1" ht="18" x14ac:dyDescent="0.25">
      <c r="A147" s="68"/>
      <c r="B147" s="68"/>
      <c r="C147" s="68"/>
      <c r="D147" s="29"/>
      <c r="E147" s="29"/>
      <c r="F147" s="29"/>
      <c r="G147" s="29"/>
      <c r="H147" s="29"/>
      <c r="I147" s="29"/>
      <c r="J147" s="29"/>
      <c r="K147" s="29"/>
      <c r="P147" s="527"/>
      <c r="Q147" s="527"/>
      <c r="R147" s="527"/>
    </row>
    <row r="148" spans="1:18" s="28" customFormat="1" ht="18" x14ac:dyDescent="0.25">
      <c r="A148" s="68"/>
      <c r="B148" s="68"/>
      <c r="C148" s="68"/>
      <c r="D148" s="29"/>
      <c r="E148" s="29"/>
      <c r="F148" s="29"/>
      <c r="G148" s="29"/>
      <c r="H148" s="29"/>
      <c r="I148" s="29"/>
      <c r="J148" s="29"/>
      <c r="K148" s="29"/>
      <c r="P148" s="527"/>
      <c r="Q148" s="527"/>
      <c r="R148" s="527"/>
    </row>
    <row r="149" spans="1:18" s="28" customFormat="1" ht="18" x14ac:dyDescent="0.25">
      <c r="A149" s="68"/>
      <c r="B149" s="68"/>
      <c r="C149" s="68"/>
      <c r="D149" s="29"/>
      <c r="E149" s="29"/>
      <c r="F149" s="29"/>
      <c r="G149" s="29"/>
      <c r="H149" s="29"/>
      <c r="I149" s="29"/>
      <c r="J149" s="29"/>
      <c r="K149" s="29"/>
      <c r="P149" s="527"/>
      <c r="Q149" s="527"/>
      <c r="R149" s="527"/>
    </row>
    <row r="150" spans="1:18" s="28" customFormat="1" ht="18" x14ac:dyDescent="0.25">
      <c r="A150" s="68"/>
      <c r="B150" s="68"/>
      <c r="C150" s="68"/>
      <c r="D150" s="29"/>
      <c r="E150" s="29"/>
      <c r="F150" s="29"/>
      <c r="G150" s="29"/>
      <c r="H150" s="29"/>
      <c r="I150" s="29"/>
      <c r="J150" s="29"/>
      <c r="K150" s="29"/>
      <c r="P150" s="527"/>
      <c r="Q150" s="527"/>
      <c r="R150" s="527"/>
    </row>
    <row r="151" spans="1:18" s="28" customFormat="1" ht="18" x14ac:dyDescent="0.25">
      <c r="A151" s="68"/>
      <c r="B151" s="68"/>
      <c r="C151" s="68"/>
      <c r="D151" s="29"/>
      <c r="E151" s="29"/>
      <c r="F151" s="29"/>
      <c r="G151" s="29"/>
      <c r="H151" s="29"/>
      <c r="I151" s="29"/>
      <c r="J151" s="29"/>
      <c r="K151" s="29"/>
      <c r="P151" s="527"/>
      <c r="Q151" s="527"/>
      <c r="R151" s="527"/>
    </row>
    <row r="152" spans="1:18" s="28" customFormat="1" ht="18" x14ac:dyDescent="0.25">
      <c r="A152" s="68"/>
      <c r="B152" s="68"/>
      <c r="C152" s="68"/>
      <c r="D152" s="29"/>
      <c r="E152" s="29"/>
      <c r="F152" s="29"/>
      <c r="G152" s="29"/>
      <c r="H152" s="29"/>
      <c r="I152" s="29"/>
      <c r="J152" s="29"/>
      <c r="K152" s="29"/>
      <c r="P152" s="527"/>
      <c r="Q152" s="527"/>
      <c r="R152" s="527"/>
    </row>
    <row r="153" spans="1:18" s="28" customFormat="1" ht="18" x14ac:dyDescent="0.25">
      <c r="A153" s="68"/>
      <c r="B153" s="68"/>
      <c r="C153" s="68"/>
      <c r="D153" s="29"/>
      <c r="E153" s="29"/>
      <c r="F153" s="29"/>
      <c r="G153" s="29"/>
      <c r="H153" s="29"/>
      <c r="I153" s="29"/>
      <c r="J153" s="29"/>
      <c r="K153" s="29"/>
      <c r="P153" s="527"/>
      <c r="Q153" s="527"/>
      <c r="R153" s="527"/>
    </row>
    <row r="154" spans="1:18" s="28" customFormat="1" ht="18" x14ac:dyDescent="0.25">
      <c r="A154" s="68"/>
      <c r="B154" s="68"/>
      <c r="C154" s="68"/>
      <c r="D154" s="29"/>
      <c r="E154" s="29"/>
      <c r="F154" s="29"/>
      <c r="G154" s="29"/>
      <c r="H154" s="29"/>
      <c r="I154" s="29"/>
      <c r="J154" s="29"/>
      <c r="K154" s="29"/>
      <c r="P154" s="527"/>
      <c r="Q154" s="527"/>
      <c r="R154" s="527"/>
    </row>
    <row r="155" spans="1:18" s="28" customFormat="1" ht="18" x14ac:dyDescent="0.25">
      <c r="A155" s="68"/>
      <c r="B155" s="68"/>
      <c r="C155" s="68"/>
      <c r="D155" s="29"/>
      <c r="E155" s="29"/>
      <c r="F155" s="29"/>
      <c r="G155" s="29"/>
      <c r="H155" s="29"/>
      <c r="I155" s="29"/>
      <c r="J155" s="29"/>
      <c r="K155" s="29"/>
      <c r="P155" s="527"/>
      <c r="Q155" s="527"/>
      <c r="R155" s="527"/>
    </row>
    <row r="156" spans="1:18" s="28" customFormat="1" ht="18" x14ac:dyDescent="0.25">
      <c r="A156" s="68"/>
      <c r="B156" s="68"/>
      <c r="C156" s="68"/>
      <c r="D156" s="29"/>
      <c r="E156" s="29"/>
      <c r="F156" s="29"/>
      <c r="G156" s="29"/>
      <c r="H156" s="29"/>
      <c r="I156" s="29"/>
      <c r="J156" s="29"/>
      <c r="K156" s="29"/>
      <c r="P156" s="527"/>
      <c r="Q156" s="527"/>
      <c r="R156" s="527"/>
    </row>
    <row r="157" spans="1:18" s="28" customFormat="1" ht="18" x14ac:dyDescent="0.25">
      <c r="A157" s="68"/>
      <c r="B157" s="68"/>
      <c r="C157" s="68"/>
      <c r="D157" s="29"/>
      <c r="E157" s="29"/>
      <c r="F157" s="29"/>
      <c r="G157" s="29"/>
      <c r="H157" s="29"/>
      <c r="I157" s="29"/>
      <c r="J157" s="29"/>
      <c r="K157" s="29"/>
      <c r="P157" s="527"/>
      <c r="Q157" s="527"/>
      <c r="R157" s="527"/>
    </row>
    <row r="158" spans="1:18" s="28" customFormat="1" ht="18" x14ac:dyDescent="0.25">
      <c r="A158" s="68"/>
      <c r="B158" s="68"/>
      <c r="C158" s="68"/>
      <c r="D158" s="29"/>
      <c r="E158" s="29"/>
      <c r="F158" s="29"/>
      <c r="G158" s="29"/>
      <c r="H158" s="29"/>
      <c r="I158" s="29"/>
      <c r="J158" s="29"/>
      <c r="K158" s="29"/>
      <c r="P158" s="527"/>
      <c r="Q158" s="527"/>
      <c r="R158" s="527"/>
    </row>
    <row r="159" spans="1:18" s="28" customFormat="1" ht="18" x14ac:dyDescent="0.25">
      <c r="A159" s="68"/>
      <c r="B159" s="68"/>
      <c r="C159" s="68"/>
      <c r="D159" s="29"/>
      <c r="E159" s="29"/>
      <c r="F159" s="29"/>
      <c r="G159" s="29"/>
      <c r="H159" s="29"/>
      <c r="I159" s="29"/>
      <c r="J159" s="29"/>
      <c r="K159" s="29"/>
      <c r="P159" s="527"/>
      <c r="Q159" s="527"/>
      <c r="R159" s="527"/>
    </row>
    <row r="160" spans="1:18" s="28" customFormat="1" ht="18" x14ac:dyDescent="0.25">
      <c r="A160" s="68"/>
      <c r="B160" s="68"/>
      <c r="C160" s="68"/>
      <c r="D160" s="29"/>
      <c r="E160" s="29"/>
      <c r="F160" s="29"/>
      <c r="G160" s="29"/>
      <c r="H160" s="29"/>
      <c r="I160" s="29"/>
      <c r="J160" s="29"/>
      <c r="K160" s="29"/>
      <c r="P160" s="527"/>
      <c r="Q160" s="527"/>
      <c r="R160" s="527"/>
    </row>
    <row r="161" spans="1:18" s="28" customFormat="1" ht="18" x14ac:dyDescent="0.25">
      <c r="A161" s="68"/>
      <c r="B161" s="68"/>
      <c r="C161" s="68"/>
      <c r="D161" s="29"/>
      <c r="E161" s="29"/>
      <c r="F161" s="29"/>
      <c r="G161" s="29"/>
      <c r="H161" s="29"/>
      <c r="I161" s="29"/>
      <c r="J161" s="29"/>
      <c r="K161" s="29"/>
      <c r="P161" s="527"/>
      <c r="Q161" s="527"/>
      <c r="R161" s="527"/>
    </row>
    <row r="162" spans="1:18" s="28" customFormat="1" ht="18" x14ac:dyDescent="0.25">
      <c r="A162" s="68"/>
      <c r="B162" s="68"/>
      <c r="C162" s="68"/>
      <c r="D162" s="29"/>
      <c r="E162" s="29"/>
      <c r="F162" s="29"/>
      <c r="G162" s="29"/>
      <c r="H162" s="29"/>
      <c r="I162" s="29"/>
      <c r="J162" s="29"/>
      <c r="K162" s="29"/>
      <c r="P162" s="527"/>
      <c r="Q162" s="527"/>
      <c r="R162" s="527"/>
    </row>
    <row r="163" spans="1:18" s="28" customFormat="1" ht="18" x14ac:dyDescent="0.25">
      <c r="A163" s="68"/>
      <c r="B163" s="68"/>
      <c r="C163" s="68"/>
      <c r="D163" s="29"/>
      <c r="E163" s="29"/>
      <c r="F163" s="29"/>
      <c r="G163" s="29"/>
      <c r="H163" s="29"/>
      <c r="I163" s="29"/>
      <c r="J163" s="29"/>
      <c r="K163" s="29"/>
      <c r="P163" s="527"/>
      <c r="Q163" s="527"/>
      <c r="R163" s="527"/>
    </row>
    <row r="164" spans="1:18" s="28" customFormat="1" ht="18" x14ac:dyDescent="0.25">
      <c r="A164" s="68"/>
      <c r="B164" s="68"/>
      <c r="C164" s="68"/>
      <c r="D164" s="29"/>
      <c r="E164" s="29"/>
      <c r="F164" s="29"/>
      <c r="G164" s="29"/>
      <c r="H164" s="29"/>
      <c r="I164" s="29"/>
      <c r="J164" s="29"/>
      <c r="K164" s="29"/>
      <c r="P164" s="527"/>
      <c r="Q164" s="527"/>
      <c r="R164" s="527"/>
    </row>
    <row r="165" spans="1:18" s="28" customFormat="1" ht="18" x14ac:dyDescent="0.25">
      <c r="A165" s="68"/>
      <c r="B165" s="68"/>
      <c r="C165" s="68"/>
      <c r="D165" s="29"/>
      <c r="E165" s="29"/>
      <c r="F165" s="29"/>
      <c r="G165" s="29"/>
      <c r="H165" s="29"/>
      <c r="I165" s="29"/>
      <c r="J165" s="29"/>
      <c r="K165" s="29"/>
      <c r="P165" s="527"/>
      <c r="Q165" s="527"/>
      <c r="R165" s="527"/>
    </row>
    <row r="166" spans="1:18" s="28" customFormat="1" ht="18" x14ac:dyDescent="0.25">
      <c r="A166" s="68"/>
      <c r="B166" s="68"/>
      <c r="C166" s="68"/>
      <c r="D166" s="29"/>
      <c r="E166" s="29"/>
      <c r="F166" s="29"/>
      <c r="G166" s="29"/>
      <c r="H166" s="29"/>
      <c r="I166" s="29"/>
      <c r="J166" s="29"/>
      <c r="K166" s="29"/>
      <c r="P166" s="527"/>
      <c r="Q166" s="527"/>
      <c r="R166" s="527"/>
    </row>
    <row r="167" spans="1:18" s="28" customFormat="1" ht="18" x14ac:dyDescent="0.25">
      <c r="A167" s="68"/>
      <c r="B167" s="68"/>
      <c r="C167" s="68"/>
      <c r="D167" s="29"/>
      <c r="E167" s="29"/>
      <c r="F167" s="29"/>
      <c r="G167" s="29"/>
      <c r="H167" s="29"/>
      <c r="I167" s="29"/>
      <c r="J167" s="29"/>
      <c r="K167" s="29"/>
      <c r="P167" s="527"/>
      <c r="Q167" s="527"/>
      <c r="R167" s="527"/>
    </row>
    <row r="168" spans="1:18" s="28" customFormat="1" ht="18" x14ac:dyDescent="0.25">
      <c r="A168" s="68"/>
      <c r="B168" s="68"/>
      <c r="C168" s="68"/>
      <c r="D168" s="29"/>
      <c r="E168" s="29"/>
      <c r="F168" s="29"/>
      <c r="G168" s="29"/>
      <c r="H168" s="29"/>
      <c r="I168" s="29"/>
      <c r="J168" s="29"/>
      <c r="K168" s="29"/>
      <c r="P168" s="527"/>
      <c r="Q168" s="527"/>
      <c r="R168" s="527"/>
    </row>
    <row r="169" spans="1:18" s="28" customFormat="1" ht="18" x14ac:dyDescent="0.25">
      <c r="A169" s="68"/>
      <c r="B169" s="68"/>
      <c r="C169" s="68"/>
      <c r="D169" s="29"/>
      <c r="E169" s="29"/>
      <c r="F169" s="29"/>
      <c r="G169" s="29"/>
      <c r="H169" s="29"/>
      <c r="I169" s="29"/>
      <c r="J169" s="29"/>
      <c r="K169" s="29"/>
      <c r="P169" s="527"/>
      <c r="Q169" s="527"/>
      <c r="R169" s="527"/>
    </row>
    <row r="170" spans="1:18" s="28" customFormat="1" ht="18" x14ac:dyDescent="0.25">
      <c r="A170" s="68"/>
      <c r="B170" s="68"/>
      <c r="C170" s="68"/>
      <c r="D170" s="29"/>
      <c r="E170" s="29"/>
      <c r="F170" s="29"/>
      <c r="G170" s="29"/>
      <c r="H170" s="29"/>
      <c r="I170" s="29"/>
      <c r="J170" s="29"/>
      <c r="K170" s="29"/>
      <c r="P170" s="527"/>
      <c r="Q170" s="527"/>
      <c r="R170" s="527"/>
    </row>
    <row r="171" spans="1:18" s="28" customFormat="1" ht="18" x14ac:dyDescent="0.25">
      <c r="A171" s="68"/>
      <c r="B171" s="68"/>
      <c r="C171" s="68"/>
      <c r="D171" s="29"/>
      <c r="E171" s="29"/>
      <c r="F171" s="29"/>
      <c r="G171" s="29"/>
      <c r="H171" s="29"/>
      <c r="I171" s="29"/>
      <c r="J171" s="29"/>
      <c r="K171" s="29"/>
      <c r="P171" s="527"/>
      <c r="Q171" s="527"/>
      <c r="R171" s="527"/>
    </row>
    <row r="172" spans="1:18" s="28" customFormat="1" ht="18" x14ac:dyDescent="0.25">
      <c r="A172" s="68"/>
      <c r="B172" s="68"/>
      <c r="C172" s="68"/>
      <c r="D172" s="29"/>
      <c r="E172" s="29"/>
      <c r="F172" s="29"/>
      <c r="G172" s="29"/>
      <c r="H172" s="29"/>
      <c r="I172" s="29"/>
      <c r="J172" s="29"/>
      <c r="K172" s="29"/>
      <c r="P172" s="527"/>
      <c r="Q172" s="527"/>
      <c r="R172" s="527"/>
    </row>
    <row r="173" spans="1:18" s="28" customFormat="1" ht="18" x14ac:dyDescent="0.25">
      <c r="A173" s="68"/>
      <c r="B173" s="68"/>
      <c r="C173" s="68"/>
      <c r="D173" s="29"/>
      <c r="E173" s="29"/>
      <c r="F173" s="29"/>
      <c r="G173" s="29"/>
      <c r="H173" s="29"/>
      <c r="I173" s="29"/>
      <c r="J173" s="29"/>
      <c r="K173" s="29"/>
      <c r="P173" s="527"/>
      <c r="Q173" s="527"/>
      <c r="R173" s="527"/>
    </row>
    <row r="174" spans="1:18" s="28" customFormat="1" ht="18" x14ac:dyDescent="0.25">
      <c r="A174" s="68"/>
      <c r="B174" s="68"/>
      <c r="C174" s="68"/>
      <c r="D174" s="29"/>
      <c r="E174" s="29"/>
      <c r="F174" s="29"/>
      <c r="G174" s="29"/>
      <c r="H174" s="29"/>
      <c r="I174" s="29"/>
      <c r="J174" s="29"/>
      <c r="K174" s="29"/>
      <c r="P174" s="527"/>
      <c r="Q174" s="527"/>
      <c r="R174" s="527"/>
    </row>
    <row r="175" spans="1:18" s="28" customFormat="1" ht="18" x14ac:dyDescent="0.25">
      <c r="A175" s="68"/>
      <c r="B175" s="68"/>
      <c r="C175" s="68"/>
      <c r="D175" s="29"/>
      <c r="E175" s="29"/>
      <c r="F175" s="29"/>
      <c r="G175" s="29"/>
      <c r="H175" s="29"/>
      <c r="I175" s="29"/>
      <c r="J175" s="29"/>
      <c r="K175" s="29"/>
      <c r="P175" s="527"/>
      <c r="Q175" s="527"/>
      <c r="R175" s="527"/>
    </row>
    <row r="176" spans="1:18" s="28" customFormat="1" ht="18" x14ac:dyDescent="0.25">
      <c r="A176" s="68"/>
      <c r="B176" s="68"/>
      <c r="C176" s="68"/>
      <c r="D176" s="29"/>
      <c r="E176" s="29"/>
      <c r="F176" s="29"/>
      <c r="G176" s="29"/>
      <c r="H176" s="29"/>
      <c r="I176" s="29"/>
      <c r="J176" s="29"/>
      <c r="K176" s="29"/>
      <c r="P176" s="527"/>
      <c r="Q176" s="527"/>
      <c r="R176" s="527"/>
    </row>
    <row r="177" spans="1:18" s="28" customFormat="1" ht="18" x14ac:dyDescent="0.25">
      <c r="A177" s="68"/>
      <c r="B177" s="68"/>
      <c r="C177" s="68"/>
      <c r="D177" s="29"/>
      <c r="E177" s="29"/>
      <c r="F177" s="29"/>
      <c r="G177" s="29"/>
      <c r="H177" s="29"/>
      <c r="I177" s="29"/>
      <c r="J177" s="29"/>
      <c r="K177" s="29"/>
      <c r="P177" s="527"/>
      <c r="Q177" s="527"/>
      <c r="R177" s="527"/>
    </row>
    <row r="178" spans="1:18" s="28" customFormat="1" ht="18" x14ac:dyDescent="0.25">
      <c r="A178" s="68"/>
      <c r="B178" s="68"/>
      <c r="C178" s="68"/>
      <c r="D178" s="29"/>
      <c r="E178" s="29"/>
      <c r="F178" s="29"/>
      <c r="G178" s="29"/>
      <c r="H178" s="29"/>
      <c r="I178" s="29"/>
      <c r="J178" s="29"/>
      <c r="K178" s="29"/>
      <c r="P178" s="527"/>
      <c r="Q178" s="527"/>
      <c r="R178" s="527"/>
    </row>
    <row r="179" spans="1:18" s="28" customFormat="1" ht="18" x14ac:dyDescent="0.25">
      <c r="A179" s="68"/>
      <c r="B179" s="68"/>
      <c r="C179" s="68"/>
      <c r="D179" s="29"/>
      <c r="E179" s="29"/>
      <c r="F179" s="29"/>
      <c r="G179" s="29"/>
      <c r="H179" s="29"/>
      <c r="I179" s="29"/>
      <c r="J179" s="29"/>
      <c r="K179" s="29"/>
      <c r="P179" s="527"/>
      <c r="Q179" s="527"/>
      <c r="R179" s="527"/>
    </row>
    <row r="180" spans="1:18" s="28" customFormat="1" ht="18" x14ac:dyDescent="0.25">
      <c r="A180" s="68"/>
      <c r="B180" s="68"/>
      <c r="C180" s="68"/>
      <c r="D180" s="29"/>
      <c r="E180" s="29"/>
      <c r="F180" s="29"/>
      <c r="G180" s="29"/>
      <c r="H180" s="29"/>
      <c r="I180" s="29"/>
      <c r="J180" s="29"/>
      <c r="K180" s="29"/>
      <c r="P180" s="527"/>
      <c r="Q180" s="527"/>
      <c r="R180" s="527"/>
    </row>
    <row r="181" spans="1:18" s="28" customFormat="1" ht="18" x14ac:dyDescent="0.25">
      <c r="A181" s="68"/>
      <c r="B181" s="68"/>
      <c r="C181" s="68"/>
      <c r="D181" s="29"/>
      <c r="E181" s="29"/>
      <c r="F181" s="29"/>
      <c r="G181" s="29"/>
      <c r="H181" s="29"/>
      <c r="I181" s="29"/>
      <c r="J181" s="29"/>
      <c r="K181" s="29"/>
      <c r="P181" s="527"/>
      <c r="Q181" s="527"/>
      <c r="R181" s="527"/>
    </row>
    <row r="182" spans="1:18" s="28" customFormat="1" ht="18" x14ac:dyDescent="0.25">
      <c r="A182" s="68"/>
      <c r="B182" s="68"/>
      <c r="C182" s="68"/>
      <c r="D182" s="29"/>
      <c r="E182" s="29"/>
      <c r="F182" s="29"/>
      <c r="G182" s="29"/>
      <c r="H182" s="29"/>
      <c r="I182" s="29"/>
      <c r="J182" s="29"/>
      <c r="K182" s="29"/>
      <c r="P182" s="527"/>
      <c r="Q182" s="527"/>
      <c r="R182" s="527"/>
    </row>
    <row r="183" spans="1:18" s="28" customFormat="1" ht="18" x14ac:dyDescent="0.25">
      <c r="A183" s="68"/>
      <c r="B183" s="68"/>
      <c r="C183" s="68"/>
      <c r="D183" s="29"/>
      <c r="E183" s="29"/>
      <c r="F183" s="29"/>
      <c r="G183" s="29"/>
      <c r="H183" s="29"/>
      <c r="I183" s="29"/>
      <c r="J183" s="29"/>
      <c r="K183" s="29"/>
      <c r="P183" s="527"/>
      <c r="Q183" s="527"/>
      <c r="R183" s="527"/>
    </row>
    <row r="184" spans="1:18" s="28" customFormat="1" ht="18" x14ac:dyDescent="0.25">
      <c r="A184" s="68"/>
      <c r="B184" s="68"/>
      <c r="C184" s="68"/>
      <c r="D184" s="29"/>
      <c r="E184" s="29"/>
      <c r="F184" s="29"/>
      <c r="G184" s="29"/>
      <c r="H184" s="29"/>
      <c r="I184" s="29"/>
      <c r="J184" s="29"/>
      <c r="K184" s="29"/>
      <c r="P184" s="527"/>
      <c r="Q184" s="527"/>
      <c r="R184" s="527"/>
    </row>
    <row r="185" spans="1:18" s="28" customFormat="1" ht="18" x14ac:dyDescent="0.25">
      <c r="A185" s="68"/>
      <c r="B185" s="68"/>
      <c r="C185" s="68"/>
      <c r="D185" s="29"/>
      <c r="E185" s="29"/>
      <c r="F185" s="29"/>
      <c r="G185" s="29"/>
      <c r="H185" s="29"/>
      <c r="I185" s="29"/>
      <c r="J185" s="29"/>
      <c r="K185" s="29"/>
      <c r="P185" s="527"/>
      <c r="Q185" s="527"/>
      <c r="R185" s="527"/>
    </row>
    <row r="186" spans="1:18" s="28" customFormat="1" ht="18" x14ac:dyDescent="0.25">
      <c r="A186" s="68"/>
      <c r="B186" s="68"/>
      <c r="C186" s="68"/>
      <c r="D186" s="29"/>
      <c r="E186" s="29"/>
      <c r="F186" s="29"/>
      <c r="G186" s="29"/>
      <c r="H186" s="29"/>
      <c r="I186" s="29"/>
      <c r="J186" s="29"/>
      <c r="K186" s="29"/>
      <c r="P186" s="527"/>
      <c r="Q186" s="527"/>
      <c r="R186" s="527"/>
    </row>
  </sheetData>
  <mergeCells count="35">
    <mergeCell ref="R9:R18"/>
    <mergeCell ref="G6:I6"/>
    <mergeCell ref="Q14:Q15"/>
    <mergeCell ref="B16:C16"/>
    <mergeCell ref="B14:B15"/>
    <mergeCell ref="B11:C11"/>
    <mergeCell ref="P11:Q11"/>
    <mergeCell ref="D6:F6"/>
    <mergeCell ref="J6:L6"/>
    <mergeCell ref="M6:O6"/>
    <mergeCell ref="P16:Q16"/>
    <mergeCell ref="A23:C23"/>
    <mergeCell ref="P23:R23"/>
    <mergeCell ref="A19:C19"/>
    <mergeCell ref="P19:R19"/>
    <mergeCell ref="A20:A21"/>
    <mergeCell ref="R20:R21"/>
    <mergeCell ref="A22:C22"/>
    <mergeCell ref="P22:R22"/>
    <mergeCell ref="A9:A18"/>
    <mergeCell ref="B9:B10"/>
    <mergeCell ref="A2:R2"/>
    <mergeCell ref="A3:R3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Q4:R4"/>
    <mergeCell ref="Q9:Q10"/>
  </mergeCells>
  <printOptions horizontalCentered="1"/>
  <pageMargins left="0.643700787" right="0.643700787" top="0.78740157480314998" bottom="0.643700787" header="0.78740157480314998" footer="0.643700787"/>
  <pageSetup paperSize="9" scale="70" firstPageNumber="194" orientation="landscape" useFirstPageNumber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5"/>
  <sheetViews>
    <sheetView rightToLeft="1" view="pageBreakPreview" zoomScale="85" zoomScaleNormal="75" zoomScaleSheetLayoutView="85" workbookViewId="0">
      <selection activeCell="B8" sqref="B8:M10"/>
    </sheetView>
  </sheetViews>
  <sheetFormatPr defaultColWidth="10.28515625" defaultRowHeight="18" x14ac:dyDescent="0.25"/>
  <cols>
    <col min="1" max="1" width="26.140625" style="69" customWidth="1"/>
    <col min="2" max="13" width="9.7109375" style="69" customWidth="1"/>
    <col min="14" max="14" width="29.7109375" style="59" customWidth="1"/>
    <col min="15" max="16384" width="10.28515625" style="59"/>
  </cols>
  <sheetData>
    <row r="1" spans="1:14" s="64" customFormat="1" ht="23.25" customHeight="1" x14ac:dyDescent="0.25">
      <c r="A1" s="3545" t="s">
        <v>2620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4" s="64" customFormat="1" ht="28.15" customHeight="1" x14ac:dyDescent="0.25">
      <c r="A2" s="3166" t="s">
        <v>2621</v>
      </c>
      <c r="B2" s="3166"/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6"/>
    </row>
    <row r="3" spans="1:14" s="64" customFormat="1" ht="23.25" customHeight="1" thickBot="1" x14ac:dyDescent="0.3">
      <c r="A3" s="29" t="s">
        <v>2772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65" t="s">
        <v>1412</v>
      </c>
    </row>
    <row r="4" spans="1:14" s="64" customFormat="1" ht="23.25" customHeight="1" thickTop="1" x14ac:dyDescent="0.25">
      <c r="A4" s="2965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546" t="s">
        <v>98</v>
      </c>
    </row>
    <row r="5" spans="1:14" s="64" customFormat="1" ht="33" customHeight="1" x14ac:dyDescent="0.25">
      <c r="A5" s="2966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142"/>
    </row>
    <row r="6" spans="1:14" ht="25.5" customHeight="1" x14ac:dyDescent="0.2">
      <c r="A6" s="2966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42"/>
    </row>
    <row r="7" spans="1:14" ht="25.5" customHeight="1" thickBot="1" x14ac:dyDescent="0.25">
      <c r="A7" s="2967"/>
      <c r="B7" s="402" t="s">
        <v>181</v>
      </c>
      <c r="C7" s="402" t="s">
        <v>182</v>
      </c>
      <c r="D7" s="402" t="s">
        <v>183</v>
      </c>
      <c r="E7" s="402" t="s">
        <v>181</v>
      </c>
      <c r="F7" s="402" t="s">
        <v>182</v>
      </c>
      <c r="G7" s="402" t="s">
        <v>183</v>
      </c>
      <c r="H7" s="402" t="s">
        <v>181</v>
      </c>
      <c r="I7" s="402" t="s">
        <v>182</v>
      </c>
      <c r="J7" s="402" t="s">
        <v>183</v>
      </c>
      <c r="K7" s="402" t="s">
        <v>181</v>
      </c>
      <c r="L7" s="402" t="s">
        <v>182</v>
      </c>
      <c r="M7" s="402" t="s">
        <v>183</v>
      </c>
      <c r="N7" s="3547"/>
    </row>
    <row r="8" spans="1:14" ht="35.25" customHeight="1" x14ac:dyDescent="0.2">
      <c r="A8" s="101" t="s">
        <v>242</v>
      </c>
      <c r="B8" s="61">
        <v>0</v>
      </c>
      <c r="C8" s="61">
        <v>0</v>
      </c>
      <c r="D8" s="61">
        <v>0</v>
      </c>
      <c r="E8" s="61">
        <v>150</v>
      </c>
      <c r="F8" s="61">
        <v>91</v>
      </c>
      <c r="G8" s="61">
        <v>241</v>
      </c>
      <c r="H8" s="61">
        <v>69</v>
      </c>
      <c r="I8" s="61">
        <v>37</v>
      </c>
      <c r="J8" s="61">
        <v>106</v>
      </c>
      <c r="K8" s="61">
        <f>SUM(B8,E8,H8)</f>
        <v>219</v>
      </c>
      <c r="L8" s="61">
        <f>SUM(C8,F8,I8)</f>
        <v>128</v>
      </c>
      <c r="M8" s="61">
        <f>SUM(K8:L8)</f>
        <v>347</v>
      </c>
      <c r="N8" s="17" t="s">
        <v>232</v>
      </c>
    </row>
    <row r="9" spans="1:14" s="66" customFormat="1" ht="36.75" customHeight="1" thickBot="1" x14ac:dyDescent="0.25">
      <c r="A9" s="407" t="s">
        <v>41</v>
      </c>
      <c r="B9" s="1562">
        <v>0</v>
      </c>
      <c r="C9" s="1562">
        <v>0</v>
      </c>
      <c r="D9" s="1562">
        <v>0</v>
      </c>
      <c r="E9" s="1562">
        <v>51</v>
      </c>
      <c r="F9" s="1562">
        <v>23</v>
      </c>
      <c r="G9" s="1562">
        <v>74</v>
      </c>
      <c r="H9" s="1562">
        <v>17</v>
      </c>
      <c r="I9" s="1562">
        <v>4</v>
      </c>
      <c r="J9" s="1562">
        <v>21</v>
      </c>
      <c r="K9" s="1562">
        <f>SUM(B9,E9,H9)</f>
        <v>68</v>
      </c>
      <c r="L9" s="1562">
        <f>SUM(C9,F9,I9)</f>
        <v>27</v>
      </c>
      <c r="M9" s="1562">
        <f>SUM(K9:L9)</f>
        <v>95</v>
      </c>
      <c r="N9" s="105" t="s">
        <v>144</v>
      </c>
    </row>
    <row r="10" spans="1:14" s="66" customFormat="1" ht="33" customHeight="1" thickBot="1" x14ac:dyDescent="0.25">
      <c r="A10" s="67" t="s">
        <v>42</v>
      </c>
      <c r="B10" s="67">
        <f t="shared" ref="B10:M10" si="0">SUM(B8:B9)</f>
        <v>0</v>
      </c>
      <c r="C10" s="67">
        <f t="shared" si="0"/>
        <v>0</v>
      </c>
      <c r="D10" s="67">
        <f t="shared" si="0"/>
        <v>0</v>
      </c>
      <c r="E10" s="67">
        <f t="shared" si="0"/>
        <v>201</v>
      </c>
      <c r="F10" s="67">
        <f t="shared" si="0"/>
        <v>114</v>
      </c>
      <c r="G10" s="67">
        <f t="shared" si="0"/>
        <v>315</v>
      </c>
      <c r="H10" s="67">
        <f t="shared" si="0"/>
        <v>86</v>
      </c>
      <c r="I10" s="67">
        <f t="shared" si="0"/>
        <v>41</v>
      </c>
      <c r="J10" s="67">
        <f t="shared" si="0"/>
        <v>127</v>
      </c>
      <c r="K10" s="67">
        <f t="shared" si="0"/>
        <v>287</v>
      </c>
      <c r="L10" s="67">
        <f t="shared" si="0"/>
        <v>155</v>
      </c>
      <c r="M10" s="67">
        <f t="shared" si="0"/>
        <v>442</v>
      </c>
      <c r="N10" s="63" t="s">
        <v>147</v>
      </c>
    </row>
    <row r="11" spans="1:14" ht="18.75" thickTop="1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</row>
    <row r="12" spans="1:14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</row>
    <row r="13" spans="1:14" x14ac:dyDescent="0.2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4" x14ac:dyDescent="0.25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</row>
    <row r="15" spans="1:14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4" x14ac:dyDescent="0.25">
      <c r="A16" s="29"/>
      <c r="B16" s="68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1:13" x14ac:dyDescent="0.25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</row>
    <row r="18" spans="1:13" x14ac:dyDescent="0.2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</row>
    <row r="19" spans="1:13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</row>
    <row r="20" spans="1:13" x14ac:dyDescent="0.2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</row>
    <row r="21" spans="1:13" x14ac:dyDescent="0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1:13" x14ac:dyDescent="0.2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4" spans="1:13" x14ac:dyDescent="0.25">
      <c r="A24" s="3544"/>
      <c r="B24" s="3544"/>
      <c r="C24" s="3544"/>
      <c r="D24" s="3544"/>
      <c r="E24" s="3544"/>
      <c r="F24" s="3544"/>
      <c r="G24" s="3544"/>
      <c r="H24" s="3544"/>
      <c r="I24" s="3544"/>
      <c r="J24" s="3544"/>
      <c r="K24" s="3544"/>
      <c r="L24" s="3544"/>
      <c r="M24" s="3544"/>
    </row>
    <row r="25" spans="1:13" x14ac:dyDescent="0.2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</row>
  </sheetData>
  <mergeCells count="13">
    <mergeCell ref="H5:J5"/>
    <mergeCell ref="K5:M5"/>
    <mergeCell ref="A24:M24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761811024" top="0.78740157480314998" bottom="0.643700787" header="0.78740157480314998" footer="0.643700787"/>
  <pageSetup paperSize="9" scale="75" firstPageNumber="195" orientation="landscape" useFirstPageNumber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R186"/>
  <sheetViews>
    <sheetView rightToLeft="1" view="pageBreakPreview" topLeftCell="A4" zoomScale="80" zoomScaleNormal="82" zoomScaleSheetLayoutView="80" workbookViewId="0">
      <selection activeCell="D7" sqref="D7:F7"/>
    </sheetView>
  </sheetViews>
  <sheetFormatPr defaultColWidth="10.28515625" defaultRowHeight="12.75" x14ac:dyDescent="0.2"/>
  <cols>
    <col min="1" max="1" width="11.28515625" style="528" customWidth="1"/>
    <col min="2" max="2" width="15.7109375" style="528" customWidth="1"/>
    <col min="3" max="3" width="17.140625" style="528" customWidth="1"/>
    <col min="4" max="15" width="7.5703125" style="28" customWidth="1"/>
    <col min="16" max="16" width="24" style="527" customWidth="1"/>
    <col min="17" max="17" width="18.5703125" style="527" customWidth="1"/>
    <col min="18" max="18" width="15.140625" style="527" customWidth="1"/>
    <col min="19" max="16384" width="10.28515625" style="59"/>
  </cols>
  <sheetData>
    <row r="2" spans="1:18" ht="33" customHeight="1" x14ac:dyDescent="0.2">
      <c r="A2" s="3101" t="s">
        <v>2622</v>
      </c>
      <c r="B2" s="3101"/>
      <c r="C2" s="3101"/>
      <c r="D2" s="3101"/>
      <c r="E2" s="3101"/>
      <c r="F2" s="3101"/>
      <c r="G2" s="3101"/>
      <c r="H2" s="3101"/>
      <c r="I2" s="3101"/>
      <c r="J2" s="3101"/>
      <c r="K2" s="3101"/>
      <c r="L2" s="3101"/>
      <c r="M2" s="3101"/>
      <c r="N2" s="3101"/>
      <c r="O2" s="3101"/>
      <c r="P2" s="3101"/>
      <c r="Q2" s="3101"/>
      <c r="R2" s="3101"/>
    </row>
    <row r="3" spans="1:18" ht="36.6" customHeight="1" x14ac:dyDescent="0.2">
      <c r="A3" s="3102" t="s">
        <v>2623</v>
      </c>
      <c r="B3" s="3102"/>
      <c r="C3" s="3102"/>
      <c r="D3" s="3102"/>
      <c r="E3" s="3102"/>
      <c r="F3" s="3102"/>
      <c r="G3" s="3102"/>
      <c r="H3" s="3102"/>
      <c r="I3" s="3102"/>
      <c r="J3" s="3102"/>
      <c r="K3" s="3102"/>
      <c r="L3" s="3102"/>
      <c r="M3" s="3102"/>
      <c r="N3" s="3102"/>
      <c r="O3" s="3102"/>
      <c r="P3" s="3102"/>
      <c r="Q3" s="3102"/>
      <c r="R3" s="3102"/>
    </row>
    <row r="4" spans="1:18" ht="25.5" customHeight="1" thickBot="1" x14ac:dyDescent="0.25">
      <c r="A4" s="2977" t="s">
        <v>2773</v>
      </c>
      <c r="B4" s="2977"/>
      <c r="C4" s="2977"/>
      <c r="D4" s="2977"/>
      <c r="E4" s="2977"/>
      <c r="F4" s="2977"/>
      <c r="G4" s="2977"/>
      <c r="H4" s="2977"/>
      <c r="I4" s="2977"/>
      <c r="J4" s="2977"/>
      <c r="K4" s="2977"/>
      <c r="L4" s="2977"/>
      <c r="M4" s="2977"/>
      <c r="N4" s="2977"/>
      <c r="O4" s="2977"/>
      <c r="Q4" s="65"/>
      <c r="R4" s="65" t="s">
        <v>1413</v>
      </c>
    </row>
    <row r="5" spans="1:18" ht="25.5" customHeight="1" thickTop="1" x14ac:dyDescent="0.2">
      <c r="A5" s="2965" t="s">
        <v>44</v>
      </c>
      <c r="B5" s="2968" t="s">
        <v>857</v>
      </c>
      <c r="C5" s="2968" t="s">
        <v>45</v>
      </c>
      <c r="D5" s="2968" t="s">
        <v>33</v>
      </c>
      <c r="E5" s="2968"/>
      <c r="F5" s="2968"/>
      <c r="G5" s="2968" t="s">
        <v>1</v>
      </c>
      <c r="H5" s="2968"/>
      <c r="I5" s="2968"/>
      <c r="J5" s="2968" t="s">
        <v>2</v>
      </c>
      <c r="K5" s="2968"/>
      <c r="L5" s="2968"/>
      <c r="M5" s="3194" t="s">
        <v>31</v>
      </c>
      <c r="N5" s="3194"/>
      <c r="O5" s="3194"/>
      <c r="P5" s="2968" t="s">
        <v>99</v>
      </c>
      <c r="Q5" s="2968" t="s">
        <v>126</v>
      </c>
      <c r="R5" s="3550" t="s">
        <v>166</v>
      </c>
    </row>
    <row r="6" spans="1:18" ht="29.25" customHeight="1" x14ac:dyDescent="0.2">
      <c r="A6" s="2966"/>
      <c r="B6" s="3067"/>
      <c r="C6" s="3067"/>
      <c r="D6" s="3085" t="s">
        <v>94</v>
      </c>
      <c r="E6" s="3085"/>
      <c r="F6" s="3085"/>
      <c r="G6" s="3132" t="s">
        <v>95</v>
      </c>
      <c r="H6" s="3132"/>
      <c r="I6" s="3132"/>
      <c r="J6" s="3085" t="s">
        <v>96</v>
      </c>
      <c r="K6" s="3085"/>
      <c r="L6" s="3085"/>
      <c r="M6" s="2930" t="s">
        <v>116</v>
      </c>
      <c r="N6" s="2930"/>
      <c r="O6" s="2930"/>
      <c r="P6" s="3067"/>
      <c r="Q6" s="3067"/>
      <c r="R6" s="3551"/>
    </row>
    <row r="7" spans="1:18" ht="22.5" customHeight="1" x14ac:dyDescent="0.2">
      <c r="A7" s="2966"/>
      <c r="B7" s="3067"/>
      <c r="C7" s="3067"/>
      <c r="D7" s="2559" t="s">
        <v>204</v>
      </c>
      <c r="E7" s="2559" t="s">
        <v>2833</v>
      </c>
      <c r="F7" s="2559" t="s">
        <v>26</v>
      </c>
      <c r="G7" s="2559" t="s">
        <v>204</v>
      </c>
      <c r="H7" s="2559" t="s">
        <v>2833</v>
      </c>
      <c r="I7" s="2559" t="s">
        <v>26</v>
      </c>
      <c r="J7" s="2559" t="s">
        <v>204</v>
      </c>
      <c r="K7" s="2559" t="s">
        <v>2833</v>
      </c>
      <c r="L7" s="2559" t="s">
        <v>26</v>
      </c>
      <c r="M7" s="2559" t="s">
        <v>204</v>
      </c>
      <c r="N7" s="2559" t="s">
        <v>2833</v>
      </c>
      <c r="O7" s="2559" t="s">
        <v>26</v>
      </c>
      <c r="P7" s="3067"/>
      <c r="Q7" s="3067"/>
      <c r="R7" s="3551"/>
    </row>
    <row r="8" spans="1:18" ht="22.5" customHeight="1" thickBot="1" x14ac:dyDescent="0.25">
      <c r="A8" s="2967"/>
      <c r="B8" s="3549"/>
      <c r="C8" s="3549"/>
      <c r="D8" s="404" t="s">
        <v>181</v>
      </c>
      <c r="E8" s="404" t="s">
        <v>182</v>
      </c>
      <c r="F8" s="404" t="s">
        <v>183</v>
      </c>
      <c r="G8" s="404" t="s">
        <v>181</v>
      </c>
      <c r="H8" s="404" t="s">
        <v>182</v>
      </c>
      <c r="I8" s="404" t="s">
        <v>183</v>
      </c>
      <c r="J8" s="404" t="s">
        <v>181</v>
      </c>
      <c r="K8" s="404" t="s">
        <v>182</v>
      </c>
      <c r="L8" s="404" t="s">
        <v>183</v>
      </c>
      <c r="M8" s="404" t="s">
        <v>181</v>
      </c>
      <c r="N8" s="404" t="s">
        <v>182</v>
      </c>
      <c r="O8" s="404" t="s">
        <v>183</v>
      </c>
      <c r="P8" s="3549"/>
      <c r="Q8" s="3549"/>
      <c r="R8" s="3552"/>
    </row>
    <row r="9" spans="1:18" ht="22.5" customHeight="1" x14ac:dyDescent="0.2">
      <c r="A9" s="3548" t="s">
        <v>242</v>
      </c>
      <c r="B9" s="3080" t="s">
        <v>208</v>
      </c>
      <c r="C9" s="101" t="s">
        <v>208</v>
      </c>
      <c r="D9" s="101">
        <v>0</v>
      </c>
      <c r="E9" s="101">
        <v>0</v>
      </c>
      <c r="F9" s="101">
        <v>0</v>
      </c>
      <c r="G9" s="101">
        <v>17</v>
      </c>
      <c r="H9" s="101">
        <v>12</v>
      </c>
      <c r="I9" s="101">
        <v>29</v>
      </c>
      <c r="J9" s="101">
        <v>16</v>
      </c>
      <c r="K9" s="101">
        <v>10</v>
      </c>
      <c r="L9" s="101">
        <v>26</v>
      </c>
      <c r="M9" s="101">
        <f>SUM(D9,G9,J9)</f>
        <v>33</v>
      </c>
      <c r="N9" s="101">
        <f t="shared" ref="N9:O21" si="0">SUM(E9,H9,K9)</f>
        <v>22</v>
      </c>
      <c r="O9" s="101">
        <f t="shared" si="0"/>
        <v>55</v>
      </c>
      <c r="P9" s="1203" t="s">
        <v>145</v>
      </c>
      <c r="Q9" s="3151" t="s">
        <v>145</v>
      </c>
      <c r="R9" s="3254" t="s">
        <v>232</v>
      </c>
    </row>
    <row r="10" spans="1:18" ht="22.5" customHeight="1" x14ac:dyDescent="0.2">
      <c r="A10" s="3065"/>
      <c r="B10" s="3073"/>
      <c r="C10" s="1213" t="s">
        <v>1254</v>
      </c>
      <c r="D10" s="2335">
        <v>0</v>
      </c>
      <c r="E10" s="2335">
        <v>0</v>
      </c>
      <c r="F10" s="2335">
        <v>0</v>
      </c>
      <c r="G10" s="2335">
        <v>22</v>
      </c>
      <c r="H10" s="2335">
        <v>13</v>
      </c>
      <c r="I10" s="2335">
        <v>35</v>
      </c>
      <c r="J10" s="2335">
        <v>13</v>
      </c>
      <c r="K10" s="2335">
        <v>12</v>
      </c>
      <c r="L10" s="2335">
        <v>25</v>
      </c>
      <c r="M10" s="2335">
        <f t="shared" ref="M10:M21" si="1">SUM(D10,G10,J10)</f>
        <v>35</v>
      </c>
      <c r="N10" s="2335">
        <f t="shared" si="0"/>
        <v>25</v>
      </c>
      <c r="O10" s="2335">
        <f t="shared" si="0"/>
        <v>60</v>
      </c>
      <c r="P10" s="1201" t="s">
        <v>159</v>
      </c>
      <c r="Q10" s="3139"/>
      <c r="R10" s="3255"/>
    </row>
    <row r="11" spans="1:18" ht="22.5" customHeight="1" x14ac:dyDescent="0.2">
      <c r="A11" s="3065"/>
      <c r="B11" s="3065" t="s">
        <v>46</v>
      </c>
      <c r="C11" s="3065"/>
      <c r="D11" s="2335">
        <f>SUM(D9:D10)</f>
        <v>0</v>
      </c>
      <c r="E11" s="2335">
        <f t="shared" ref="E11:K11" si="2">SUM(E9:E10)</f>
        <v>0</v>
      </c>
      <c r="F11" s="2335">
        <f t="shared" ref="F11" si="3">SUM(D11:E11)</f>
        <v>0</v>
      </c>
      <c r="G11" s="2335">
        <f t="shared" si="2"/>
        <v>39</v>
      </c>
      <c r="H11" s="2335">
        <f t="shared" si="2"/>
        <v>25</v>
      </c>
      <c r="I11" s="2335">
        <f t="shared" ref="I11" si="4">SUM(G11:H11)</f>
        <v>64</v>
      </c>
      <c r="J11" s="2335">
        <f t="shared" si="2"/>
        <v>29</v>
      </c>
      <c r="K11" s="2335">
        <f t="shared" si="2"/>
        <v>22</v>
      </c>
      <c r="L11" s="2335">
        <f t="shared" ref="L11" si="5">SUM(J11:K11)</f>
        <v>51</v>
      </c>
      <c r="M11" s="2335">
        <f t="shared" si="1"/>
        <v>68</v>
      </c>
      <c r="N11" s="2335">
        <f t="shared" si="0"/>
        <v>47</v>
      </c>
      <c r="O11" s="2335">
        <f t="shared" si="0"/>
        <v>115</v>
      </c>
      <c r="P11" s="3139" t="s">
        <v>251</v>
      </c>
      <c r="Q11" s="3139"/>
      <c r="R11" s="3255"/>
    </row>
    <row r="12" spans="1:18" ht="32.25" customHeight="1" x14ac:dyDescent="0.2">
      <c r="A12" s="3065"/>
      <c r="B12" s="25" t="s">
        <v>219</v>
      </c>
      <c r="C12" s="25" t="s">
        <v>370</v>
      </c>
      <c r="D12" s="2335">
        <f t="shared" ref="D12:E12" si="6">SUM(D10:D11)</f>
        <v>0</v>
      </c>
      <c r="E12" s="2335">
        <f t="shared" si="6"/>
        <v>0</v>
      </c>
      <c r="F12" s="2335">
        <v>0</v>
      </c>
      <c r="G12" s="2335">
        <v>23</v>
      </c>
      <c r="H12" s="2335">
        <v>18</v>
      </c>
      <c r="I12" s="2335">
        <v>41</v>
      </c>
      <c r="J12" s="2335">
        <v>3</v>
      </c>
      <c r="K12" s="2335">
        <v>3</v>
      </c>
      <c r="L12" s="2335">
        <v>6</v>
      </c>
      <c r="M12" s="2335">
        <f t="shared" si="1"/>
        <v>26</v>
      </c>
      <c r="N12" s="2335">
        <f t="shared" si="0"/>
        <v>21</v>
      </c>
      <c r="O12" s="2335">
        <f t="shared" si="0"/>
        <v>47</v>
      </c>
      <c r="P12" s="2367" t="s">
        <v>127</v>
      </c>
      <c r="Q12" s="1201" t="s">
        <v>137</v>
      </c>
      <c r="R12" s="3255"/>
    </row>
    <row r="13" spans="1:18" s="66" customFormat="1" ht="22.5" customHeight="1" x14ac:dyDescent="0.2">
      <c r="A13" s="3065"/>
      <c r="B13" s="25" t="s">
        <v>60</v>
      </c>
      <c r="C13" s="25" t="s">
        <v>370</v>
      </c>
      <c r="D13" s="2335">
        <f t="shared" ref="D13:E14" si="7">SUM(D11:D12)</f>
        <v>0</v>
      </c>
      <c r="E13" s="2335">
        <f t="shared" si="7"/>
        <v>0</v>
      </c>
      <c r="F13" s="2335">
        <v>0</v>
      </c>
      <c r="G13" s="2335">
        <v>33</v>
      </c>
      <c r="H13" s="2335">
        <v>17</v>
      </c>
      <c r="I13" s="2335">
        <v>50</v>
      </c>
      <c r="J13" s="2335">
        <v>2</v>
      </c>
      <c r="K13" s="2335">
        <v>4</v>
      </c>
      <c r="L13" s="2335">
        <v>6</v>
      </c>
      <c r="M13" s="2335">
        <f t="shared" si="1"/>
        <v>35</v>
      </c>
      <c r="N13" s="2335">
        <f t="shared" si="0"/>
        <v>21</v>
      </c>
      <c r="O13" s="2335">
        <f t="shared" si="0"/>
        <v>56</v>
      </c>
      <c r="P13" s="2367" t="s">
        <v>127</v>
      </c>
      <c r="Q13" s="1201" t="s">
        <v>138</v>
      </c>
      <c r="R13" s="3255"/>
    </row>
    <row r="14" spans="1:18" s="66" customFormat="1" ht="22.5" customHeight="1" x14ac:dyDescent="0.2">
      <c r="A14" s="3065"/>
      <c r="B14" s="3065" t="s">
        <v>970</v>
      </c>
      <c r="C14" s="1213" t="s">
        <v>361</v>
      </c>
      <c r="D14" s="2335">
        <f t="shared" si="7"/>
        <v>0</v>
      </c>
      <c r="E14" s="2335">
        <f t="shared" si="7"/>
        <v>0</v>
      </c>
      <c r="F14" s="2335">
        <v>0</v>
      </c>
      <c r="G14" s="2335">
        <v>16</v>
      </c>
      <c r="H14" s="2335">
        <v>3</v>
      </c>
      <c r="I14" s="2335">
        <v>19</v>
      </c>
      <c r="J14" s="2335">
        <v>6</v>
      </c>
      <c r="K14" s="2335">
        <v>1</v>
      </c>
      <c r="L14" s="2335">
        <v>7</v>
      </c>
      <c r="M14" s="2335">
        <f t="shared" si="1"/>
        <v>22</v>
      </c>
      <c r="N14" s="2335">
        <f t="shared" si="0"/>
        <v>4</v>
      </c>
      <c r="O14" s="2335">
        <f t="shared" si="0"/>
        <v>26</v>
      </c>
      <c r="P14" s="1212" t="s">
        <v>153</v>
      </c>
      <c r="Q14" s="3139" t="s">
        <v>1255</v>
      </c>
      <c r="R14" s="3255"/>
    </row>
    <row r="15" spans="1:18" s="66" customFormat="1" ht="22.5" customHeight="1" x14ac:dyDescent="0.2">
      <c r="A15" s="3065"/>
      <c r="B15" s="3065"/>
      <c r="C15" s="1213" t="s">
        <v>77</v>
      </c>
      <c r="D15" s="2335">
        <f t="shared" ref="D15" si="8">SUM(D14:D14)</f>
        <v>0</v>
      </c>
      <c r="E15" s="2335">
        <f t="shared" ref="E15" si="9">SUM(E14:E14)</f>
        <v>0</v>
      </c>
      <c r="F15" s="2335">
        <v>0</v>
      </c>
      <c r="G15" s="2335">
        <v>11</v>
      </c>
      <c r="H15" s="2335">
        <v>5</v>
      </c>
      <c r="I15" s="2335">
        <v>16</v>
      </c>
      <c r="J15" s="2335">
        <v>6</v>
      </c>
      <c r="K15" s="2335">
        <v>2</v>
      </c>
      <c r="L15" s="2335">
        <v>8</v>
      </c>
      <c r="M15" s="2335">
        <f t="shared" si="1"/>
        <v>17</v>
      </c>
      <c r="N15" s="2335">
        <f t="shared" si="0"/>
        <v>7</v>
      </c>
      <c r="O15" s="2335">
        <f t="shared" si="0"/>
        <v>24</v>
      </c>
      <c r="P15" s="1212" t="s">
        <v>154</v>
      </c>
      <c r="Q15" s="3139"/>
      <c r="R15" s="3255"/>
    </row>
    <row r="16" spans="1:18" s="66" customFormat="1" ht="22.5" customHeight="1" x14ac:dyDescent="0.2">
      <c r="A16" s="3065"/>
      <c r="B16" s="3065" t="s">
        <v>46</v>
      </c>
      <c r="C16" s="3065"/>
      <c r="D16" s="2335">
        <f>SUM(D14:D15)</f>
        <v>0</v>
      </c>
      <c r="E16" s="2335">
        <f t="shared" ref="E16:O16" si="10">SUM(E14:E15)</f>
        <v>0</v>
      </c>
      <c r="F16" s="2335">
        <f t="shared" si="10"/>
        <v>0</v>
      </c>
      <c r="G16" s="2335">
        <f t="shared" si="10"/>
        <v>27</v>
      </c>
      <c r="H16" s="2335">
        <f t="shared" si="10"/>
        <v>8</v>
      </c>
      <c r="I16" s="2335">
        <f t="shared" si="10"/>
        <v>35</v>
      </c>
      <c r="J16" s="2335">
        <f t="shared" si="10"/>
        <v>12</v>
      </c>
      <c r="K16" s="2335">
        <f t="shared" si="10"/>
        <v>3</v>
      </c>
      <c r="L16" s="2335">
        <f t="shared" si="10"/>
        <v>15</v>
      </c>
      <c r="M16" s="2335">
        <f t="shared" si="10"/>
        <v>39</v>
      </c>
      <c r="N16" s="2335">
        <f t="shared" si="10"/>
        <v>11</v>
      </c>
      <c r="O16" s="2335">
        <f t="shared" si="10"/>
        <v>50</v>
      </c>
      <c r="P16" s="3139" t="s">
        <v>251</v>
      </c>
      <c r="Q16" s="3139"/>
      <c r="R16" s="3255"/>
    </row>
    <row r="17" spans="1:18" s="66" customFormat="1" ht="27" customHeight="1" x14ac:dyDescent="0.2">
      <c r="A17" s="3065"/>
      <c r="B17" s="894" t="s">
        <v>964</v>
      </c>
      <c r="C17" s="1213" t="s">
        <v>736</v>
      </c>
      <c r="D17" s="2335">
        <f>SUM(D16:D16)</f>
        <v>0</v>
      </c>
      <c r="E17" s="2335">
        <f>SUM(E16:E16)</f>
        <v>0</v>
      </c>
      <c r="F17" s="2335">
        <v>0</v>
      </c>
      <c r="G17" s="2335">
        <v>6</v>
      </c>
      <c r="H17" s="2335">
        <v>4</v>
      </c>
      <c r="I17" s="2335">
        <v>10</v>
      </c>
      <c r="J17" s="2335">
        <v>0</v>
      </c>
      <c r="K17" s="2335">
        <v>0</v>
      </c>
      <c r="L17" s="2335">
        <v>0</v>
      </c>
      <c r="M17" s="2335">
        <f t="shared" si="1"/>
        <v>6</v>
      </c>
      <c r="N17" s="2335">
        <f t="shared" si="0"/>
        <v>4</v>
      </c>
      <c r="O17" s="2335">
        <f t="shared" si="0"/>
        <v>10</v>
      </c>
      <c r="P17" s="771" t="s">
        <v>1256</v>
      </c>
      <c r="Q17" s="1331" t="s">
        <v>144</v>
      </c>
      <c r="R17" s="3255"/>
    </row>
    <row r="18" spans="1:18" s="66" customFormat="1" ht="27" customHeight="1" x14ac:dyDescent="0.2">
      <c r="A18" s="2138"/>
      <c r="B18" s="2139" t="s">
        <v>79</v>
      </c>
      <c r="C18" s="2149"/>
      <c r="D18" s="2335">
        <f>SUM(D17:D17)</f>
        <v>0</v>
      </c>
      <c r="E18" s="2335">
        <f>SUM(E17:E17)</f>
        <v>0</v>
      </c>
      <c r="F18" s="2335">
        <v>0</v>
      </c>
      <c r="G18" s="2335">
        <v>22</v>
      </c>
      <c r="H18" s="2335">
        <v>19</v>
      </c>
      <c r="I18" s="2335">
        <v>41</v>
      </c>
      <c r="J18" s="2335">
        <v>23</v>
      </c>
      <c r="K18" s="2335">
        <v>5</v>
      </c>
      <c r="L18" s="2335">
        <v>28</v>
      </c>
      <c r="M18" s="2335">
        <f t="shared" ref="M18" si="11">SUM(D18,G18,J18)</f>
        <v>45</v>
      </c>
      <c r="N18" s="2335">
        <f t="shared" si="0"/>
        <v>24</v>
      </c>
      <c r="O18" s="2335">
        <f t="shared" si="0"/>
        <v>69</v>
      </c>
      <c r="P18" s="2140"/>
      <c r="Q18" s="500" t="s">
        <v>149</v>
      </c>
      <c r="R18" s="2143"/>
    </row>
    <row r="19" spans="1:18" s="66" customFormat="1" ht="22.5" customHeight="1" x14ac:dyDescent="0.2">
      <c r="A19" s="3065" t="s">
        <v>49</v>
      </c>
      <c r="B19" s="3065"/>
      <c r="C19" s="3065"/>
      <c r="D19" s="2335">
        <f>SUM(D18,D17,D16,D13,D12,D11)</f>
        <v>0</v>
      </c>
      <c r="E19" s="2335">
        <f t="shared" ref="E19:O19" si="12">SUM(E18,E17,E16,E13,E12,E11)</f>
        <v>0</v>
      </c>
      <c r="F19" s="2335">
        <f t="shared" si="12"/>
        <v>0</v>
      </c>
      <c r="G19" s="2335">
        <f t="shared" si="12"/>
        <v>150</v>
      </c>
      <c r="H19" s="2335">
        <f t="shared" si="12"/>
        <v>91</v>
      </c>
      <c r="I19" s="2335">
        <f t="shared" si="12"/>
        <v>241</v>
      </c>
      <c r="J19" s="2335">
        <f t="shared" si="12"/>
        <v>69</v>
      </c>
      <c r="K19" s="2335">
        <f t="shared" si="12"/>
        <v>37</v>
      </c>
      <c r="L19" s="2335">
        <f t="shared" si="12"/>
        <v>106</v>
      </c>
      <c r="M19" s="2335">
        <f t="shared" si="12"/>
        <v>219</v>
      </c>
      <c r="N19" s="2335">
        <f t="shared" si="12"/>
        <v>128</v>
      </c>
      <c r="O19" s="2335">
        <f t="shared" si="12"/>
        <v>347</v>
      </c>
      <c r="P19" s="3139" t="s">
        <v>130</v>
      </c>
      <c r="Q19" s="3139"/>
      <c r="R19" s="3139"/>
    </row>
    <row r="20" spans="1:18" s="66" customFormat="1" ht="33.75" customHeight="1" x14ac:dyDescent="0.2">
      <c r="A20" s="3073" t="s">
        <v>806</v>
      </c>
      <c r="B20" s="1107" t="s">
        <v>1257</v>
      </c>
      <c r="C20" s="25"/>
      <c r="D20" s="2335">
        <f>SUM(D12:D14,D17:D19)</f>
        <v>0</v>
      </c>
      <c r="E20" s="2335">
        <f>SUM(E12:E14,E17:E19)</f>
        <v>0</v>
      </c>
      <c r="F20" s="2335">
        <v>0</v>
      </c>
      <c r="G20" s="2335">
        <v>24</v>
      </c>
      <c r="H20" s="2335">
        <v>10</v>
      </c>
      <c r="I20" s="2335">
        <v>34</v>
      </c>
      <c r="J20" s="2335">
        <v>9</v>
      </c>
      <c r="K20" s="2335">
        <v>2</v>
      </c>
      <c r="L20" s="2335">
        <v>11</v>
      </c>
      <c r="M20" s="2335">
        <f t="shared" si="1"/>
        <v>33</v>
      </c>
      <c r="N20" s="2335">
        <f t="shared" si="0"/>
        <v>12</v>
      </c>
      <c r="O20" s="2335">
        <f t="shared" si="0"/>
        <v>45</v>
      </c>
      <c r="P20" s="401"/>
      <c r="Q20" s="1201" t="s">
        <v>1256</v>
      </c>
      <c r="R20" s="3139" t="s">
        <v>144</v>
      </c>
    </row>
    <row r="21" spans="1:18" s="66" customFormat="1" ht="22.5" customHeight="1" x14ac:dyDescent="0.2">
      <c r="A21" s="3073"/>
      <c r="B21" s="1213" t="s">
        <v>1258</v>
      </c>
      <c r="C21" s="1213"/>
      <c r="D21" s="2335">
        <f>SUM(D13:D15,D19:D20)</f>
        <v>0</v>
      </c>
      <c r="E21" s="2335">
        <f>SUM(E13:E15,E19:E20)</f>
        <v>0</v>
      </c>
      <c r="F21" s="2335">
        <v>0</v>
      </c>
      <c r="G21" s="2335">
        <v>27</v>
      </c>
      <c r="H21" s="2335">
        <v>13</v>
      </c>
      <c r="I21" s="2335">
        <v>40</v>
      </c>
      <c r="J21" s="2335">
        <v>8</v>
      </c>
      <c r="K21" s="2335">
        <v>2</v>
      </c>
      <c r="L21" s="2335">
        <v>10</v>
      </c>
      <c r="M21" s="2335">
        <f t="shared" si="1"/>
        <v>35</v>
      </c>
      <c r="N21" s="2335">
        <f t="shared" si="0"/>
        <v>15</v>
      </c>
      <c r="O21" s="2335">
        <f t="shared" si="0"/>
        <v>50</v>
      </c>
      <c r="P21" s="401"/>
      <c r="Q21" s="1201" t="s">
        <v>227</v>
      </c>
      <c r="R21" s="3139"/>
    </row>
    <row r="22" spans="1:18" s="66" customFormat="1" ht="22.5" customHeight="1" thickBot="1" x14ac:dyDescent="0.25">
      <c r="A22" s="3067" t="s">
        <v>49</v>
      </c>
      <c r="B22" s="3067"/>
      <c r="C22" s="3067"/>
      <c r="D22" s="2335">
        <f>SUM(D14:D16,D20:D21)</f>
        <v>0</v>
      </c>
      <c r="E22" s="2335">
        <f>SUM(E14:E16,E20:E21)</f>
        <v>0</v>
      </c>
      <c r="F22" s="2641">
        <f t="shared" ref="F22:O22" si="13">SUM(F20:F21)</f>
        <v>0</v>
      </c>
      <c r="G22" s="2641">
        <f t="shared" si="13"/>
        <v>51</v>
      </c>
      <c r="H22" s="2641">
        <f t="shared" si="13"/>
        <v>23</v>
      </c>
      <c r="I22" s="2641">
        <f t="shared" si="13"/>
        <v>74</v>
      </c>
      <c r="J22" s="2641">
        <f t="shared" si="13"/>
        <v>17</v>
      </c>
      <c r="K22" s="2641">
        <f t="shared" si="13"/>
        <v>4</v>
      </c>
      <c r="L22" s="2641">
        <f t="shared" si="13"/>
        <v>21</v>
      </c>
      <c r="M22" s="2641">
        <f t="shared" si="13"/>
        <v>68</v>
      </c>
      <c r="N22" s="2641">
        <f t="shared" si="13"/>
        <v>27</v>
      </c>
      <c r="O22" s="2641">
        <f t="shared" si="13"/>
        <v>95</v>
      </c>
      <c r="P22" s="3255" t="s">
        <v>130</v>
      </c>
      <c r="Q22" s="3255"/>
      <c r="R22" s="3255"/>
    </row>
    <row r="23" spans="1:18" s="66" customFormat="1" ht="22.5" customHeight="1" thickBot="1" x14ac:dyDescent="0.25">
      <c r="A23" s="3557" t="s">
        <v>87</v>
      </c>
      <c r="B23" s="3557"/>
      <c r="C23" s="3557"/>
      <c r="D23" s="67">
        <f>SUM(D19,D22)</f>
        <v>0</v>
      </c>
      <c r="E23" s="67">
        <f t="shared" ref="E23:O23" si="14">SUM(E19,E22)</f>
        <v>0</v>
      </c>
      <c r="F23" s="67">
        <f t="shared" si="14"/>
        <v>0</v>
      </c>
      <c r="G23" s="67">
        <f t="shared" si="14"/>
        <v>201</v>
      </c>
      <c r="H23" s="67">
        <f t="shared" si="14"/>
        <v>114</v>
      </c>
      <c r="I23" s="67">
        <f t="shared" si="14"/>
        <v>315</v>
      </c>
      <c r="J23" s="67">
        <f t="shared" si="14"/>
        <v>86</v>
      </c>
      <c r="K23" s="67">
        <f t="shared" si="14"/>
        <v>41</v>
      </c>
      <c r="L23" s="67">
        <f t="shared" si="14"/>
        <v>127</v>
      </c>
      <c r="M23" s="67">
        <f t="shared" si="14"/>
        <v>287</v>
      </c>
      <c r="N23" s="67">
        <f t="shared" si="14"/>
        <v>155</v>
      </c>
      <c r="O23" s="67">
        <f t="shared" si="14"/>
        <v>442</v>
      </c>
      <c r="P23" s="3115" t="s">
        <v>147</v>
      </c>
      <c r="Q23" s="3115"/>
      <c r="R23" s="3115"/>
    </row>
    <row r="24" spans="1:18" ht="13.5" thickTop="1" x14ac:dyDescent="0.2"/>
    <row r="25" spans="1:18" x14ac:dyDescent="0.2">
      <c r="A25" s="529"/>
    </row>
    <row r="30" spans="1:18" x14ac:dyDescent="0.2">
      <c r="N30" s="528"/>
    </row>
    <row r="135" spans="1:18" s="28" customFormat="1" ht="18" x14ac:dyDescent="0.25">
      <c r="A135" s="68"/>
      <c r="B135" s="68"/>
      <c r="C135" s="68"/>
      <c r="D135" s="29"/>
      <c r="E135" s="29"/>
      <c r="F135" s="29"/>
      <c r="G135" s="29"/>
      <c r="H135" s="29"/>
      <c r="I135" s="29"/>
      <c r="J135" s="29"/>
      <c r="K135" s="29"/>
      <c r="P135" s="527"/>
      <c r="Q135" s="527"/>
      <c r="R135" s="527"/>
    </row>
    <row r="136" spans="1:18" s="28" customFormat="1" ht="18" x14ac:dyDescent="0.25">
      <c r="A136" s="68"/>
      <c r="B136" s="68"/>
      <c r="C136" s="68"/>
      <c r="D136" s="29"/>
      <c r="E136" s="29"/>
      <c r="F136" s="29"/>
      <c r="G136" s="29"/>
      <c r="H136" s="29"/>
      <c r="I136" s="29"/>
      <c r="J136" s="29"/>
      <c r="K136" s="29"/>
      <c r="P136" s="527"/>
      <c r="Q136" s="527"/>
      <c r="R136" s="527"/>
    </row>
    <row r="137" spans="1:18" s="28" customFormat="1" ht="18" x14ac:dyDescent="0.25">
      <c r="A137" s="68"/>
      <c r="B137" s="68"/>
      <c r="C137" s="68"/>
      <c r="D137" s="29"/>
      <c r="E137" s="29"/>
      <c r="F137" s="29"/>
      <c r="G137" s="29"/>
      <c r="H137" s="29"/>
      <c r="I137" s="29"/>
      <c r="J137" s="29"/>
      <c r="K137" s="29"/>
      <c r="P137" s="527"/>
      <c r="Q137" s="527"/>
      <c r="R137" s="527"/>
    </row>
    <row r="138" spans="1:18" s="28" customFormat="1" ht="18" x14ac:dyDescent="0.25">
      <c r="A138" s="68"/>
      <c r="B138" s="68"/>
      <c r="C138" s="68"/>
      <c r="D138" s="29"/>
      <c r="E138" s="29"/>
      <c r="F138" s="29"/>
      <c r="G138" s="29"/>
      <c r="H138" s="29"/>
      <c r="I138" s="29"/>
      <c r="J138" s="29"/>
      <c r="K138" s="29"/>
      <c r="P138" s="527"/>
      <c r="Q138" s="527"/>
      <c r="R138" s="527"/>
    </row>
    <row r="139" spans="1:18" s="28" customFormat="1" ht="18" x14ac:dyDescent="0.25">
      <c r="A139" s="68"/>
      <c r="B139" s="68"/>
      <c r="C139" s="68"/>
      <c r="D139" s="29"/>
      <c r="E139" s="29"/>
      <c r="F139" s="29"/>
      <c r="G139" s="29"/>
      <c r="H139" s="29"/>
      <c r="I139" s="29"/>
      <c r="J139" s="29"/>
      <c r="K139" s="29"/>
      <c r="P139" s="527"/>
      <c r="Q139" s="527"/>
      <c r="R139" s="527"/>
    </row>
    <row r="140" spans="1:18" s="28" customFormat="1" ht="18" x14ac:dyDescent="0.25">
      <c r="A140" s="68"/>
      <c r="B140" s="68"/>
      <c r="C140" s="68"/>
      <c r="D140" s="29"/>
      <c r="E140" s="29"/>
      <c r="F140" s="29"/>
      <c r="G140" s="29"/>
      <c r="H140" s="29"/>
      <c r="I140" s="29"/>
      <c r="J140" s="29"/>
      <c r="K140" s="29"/>
      <c r="P140" s="527"/>
      <c r="Q140" s="527"/>
      <c r="R140" s="527"/>
    </row>
    <row r="141" spans="1:18" s="28" customFormat="1" ht="18" x14ac:dyDescent="0.25">
      <c r="A141" s="68"/>
      <c r="B141" s="68"/>
      <c r="C141" s="68"/>
      <c r="D141" s="29"/>
      <c r="E141" s="29"/>
      <c r="F141" s="29"/>
      <c r="G141" s="29"/>
      <c r="H141" s="29"/>
      <c r="I141" s="29"/>
      <c r="J141" s="29"/>
      <c r="K141" s="29"/>
      <c r="P141" s="527"/>
      <c r="Q141" s="527"/>
      <c r="R141" s="527"/>
    </row>
    <row r="142" spans="1:18" s="28" customFormat="1" ht="18" x14ac:dyDescent="0.25">
      <c r="A142" s="68"/>
      <c r="B142" s="68"/>
      <c r="C142" s="68"/>
      <c r="D142" s="29"/>
      <c r="E142" s="29"/>
      <c r="F142" s="29"/>
      <c r="G142" s="29"/>
      <c r="H142" s="29"/>
      <c r="I142" s="29"/>
      <c r="J142" s="29"/>
      <c r="K142" s="29"/>
      <c r="P142" s="527"/>
      <c r="Q142" s="527"/>
      <c r="R142" s="527"/>
    </row>
    <row r="143" spans="1:18" s="28" customFormat="1" ht="18" x14ac:dyDescent="0.25">
      <c r="A143" s="68"/>
      <c r="B143" s="68"/>
      <c r="C143" s="68"/>
      <c r="D143" s="29"/>
      <c r="E143" s="29"/>
      <c r="F143" s="29"/>
      <c r="G143" s="29"/>
      <c r="H143" s="29"/>
      <c r="I143" s="29"/>
      <c r="J143" s="29"/>
      <c r="K143" s="29"/>
      <c r="P143" s="527"/>
      <c r="Q143" s="527"/>
      <c r="R143" s="527"/>
    </row>
    <row r="144" spans="1:18" s="28" customFormat="1" ht="18" x14ac:dyDescent="0.25">
      <c r="A144" s="68"/>
      <c r="B144" s="68"/>
      <c r="C144" s="68"/>
      <c r="D144" s="29"/>
      <c r="E144" s="29"/>
      <c r="F144" s="29"/>
      <c r="G144" s="29"/>
      <c r="H144" s="29"/>
      <c r="I144" s="29"/>
      <c r="J144" s="29"/>
      <c r="K144" s="29"/>
      <c r="P144" s="527"/>
      <c r="Q144" s="527"/>
      <c r="R144" s="527"/>
    </row>
    <row r="145" spans="1:18" s="28" customFormat="1" ht="18" x14ac:dyDescent="0.25">
      <c r="A145" s="68"/>
      <c r="B145" s="68"/>
      <c r="C145" s="68"/>
      <c r="D145" s="29"/>
      <c r="E145" s="29"/>
      <c r="F145" s="29"/>
      <c r="G145" s="29"/>
      <c r="H145" s="29"/>
      <c r="I145" s="29"/>
      <c r="J145" s="29"/>
      <c r="K145" s="29"/>
      <c r="P145" s="527"/>
      <c r="Q145" s="527"/>
      <c r="R145" s="527"/>
    </row>
    <row r="146" spans="1:18" s="28" customFormat="1" ht="18" x14ac:dyDescent="0.25">
      <c r="A146" s="68"/>
      <c r="B146" s="68"/>
      <c r="C146" s="68"/>
      <c r="D146" s="29"/>
      <c r="E146" s="29"/>
      <c r="F146" s="29"/>
      <c r="G146" s="29"/>
      <c r="H146" s="29"/>
      <c r="I146" s="29"/>
      <c r="J146" s="29"/>
      <c r="K146" s="29"/>
      <c r="P146" s="527"/>
      <c r="Q146" s="527"/>
      <c r="R146" s="527"/>
    </row>
    <row r="147" spans="1:18" s="28" customFormat="1" ht="18" x14ac:dyDescent="0.25">
      <c r="A147" s="68"/>
      <c r="B147" s="68"/>
      <c r="C147" s="68"/>
      <c r="D147" s="29"/>
      <c r="E147" s="29"/>
      <c r="F147" s="29"/>
      <c r="G147" s="29"/>
      <c r="H147" s="29"/>
      <c r="I147" s="29"/>
      <c r="J147" s="29"/>
      <c r="K147" s="29"/>
      <c r="P147" s="527"/>
      <c r="Q147" s="527"/>
      <c r="R147" s="527"/>
    </row>
    <row r="148" spans="1:18" s="28" customFormat="1" ht="18" x14ac:dyDescent="0.25">
      <c r="A148" s="68"/>
      <c r="B148" s="68"/>
      <c r="C148" s="68"/>
      <c r="D148" s="29"/>
      <c r="E148" s="29"/>
      <c r="F148" s="29"/>
      <c r="G148" s="29"/>
      <c r="H148" s="29"/>
      <c r="I148" s="29"/>
      <c r="J148" s="29"/>
      <c r="K148" s="29"/>
      <c r="P148" s="527"/>
      <c r="Q148" s="527"/>
      <c r="R148" s="527"/>
    </row>
    <row r="149" spans="1:18" s="28" customFormat="1" ht="18" x14ac:dyDescent="0.25">
      <c r="A149" s="68"/>
      <c r="B149" s="68"/>
      <c r="C149" s="68"/>
      <c r="D149" s="29"/>
      <c r="E149" s="29"/>
      <c r="F149" s="29"/>
      <c r="G149" s="29"/>
      <c r="H149" s="29"/>
      <c r="I149" s="29"/>
      <c r="J149" s="29"/>
      <c r="K149" s="29"/>
      <c r="P149" s="527"/>
      <c r="Q149" s="527"/>
      <c r="R149" s="527"/>
    </row>
    <row r="150" spans="1:18" s="28" customFormat="1" ht="18" x14ac:dyDescent="0.25">
      <c r="A150" s="68"/>
      <c r="B150" s="68"/>
      <c r="C150" s="68"/>
      <c r="D150" s="29"/>
      <c r="E150" s="29"/>
      <c r="F150" s="29"/>
      <c r="G150" s="29"/>
      <c r="H150" s="29"/>
      <c r="I150" s="29"/>
      <c r="J150" s="29"/>
      <c r="K150" s="29"/>
      <c r="P150" s="527"/>
      <c r="Q150" s="527"/>
      <c r="R150" s="527"/>
    </row>
    <row r="151" spans="1:18" s="28" customFormat="1" ht="18" x14ac:dyDescent="0.25">
      <c r="A151" s="68"/>
      <c r="B151" s="68"/>
      <c r="C151" s="68"/>
      <c r="D151" s="29"/>
      <c r="E151" s="29"/>
      <c r="F151" s="29"/>
      <c r="G151" s="29"/>
      <c r="H151" s="29"/>
      <c r="I151" s="29"/>
      <c r="J151" s="29"/>
      <c r="K151" s="29"/>
      <c r="P151" s="527"/>
      <c r="Q151" s="527"/>
      <c r="R151" s="527"/>
    </row>
    <row r="152" spans="1:18" s="28" customFormat="1" ht="18" x14ac:dyDescent="0.25">
      <c r="A152" s="68"/>
      <c r="B152" s="68"/>
      <c r="C152" s="68"/>
      <c r="D152" s="29"/>
      <c r="E152" s="29"/>
      <c r="F152" s="29"/>
      <c r="G152" s="29"/>
      <c r="H152" s="29"/>
      <c r="I152" s="29"/>
      <c r="J152" s="29"/>
      <c r="K152" s="29"/>
      <c r="P152" s="527"/>
      <c r="Q152" s="527"/>
      <c r="R152" s="527"/>
    </row>
    <row r="153" spans="1:18" s="28" customFormat="1" ht="18" x14ac:dyDescent="0.25">
      <c r="A153" s="68"/>
      <c r="B153" s="68"/>
      <c r="C153" s="68"/>
      <c r="D153" s="29"/>
      <c r="E153" s="29"/>
      <c r="F153" s="29"/>
      <c r="G153" s="29"/>
      <c r="H153" s="29"/>
      <c r="I153" s="29"/>
      <c r="J153" s="29"/>
      <c r="K153" s="29"/>
      <c r="P153" s="527"/>
      <c r="Q153" s="527"/>
      <c r="R153" s="527"/>
    </row>
    <row r="154" spans="1:18" s="28" customFormat="1" ht="18" x14ac:dyDescent="0.25">
      <c r="A154" s="68"/>
      <c r="B154" s="68"/>
      <c r="C154" s="68"/>
      <c r="D154" s="29"/>
      <c r="E154" s="29"/>
      <c r="F154" s="29"/>
      <c r="G154" s="29"/>
      <c r="H154" s="29"/>
      <c r="I154" s="29"/>
      <c r="J154" s="29"/>
      <c r="K154" s="29"/>
      <c r="P154" s="527"/>
      <c r="Q154" s="527"/>
      <c r="R154" s="527"/>
    </row>
    <row r="155" spans="1:18" s="28" customFormat="1" ht="18" x14ac:dyDescent="0.25">
      <c r="A155" s="68"/>
      <c r="B155" s="68"/>
      <c r="C155" s="68"/>
      <c r="D155" s="29"/>
      <c r="E155" s="29"/>
      <c r="F155" s="29"/>
      <c r="G155" s="29"/>
      <c r="H155" s="29"/>
      <c r="I155" s="29"/>
      <c r="J155" s="29"/>
      <c r="K155" s="29"/>
      <c r="P155" s="527"/>
      <c r="Q155" s="527"/>
      <c r="R155" s="527"/>
    </row>
    <row r="156" spans="1:18" s="28" customFormat="1" ht="18" x14ac:dyDescent="0.25">
      <c r="A156" s="68"/>
      <c r="B156" s="68"/>
      <c r="C156" s="68"/>
      <c r="D156" s="29"/>
      <c r="E156" s="29"/>
      <c r="F156" s="29"/>
      <c r="G156" s="29"/>
      <c r="H156" s="29"/>
      <c r="I156" s="29"/>
      <c r="J156" s="29"/>
      <c r="K156" s="29"/>
      <c r="P156" s="527"/>
      <c r="Q156" s="527"/>
      <c r="R156" s="527"/>
    </row>
    <row r="157" spans="1:18" s="28" customFormat="1" ht="18" x14ac:dyDescent="0.25">
      <c r="A157" s="68"/>
      <c r="B157" s="68"/>
      <c r="C157" s="68"/>
      <c r="D157" s="29"/>
      <c r="E157" s="29"/>
      <c r="F157" s="29"/>
      <c r="G157" s="29"/>
      <c r="H157" s="29"/>
      <c r="I157" s="29"/>
      <c r="J157" s="29"/>
      <c r="K157" s="29"/>
      <c r="P157" s="527"/>
      <c r="Q157" s="527"/>
      <c r="R157" s="527"/>
    </row>
    <row r="158" spans="1:18" s="28" customFormat="1" ht="18" x14ac:dyDescent="0.25">
      <c r="A158" s="68"/>
      <c r="B158" s="68"/>
      <c r="C158" s="68"/>
      <c r="D158" s="29"/>
      <c r="E158" s="29"/>
      <c r="F158" s="29"/>
      <c r="G158" s="29"/>
      <c r="H158" s="29"/>
      <c r="I158" s="29"/>
      <c r="J158" s="29"/>
      <c r="K158" s="29"/>
      <c r="P158" s="527"/>
      <c r="Q158" s="527"/>
      <c r="R158" s="527"/>
    </row>
    <row r="159" spans="1:18" s="28" customFormat="1" ht="18" x14ac:dyDescent="0.25">
      <c r="A159" s="68"/>
      <c r="B159" s="68"/>
      <c r="C159" s="68"/>
      <c r="D159" s="29"/>
      <c r="E159" s="29"/>
      <c r="F159" s="29"/>
      <c r="G159" s="29"/>
      <c r="H159" s="29"/>
      <c r="I159" s="29"/>
      <c r="J159" s="29"/>
      <c r="K159" s="29"/>
      <c r="P159" s="527"/>
      <c r="Q159" s="527"/>
      <c r="R159" s="527"/>
    </row>
    <row r="160" spans="1:18" s="28" customFormat="1" ht="18" x14ac:dyDescent="0.25">
      <c r="A160" s="68"/>
      <c r="B160" s="68"/>
      <c r="C160" s="68"/>
      <c r="D160" s="29"/>
      <c r="E160" s="29"/>
      <c r="F160" s="29"/>
      <c r="G160" s="29"/>
      <c r="H160" s="29"/>
      <c r="I160" s="29"/>
      <c r="J160" s="29"/>
      <c r="K160" s="29"/>
      <c r="P160" s="527"/>
      <c r="Q160" s="527"/>
      <c r="R160" s="527"/>
    </row>
    <row r="161" spans="1:18" s="28" customFormat="1" ht="18" x14ac:dyDescent="0.25">
      <c r="A161" s="68"/>
      <c r="B161" s="68"/>
      <c r="C161" s="68"/>
      <c r="D161" s="29"/>
      <c r="E161" s="29"/>
      <c r="F161" s="29"/>
      <c r="G161" s="29"/>
      <c r="H161" s="29"/>
      <c r="I161" s="29"/>
      <c r="J161" s="29"/>
      <c r="K161" s="29"/>
      <c r="P161" s="527"/>
      <c r="Q161" s="527"/>
      <c r="R161" s="527"/>
    </row>
    <row r="162" spans="1:18" s="28" customFormat="1" ht="18" x14ac:dyDescent="0.25">
      <c r="A162" s="68"/>
      <c r="B162" s="68"/>
      <c r="C162" s="68"/>
      <c r="D162" s="29"/>
      <c r="E162" s="29"/>
      <c r="F162" s="29"/>
      <c r="G162" s="29"/>
      <c r="H162" s="29"/>
      <c r="I162" s="29"/>
      <c r="J162" s="29"/>
      <c r="K162" s="29"/>
      <c r="P162" s="527"/>
      <c r="Q162" s="527"/>
      <c r="R162" s="527"/>
    </row>
    <row r="163" spans="1:18" s="28" customFormat="1" ht="18" x14ac:dyDescent="0.25">
      <c r="A163" s="68"/>
      <c r="B163" s="68"/>
      <c r="C163" s="68"/>
      <c r="D163" s="29"/>
      <c r="E163" s="29"/>
      <c r="F163" s="29"/>
      <c r="G163" s="29"/>
      <c r="H163" s="29"/>
      <c r="I163" s="29"/>
      <c r="J163" s="29"/>
      <c r="K163" s="29"/>
      <c r="P163" s="527"/>
      <c r="Q163" s="527"/>
      <c r="R163" s="527"/>
    </row>
    <row r="164" spans="1:18" s="28" customFormat="1" ht="18" x14ac:dyDescent="0.25">
      <c r="A164" s="68"/>
      <c r="B164" s="68"/>
      <c r="C164" s="68"/>
      <c r="D164" s="29"/>
      <c r="E164" s="29"/>
      <c r="F164" s="29"/>
      <c r="G164" s="29"/>
      <c r="H164" s="29"/>
      <c r="I164" s="29"/>
      <c r="J164" s="29"/>
      <c r="K164" s="29"/>
      <c r="P164" s="527"/>
      <c r="Q164" s="527"/>
      <c r="R164" s="527"/>
    </row>
    <row r="165" spans="1:18" s="28" customFormat="1" ht="18" x14ac:dyDescent="0.25">
      <c r="A165" s="68"/>
      <c r="B165" s="68"/>
      <c r="C165" s="68"/>
      <c r="D165" s="29"/>
      <c r="E165" s="29"/>
      <c r="F165" s="29"/>
      <c r="G165" s="29"/>
      <c r="H165" s="29"/>
      <c r="I165" s="29"/>
      <c r="J165" s="29"/>
      <c r="K165" s="29"/>
      <c r="P165" s="527"/>
      <c r="Q165" s="527"/>
      <c r="R165" s="527"/>
    </row>
    <row r="166" spans="1:18" s="28" customFormat="1" ht="18" x14ac:dyDescent="0.25">
      <c r="A166" s="68"/>
      <c r="B166" s="68"/>
      <c r="C166" s="68"/>
      <c r="D166" s="29"/>
      <c r="E166" s="29"/>
      <c r="F166" s="29"/>
      <c r="G166" s="29"/>
      <c r="H166" s="29"/>
      <c r="I166" s="29"/>
      <c r="J166" s="29"/>
      <c r="K166" s="29"/>
      <c r="P166" s="527"/>
      <c r="Q166" s="527"/>
      <c r="R166" s="527"/>
    </row>
    <row r="167" spans="1:18" s="28" customFormat="1" ht="18" x14ac:dyDescent="0.25">
      <c r="A167" s="68"/>
      <c r="B167" s="68"/>
      <c r="C167" s="68"/>
      <c r="D167" s="29"/>
      <c r="E167" s="29"/>
      <c r="F167" s="29"/>
      <c r="G167" s="29"/>
      <c r="H167" s="29"/>
      <c r="I167" s="29"/>
      <c r="J167" s="29"/>
      <c r="K167" s="29"/>
      <c r="P167" s="527"/>
      <c r="Q167" s="527"/>
      <c r="R167" s="527"/>
    </row>
    <row r="168" spans="1:18" s="28" customFormat="1" ht="18" x14ac:dyDescent="0.25">
      <c r="A168" s="68"/>
      <c r="B168" s="68"/>
      <c r="C168" s="68"/>
      <c r="D168" s="29"/>
      <c r="E168" s="29"/>
      <c r="F168" s="29"/>
      <c r="G168" s="29"/>
      <c r="H168" s="29"/>
      <c r="I168" s="29"/>
      <c r="J168" s="29"/>
      <c r="K168" s="29"/>
      <c r="P168" s="527"/>
      <c r="Q168" s="527"/>
      <c r="R168" s="527"/>
    </row>
    <row r="169" spans="1:18" s="28" customFormat="1" ht="18" x14ac:dyDescent="0.25">
      <c r="A169" s="68"/>
      <c r="B169" s="68"/>
      <c r="C169" s="68"/>
      <c r="D169" s="29"/>
      <c r="E169" s="29"/>
      <c r="F169" s="29"/>
      <c r="G169" s="29"/>
      <c r="H169" s="29"/>
      <c r="I169" s="29"/>
      <c r="J169" s="29"/>
      <c r="K169" s="29"/>
      <c r="P169" s="527"/>
      <c r="Q169" s="527"/>
      <c r="R169" s="527"/>
    </row>
    <row r="170" spans="1:18" s="28" customFormat="1" ht="18" x14ac:dyDescent="0.25">
      <c r="A170" s="68"/>
      <c r="B170" s="68"/>
      <c r="C170" s="68"/>
      <c r="D170" s="29"/>
      <c r="E170" s="29"/>
      <c r="F170" s="29"/>
      <c r="G170" s="29"/>
      <c r="H170" s="29"/>
      <c r="I170" s="29"/>
      <c r="J170" s="29"/>
      <c r="K170" s="29"/>
      <c r="P170" s="527"/>
      <c r="Q170" s="527"/>
      <c r="R170" s="527"/>
    </row>
    <row r="171" spans="1:18" s="28" customFormat="1" ht="18" x14ac:dyDescent="0.25">
      <c r="A171" s="68"/>
      <c r="B171" s="68"/>
      <c r="C171" s="68"/>
      <c r="D171" s="29"/>
      <c r="E171" s="29"/>
      <c r="F171" s="29"/>
      <c r="G171" s="29"/>
      <c r="H171" s="29"/>
      <c r="I171" s="29"/>
      <c r="J171" s="29"/>
      <c r="K171" s="29"/>
      <c r="P171" s="527"/>
      <c r="Q171" s="527"/>
      <c r="R171" s="527"/>
    </row>
    <row r="172" spans="1:18" s="28" customFormat="1" ht="18" x14ac:dyDescent="0.25">
      <c r="A172" s="68"/>
      <c r="B172" s="68"/>
      <c r="C172" s="68"/>
      <c r="D172" s="29"/>
      <c r="E172" s="29"/>
      <c r="F172" s="29"/>
      <c r="G172" s="29"/>
      <c r="H172" s="29"/>
      <c r="I172" s="29"/>
      <c r="J172" s="29"/>
      <c r="K172" s="29"/>
      <c r="P172" s="527"/>
      <c r="Q172" s="527"/>
      <c r="R172" s="527"/>
    </row>
    <row r="173" spans="1:18" s="28" customFormat="1" ht="18" x14ac:dyDescent="0.25">
      <c r="A173" s="68"/>
      <c r="B173" s="68"/>
      <c r="C173" s="68"/>
      <c r="D173" s="29"/>
      <c r="E173" s="29"/>
      <c r="F173" s="29"/>
      <c r="G173" s="29"/>
      <c r="H173" s="29"/>
      <c r="I173" s="29"/>
      <c r="J173" s="29"/>
      <c r="K173" s="29"/>
      <c r="P173" s="527"/>
      <c r="Q173" s="527"/>
      <c r="R173" s="527"/>
    </row>
    <row r="174" spans="1:18" s="28" customFormat="1" ht="18" x14ac:dyDescent="0.25">
      <c r="A174" s="68"/>
      <c r="B174" s="68"/>
      <c r="C174" s="68"/>
      <c r="D174" s="29"/>
      <c r="E174" s="29"/>
      <c r="F174" s="29"/>
      <c r="G174" s="29"/>
      <c r="H174" s="29"/>
      <c r="I174" s="29"/>
      <c r="J174" s="29"/>
      <c r="K174" s="29"/>
      <c r="P174" s="527"/>
      <c r="Q174" s="527"/>
      <c r="R174" s="527"/>
    </row>
    <row r="175" spans="1:18" s="28" customFormat="1" ht="18" x14ac:dyDescent="0.25">
      <c r="A175" s="68"/>
      <c r="B175" s="68"/>
      <c r="C175" s="68"/>
      <c r="D175" s="29"/>
      <c r="E175" s="29"/>
      <c r="F175" s="29"/>
      <c r="G175" s="29"/>
      <c r="H175" s="29"/>
      <c r="I175" s="29"/>
      <c r="J175" s="29"/>
      <c r="K175" s="29"/>
      <c r="P175" s="527"/>
      <c r="Q175" s="527"/>
      <c r="R175" s="527"/>
    </row>
    <row r="176" spans="1:18" s="28" customFormat="1" ht="18" x14ac:dyDescent="0.25">
      <c r="A176" s="68"/>
      <c r="B176" s="68"/>
      <c r="C176" s="68"/>
      <c r="D176" s="29"/>
      <c r="E176" s="29"/>
      <c r="F176" s="29"/>
      <c r="G176" s="29"/>
      <c r="H176" s="29"/>
      <c r="I176" s="29"/>
      <c r="J176" s="29"/>
      <c r="K176" s="29"/>
      <c r="P176" s="527"/>
      <c r="Q176" s="527"/>
      <c r="R176" s="527"/>
    </row>
    <row r="177" spans="1:18" s="28" customFormat="1" ht="18" x14ac:dyDescent="0.25">
      <c r="A177" s="68"/>
      <c r="B177" s="68"/>
      <c r="C177" s="68"/>
      <c r="D177" s="29"/>
      <c r="E177" s="29"/>
      <c r="F177" s="29"/>
      <c r="G177" s="29"/>
      <c r="H177" s="29"/>
      <c r="I177" s="29"/>
      <c r="J177" s="29"/>
      <c r="K177" s="29"/>
      <c r="P177" s="527"/>
      <c r="Q177" s="527"/>
      <c r="R177" s="527"/>
    </row>
    <row r="178" spans="1:18" s="28" customFormat="1" ht="18" x14ac:dyDescent="0.25">
      <c r="A178" s="68"/>
      <c r="B178" s="68"/>
      <c r="C178" s="68"/>
      <c r="D178" s="29"/>
      <c r="E178" s="29"/>
      <c r="F178" s="29"/>
      <c r="G178" s="29"/>
      <c r="H178" s="29"/>
      <c r="I178" s="29"/>
      <c r="J178" s="29"/>
      <c r="K178" s="29"/>
      <c r="P178" s="527"/>
      <c r="Q178" s="527"/>
      <c r="R178" s="527"/>
    </row>
    <row r="179" spans="1:18" s="28" customFormat="1" ht="18" x14ac:dyDescent="0.25">
      <c r="A179" s="68"/>
      <c r="B179" s="68"/>
      <c r="C179" s="68"/>
      <c r="D179" s="29"/>
      <c r="E179" s="29"/>
      <c r="F179" s="29"/>
      <c r="G179" s="29"/>
      <c r="H179" s="29"/>
      <c r="I179" s="29"/>
      <c r="J179" s="29"/>
      <c r="K179" s="29"/>
      <c r="P179" s="527"/>
      <c r="Q179" s="527"/>
      <c r="R179" s="527"/>
    </row>
    <row r="180" spans="1:18" s="28" customFormat="1" ht="18" x14ac:dyDescent="0.25">
      <c r="A180" s="68"/>
      <c r="B180" s="68"/>
      <c r="C180" s="68"/>
      <c r="D180" s="29"/>
      <c r="E180" s="29"/>
      <c r="F180" s="29"/>
      <c r="G180" s="29"/>
      <c r="H180" s="29"/>
      <c r="I180" s="29"/>
      <c r="J180" s="29"/>
      <c r="K180" s="29"/>
      <c r="P180" s="527"/>
      <c r="Q180" s="527"/>
      <c r="R180" s="527"/>
    </row>
    <row r="181" spans="1:18" s="28" customFormat="1" ht="18" x14ac:dyDescent="0.25">
      <c r="A181" s="68"/>
      <c r="B181" s="68"/>
      <c r="C181" s="68"/>
      <c r="D181" s="29"/>
      <c r="E181" s="29"/>
      <c r="F181" s="29"/>
      <c r="G181" s="29"/>
      <c r="H181" s="29"/>
      <c r="I181" s="29"/>
      <c r="J181" s="29"/>
      <c r="K181" s="29"/>
      <c r="P181" s="527"/>
      <c r="Q181" s="527"/>
      <c r="R181" s="527"/>
    </row>
    <row r="182" spans="1:18" s="28" customFormat="1" ht="18" x14ac:dyDescent="0.25">
      <c r="A182" s="68"/>
      <c r="B182" s="68"/>
      <c r="C182" s="68"/>
      <c r="D182" s="29"/>
      <c r="E182" s="29"/>
      <c r="F182" s="29"/>
      <c r="G182" s="29"/>
      <c r="H182" s="29"/>
      <c r="I182" s="29"/>
      <c r="J182" s="29"/>
      <c r="K182" s="29"/>
      <c r="P182" s="527"/>
      <c r="Q182" s="527"/>
      <c r="R182" s="527"/>
    </row>
    <row r="183" spans="1:18" s="28" customFormat="1" ht="18" x14ac:dyDescent="0.25">
      <c r="A183" s="68"/>
      <c r="B183" s="68"/>
      <c r="C183" s="68"/>
      <c r="D183" s="29"/>
      <c r="E183" s="29"/>
      <c r="F183" s="29"/>
      <c r="G183" s="29"/>
      <c r="H183" s="29"/>
      <c r="I183" s="29"/>
      <c r="J183" s="29"/>
      <c r="K183" s="29"/>
      <c r="P183" s="527"/>
      <c r="Q183" s="527"/>
      <c r="R183" s="527"/>
    </row>
    <row r="184" spans="1:18" s="28" customFormat="1" ht="18" x14ac:dyDescent="0.25">
      <c r="A184" s="68"/>
      <c r="B184" s="68"/>
      <c r="C184" s="68"/>
      <c r="D184" s="29"/>
      <c r="E184" s="29"/>
      <c r="F184" s="29"/>
      <c r="G184" s="29"/>
      <c r="H184" s="29"/>
      <c r="I184" s="29"/>
      <c r="J184" s="29"/>
      <c r="K184" s="29"/>
      <c r="P184" s="527"/>
      <c r="Q184" s="527"/>
      <c r="R184" s="527"/>
    </row>
    <row r="185" spans="1:18" s="28" customFormat="1" ht="18" x14ac:dyDescent="0.25">
      <c r="A185" s="68"/>
      <c r="B185" s="68"/>
      <c r="C185" s="68"/>
      <c r="D185" s="29"/>
      <c r="E185" s="29"/>
      <c r="F185" s="29"/>
      <c r="G185" s="29"/>
      <c r="H185" s="29"/>
      <c r="I185" s="29"/>
      <c r="J185" s="29"/>
      <c r="K185" s="29"/>
      <c r="P185" s="527"/>
      <c r="Q185" s="527"/>
      <c r="R185" s="527"/>
    </row>
    <row r="186" spans="1:18" s="28" customFormat="1" ht="18" x14ac:dyDescent="0.25">
      <c r="A186" s="68"/>
      <c r="B186" s="68"/>
      <c r="C186" s="68"/>
      <c r="D186" s="29"/>
      <c r="E186" s="29"/>
      <c r="F186" s="29"/>
      <c r="G186" s="29"/>
      <c r="H186" s="29"/>
      <c r="I186" s="29"/>
      <c r="J186" s="29"/>
      <c r="K186" s="29"/>
      <c r="P186" s="527"/>
      <c r="Q186" s="527"/>
      <c r="R186" s="527"/>
    </row>
  </sheetData>
  <mergeCells count="35">
    <mergeCell ref="A23:C23"/>
    <mergeCell ref="P23:R23"/>
    <mergeCell ref="A19:C19"/>
    <mergeCell ref="P19:R19"/>
    <mergeCell ref="A20:A21"/>
    <mergeCell ref="R20:R21"/>
    <mergeCell ref="A22:C22"/>
    <mergeCell ref="P22:R22"/>
    <mergeCell ref="A2:R2"/>
    <mergeCell ref="A3:R3"/>
    <mergeCell ref="A4:O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M6:O6"/>
    <mergeCell ref="A9:A17"/>
    <mergeCell ref="R5:R8"/>
    <mergeCell ref="D6:F6"/>
    <mergeCell ref="G6:I6"/>
    <mergeCell ref="J6:L6"/>
    <mergeCell ref="P16:Q16"/>
    <mergeCell ref="Q9:Q10"/>
    <mergeCell ref="B9:B10"/>
    <mergeCell ref="R9:R17"/>
    <mergeCell ref="B14:B15"/>
    <mergeCell ref="Q14:Q15"/>
    <mergeCell ref="B16:C16"/>
    <mergeCell ref="B11:C11"/>
    <mergeCell ref="P11:Q11"/>
  </mergeCells>
  <printOptions horizontalCentered="1"/>
  <pageMargins left="0.643700787" right="0.643700787" top="0.78740157480314998" bottom="0.643700787" header="0.78740157480314998" footer="0.643700787"/>
  <pageSetup paperSize="9" scale="70" firstPageNumber="196" orientation="landscape" useFirstPageNumber="1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14" t="s">
        <v>1697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4"/>
  <sheetViews>
    <sheetView rightToLeft="1" view="pageBreakPreview" topLeftCell="A7" zoomScale="90" zoomScaleSheetLayoutView="90" workbookViewId="0">
      <selection activeCell="B8" sqref="B8:M20"/>
    </sheetView>
  </sheetViews>
  <sheetFormatPr defaultColWidth="10.28515625" defaultRowHeight="12.75" x14ac:dyDescent="0.2"/>
  <cols>
    <col min="1" max="1" width="37.7109375" style="81" customWidth="1"/>
    <col min="2" max="2" width="7" style="81" customWidth="1"/>
    <col min="3" max="3" width="6.7109375" style="81" customWidth="1"/>
    <col min="4" max="4" width="7" style="81" customWidth="1"/>
    <col min="5" max="5" width="7.7109375" style="81" customWidth="1"/>
    <col min="6" max="6" width="8.28515625" style="81" customWidth="1"/>
    <col min="7" max="9" width="9.5703125" style="81" customWidth="1"/>
    <col min="10" max="10" width="8" style="81" customWidth="1"/>
    <col min="11" max="11" width="6.85546875" style="81" customWidth="1"/>
    <col min="12" max="13" width="9.5703125" style="81" customWidth="1"/>
    <col min="14" max="14" width="39.140625" style="81" customWidth="1"/>
    <col min="15" max="16384" width="10.28515625" style="81"/>
  </cols>
  <sheetData>
    <row r="1" spans="1:14" ht="24" customHeight="1" x14ac:dyDescent="0.25">
      <c r="A1" s="3558" t="s">
        <v>2482</v>
      </c>
      <c r="B1" s="3558"/>
      <c r="C1" s="3558"/>
      <c r="D1" s="3558"/>
      <c r="E1" s="3558"/>
      <c r="F1" s="3558"/>
      <c r="G1" s="3558"/>
      <c r="H1" s="3558"/>
      <c r="I1" s="3558"/>
      <c r="J1" s="3558"/>
      <c r="K1" s="3558"/>
      <c r="L1" s="3558"/>
      <c r="M1" s="3558"/>
      <c r="N1" s="3558"/>
    </row>
    <row r="2" spans="1:14" ht="32.25" customHeight="1" x14ac:dyDescent="0.2">
      <c r="A2" s="2844" t="s">
        <v>2483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</row>
    <row r="3" spans="1:14" ht="22.5" customHeight="1" thickBot="1" x14ac:dyDescent="0.3">
      <c r="A3" s="209" t="s">
        <v>2774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3559" t="s">
        <v>1414</v>
      </c>
      <c r="N3" s="3559"/>
    </row>
    <row r="4" spans="1:14" ht="19.5" customHeight="1" thickTop="1" x14ac:dyDescent="0.25">
      <c r="A4" s="3326" t="s">
        <v>32</v>
      </c>
      <c r="B4" s="3521" t="s">
        <v>33</v>
      </c>
      <c r="C4" s="3521"/>
      <c r="D4" s="3521"/>
      <c r="E4" s="3521" t="s">
        <v>1</v>
      </c>
      <c r="F4" s="3521"/>
      <c r="G4" s="3521"/>
      <c r="H4" s="3521" t="s">
        <v>2</v>
      </c>
      <c r="I4" s="3521"/>
      <c r="J4" s="3521"/>
      <c r="K4" s="3194" t="s">
        <v>31</v>
      </c>
      <c r="L4" s="3194"/>
      <c r="M4" s="3194"/>
      <c r="N4" s="3330" t="s">
        <v>98</v>
      </c>
    </row>
    <row r="5" spans="1:14" s="84" customFormat="1" ht="21.75" customHeight="1" x14ac:dyDescent="0.25">
      <c r="A5" s="3327"/>
      <c r="B5" s="3520" t="s">
        <v>94</v>
      </c>
      <c r="C5" s="3520"/>
      <c r="D5" s="3520"/>
      <c r="E5" s="3520" t="s">
        <v>95</v>
      </c>
      <c r="F5" s="3520"/>
      <c r="G5" s="3520"/>
      <c r="H5" s="3520" t="s">
        <v>96</v>
      </c>
      <c r="I5" s="3520"/>
      <c r="J5" s="3520"/>
      <c r="K5" s="2930" t="s">
        <v>116</v>
      </c>
      <c r="L5" s="2930"/>
      <c r="M5" s="2930"/>
      <c r="N5" s="3342"/>
    </row>
    <row r="6" spans="1:14" ht="21.75" customHeight="1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42"/>
    </row>
    <row r="7" spans="1:14" ht="27.75" customHeight="1" thickBot="1" x14ac:dyDescent="0.25">
      <c r="A7" s="3328"/>
      <c r="B7" s="191" t="s">
        <v>181</v>
      </c>
      <c r="C7" s="191" t="s">
        <v>182</v>
      </c>
      <c r="D7" s="380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3343"/>
    </row>
    <row r="8" spans="1:14" s="170" customFormat="1" ht="32.25" customHeight="1" x14ac:dyDescent="0.2">
      <c r="A8" s="498" t="s">
        <v>306</v>
      </c>
      <c r="B8" s="272">
        <v>8</v>
      </c>
      <c r="C8" s="272">
        <v>8</v>
      </c>
      <c r="D8" s="272">
        <v>16</v>
      </c>
      <c r="E8" s="272">
        <v>19</v>
      </c>
      <c r="F8" s="272">
        <v>9</v>
      </c>
      <c r="G8" s="272">
        <v>28</v>
      </c>
      <c r="H8" s="272">
        <v>5</v>
      </c>
      <c r="I8" s="272">
        <v>6</v>
      </c>
      <c r="J8" s="272">
        <v>11</v>
      </c>
      <c r="K8" s="272">
        <f>SUM(B8,E8,H8)</f>
        <v>32</v>
      </c>
      <c r="L8" s="272">
        <f>SUM(C8,F8,I8)</f>
        <v>23</v>
      </c>
      <c r="M8" s="272">
        <f>SUM(K8:L8)</f>
        <v>55</v>
      </c>
      <c r="N8" s="85" t="s">
        <v>128</v>
      </c>
    </row>
    <row r="9" spans="1:14" s="170" customFormat="1" ht="32.25" customHeight="1" x14ac:dyDescent="0.2">
      <c r="A9" s="496" t="s">
        <v>35</v>
      </c>
      <c r="B9" s="2671">
        <v>0</v>
      </c>
      <c r="C9" s="2671">
        <v>0</v>
      </c>
      <c r="D9" s="2671">
        <v>0</v>
      </c>
      <c r="E9" s="2671">
        <v>7</v>
      </c>
      <c r="F9" s="2671">
        <v>29</v>
      </c>
      <c r="G9" s="2671">
        <v>36</v>
      </c>
      <c r="H9" s="2671">
        <v>0</v>
      </c>
      <c r="I9" s="2671">
        <v>0</v>
      </c>
      <c r="J9" s="2671">
        <v>0</v>
      </c>
      <c r="K9" s="2671">
        <f>SUM(B9,E9,H9)</f>
        <v>7</v>
      </c>
      <c r="L9" s="2671">
        <f>SUM(C9,F9,I9)</f>
        <v>29</v>
      </c>
      <c r="M9" s="2671">
        <f>SUM(K9:L9)</f>
        <v>36</v>
      </c>
      <c r="N9" s="93" t="s">
        <v>100</v>
      </c>
    </row>
    <row r="10" spans="1:14" s="170" customFormat="1" ht="32.25" customHeight="1" x14ac:dyDescent="0.2">
      <c r="A10" s="474" t="s">
        <v>36</v>
      </c>
      <c r="B10" s="2671">
        <v>0</v>
      </c>
      <c r="C10" s="2671">
        <v>0</v>
      </c>
      <c r="D10" s="2671">
        <v>0</v>
      </c>
      <c r="E10" s="2671">
        <v>6</v>
      </c>
      <c r="F10" s="2671">
        <v>3</v>
      </c>
      <c r="G10" s="2671">
        <v>9</v>
      </c>
      <c r="H10" s="2671">
        <v>0</v>
      </c>
      <c r="I10" s="2671">
        <v>0</v>
      </c>
      <c r="J10" s="2671">
        <v>0</v>
      </c>
      <c r="K10" s="2671">
        <f t="shared" ref="K10:L19" si="0">SUM(B10,E10,H10)</f>
        <v>6</v>
      </c>
      <c r="L10" s="2671">
        <f t="shared" si="0"/>
        <v>3</v>
      </c>
      <c r="M10" s="2671">
        <f t="shared" ref="M10:M19" si="1">SUM(K10:L10)</f>
        <v>9</v>
      </c>
      <c r="N10" s="774" t="s">
        <v>286</v>
      </c>
    </row>
    <row r="11" spans="1:14" s="170" customFormat="1" ht="32.25" customHeight="1" x14ac:dyDescent="0.2">
      <c r="A11" s="496" t="s">
        <v>334</v>
      </c>
      <c r="B11" s="2671">
        <v>4</v>
      </c>
      <c r="C11" s="2671">
        <v>1</v>
      </c>
      <c r="D11" s="2671">
        <v>5</v>
      </c>
      <c r="E11" s="2671">
        <v>9</v>
      </c>
      <c r="F11" s="2671">
        <v>8</v>
      </c>
      <c r="G11" s="2671">
        <v>17</v>
      </c>
      <c r="H11" s="2671">
        <v>0</v>
      </c>
      <c r="I11" s="2671">
        <v>0</v>
      </c>
      <c r="J11" s="2671">
        <v>0</v>
      </c>
      <c r="K11" s="2671">
        <f t="shared" si="0"/>
        <v>13</v>
      </c>
      <c r="L11" s="2671">
        <f t="shared" si="0"/>
        <v>9</v>
      </c>
      <c r="M11" s="2671">
        <f t="shared" si="1"/>
        <v>22</v>
      </c>
      <c r="N11" s="774" t="s">
        <v>434</v>
      </c>
    </row>
    <row r="12" spans="1:14" s="170" customFormat="1" ht="32.25" customHeight="1" x14ac:dyDescent="0.2">
      <c r="A12" s="496" t="s">
        <v>37</v>
      </c>
      <c r="B12" s="2671">
        <v>0</v>
      </c>
      <c r="C12" s="2671">
        <v>0</v>
      </c>
      <c r="D12" s="2671">
        <v>0</v>
      </c>
      <c r="E12" s="2671">
        <v>13</v>
      </c>
      <c r="F12" s="2671">
        <v>17</v>
      </c>
      <c r="G12" s="2671">
        <v>30</v>
      </c>
      <c r="H12" s="2671">
        <v>0</v>
      </c>
      <c r="I12" s="2671">
        <v>0</v>
      </c>
      <c r="J12" s="2671">
        <v>0</v>
      </c>
      <c r="K12" s="2671">
        <f t="shared" si="0"/>
        <v>13</v>
      </c>
      <c r="L12" s="2671">
        <f t="shared" si="0"/>
        <v>17</v>
      </c>
      <c r="M12" s="2671">
        <f t="shared" si="1"/>
        <v>30</v>
      </c>
      <c r="N12" s="107" t="s">
        <v>125</v>
      </c>
    </row>
    <row r="13" spans="1:14" s="170" customFormat="1" ht="36" customHeight="1" x14ac:dyDescent="0.2">
      <c r="A13" s="496" t="s">
        <v>234</v>
      </c>
      <c r="B13" s="2671">
        <v>0</v>
      </c>
      <c r="C13" s="2671">
        <v>0</v>
      </c>
      <c r="D13" s="2671">
        <v>0</v>
      </c>
      <c r="E13" s="2671">
        <v>10</v>
      </c>
      <c r="F13" s="2671">
        <v>13</v>
      </c>
      <c r="G13" s="2671">
        <v>23</v>
      </c>
      <c r="H13" s="2671">
        <v>0</v>
      </c>
      <c r="I13" s="2671">
        <v>0</v>
      </c>
      <c r="J13" s="2671">
        <v>0</v>
      </c>
      <c r="K13" s="2671">
        <f t="shared" si="0"/>
        <v>10</v>
      </c>
      <c r="L13" s="2671">
        <f t="shared" si="0"/>
        <v>13</v>
      </c>
      <c r="M13" s="2671">
        <f t="shared" si="1"/>
        <v>23</v>
      </c>
      <c r="N13" s="177" t="s">
        <v>231</v>
      </c>
    </row>
    <row r="14" spans="1:14" s="170" customFormat="1" ht="27" customHeight="1" x14ac:dyDescent="0.2">
      <c r="A14" s="496" t="s">
        <v>38</v>
      </c>
      <c r="B14" s="2671">
        <v>8</v>
      </c>
      <c r="C14" s="2671">
        <v>3</v>
      </c>
      <c r="D14" s="2671">
        <v>11</v>
      </c>
      <c r="E14" s="2671">
        <v>35</v>
      </c>
      <c r="F14" s="2671">
        <v>29</v>
      </c>
      <c r="G14" s="2671">
        <v>64</v>
      </c>
      <c r="H14" s="2671">
        <v>5</v>
      </c>
      <c r="I14" s="2671">
        <v>5</v>
      </c>
      <c r="J14" s="2671">
        <v>10</v>
      </c>
      <c r="K14" s="2671">
        <f t="shared" si="0"/>
        <v>48</v>
      </c>
      <c r="L14" s="2671">
        <f t="shared" si="0"/>
        <v>37</v>
      </c>
      <c r="M14" s="2671">
        <f t="shared" si="1"/>
        <v>85</v>
      </c>
      <c r="N14" s="107" t="s">
        <v>160</v>
      </c>
    </row>
    <row r="15" spans="1:14" s="170" customFormat="1" ht="26.25" customHeight="1" x14ac:dyDescent="0.2">
      <c r="A15" s="496" t="s">
        <v>252</v>
      </c>
      <c r="B15" s="2671">
        <v>0</v>
      </c>
      <c r="C15" s="2671">
        <v>0</v>
      </c>
      <c r="D15" s="2671">
        <v>0</v>
      </c>
      <c r="E15" s="2671">
        <v>94</v>
      </c>
      <c r="F15" s="2671">
        <v>109</v>
      </c>
      <c r="G15" s="2671">
        <v>203</v>
      </c>
      <c r="H15" s="2671">
        <v>18</v>
      </c>
      <c r="I15" s="2671">
        <v>30</v>
      </c>
      <c r="J15" s="2671">
        <v>48</v>
      </c>
      <c r="K15" s="2671">
        <f t="shared" si="0"/>
        <v>112</v>
      </c>
      <c r="L15" s="2671">
        <f t="shared" si="0"/>
        <v>139</v>
      </c>
      <c r="M15" s="2671">
        <f t="shared" si="1"/>
        <v>251</v>
      </c>
      <c r="N15" s="107" t="s">
        <v>1259</v>
      </c>
    </row>
    <row r="16" spans="1:14" s="170" customFormat="1" ht="26.25" customHeight="1" x14ac:dyDescent="0.2">
      <c r="A16" s="496" t="s">
        <v>39</v>
      </c>
      <c r="B16" s="2671">
        <v>0</v>
      </c>
      <c r="C16" s="2671">
        <v>0</v>
      </c>
      <c r="D16" s="2671">
        <v>0</v>
      </c>
      <c r="E16" s="2671">
        <v>29</v>
      </c>
      <c r="F16" s="2671">
        <v>20</v>
      </c>
      <c r="G16" s="2671">
        <v>49</v>
      </c>
      <c r="H16" s="2671">
        <v>7</v>
      </c>
      <c r="I16" s="2671">
        <v>10</v>
      </c>
      <c r="J16" s="2671">
        <v>17</v>
      </c>
      <c r="K16" s="2671">
        <f t="shared" ref="K16:L18" si="2">SUM(B16,E16,H16)</f>
        <v>36</v>
      </c>
      <c r="L16" s="2671">
        <f t="shared" si="2"/>
        <v>30</v>
      </c>
      <c r="M16" s="2671">
        <f>SUM(K16:L16)</f>
        <v>66</v>
      </c>
      <c r="N16" s="107" t="s">
        <v>442</v>
      </c>
    </row>
    <row r="17" spans="1:14" s="170" customFormat="1" ht="26.25" customHeight="1" x14ac:dyDescent="0.2">
      <c r="A17" s="1661" t="s">
        <v>751</v>
      </c>
      <c r="B17" s="2671">
        <v>0</v>
      </c>
      <c r="C17" s="2671">
        <v>0</v>
      </c>
      <c r="D17" s="2671">
        <v>0</v>
      </c>
      <c r="E17" s="2671">
        <v>6</v>
      </c>
      <c r="F17" s="2671">
        <v>8</v>
      </c>
      <c r="G17" s="2671">
        <v>14</v>
      </c>
      <c r="H17" s="2671">
        <v>0</v>
      </c>
      <c r="I17" s="2671">
        <v>0</v>
      </c>
      <c r="J17" s="2671">
        <v>0</v>
      </c>
      <c r="K17" s="2671">
        <f t="shared" si="2"/>
        <v>6</v>
      </c>
      <c r="L17" s="2671">
        <f t="shared" si="2"/>
        <v>8</v>
      </c>
      <c r="M17" s="2671">
        <f>SUM(K17:L17)</f>
        <v>14</v>
      </c>
      <c r="N17" s="1400" t="s">
        <v>2244</v>
      </c>
    </row>
    <row r="18" spans="1:14" s="170" customFormat="1" ht="26.25" customHeight="1" x14ac:dyDescent="0.2">
      <c r="A18" s="496" t="s">
        <v>40</v>
      </c>
      <c r="B18" s="2671">
        <v>0</v>
      </c>
      <c r="C18" s="2671">
        <v>0</v>
      </c>
      <c r="D18" s="2671">
        <v>0</v>
      </c>
      <c r="E18" s="2671">
        <v>16</v>
      </c>
      <c r="F18" s="2671">
        <v>8</v>
      </c>
      <c r="G18" s="2671">
        <v>24</v>
      </c>
      <c r="H18" s="2671">
        <v>0</v>
      </c>
      <c r="I18" s="2671">
        <v>0</v>
      </c>
      <c r="J18" s="2671">
        <v>0</v>
      </c>
      <c r="K18" s="2671">
        <f t="shared" si="2"/>
        <v>16</v>
      </c>
      <c r="L18" s="2671">
        <f t="shared" si="2"/>
        <v>8</v>
      </c>
      <c r="M18" s="2671">
        <f>SUM(K18:L18)</f>
        <v>24</v>
      </c>
      <c r="N18" s="107" t="s">
        <v>124</v>
      </c>
    </row>
    <row r="19" spans="1:14" s="170" customFormat="1" ht="31.5" customHeight="1" thickBot="1" x14ac:dyDescent="0.25">
      <c r="A19" s="522" t="s">
        <v>201</v>
      </c>
      <c r="B19" s="212">
        <v>0</v>
      </c>
      <c r="C19" s="212">
        <v>0</v>
      </c>
      <c r="D19" s="212">
        <v>0</v>
      </c>
      <c r="E19" s="212">
        <v>18</v>
      </c>
      <c r="F19" s="212">
        <v>4</v>
      </c>
      <c r="G19" s="214">
        <v>22</v>
      </c>
      <c r="H19" s="212">
        <v>17</v>
      </c>
      <c r="I19" s="212">
        <v>1</v>
      </c>
      <c r="J19" s="214">
        <v>18</v>
      </c>
      <c r="K19" s="214">
        <f t="shared" si="0"/>
        <v>35</v>
      </c>
      <c r="L19" s="214">
        <f t="shared" si="0"/>
        <v>5</v>
      </c>
      <c r="M19" s="214">
        <f t="shared" si="1"/>
        <v>40</v>
      </c>
      <c r="N19" s="780" t="s">
        <v>1650</v>
      </c>
    </row>
    <row r="20" spans="1:14" s="170" customFormat="1" ht="32.25" customHeight="1" thickBot="1" x14ac:dyDescent="0.25">
      <c r="A20" s="819" t="s">
        <v>87</v>
      </c>
      <c r="B20" s="523">
        <f t="shared" ref="B20:M20" si="3">SUM(B8:B19)</f>
        <v>20</v>
      </c>
      <c r="C20" s="523">
        <f t="shared" si="3"/>
        <v>12</v>
      </c>
      <c r="D20" s="523">
        <f t="shared" si="3"/>
        <v>32</v>
      </c>
      <c r="E20" s="523">
        <f t="shared" si="3"/>
        <v>262</v>
      </c>
      <c r="F20" s="523">
        <f t="shared" si="3"/>
        <v>257</v>
      </c>
      <c r="G20" s="523">
        <f t="shared" si="3"/>
        <v>519</v>
      </c>
      <c r="H20" s="523">
        <f t="shared" si="3"/>
        <v>52</v>
      </c>
      <c r="I20" s="523">
        <f t="shared" si="3"/>
        <v>52</v>
      </c>
      <c r="J20" s="523">
        <f t="shared" si="3"/>
        <v>104</v>
      </c>
      <c r="K20" s="523">
        <f t="shared" si="3"/>
        <v>334</v>
      </c>
      <c r="L20" s="523">
        <f t="shared" si="3"/>
        <v>321</v>
      </c>
      <c r="M20" s="523">
        <f t="shared" si="3"/>
        <v>655</v>
      </c>
      <c r="N20" s="113" t="s">
        <v>1260</v>
      </c>
    </row>
    <row r="21" spans="1:14" ht="32.25" customHeight="1" thickTop="1" x14ac:dyDescent="0.2"/>
    <row r="23" spans="1:14" ht="15.75" x14ac:dyDescent="0.2">
      <c r="N23" s="91"/>
    </row>
    <row r="24" spans="1:14" ht="21" customHeight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199" orientation="landscape" useFirstPageNumber="1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J148"/>
  <sheetViews>
    <sheetView rightToLeft="1" view="pageBreakPreview" topLeftCell="A82" zoomScale="80" zoomScaleNormal="75" zoomScaleSheetLayoutView="80" workbookViewId="0">
      <selection activeCell="R42" sqref="R42:R46"/>
    </sheetView>
  </sheetViews>
  <sheetFormatPr defaultColWidth="10.28515625" defaultRowHeight="12.75" x14ac:dyDescent="0.2"/>
  <cols>
    <col min="1" max="1" width="14" style="541" customWidth="1"/>
    <col min="2" max="2" width="19.28515625" style="541" customWidth="1"/>
    <col min="3" max="3" width="16.7109375" style="541" customWidth="1"/>
    <col min="4" max="4" width="6.42578125" style="81" customWidth="1"/>
    <col min="5" max="5" width="5.28515625" style="81" customWidth="1"/>
    <col min="6" max="6" width="6.42578125" style="81" customWidth="1"/>
    <col min="7" max="7" width="7.140625" style="81" customWidth="1"/>
    <col min="8" max="8" width="5.42578125" style="81" customWidth="1"/>
    <col min="9" max="9" width="7.140625" style="81" customWidth="1"/>
    <col min="10" max="12" width="6.42578125" style="81" customWidth="1"/>
    <col min="13" max="13" width="6.42578125" style="481" customWidth="1"/>
    <col min="14" max="14" width="7.140625" style="481" customWidth="1"/>
    <col min="15" max="15" width="6.7109375" style="481" customWidth="1"/>
    <col min="16" max="16" width="17.5703125" style="541" customWidth="1"/>
    <col min="17" max="17" width="17.140625" style="541" customWidth="1"/>
    <col min="18" max="18" width="24" style="541" customWidth="1"/>
    <col min="19" max="19" width="10.28515625" style="81"/>
    <col min="20" max="20" width="18.42578125" style="81" customWidth="1"/>
    <col min="21" max="21" width="10.28515625" style="81"/>
    <col min="22" max="22" width="10.42578125" style="81" customWidth="1"/>
    <col min="23" max="16384" width="10.28515625" style="81"/>
  </cols>
  <sheetData>
    <row r="1" spans="1:36" ht="30.75" customHeight="1" x14ac:dyDescent="0.25">
      <c r="A1" s="3558" t="s">
        <v>2110</v>
      </c>
      <c r="B1" s="3558"/>
      <c r="C1" s="3558"/>
      <c r="D1" s="3558"/>
      <c r="E1" s="3558"/>
      <c r="F1" s="3558"/>
      <c r="G1" s="3558"/>
      <c r="H1" s="3558"/>
      <c r="I1" s="3558"/>
      <c r="J1" s="3558"/>
      <c r="K1" s="3558"/>
      <c r="L1" s="3558"/>
      <c r="M1" s="3558"/>
      <c r="N1" s="3558"/>
      <c r="O1" s="3558"/>
      <c r="P1" s="3558"/>
      <c r="Q1" s="3558"/>
      <c r="R1" s="3558"/>
    </row>
    <row r="2" spans="1:36" ht="36.75" customHeight="1" x14ac:dyDescent="0.2">
      <c r="A2" s="3325" t="s">
        <v>2111</v>
      </c>
      <c r="B2" s="3325"/>
      <c r="C2" s="3325"/>
      <c r="D2" s="3325"/>
      <c r="E2" s="3325"/>
      <c r="F2" s="3325"/>
      <c r="G2" s="3325"/>
      <c r="H2" s="3325"/>
      <c r="I2" s="3325"/>
      <c r="J2" s="3325"/>
      <c r="K2" s="3325"/>
      <c r="L2" s="3325"/>
      <c r="M2" s="3325"/>
      <c r="N2" s="3325"/>
      <c r="O2" s="3325"/>
      <c r="P2" s="3325"/>
      <c r="Q2" s="3325"/>
      <c r="R2" s="3325"/>
    </row>
    <row r="3" spans="1:36" ht="19.5" customHeight="1" thickBot="1" x14ac:dyDescent="0.3">
      <c r="A3" s="531" t="s">
        <v>2775</v>
      </c>
      <c r="B3" s="532"/>
      <c r="C3" s="532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532"/>
      <c r="Q3" s="3042" t="s">
        <v>2776</v>
      </c>
      <c r="R3" s="3042"/>
    </row>
    <row r="4" spans="1:36" ht="19.5" customHeight="1" thickTop="1" x14ac:dyDescent="0.25">
      <c r="A4" s="3326" t="s">
        <v>44</v>
      </c>
      <c r="B4" s="3329" t="s">
        <v>467</v>
      </c>
      <c r="C4" s="3329" t="s">
        <v>45</v>
      </c>
      <c r="D4" s="3521" t="s">
        <v>33</v>
      </c>
      <c r="E4" s="3521"/>
      <c r="F4" s="3521"/>
      <c r="G4" s="3521" t="s">
        <v>1</v>
      </c>
      <c r="H4" s="3521"/>
      <c r="I4" s="3521"/>
      <c r="J4" s="3521" t="s">
        <v>2</v>
      </c>
      <c r="K4" s="3521"/>
      <c r="L4" s="3521"/>
      <c r="M4" s="3194" t="s">
        <v>31</v>
      </c>
      <c r="N4" s="3194"/>
      <c r="O4" s="3194"/>
      <c r="P4" s="2909" t="s">
        <v>99</v>
      </c>
      <c r="Q4" s="2909" t="s">
        <v>126</v>
      </c>
      <c r="R4" s="2910" t="s">
        <v>253</v>
      </c>
    </row>
    <row r="5" spans="1:36" s="473" customFormat="1" ht="15" customHeight="1" x14ac:dyDescent="0.2">
      <c r="A5" s="3327"/>
      <c r="B5" s="3050"/>
      <c r="C5" s="3050"/>
      <c r="D5" s="3520" t="s">
        <v>94</v>
      </c>
      <c r="E5" s="3520"/>
      <c r="F5" s="3520"/>
      <c r="G5" s="3520" t="s">
        <v>95</v>
      </c>
      <c r="H5" s="3520"/>
      <c r="I5" s="3520"/>
      <c r="J5" s="3520" t="s">
        <v>96</v>
      </c>
      <c r="K5" s="3520"/>
      <c r="L5" s="3520"/>
      <c r="M5" s="2930" t="s">
        <v>116</v>
      </c>
      <c r="N5" s="2930"/>
      <c r="O5" s="2930"/>
      <c r="P5" s="2883"/>
      <c r="Q5" s="2883"/>
      <c r="R5" s="2911"/>
    </row>
    <row r="6" spans="1:36" s="533" customFormat="1" ht="18" customHeight="1" x14ac:dyDescent="0.2">
      <c r="A6" s="3327"/>
      <c r="B6" s="3050"/>
      <c r="C6" s="305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883"/>
      <c r="Q6" s="2883"/>
      <c r="R6" s="2911"/>
      <c r="S6" s="81" t="s">
        <v>93</v>
      </c>
      <c r="T6" s="81" t="s">
        <v>93</v>
      </c>
      <c r="U6" s="81" t="s">
        <v>93</v>
      </c>
      <c r="V6" s="81" t="s">
        <v>93</v>
      </c>
      <c r="W6" s="81" t="s">
        <v>93</v>
      </c>
      <c r="X6" s="81" t="s">
        <v>93</v>
      </c>
      <c r="Y6" s="81" t="s">
        <v>93</v>
      </c>
      <c r="Z6" s="81" t="s">
        <v>93</v>
      </c>
      <c r="AA6" s="81" t="s">
        <v>93</v>
      </c>
      <c r="AB6" s="81" t="s">
        <v>93</v>
      </c>
      <c r="AC6" s="81" t="s">
        <v>93</v>
      </c>
      <c r="AD6" s="81" t="s">
        <v>93</v>
      </c>
      <c r="AE6" s="81" t="s">
        <v>93</v>
      </c>
      <c r="AF6" s="81" t="s">
        <v>93</v>
      </c>
      <c r="AG6" s="81" t="s">
        <v>93</v>
      </c>
      <c r="AH6" s="81" t="s">
        <v>93</v>
      </c>
      <c r="AI6" s="81" t="s">
        <v>93</v>
      </c>
      <c r="AJ6" s="81" t="s">
        <v>93</v>
      </c>
    </row>
    <row r="7" spans="1:36" s="533" customFormat="1" ht="16.5" customHeight="1" thickBot="1" x14ac:dyDescent="0.25">
      <c r="A7" s="3327"/>
      <c r="B7" s="3050"/>
      <c r="C7" s="3050"/>
      <c r="D7" s="191" t="s">
        <v>181</v>
      </c>
      <c r="E7" s="191" t="s">
        <v>182</v>
      </c>
      <c r="F7" s="191" t="s">
        <v>183</v>
      </c>
      <c r="G7" s="191" t="s">
        <v>181</v>
      </c>
      <c r="H7" s="191" t="s">
        <v>182</v>
      </c>
      <c r="I7" s="191" t="s">
        <v>183</v>
      </c>
      <c r="J7" s="191" t="s">
        <v>181</v>
      </c>
      <c r="K7" s="191" t="s">
        <v>182</v>
      </c>
      <c r="L7" s="191" t="s">
        <v>183</v>
      </c>
      <c r="M7" s="191" t="s">
        <v>181</v>
      </c>
      <c r="N7" s="191" t="s">
        <v>182</v>
      </c>
      <c r="O7" s="191" t="s">
        <v>183</v>
      </c>
      <c r="P7" s="2883"/>
      <c r="Q7" s="2883"/>
      <c r="R7" s="2911"/>
      <c r="S7" s="81" t="s">
        <v>93</v>
      </c>
      <c r="T7" s="81" t="s">
        <v>93</v>
      </c>
      <c r="U7" s="81" t="s">
        <v>93</v>
      </c>
      <c r="V7" s="81" t="s">
        <v>93</v>
      </c>
      <c r="W7" s="81" t="s">
        <v>93</v>
      </c>
      <c r="X7" s="81" t="s">
        <v>93</v>
      </c>
      <c r="Y7" s="81" t="s">
        <v>93</v>
      </c>
      <c r="Z7" s="81" t="s">
        <v>93</v>
      </c>
      <c r="AA7" s="81" t="s">
        <v>93</v>
      </c>
      <c r="AB7" s="81" t="s">
        <v>93</v>
      </c>
      <c r="AC7" s="81" t="s">
        <v>93</v>
      </c>
      <c r="AD7" s="81" t="s">
        <v>93</v>
      </c>
      <c r="AE7" s="81" t="s">
        <v>93</v>
      </c>
      <c r="AF7" s="81" t="s">
        <v>93</v>
      </c>
      <c r="AG7" s="81" t="s">
        <v>93</v>
      </c>
      <c r="AH7" s="81" t="s">
        <v>93</v>
      </c>
      <c r="AI7" s="81" t="s">
        <v>93</v>
      </c>
      <c r="AJ7" s="81" t="s">
        <v>93</v>
      </c>
    </row>
    <row r="8" spans="1:36" s="535" customFormat="1" ht="32.25" customHeight="1" x14ac:dyDescent="0.2">
      <c r="A8" s="2191" t="s">
        <v>306</v>
      </c>
      <c r="B8" s="548" t="s">
        <v>48</v>
      </c>
      <c r="C8" s="549" t="s">
        <v>410</v>
      </c>
      <c r="D8" s="1995">
        <v>0</v>
      </c>
      <c r="E8" s="1995">
        <v>0</v>
      </c>
      <c r="F8" s="1995">
        <v>0</v>
      </c>
      <c r="G8" s="1995">
        <v>8</v>
      </c>
      <c r="H8" s="1995">
        <v>8</v>
      </c>
      <c r="I8" s="1995">
        <v>16</v>
      </c>
      <c r="J8" s="1995">
        <v>5</v>
      </c>
      <c r="K8" s="1995">
        <v>6</v>
      </c>
      <c r="L8" s="1995">
        <v>11</v>
      </c>
      <c r="M8" s="2677">
        <f>SUM(D8,G8,J8)</f>
        <v>13</v>
      </c>
      <c r="N8" s="2677">
        <f>SUM(E8,H8,K8)</f>
        <v>14</v>
      </c>
      <c r="O8" s="2677">
        <f t="shared" ref="M8:O19" si="0">SUM(L8,I8,F8)</f>
        <v>27</v>
      </c>
      <c r="P8" s="1072" t="s">
        <v>1261</v>
      </c>
      <c r="Q8" s="1072" t="s">
        <v>313</v>
      </c>
      <c r="R8" s="2905" t="s">
        <v>128</v>
      </c>
      <c r="S8" s="534" t="s">
        <v>93</v>
      </c>
      <c r="T8" s="534" t="s">
        <v>93</v>
      </c>
      <c r="U8" s="534" t="s">
        <v>93</v>
      </c>
      <c r="V8" s="534" t="s">
        <v>93</v>
      </c>
      <c r="W8" s="534" t="s">
        <v>93</v>
      </c>
      <c r="X8" s="534" t="s">
        <v>93</v>
      </c>
      <c r="Y8" s="534" t="s">
        <v>93</v>
      </c>
      <c r="Z8" s="534" t="s">
        <v>93</v>
      </c>
      <c r="AA8" s="534" t="s">
        <v>93</v>
      </c>
      <c r="AB8" s="534" t="s">
        <v>93</v>
      </c>
      <c r="AC8" s="534" t="s">
        <v>93</v>
      </c>
      <c r="AD8" s="534" t="s">
        <v>93</v>
      </c>
      <c r="AE8" s="534" t="s">
        <v>93</v>
      </c>
      <c r="AF8" s="534" t="s">
        <v>93</v>
      </c>
      <c r="AG8" s="534" t="s">
        <v>93</v>
      </c>
      <c r="AH8" s="534" t="s">
        <v>93</v>
      </c>
      <c r="AI8" s="534" t="s">
        <v>93</v>
      </c>
      <c r="AJ8" s="534" t="s">
        <v>93</v>
      </c>
    </row>
    <row r="9" spans="1:36" s="535" customFormat="1" ht="29.25" customHeight="1" x14ac:dyDescent="0.2">
      <c r="A9" s="2182"/>
      <c r="B9" s="2185" t="s">
        <v>1212</v>
      </c>
      <c r="C9" s="2192" t="s">
        <v>491</v>
      </c>
      <c r="D9" s="2672">
        <v>1</v>
      </c>
      <c r="E9" s="2672">
        <v>5</v>
      </c>
      <c r="F9" s="2672">
        <v>6</v>
      </c>
      <c r="G9" s="2672">
        <v>0</v>
      </c>
      <c r="H9" s="2672">
        <v>0</v>
      </c>
      <c r="I9" s="2672">
        <v>0</v>
      </c>
      <c r="J9" s="2672">
        <v>0</v>
      </c>
      <c r="K9" s="2672">
        <v>0</v>
      </c>
      <c r="L9" s="2672">
        <v>0</v>
      </c>
      <c r="M9" s="2672">
        <f t="shared" ref="M9:N11" si="1">SUM(D9,G9,J9)</f>
        <v>1</v>
      </c>
      <c r="N9" s="2672">
        <f t="shared" si="1"/>
        <v>5</v>
      </c>
      <c r="O9" s="2672">
        <f t="shared" si="0"/>
        <v>6</v>
      </c>
      <c r="P9" s="2174" t="s">
        <v>1661</v>
      </c>
      <c r="Q9" s="2174" t="s">
        <v>1660</v>
      </c>
      <c r="R9" s="2899"/>
      <c r="S9" s="534"/>
      <c r="T9" s="534"/>
      <c r="U9" s="534"/>
      <c r="V9" s="534"/>
      <c r="W9" s="534"/>
      <c r="X9" s="534"/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</row>
    <row r="10" spans="1:36" s="535" customFormat="1" ht="29.25" customHeight="1" x14ac:dyDescent="0.2">
      <c r="A10" s="2182"/>
      <c r="B10" s="2185" t="s">
        <v>491</v>
      </c>
      <c r="C10" s="2192" t="s">
        <v>2486</v>
      </c>
      <c r="D10" s="2672">
        <v>7</v>
      </c>
      <c r="E10" s="2672">
        <v>3</v>
      </c>
      <c r="F10" s="2672">
        <v>10</v>
      </c>
      <c r="G10" s="2672">
        <v>0</v>
      </c>
      <c r="H10" s="2672">
        <v>0</v>
      </c>
      <c r="I10" s="2672">
        <v>0</v>
      </c>
      <c r="J10" s="2672">
        <v>0</v>
      </c>
      <c r="K10" s="2672">
        <v>0</v>
      </c>
      <c r="L10" s="2672">
        <v>0</v>
      </c>
      <c r="M10" s="2672">
        <f t="shared" si="1"/>
        <v>7</v>
      </c>
      <c r="N10" s="2672">
        <f t="shared" si="1"/>
        <v>3</v>
      </c>
      <c r="O10" s="2672">
        <f t="shared" si="0"/>
        <v>10</v>
      </c>
      <c r="P10" s="2174" t="s">
        <v>2635</v>
      </c>
      <c r="Q10" s="2174" t="s">
        <v>2636</v>
      </c>
      <c r="R10" s="2367"/>
      <c r="S10" s="534"/>
      <c r="T10" s="534"/>
      <c r="U10" s="534"/>
      <c r="V10" s="534"/>
      <c r="W10" s="534"/>
      <c r="X10" s="534"/>
      <c r="Y10" s="534"/>
      <c r="Z10" s="534"/>
      <c r="AA10" s="534"/>
      <c r="AB10" s="534"/>
      <c r="AC10" s="534"/>
      <c r="AD10" s="534"/>
      <c r="AE10" s="534"/>
      <c r="AF10" s="534"/>
      <c r="AG10" s="534"/>
      <c r="AH10" s="534"/>
      <c r="AI10" s="534"/>
      <c r="AJ10" s="534"/>
    </row>
    <row r="11" spans="1:36" s="535" customFormat="1" ht="29.25" customHeight="1" x14ac:dyDescent="0.2">
      <c r="A11" s="2182"/>
      <c r="B11" s="2185" t="s">
        <v>2487</v>
      </c>
      <c r="C11" s="2192" t="s">
        <v>2488</v>
      </c>
      <c r="D11" s="2672">
        <v>0</v>
      </c>
      <c r="E11" s="2672">
        <v>0</v>
      </c>
      <c r="F11" s="2672">
        <v>0</v>
      </c>
      <c r="G11" s="2672">
        <v>11</v>
      </c>
      <c r="H11" s="2672">
        <v>1</v>
      </c>
      <c r="I11" s="2672">
        <v>12</v>
      </c>
      <c r="J11" s="2672">
        <v>0</v>
      </c>
      <c r="K11" s="2672">
        <v>0</v>
      </c>
      <c r="L11" s="2672">
        <v>0</v>
      </c>
      <c r="M11" s="2672">
        <f t="shared" si="1"/>
        <v>11</v>
      </c>
      <c r="N11" s="2672">
        <f t="shared" si="1"/>
        <v>1</v>
      </c>
      <c r="O11" s="2672">
        <f t="shared" si="0"/>
        <v>12</v>
      </c>
      <c r="P11" s="2174" t="s">
        <v>138</v>
      </c>
      <c r="Q11" s="2174" t="s">
        <v>2637</v>
      </c>
      <c r="R11" s="2170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</row>
    <row r="12" spans="1:36" s="535" customFormat="1" ht="21.75" customHeight="1" x14ac:dyDescent="0.2">
      <c r="A12" s="3020" t="s">
        <v>92</v>
      </c>
      <c r="B12" s="3564"/>
      <c r="C12" s="3564"/>
      <c r="D12" s="2672">
        <f>SUM(D8:D11)</f>
        <v>8</v>
      </c>
      <c r="E12" s="2672">
        <f t="shared" ref="E12:O12" si="2">SUM(E8:E11)</f>
        <v>8</v>
      </c>
      <c r="F12" s="2672">
        <f t="shared" si="2"/>
        <v>16</v>
      </c>
      <c r="G12" s="2672">
        <f t="shared" si="2"/>
        <v>19</v>
      </c>
      <c r="H12" s="2672">
        <f t="shared" si="2"/>
        <v>9</v>
      </c>
      <c r="I12" s="2672">
        <f t="shared" si="2"/>
        <v>28</v>
      </c>
      <c r="J12" s="2672">
        <f t="shared" si="2"/>
        <v>5</v>
      </c>
      <c r="K12" s="2672">
        <f t="shared" si="2"/>
        <v>6</v>
      </c>
      <c r="L12" s="2672">
        <f t="shared" si="2"/>
        <v>11</v>
      </c>
      <c r="M12" s="2672">
        <f t="shared" si="2"/>
        <v>32</v>
      </c>
      <c r="N12" s="2672">
        <f t="shared" si="2"/>
        <v>23</v>
      </c>
      <c r="O12" s="2672">
        <f t="shared" si="2"/>
        <v>55</v>
      </c>
      <c r="P12" s="3565" t="s">
        <v>400</v>
      </c>
      <c r="Q12" s="3565"/>
      <c r="R12" s="3565"/>
      <c r="S12" s="534"/>
      <c r="T12" s="534"/>
      <c r="U12" s="534"/>
      <c r="V12" s="534"/>
      <c r="W12" s="534"/>
      <c r="X12" s="534"/>
      <c r="Y12" s="534"/>
      <c r="Z12" s="534"/>
      <c r="AA12" s="534"/>
      <c r="AB12" s="534"/>
      <c r="AC12" s="534"/>
      <c r="AD12" s="534"/>
      <c r="AE12" s="534"/>
      <c r="AF12" s="534"/>
      <c r="AG12" s="534"/>
      <c r="AH12" s="534"/>
      <c r="AI12" s="534"/>
      <c r="AJ12" s="534"/>
    </row>
    <row r="13" spans="1:36" s="535" customFormat="1" ht="22.5" customHeight="1" x14ac:dyDescent="0.2">
      <c r="A13" s="2990" t="s">
        <v>51</v>
      </c>
      <c r="B13" s="2185" t="s">
        <v>52</v>
      </c>
      <c r="C13" s="2187"/>
      <c r="D13" s="2672">
        <v>0</v>
      </c>
      <c r="E13" s="2672">
        <v>0</v>
      </c>
      <c r="F13" s="2672">
        <v>0</v>
      </c>
      <c r="G13" s="2672">
        <v>2</v>
      </c>
      <c r="H13" s="2672">
        <v>8</v>
      </c>
      <c r="I13" s="2672">
        <v>10</v>
      </c>
      <c r="J13" s="2672">
        <v>0</v>
      </c>
      <c r="K13" s="2672">
        <v>0</v>
      </c>
      <c r="L13" s="2672">
        <v>0</v>
      </c>
      <c r="M13" s="2672">
        <f t="shared" ref="M13:N16" si="3">SUM(D13,G13,J13)</f>
        <v>2</v>
      </c>
      <c r="N13" s="2672">
        <f t="shared" si="3"/>
        <v>8</v>
      </c>
      <c r="O13" s="2672">
        <f t="shared" ref="O13:O16" si="4">SUM(L13,I13,F13)</f>
        <v>10</v>
      </c>
      <c r="P13" s="2188"/>
      <c r="Q13" s="1253" t="s">
        <v>132</v>
      </c>
      <c r="R13" s="3579" t="s">
        <v>100</v>
      </c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C13" s="534"/>
      <c r="AD13" s="534"/>
      <c r="AE13" s="534"/>
      <c r="AF13" s="534"/>
      <c r="AG13" s="534"/>
      <c r="AH13" s="534"/>
      <c r="AI13" s="534"/>
      <c r="AJ13" s="534"/>
    </row>
    <row r="14" spans="1:36" s="535" customFormat="1" ht="29.25" customHeight="1" x14ac:dyDescent="0.2">
      <c r="A14" s="3050"/>
      <c r="B14" s="2185" t="s">
        <v>322</v>
      </c>
      <c r="C14" s="2187"/>
      <c r="D14" s="2672">
        <v>0</v>
      </c>
      <c r="E14" s="2672">
        <v>0</v>
      </c>
      <c r="F14" s="2672">
        <v>0</v>
      </c>
      <c r="G14" s="2672">
        <v>2</v>
      </c>
      <c r="H14" s="2672">
        <v>8</v>
      </c>
      <c r="I14" s="2672">
        <v>10</v>
      </c>
      <c r="J14" s="2672">
        <v>0</v>
      </c>
      <c r="K14" s="2672">
        <v>0</v>
      </c>
      <c r="L14" s="2672">
        <v>0</v>
      </c>
      <c r="M14" s="2672">
        <f t="shared" si="3"/>
        <v>2</v>
      </c>
      <c r="N14" s="2672">
        <f t="shared" si="3"/>
        <v>8</v>
      </c>
      <c r="O14" s="2672">
        <f t="shared" si="4"/>
        <v>10</v>
      </c>
      <c r="P14" s="2188"/>
      <c r="Q14" s="1097" t="s">
        <v>319</v>
      </c>
      <c r="R14" s="3580"/>
      <c r="S14" s="534"/>
      <c r="T14" s="534"/>
      <c r="U14" s="2380"/>
      <c r="V14" s="534"/>
      <c r="W14" s="534"/>
      <c r="X14" s="534"/>
      <c r="Y14" s="534"/>
      <c r="Z14" s="534"/>
      <c r="AA14" s="534"/>
      <c r="AB14" s="534"/>
      <c r="AC14" s="534"/>
      <c r="AD14" s="534"/>
      <c r="AE14" s="534"/>
      <c r="AF14" s="534"/>
      <c r="AG14" s="534"/>
      <c r="AH14" s="534"/>
      <c r="AI14" s="534"/>
      <c r="AJ14" s="534"/>
    </row>
    <row r="15" spans="1:36" s="535" customFormat="1" ht="30" customHeight="1" x14ac:dyDescent="0.2">
      <c r="A15" s="3019"/>
      <c r="B15" s="2185" t="s">
        <v>53</v>
      </c>
      <c r="C15" s="2187"/>
      <c r="D15" s="2672">
        <v>0</v>
      </c>
      <c r="E15" s="2672">
        <v>0</v>
      </c>
      <c r="F15" s="2672">
        <v>0</v>
      </c>
      <c r="G15" s="2672">
        <v>2</v>
      </c>
      <c r="H15" s="2672">
        <v>7</v>
      </c>
      <c r="I15" s="2672">
        <v>9</v>
      </c>
      <c r="J15" s="2672">
        <v>0</v>
      </c>
      <c r="K15" s="2672">
        <v>0</v>
      </c>
      <c r="L15" s="2672">
        <v>0</v>
      </c>
      <c r="M15" s="2672">
        <f t="shared" si="3"/>
        <v>2</v>
      </c>
      <c r="N15" s="2672">
        <f t="shared" si="3"/>
        <v>7</v>
      </c>
      <c r="O15" s="2672">
        <f t="shared" si="4"/>
        <v>9</v>
      </c>
      <c r="P15" s="2188"/>
      <c r="Q15" s="1097" t="s">
        <v>567</v>
      </c>
      <c r="R15" s="3581"/>
      <c r="S15" s="534"/>
      <c r="T15" s="534"/>
      <c r="U15" s="534"/>
      <c r="V15" s="534"/>
      <c r="W15" s="534"/>
      <c r="X15" s="534"/>
      <c r="Y15" s="534"/>
      <c r="Z15" s="534"/>
      <c r="AA15" s="534"/>
      <c r="AB15" s="534"/>
      <c r="AC15" s="534"/>
      <c r="AD15" s="534"/>
      <c r="AE15" s="534"/>
      <c r="AF15" s="534"/>
      <c r="AG15" s="534"/>
      <c r="AH15" s="534"/>
      <c r="AI15" s="534"/>
      <c r="AJ15" s="534"/>
    </row>
    <row r="16" spans="1:36" s="535" customFormat="1" ht="30" customHeight="1" x14ac:dyDescent="0.2">
      <c r="A16" s="2181"/>
      <c r="B16" s="2185" t="s">
        <v>2489</v>
      </c>
      <c r="C16" s="2187"/>
      <c r="D16" s="2672">
        <v>0</v>
      </c>
      <c r="E16" s="2672">
        <v>0</v>
      </c>
      <c r="F16" s="2672">
        <v>0</v>
      </c>
      <c r="G16" s="2672">
        <v>1</v>
      </c>
      <c r="H16" s="2672">
        <v>6</v>
      </c>
      <c r="I16" s="2672">
        <v>7</v>
      </c>
      <c r="J16" s="2672">
        <v>0</v>
      </c>
      <c r="K16" s="2672">
        <v>0</v>
      </c>
      <c r="L16" s="2672">
        <v>0</v>
      </c>
      <c r="M16" s="2672">
        <f t="shared" si="3"/>
        <v>1</v>
      </c>
      <c r="N16" s="2672">
        <f t="shared" si="3"/>
        <v>6</v>
      </c>
      <c r="O16" s="2672">
        <f t="shared" si="4"/>
        <v>7</v>
      </c>
      <c r="P16" s="2188"/>
      <c r="Q16" s="1097" t="s">
        <v>2638</v>
      </c>
      <c r="R16" s="2190"/>
      <c r="S16" s="534"/>
      <c r="T16" s="534"/>
      <c r="U16" s="534"/>
      <c r="V16" s="534"/>
      <c r="W16" s="534"/>
      <c r="X16" s="534"/>
      <c r="Y16" s="534"/>
      <c r="Z16" s="534"/>
      <c r="AA16" s="534"/>
      <c r="AB16" s="534"/>
      <c r="AC16" s="534"/>
      <c r="AD16" s="534"/>
      <c r="AE16" s="534"/>
      <c r="AF16" s="534"/>
      <c r="AG16" s="534"/>
      <c r="AH16" s="534"/>
      <c r="AI16" s="534"/>
      <c r="AJ16" s="534"/>
    </row>
    <row r="17" spans="1:36" s="535" customFormat="1" ht="21.75" customHeight="1" x14ac:dyDescent="0.2">
      <c r="A17" s="3020" t="s">
        <v>92</v>
      </c>
      <c r="B17" s="3564"/>
      <c r="C17" s="3564"/>
      <c r="D17" s="2672">
        <f>SUM(D13:D16)</f>
        <v>0</v>
      </c>
      <c r="E17" s="2672">
        <f t="shared" ref="E17:O18" si="5">SUM(E13:E16)</f>
        <v>0</v>
      </c>
      <c r="F17" s="2672">
        <f t="shared" si="5"/>
        <v>0</v>
      </c>
      <c r="G17" s="2672">
        <f t="shared" si="5"/>
        <v>7</v>
      </c>
      <c r="H17" s="2672">
        <f t="shared" si="5"/>
        <v>29</v>
      </c>
      <c r="I17" s="2672">
        <f t="shared" si="5"/>
        <v>36</v>
      </c>
      <c r="J17" s="2672">
        <f t="shared" si="5"/>
        <v>0</v>
      </c>
      <c r="K17" s="2672">
        <f t="shared" si="5"/>
        <v>0</v>
      </c>
      <c r="L17" s="2672">
        <f t="shared" si="5"/>
        <v>0</v>
      </c>
      <c r="M17" s="2672">
        <f t="shared" si="5"/>
        <v>7</v>
      </c>
      <c r="N17" s="2672">
        <f t="shared" si="5"/>
        <v>29</v>
      </c>
      <c r="O17" s="2672">
        <f t="shared" si="5"/>
        <v>36</v>
      </c>
      <c r="P17" s="3565" t="s">
        <v>400</v>
      </c>
      <c r="Q17" s="3565"/>
      <c r="R17" s="3565"/>
      <c r="S17" s="534"/>
      <c r="T17" s="534"/>
      <c r="U17" s="534"/>
      <c r="V17" s="534"/>
      <c r="W17" s="534"/>
      <c r="X17" s="534"/>
      <c r="Y17" s="534"/>
      <c r="Z17" s="534"/>
      <c r="AA17" s="534"/>
      <c r="AB17" s="534"/>
      <c r="AC17" s="534"/>
      <c r="AD17" s="534"/>
      <c r="AE17" s="534"/>
      <c r="AF17" s="534"/>
      <c r="AG17" s="534"/>
      <c r="AH17" s="534"/>
      <c r="AI17" s="534"/>
      <c r="AJ17" s="534"/>
    </row>
    <row r="18" spans="1:36" s="535" customFormat="1" ht="33" customHeight="1" x14ac:dyDescent="0.2">
      <c r="A18" s="2185" t="s">
        <v>36</v>
      </c>
      <c r="B18" s="2185" t="s">
        <v>1262</v>
      </c>
      <c r="C18" s="2185"/>
      <c r="D18" s="2672">
        <f>SUM(D14:D17)</f>
        <v>0</v>
      </c>
      <c r="E18" s="2672">
        <f>SUM(E14:E17)</f>
        <v>0</v>
      </c>
      <c r="F18" s="2672">
        <v>0</v>
      </c>
      <c r="G18" s="2672">
        <v>6</v>
      </c>
      <c r="H18" s="2672">
        <v>3</v>
      </c>
      <c r="I18" s="2672">
        <v>9</v>
      </c>
      <c r="J18" s="2672">
        <f t="shared" si="5"/>
        <v>0</v>
      </c>
      <c r="K18" s="2672">
        <f t="shared" si="5"/>
        <v>0</v>
      </c>
      <c r="L18" s="2672">
        <v>0</v>
      </c>
      <c r="M18" s="2672">
        <f t="shared" si="0"/>
        <v>6</v>
      </c>
      <c r="N18" s="2672">
        <f t="shared" si="0"/>
        <v>3</v>
      </c>
      <c r="O18" s="2672">
        <f t="shared" si="0"/>
        <v>9</v>
      </c>
      <c r="P18" s="2194"/>
      <c r="Q18" s="2186" t="s">
        <v>1263</v>
      </c>
      <c r="R18" s="976" t="s">
        <v>286</v>
      </c>
      <c r="S18" s="534"/>
      <c r="T18" s="534"/>
      <c r="U18" s="534"/>
      <c r="V18" s="534"/>
      <c r="W18" s="534"/>
      <c r="X18" s="534"/>
      <c r="Y18" s="534"/>
      <c r="Z18" s="534"/>
      <c r="AA18" s="534"/>
      <c r="AB18" s="534"/>
      <c r="AC18" s="534"/>
      <c r="AD18" s="534"/>
      <c r="AE18" s="534"/>
      <c r="AF18" s="534"/>
      <c r="AG18" s="534"/>
      <c r="AH18" s="534"/>
      <c r="AI18" s="534"/>
      <c r="AJ18" s="534"/>
    </row>
    <row r="19" spans="1:36" s="538" customFormat="1" ht="29.25" customHeight="1" x14ac:dyDescent="0.2">
      <c r="A19" s="2990" t="s">
        <v>58</v>
      </c>
      <c r="B19" s="2353" t="s">
        <v>2129</v>
      </c>
      <c r="C19" s="2185"/>
      <c r="D19" s="2672">
        <f>SUM(D15:D18)</f>
        <v>0</v>
      </c>
      <c r="E19" s="2672">
        <f>SUM(E15:E18)</f>
        <v>0</v>
      </c>
      <c r="F19" s="2672">
        <v>0</v>
      </c>
      <c r="G19" s="2672">
        <v>1</v>
      </c>
      <c r="H19" s="2672">
        <v>1</v>
      </c>
      <c r="I19" s="2672">
        <v>2</v>
      </c>
      <c r="J19" s="2672">
        <f>SUM(J15:J18)</f>
        <v>0</v>
      </c>
      <c r="K19" s="2672">
        <f>SUM(K15:K18)</f>
        <v>0</v>
      </c>
      <c r="L19" s="2672">
        <v>0</v>
      </c>
      <c r="M19" s="2672">
        <f t="shared" si="0"/>
        <v>1</v>
      </c>
      <c r="N19" s="2672">
        <f t="shared" si="0"/>
        <v>1</v>
      </c>
      <c r="O19" s="2672">
        <f t="shared" si="0"/>
        <v>2</v>
      </c>
      <c r="P19" s="537"/>
      <c r="Q19" s="2168" t="s">
        <v>2188</v>
      </c>
      <c r="R19" s="2985" t="s">
        <v>434</v>
      </c>
    </row>
    <row r="20" spans="1:36" s="538" customFormat="1" ht="39.75" customHeight="1" x14ac:dyDescent="0.2">
      <c r="A20" s="3050"/>
      <c r="B20" s="2192" t="s">
        <v>2490</v>
      </c>
      <c r="C20" s="2185" t="s">
        <v>391</v>
      </c>
      <c r="D20" s="2672">
        <v>0</v>
      </c>
      <c r="E20" s="2672">
        <v>0</v>
      </c>
      <c r="F20" s="2672">
        <v>0</v>
      </c>
      <c r="G20" s="2672">
        <v>3</v>
      </c>
      <c r="H20" s="2672">
        <v>0</v>
      </c>
      <c r="I20" s="2672">
        <v>3</v>
      </c>
      <c r="J20" s="2672">
        <v>0</v>
      </c>
      <c r="K20" s="2672">
        <v>0</v>
      </c>
      <c r="L20" s="2672">
        <v>0</v>
      </c>
      <c r="M20" s="2672">
        <f>SUM(D20,G20,J20)</f>
        <v>3</v>
      </c>
      <c r="N20" s="2672">
        <f t="shared" ref="N20:O20" si="6">SUM(E20,H20,K20)</f>
        <v>0</v>
      </c>
      <c r="O20" s="2672">
        <f t="shared" si="6"/>
        <v>3</v>
      </c>
      <c r="P20" s="2381" t="s">
        <v>2639</v>
      </c>
      <c r="Q20" s="2381" t="s">
        <v>2639</v>
      </c>
      <c r="R20" s="3577"/>
    </row>
    <row r="21" spans="1:36" s="538" customFormat="1" ht="29.25" customHeight="1" x14ac:dyDescent="0.2">
      <c r="A21" s="3050"/>
      <c r="B21" s="2192" t="s">
        <v>2130</v>
      </c>
      <c r="C21" s="2185" t="s">
        <v>335</v>
      </c>
      <c r="D21" s="2672">
        <v>4</v>
      </c>
      <c r="E21" s="2672">
        <v>1</v>
      </c>
      <c r="F21" s="2672">
        <v>5</v>
      </c>
      <c r="G21" s="2672">
        <v>2</v>
      </c>
      <c r="H21" s="2672">
        <v>1</v>
      </c>
      <c r="I21" s="2672">
        <v>3</v>
      </c>
      <c r="J21" s="2672">
        <f>SUM(J17:J19)</f>
        <v>0</v>
      </c>
      <c r="K21" s="2672">
        <f>SUM(K17:K19)</f>
        <v>0</v>
      </c>
      <c r="L21" s="2672">
        <v>0</v>
      </c>
      <c r="M21" s="2672">
        <f t="shared" ref="M21:O23" si="7">SUM(J21,G21,D21)</f>
        <v>6</v>
      </c>
      <c r="N21" s="2672">
        <f t="shared" si="7"/>
        <v>2</v>
      </c>
      <c r="O21" s="2672">
        <f t="shared" si="7"/>
        <v>8</v>
      </c>
      <c r="P21" s="2174" t="s">
        <v>338</v>
      </c>
      <c r="Q21" s="2367" t="s">
        <v>338</v>
      </c>
      <c r="R21" s="3577"/>
    </row>
    <row r="22" spans="1:36" s="538" customFormat="1" ht="31.5" customHeight="1" x14ac:dyDescent="0.2">
      <c r="A22" s="3050"/>
      <c r="B22" s="522" t="s">
        <v>2097</v>
      </c>
      <c r="C22" s="2185" t="s">
        <v>2491</v>
      </c>
      <c r="D22" s="2672">
        <v>0</v>
      </c>
      <c r="E22" s="2672">
        <v>0</v>
      </c>
      <c r="F22" s="2672">
        <v>0</v>
      </c>
      <c r="G22" s="2672">
        <v>0</v>
      </c>
      <c r="H22" s="2672">
        <v>4</v>
      </c>
      <c r="I22" s="2672">
        <v>4</v>
      </c>
      <c r="J22" s="2672">
        <f>SUM(J18:J21)</f>
        <v>0</v>
      </c>
      <c r="K22" s="2672">
        <f>SUM(K18:K21)</f>
        <v>0</v>
      </c>
      <c r="L22" s="2672">
        <v>0</v>
      </c>
      <c r="M22" s="2672">
        <f t="shared" si="7"/>
        <v>0</v>
      </c>
      <c r="N22" s="2672">
        <f t="shared" si="7"/>
        <v>4</v>
      </c>
      <c r="O22" s="2672">
        <f t="shared" si="7"/>
        <v>4</v>
      </c>
      <c r="P22" s="2381" t="s">
        <v>1668</v>
      </c>
      <c r="Q22" s="1275" t="s">
        <v>627</v>
      </c>
      <c r="R22" s="3577"/>
    </row>
    <row r="23" spans="1:36" s="538" customFormat="1" ht="27.75" customHeight="1" x14ac:dyDescent="0.2">
      <c r="A23" s="3050"/>
      <c r="B23" s="2996" t="s">
        <v>882</v>
      </c>
      <c r="C23" s="2185" t="s">
        <v>2492</v>
      </c>
      <c r="D23" s="2672">
        <v>0</v>
      </c>
      <c r="E23" s="2672">
        <v>0</v>
      </c>
      <c r="F23" s="2672">
        <v>0</v>
      </c>
      <c r="G23" s="2672">
        <v>3</v>
      </c>
      <c r="H23" s="2672">
        <v>0</v>
      </c>
      <c r="I23" s="2672">
        <v>3</v>
      </c>
      <c r="J23" s="2672">
        <f>SUM(J19:J22)</f>
        <v>0</v>
      </c>
      <c r="K23" s="2672">
        <f>SUM(K19:K22)</f>
        <v>0</v>
      </c>
      <c r="L23" s="2672">
        <v>0</v>
      </c>
      <c r="M23" s="2672">
        <f t="shared" si="7"/>
        <v>3</v>
      </c>
      <c r="N23" s="2672">
        <f t="shared" si="7"/>
        <v>0</v>
      </c>
      <c r="O23" s="2672">
        <f t="shared" si="7"/>
        <v>3</v>
      </c>
      <c r="P23" s="2381" t="s">
        <v>1901</v>
      </c>
      <c r="Q23" s="2821" t="s">
        <v>621</v>
      </c>
      <c r="R23" s="3577"/>
    </row>
    <row r="24" spans="1:36" s="538" customFormat="1" ht="28.5" customHeight="1" x14ac:dyDescent="0.2">
      <c r="A24" s="3050"/>
      <c r="B24" s="3494"/>
      <c r="C24" s="2185" t="s">
        <v>2493</v>
      </c>
      <c r="D24" s="2672">
        <v>0</v>
      </c>
      <c r="E24" s="2672">
        <v>0</v>
      </c>
      <c r="F24" s="2672">
        <v>0</v>
      </c>
      <c r="G24" s="2672">
        <v>0</v>
      </c>
      <c r="H24" s="2672">
        <v>2</v>
      </c>
      <c r="I24" s="2672">
        <v>2</v>
      </c>
      <c r="J24" s="2672">
        <v>0</v>
      </c>
      <c r="K24" s="2672">
        <v>0</v>
      </c>
      <c r="L24" s="2672">
        <v>0</v>
      </c>
      <c r="M24" s="2672">
        <f>SUM(D24,G24,J24)</f>
        <v>0</v>
      </c>
      <c r="N24" s="2672">
        <f t="shared" ref="N24:O24" si="8">SUM(E24,H24,K24)</f>
        <v>2</v>
      </c>
      <c r="O24" s="2672">
        <f t="shared" si="8"/>
        <v>2</v>
      </c>
      <c r="P24" s="2381" t="s">
        <v>2640</v>
      </c>
      <c r="Q24" s="2824"/>
      <c r="R24" s="3577"/>
    </row>
    <row r="25" spans="1:36" s="538" customFormat="1" ht="18.75" customHeight="1" x14ac:dyDescent="0.2">
      <c r="A25" s="3019"/>
      <c r="B25" s="2986" t="s">
        <v>46</v>
      </c>
      <c r="C25" s="2986"/>
      <c r="D25" s="2672">
        <f>SUM(D23:D24)</f>
        <v>0</v>
      </c>
      <c r="E25" s="2672">
        <f t="shared" ref="E25:O25" si="9">SUM(E23:E24)</f>
        <v>0</v>
      </c>
      <c r="F25" s="2672">
        <f t="shared" si="9"/>
        <v>0</v>
      </c>
      <c r="G25" s="2672">
        <f t="shared" si="9"/>
        <v>3</v>
      </c>
      <c r="H25" s="2672">
        <f t="shared" si="9"/>
        <v>2</v>
      </c>
      <c r="I25" s="2672">
        <f t="shared" si="9"/>
        <v>5</v>
      </c>
      <c r="J25" s="2672">
        <f t="shared" si="9"/>
        <v>0</v>
      </c>
      <c r="K25" s="2672">
        <f t="shared" si="9"/>
        <v>0</v>
      </c>
      <c r="L25" s="2672">
        <f t="shared" si="9"/>
        <v>0</v>
      </c>
      <c r="M25" s="2672">
        <f t="shared" si="9"/>
        <v>3</v>
      </c>
      <c r="N25" s="2672">
        <f t="shared" si="9"/>
        <v>2</v>
      </c>
      <c r="O25" s="2672">
        <f t="shared" si="9"/>
        <v>5</v>
      </c>
      <c r="P25" s="2899" t="s">
        <v>133</v>
      </c>
      <c r="Q25" s="2899"/>
      <c r="R25" s="3578"/>
    </row>
    <row r="26" spans="1:36" s="538" customFormat="1" ht="18.75" customHeight="1" thickBot="1" x14ac:dyDescent="0.25">
      <c r="A26" s="2994" t="s">
        <v>92</v>
      </c>
      <c r="B26" s="3575"/>
      <c r="C26" s="3575"/>
      <c r="D26" s="2281">
        <f>SUM(D25,D22,D21,D20,D19)</f>
        <v>4</v>
      </c>
      <c r="E26" s="2281">
        <f t="shared" ref="E26:O26" si="10">SUM(E25,E22,E21,E20,E19)</f>
        <v>1</v>
      </c>
      <c r="F26" s="2281">
        <f t="shared" si="10"/>
        <v>5</v>
      </c>
      <c r="G26" s="2281">
        <f t="shared" si="10"/>
        <v>9</v>
      </c>
      <c r="H26" s="2281">
        <f t="shared" si="10"/>
        <v>8</v>
      </c>
      <c r="I26" s="2281">
        <f t="shared" si="10"/>
        <v>17</v>
      </c>
      <c r="J26" s="2281">
        <f t="shared" si="10"/>
        <v>0</v>
      </c>
      <c r="K26" s="2281">
        <f t="shared" si="10"/>
        <v>0</v>
      </c>
      <c r="L26" s="2281">
        <f t="shared" si="10"/>
        <v>0</v>
      </c>
      <c r="M26" s="2281">
        <f t="shared" si="10"/>
        <v>13</v>
      </c>
      <c r="N26" s="2281">
        <f t="shared" si="10"/>
        <v>9</v>
      </c>
      <c r="O26" s="2281">
        <f t="shared" si="10"/>
        <v>22</v>
      </c>
      <c r="P26" s="3576" t="s">
        <v>400</v>
      </c>
      <c r="Q26" s="3576"/>
      <c r="R26" s="3576"/>
    </row>
    <row r="30" spans="1:36" ht="27" customHeight="1" thickBot="1" x14ac:dyDescent="0.3">
      <c r="A30" s="2987" t="s">
        <v>2777</v>
      </c>
      <c r="B30" s="2987"/>
      <c r="C30" s="516"/>
      <c r="D30" s="2176"/>
      <c r="E30" s="2176"/>
      <c r="F30" s="2176"/>
      <c r="G30" s="2176"/>
      <c r="H30" s="2176"/>
      <c r="I30" s="2176"/>
      <c r="J30" s="2176"/>
      <c r="K30" s="2176"/>
      <c r="L30" s="2176"/>
      <c r="M30" s="2176"/>
      <c r="N30" s="2176"/>
      <c r="O30" s="218"/>
      <c r="P30" s="518"/>
      <c r="Q30" s="519"/>
      <c r="R30" s="218" t="s">
        <v>2778</v>
      </c>
      <c r="S30" s="534"/>
    </row>
    <row r="31" spans="1:36" ht="23.25" customHeight="1" thickTop="1" x14ac:dyDescent="0.25">
      <c r="A31" s="3326" t="s">
        <v>44</v>
      </c>
      <c r="B31" s="3329" t="s">
        <v>467</v>
      </c>
      <c r="C31" s="3329" t="s">
        <v>45</v>
      </c>
      <c r="D31" s="3521" t="s">
        <v>33</v>
      </c>
      <c r="E31" s="3521"/>
      <c r="F31" s="3521"/>
      <c r="G31" s="3521" t="s">
        <v>1</v>
      </c>
      <c r="H31" s="3521"/>
      <c r="I31" s="3521"/>
      <c r="J31" s="3521" t="s">
        <v>2</v>
      </c>
      <c r="K31" s="3521"/>
      <c r="L31" s="3521"/>
      <c r="M31" s="3194" t="s">
        <v>31</v>
      </c>
      <c r="N31" s="3194"/>
      <c r="O31" s="3194"/>
      <c r="P31" s="3329" t="s">
        <v>99</v>
      </c>
      <c r="Q31" s="3329" t="s">
        <v>126</v>
      </c>
      <c r="R31" s="3330" t="s">
        <v>253</v>
      </c>
      <c r="S31" s="534"/>
    </row>
    <row r="32" spans="1:36" s="473" customFormat="1" ht="15.75" customHeight="1" x14ac:dyDescent="0.2">
      <c r="A32" s="3570"/>
      <c r="B32" s="3560"/>
      <c r="C32" s="3560"/>
      <c r="D32" s="3520" t="s">
        <v>94</v>
      </c>
      <c r="E32" s="3520"/>
      <c r="F32" s="3520"/>
      <c r="G32" s="3520" t="s">
        <v>95</v>
      </c>
      <c r="H32" s="3520"/>
      <c r="I32" s="3520"/>
      <c r="J32" s="3520" t="s">
        <v>96</v>
      </c>
      <c r="K32" s="3520"/>
      <c r="L32" s="3520"/>
      <c r="M32" s="2930" t="s">
        <v>116</v>
      </c>
      <c r="N32" s="2930"/>
      <c r="O32" s="2930"/>
      <c r="P32" s="3560"/>
      <c r="Q32" s="3560"/>
      <c r="R32" s="3562"/>
    </row>
    <row r="33" spans="1:36" s="533" customFormat="1" ht="18.75" customHeight="1" x14ac:dyDescent="0.2">
      <c r="A33" s="3570"/>
      <c r="B33" s="3560"/>
      <c r="C33" s="3560"/>
      <c r="D33" s="2559" t="s">
        <v>204</v>
      </c>
      <c r="E33" s="2559" t="s">
        <v>2833</v>
      </c>
      <c r="F33" s="2559" t="s">
        <v>26</v>
      </c>
      <c r="G33" s="2559" t="s">
        <v>204</v>
      </c>
      <c r="H33" s="2559" t="s">
        <v>2833</v>
      </c>
      <c r="I33" s="2559" t="s">
        <v>26</v>
      </c>
      <c r="J33" s="2559" t="s">
        <v>204</v>
      </c>
      <c r="K33" s="2559" t="s">
        <v>2833</v>
      </c>
      <c r="L33" s="2559" t="s">
        <v>26</v>
      </c>
      <c r="M33" s="2559" t="s">
        <v>204</v>
      </c>
      <c r="N33" s="2559" t="s">
        <v>2833</v>
      </c>
      <c r="O33" s="2559" t="s">
        <v>26</v>
      </c>
      <c r="P33" s="3560"/>
      <c r="Q33" s="3560"/>
      <c r="R33" s="3562"/>
      <c r="S33" s="81" t="s">
        <v>93</v>
      </c>
      <c r="T33" s="81" t="s">
        <v>93</v>
      </c>
      <c r="U33" s="81" t="s">
        <v>93</v>
      </c>
      <c r="V33" s="81" t="s">
        <v>93</v>
      </c>
      <c r="W33" s="81" t="s">
        <v>93</v>
      </c>
      <c r="X33" s="81" t="s">
        <v>93</v>
      </c>
      <c r="Y33" s="81" t="s">
        <v>93</v>
      </c>
      <c r="Z33" s="81" t="s">
        <v>93</v>
      </c>
      <c r="AA33" s="81" t="s">
        <v>93</v>
      </c>
      <c r="AB33" s="81" t="s">
        <v>93</v>
      </c>
      <c r="AC33" s="81" t="s">
        <v>93</v>
      </c>
      <c r="AD33" s="81" t="s">
        <v>93</v>
      </c>
      <c r="AE33" s="81" t="s">
        <v>93</v>
      </c>
      <c r="AF33" s="81" t="s">
        <v>93</v>
      </c>
      <c r="AG33" s="81" t="s">
        <v>93</v>
      </c>
      <c r="AH33" s="81" t="s">
        <v>93</v>
      </c>
      <c r="AI33" s="81" t="s">
        <v>93</v>
      </c>
      <c r="AJ33" s="81" t="s">
        <v>93</v>
      </c>
    </row>
    <row r="34" spans="1:36" s="533" customFormat="1" ht="25.5" customHeight="1" thickBot="1" x14ac:dyDescent="0.25">
      <c r="A34" s="3571"/>
      <c r="B34" s="3561"/>
      <c r="C34" s="3561"/>
      <c r="D34" s="191" t="s">
        <v>181</v>
      </c>
      <c r="E34" s="191" t="s">
        <v>182</v>
      </c>
      <c r="F34" s="191" t="s">
        <v>183</v>
      </c>
      <c r="G34" s="191" t="s">
        <v>181</v>
      </c>
      <c r="H34" s="191" t="s">
        <v>182</v>
      </c>
      <c r="I34" s="191" t="s">
        <v>183</v>
      </c>
      <c r="J34" s="191" t="s">
        <v>181</v>
      </c>
      <c r="K34" s="191" t="s">
        <v>182</v>
      </c>
      <c r="L34" s="191" t="s">
        <v>183</v>
      </c>
      <c r="M34" s="191" t="s">
        <v>181</v>
      </c>
      <c r="N34" s="191" t="s">
        <v>182</v>
      </c>
      <c r="O34" s="191" t="s">
        <v>183</v>
      </c>
      <c r="P34" s="3561"/>
      <c r="Q34" s="3561"/>
      <c r="R34" s="3563"/>
      <c r="S34" s="81" t="s">
        <v>93</v>
      </c>
      <c r="T34" s="81" t="s">
        <v>93</v>
      </c>
      <c r="U34" s="81" t="s">
        <v>93</v>
      </c>
      <c r="V34" s="81" t="s">
        <v>93</v>
      </c>
      <c r="W34" s="81" t="s">
        <v>93</v>
      </c>
      <c r="X34" s="81" t="s">
        <v>93</v>
      </c>
      <c r="Y34" s="81" t="s">
        <v>93</v>
      </c>
      <c r="Z34" s="81" t="s">
        <v>93</v>
      </c>
      <c r="AA34" s="81" t="s">
        <v>93</v>
      </c>
      <c r="AB34" s="81" t="s">
        <v>93</v>
      </c>
      <c r="AC34" s="81" t="s">
        <v>93</v>
      </c>
      <c r="AD34" s="81" t="s">
        <v>93</v>
      </c>
      <c r="AE34" s="81" t="s">
        <v>93</v>
      </c>
      <c r="AF34" s="81" t="s">
        <v>93</v>
      </c>
      <c r="AG34" s="81" t="s">
        <v>93</v>
      </c>
      <c r="AH34" s="81" t="s">
        <v>93</v>
      </c>
      <c r="AI34" s="81" t="s">
        <v>93</v>
      </c>
      <c r="AJ34" s="81" t="s">
        <v>93</v>
      </c>
    </row>
    <row r="35" spans="1:36" s="538" customFormat="1" ht="20.25" customHeight="1" x14ac:dyDescent="0.2">
      <c r="A35" s="3572" t="s">
        <v>43</v>
      </c>
      <c r="B35" s="2185" t="s">
        <v>219</v>
      </c>
      <c r="C35" s="2182"/>
      <c r="D35" s="2672">
        <f>SUM(D17:D19)</f>
        <v>0</v>
      </c>
      <c r="E35" s="2672">
        <f>SUM(E17:E19)</f>
        <v>0</v>
      </c>
      <c r="F35" s="2672">
        <v>0</v>
      </c>
      <c r="G35" s="2672">
        <v>7</v>
      </c>
      <c r="H35" s="2672">
        <v>8</v>
      </c>
      <c r="I35" s="2672">
        <v>15</v>
      </c>
      <c r="J35" s="2672">
        <f>SUM(J17:J19)</f>
        <v>0</v>
      </c>
      <c r="K35" s="2672">
        <f>SUM(K17:K19)</f>
        <v>0</v>
      </c>
      <c r="L35" s="2672">
        <v>0</v>
      </c>
      <c r="M35" s="2672">
        <f t="shared" ref="M35:O39" si="11">SUM(J35,G35,D35)</f>
        <v>7</v>
      </c>
      <c r="N35" s="2672">
        <f t="shared" si="11"/>
        <v>8</v>
      </c>
      <c r="O35" s="2672">
        <f t="shared" si="11"/>
        <v>15</v>
      </c>
      <c r="P35" s="537"/>
      <c r="Q35" s="2174" t="s">
        <v>137</v>
      </c>
      <c r="R35" s="2934" t="s">
        <v>125</v>
      </c>
    </row>
    <row r="36" spans="1:36" s="538" customFormat="1" ht="20.25" customHeight="1" x14ac:dyDescent="0.2">
      <c r="A36" s="3573"/>
      <c r="B36" s="2185" t="s">
        <v>60</v>
      </c>
      <c r="C36" s="2182"/>
      <c r="D36" s="2672">
        <v>0</v>
      </c>
      <c r="E36" s="2672">
        <v>0</v>
      </c>
      <c r="F36" s="2672">
        <v>0</v>
      </c>
      <c r="G36" s="2672">
        <v>2</v>
      </c>
      <c r="H36" s="2672">
        <v>6</v>
      </c>
      <c r="I36" s="2672">
        <v>8</v>
      </c>
      <c r="J36" s="2672">
        <f>SUM(J18:J35)</f>
        <v>0</v>
      </c>
      <c r="K36" s="2672">
        <f>SUM(K18:K35)</f>
        <v>0</v>
      </c>
      <c r="L36" s="2672">
        <v>0</v>
      </c>
      <c r="M36" s="2672">
        <f t="shared" si="11"/>
        <v>2</v>
      </c>
      <c r="N36" s="2672">
        <f t="shared" si="11"/>
        <v>6</v>
      </c>
      <c r="O36" s="2672">
        <f t="shared" si="11"/>
        <v>8</v>
      </c>
      <c r="P36" s="537"/>
      <c r="Q36" s="2173" t="s">
        <v>138</v>
      </c>
      <c r="R36" s="2901"/>
      <c r="T36" s="539"/>
    </row>
    <row r="37" spans="1:36" s="538" customFormat="1" ht="20.25" customHeight="1" x14ac:dyDescent="0.2">
      <c r="A37" s="3574"/>
      <c r="B37" s="2185" t="s">
        <v>1328</v>
      </c>
      <c r="C37" s="2182"/>
      <c r="D37" s="2672">
        <v>0</v>
      </c>
      <c r="E37" s="2672">
        <v>0</v>
      </c>
      <c r="F37" s="2672">
        <v>0</v>
      </c>
      <c r="G37" s="2672">
        <v>4</v>
      </c>
      <c r="H37" s="2672">
        <v>3</v>
      </c>
      <c r="I37" s="2672">
        <v>7</v>
      </c>
      <c r="J37" s="2672">
        <f>SUM(J19:J36)</f>
        <v>0</v>
      </c>
      <c r="K37" s="2672">
        <f>SUM(K19:K36)</f>
        <v>0</v>
      </c>
      <c r="L37" s="2672">
        <v>0</v>
      </c>
      <c r="M37" s="2672">
        <f t="shared" si="11"/>
        <v>4</v>
      </c>
      <c r="N37" s="2672">
        <f t="shared" si="11"/>
        <v>3</v>
      </c>
      <c r="O37" s="2672">
        <f t="shared" si="11"/>
        <v>7</v>
      </c>
      <c r="P37" s="537"/>
      <c r="Q37" s="2173" t="s">
        <v>642</v>
      </c>
      <c r="R37" s="2898"/>
      <c r="T37" s="539"/>
    </row>
    <row r="38" spans="1:36" s="535" customFormat="1" ht="20.25" customHeight="1" x14ac:dyDescent="0.2">
      <c r="A38" s="3020" t="s">
        <v>92</v>
      </c>
      <c r="B38" s="3020"/>
      <c r="C38" s="3020"/>
      <c r="D38" s="2672">
        <f>SUM(D35:D36)</f>
        <v>0</v>
      </c>
      <c r="E38" s="2672">
        <f>SUM(E35:E36)</f>
        <v>0</v>
      </c>
      <c r="F38" s="2672">
        <f>SUM(F35:F36)</f>
        <v>0</v>
      </c>
      <c r="G38" s="2672">
        <f>SUM(G35:G37)</f>
        <v>13</v>
      </c>
      <c r="H38" s="2672">
        <f>SUM(H35:H37)</f>
        <v>17</v>
      </c>
      <c r="I38" s="2672">
        <f>SUM(I35:I37)</f>
        <v>30</v>
      </c>
      <c r="J38" s="2672">
        <f>SUM(J35:J36)</f>
        <v>0</v>
      </c>
      <c r="K38" s="2672">
        <f>SUM(K35:K36)</f>
        <v>0</v>
      </c>
      <c r="L38" s="2672">
        <f>SUM(L35:L36)</f>
        <v>0</v>
      </c>
      <c r="M38" s="2672">
        <f t="shared" si="11"/>
        <v>13</v>
      </c>
      <c r="N38" s="2672">
        <f t="shared" si="11"/>
        <v>17</v>
      </c>
      <c r="O38" s="2672">
        <f t="shared" si="11"/>
        <v>30</v>
      </c>
      <c r="P38" s="3565" t="s">
        <v>400</v>
      </c>
      <c r="Q38" s="3565"/>
      <c r="R38" s="3565"/>
      <c r="S38" s="534" t="s">
        <v>93</v>
      </c>
      <c r="T38" s="534" t="s">
        <v>93</v>
      </c>
      <c r="U38" s="534" t="s">
        <v>93</v>
      </c>
      <c r="V38" s="534" t="s">
        <v>93</v>
      </c>
      <c r="W38" s="534" t="s">
        <v>93</v>
      </c>
      <c r="X38" s="534" t="s">
        <v>93</v>
      </c>
      <c r="Y38" s="534" t="s">
        <v>93</v>
      </c>
      <c r="Z38" s="534" t="s">
        <v>93</v>
      </c>
      <c r="AA38" s="534" t="s">
        <v>93</v>
      </c>
      <c r="AB38" s="534" t="s">
        <v>93</v>
      </c>
      <c r="AC38" s="534" t="s">
        <v>93</v>
      </c>
      <c r="AD38" s="534" t="s">
        <v>93</v>
      </c>
      <c r="AE38" s="534" t="s">
        <v>93</v>
      </c>
      <c r="AF38" s="534" t="s">
        <v>93</v>
      </c>
      <c r="AG38" s="534" t="s">
        <v>93</v>
      </c>
      <c r="AH38" s="534" t="s">
        <v>93</v>
      </c>
      <c r="AI38" s="534" t="s">
        <v>93</v>
      </c>
      <c r="AJ38" s="534" t="s">
        <v>93</v>
      </c>
    </row>
    <row r="39" spans="1:36" s="538" customFormat="1" ht="27" customHeight="1" x14ac:dyDescent="0.2">
      <c r="A39" s="2996" t="s">
        <v>283</v>
      </c>
      <c r="B39" s="2185" t="s">
        <v>62</v>
      </c>
      <c r="C39" s="2182"/>
      <c r="D39" s="2672">
        <f>SUM(D36:D38)</f>
        <v>0</v>
      </c>
      <c r="E39" s="2672">
        <f>SUM(E36:E38)</f>
        <v>0</v>
      </c>
      <c r="F39" s="2672">
        <v>0</v>
      </c>
      <c r="G39" s="2672">
        <v>4</v>
      </c>
      <c r="H39" s="2672">
        <v>4</v>
      </c>
      <c r="I39" s="2672">
        <v>8</v>
      </c>
      <c r="J39" s="2672">
        <f>SUM(J36:J38)</f>
        <v>0</v>
      </c>
      <c r="K39" s="2672">
        <f>SUM(K36:K38)</f>
        <v>0</v>
      </c>
      <c r="L39" s="2672">
        <v>0</v>
      </c>
      <c r="M39" s="2672">
        <f t="shared" si="11"/>
        <v>4</v>
      </c>
      <c r="N39" s="2672">
        <f t="shared" si="11"/>
        <v>4</v>
      </c>
      <c r="O39" s="2672">
        <f t="shared" si="11"/>
        <v>8</v>
      </c>
      <c r="P39" s="537"/>
      <c r="Q39" s="2174" t="s">
        <v>140</v>
      </c>
      <c r="R39" s="2900" t="s">
        <v>1264</v>
      </c>
    </row>
    <row r="40" spans="1:36" s="538" customFormat="1" ht="27" customHeight="1" x14ac:dyDescent="0.2">
      <c r="A40" s="3494"/>
      <c r="B40" s="2185" t="s">
        <v>63</v>
      </c>
      <c r="C40" s="2182"/>
      <c r="D40" s="2672">
        <f>SUM(D37:D39)</f>
        <v>0</v>
      </c>
      <c r="E40" s="2672">
        <f>SUM(E37:E39)</f>
        <v>0</v>
      </c>
      <c r="F40" s="2672">
        <v>0</v>
      </c>
      <c r="G40" s="2672">
        <v>6</v>
      </c>
      <c r="H40" s="2672">
        <v>9</v>
      </c>
      <c r="I40" s="2672">
        <v>15</v>
      </c>
      <c r="J40" s="2672">
        <f>SUM(J37:J39)</f>
        <v>0</v>
      </c>
      <c r="K40" s="2672">
        <f>SUM(K37:K39)</f>
        <v>0</v>
      </c>
      <c r="L40" s="2672">
        <v>0</v>
      </c>
      <c r="M40" s="2672">
        <f t="shared" ref="M40:O40" si="12">SUM(J40,G40,D40)</f>
        <v>6</v>
      </c>
      <c r="N40" s="2672">
        <f t="shared" si="12"/>
        <v>9</v>
      </c>
      <c r="O40" s="2672">
        <f t="shared" si="12"/>
        <v>15</v>
      </c>
      <c r="P40" s="537"/>
      <c r="Q40" s="2174" t="s">
        <v>2641</v>
      </c>
      <c r="R40" s="2898"/>
    </row>
    <row r="41" spans="1:36" s="538" customFormat="1" ht="24" customHeight="1" x14ac:dyDescent="0.2">
      <c r="A41" s="3020" t="s">
        <v>92</v>
      </c>
      <c r="B41" s="3020"/>
      <c r="C41" s="3020"/>
      <c r="D41" s="253">
        <f t="shared" ref="D41:O41" si="13">SUM(D39:D40)</f>
        <v>0</v>
      </c>
      <c r="E41" s="253">
        <f t="shared" si="13"/>
        <v>0</v>
      </c>
      <c r="F41" s="253">
        <f t="shared" si="13"/>
        <v>0</v>
      </c>
      <c r="G41" s="253">
        <f t="shared" si="13"/>
        <v>10</v>
      </c>
      <c r="H41" s="253">
        <f t="shared" si="13"/>
        <v>13</v>
      </c>
      <c r="I41" s="253">
        <f t="shared" si="13"/>
        <v>23</v>
      </c>
      <c r="J41" s="253">
        <f t="shared" si="13"/>
        <v>0</v>
      </c>
      <c r="K41" s="253">
        <f t="shared" si="13"/>
        <v>0</v>
      </c>
      <c r="L41" s="253">
        <f t="shared" si="13"/>
        <v>0</v>
      </c>
      <c r="M41" s="253">
        <f t="shared" si="13"/>
        <v>10</v>
      </c>
      <c r="N41" s="253">
        <f t="shared" si="13"/>
        <v>13</v>
      </c>
      <c r="O41" s="253">
        <f t="shared" si="13"/>
        <v>23</v>
      </c>
      <c r="P41" s="3565" t="s">
        <v>400</v>
      </c>
      <c r="Q41" s="3565"/>
      <c r="R41" s="3565"/>
    </row>
    <row r="42" spans="1:36" s="538" customFormat="1" ht="33" customHeight="1" x14ac:dyDescent="0.2">
      <c r="A42" s="2900" t="s">
        <v>38</v>
      </c>
      <c r="B42" s="2185" t="s">
        <v>68</v>
      </c>
      <c r="C42" s="2182"/>
      <c r="D42" s="2672">
        <v>8</v>
      </c>
      <c r="E42" s="2672">
        <v>3</v>
      </c>
      <c r="F42" s="2672">
        <v>11</v>
      </c>
      <c r="G42" s="2696">
        <v>8</v>
      </c>
      <c r="H42" s="2696">
        <v>6</v>
      </c>
      <c r="I42" s="2696">
        <v>14</v>
      </c>
      <c r="J42" s="2696">
        <v>2</v>
      </c>
      <c r="K42" s="2696">
        <v>2</v>
      </c>
      <c r="L42" s="2696">
        <v>4</v>
      </c>
      <c r="M42" s="2696">
        <f>SUM(J42,G42,D42)</f>
        <v>18</v>
      </c>
      <c r="N42" s="2696">
        <f>SUM(K42,H42,E42)</f>
        <v>11</v>
      </c>
      <c r="O42" s="2696">
        <f>SUM(L42,I42,F42)</f>
        <v>29</v>
      </c>
      <c r="P42" s="2188" t="s">
        <v>93</v>
      </c>
      <c r="Q42" s="2174" t="s">
        <v>162</v>
      </c>
      <c r="R42" s="2900" t="s">
        <v>160</v>
      </c>
    </row>
    <row r="43" spans="1:36" s="538" customFormat="1" ht="23.25" customHeight="1" x14ac:dyDescent="0.2">
      <c r="A43" s="2901"/>
      <c r="B43" s="2185" t="s">
        <v>71</v>
      </c>
      <c r="C43" s="2182"/>
      <c r="D43" s="2672">
        <v>0</v>
      </c>
      <c r="E43" s="2672">
        <v>0</v>
      </c>
      <c r="F43" s="2672">
        <v>0</v>
      </c>
      <c r="G43" s="2696">
        <v>5</v>
      </c>
      <c r="H43" s="2696">
        <v>8</v>
      </c>
      <c r="I43" s="2696">
        <v>13</v>
      </c>
      <c r="J43" s="2696">
        <v>3</v>
      </c>
      <c r="K43" s="2696">
        <v>3</v>
      </c>
      <c r="L43" s="2696">
        <v>6</v>
      </c>
      <c r="M43" s="2696">
        <f>SUM(D43,G43,J43)</f>
        <v>8</v>
      </c>
      <c r="N43" s="2696">
        <f t="shared" ref="N43:O43" si="14">SUM(K43,H43,E43)</f>
        <v>11</v>
      </c>
      <c r="O43" s="2696">
        <f t="shared" si="14"/>
        <v>19</v>
      </c>
      <c r="P43" s="2188" t="s">
        <v>93</v>
      </c>
      <c r="Q43" s="2174" t="s">
        <v>165</v>
      </c>
      <c r="R43" s="2901"/>
    </row>
    <row r="44" spans="1:36" s="533" customFormat="1" ht="25.5" customHeight="1" x14ac:dyDescent="0.2">
      <c r="A44" s="2901" t="s">
        <v>38</v>
      </c>
      <c r="B44" s="1511" t="s">
        <v>70</v>
      </c>
      <c r="C44" s="2203"/>
      <c r="D44" s="354">
        <v>0</v>
      </c>
      <c r="E44" s="354">
        <v>0</v>
      </c>
      <c r="F44" s="354">
        <v>0</v>
      </c>
      <c r="G44" s="354">
        <v>9</v>
      </c>
      <c r="H44" s="354">
        <v>6</v>
      </c>
      <c r="I44" s="354">
        <v>15</v>
      </c>
      <c r="J44" s="354">
        <v>0</v>
      </c>
      <c r="K44" s="354">
        <v>0</v>
      </c>
      <c r="L44" s="354">
        <v>0</v>
      </c>
      <c r="M44" s="354">
        <f>SUM(D44,G44,J44)</f>
        <v>9</v>
      </c>
      <c r="N44" s="354">
        <f t="shared" ref="N44:O44" si="15">SUM(E44,H44,K44)</f>
        <v>6</v>
      </c>
      <c r="O44" s="354">
        <f t="shared" si="15"/>
        <v>15</v>
      </c>
      <c r="P44" s="2203"/>
      <c r="Q44" s="2382" t="s">
        <v>2642</v>
      </c>
      <c r="R44" s="290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</row>
    <row r="45" spans="1:36" s="533" customFormat="1" ht="25.5" customHeight="1" x14ac:dyDescent="0.2">
      <c r="A45" s="2901"/>
      <c r="B45" s="2185" t="s">
        <v>1265</v>
      </c>
      <c r="C45" s="2182"/>
      <c r="D45" s="2672">
        <v>0</v>
      </c>
      <c r="E45" s="2672">
        <v>0</v>
      </c>
      <c r="F45" s="2672">
        <v>0</v>
      </c>
      <c r="G45" s="2696">
        <v>5</v>
      </c>
      <c r="H45" s="2696">
        <v>5</v>
      </c>
      <c r="I45" s="2696">
        <v>10</v>
      </c>
      <c r="J45" s="2696">
        <v>0</v>
      </c>
      <c r="K45" s="2696">
        <v>0</v>
      </c>
      <c r="L45" s="2696">
        <v>0</v>
      </c>
      <c r="M45" s="2696">
        <f t="shared" ref="M45:O46" si="16">SUM(J45,G45,D45)</f>
        <v>5</v>
      </c>
      <c r="N45" s="2696">
        <f t="shared" si="16"/>
        <v>5</v>
      </c>
      <c r="O45" s="2696">
        <f t="shared" si="16"/>
        <v>10</v>
      </c>
      <c r="P45" s="2188"/>
      <c r="Q45" s="466" t="s">
        <v>161</v>
      </c>
      <c r="R45" s="290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</row>
    <row r="46" spans="1:36" s="533" customFormat="1" ht="44.25" customHeight="1" x14ac:dyDescent="0.2">
      <c r="A46" s="2898"/>
      <c r="B46" s="2185" t="s">
        <v>1266</v>
      </c>
      <c r="C46" s="2182"/>
      <c r="D46" s="354">
        <v>0</v>
      </c>
      <c r="E46" s="354">
        <v>0</v>
      </c>
      <c r="F46" s="354">
        <v>0</v>
      </c>
      <c r="G46" s="354">
        <v>8</v>
      </c>
      <c r="H46" s="354">
        <v>4</v>
      </c>
      <c r="I46" s="354">
        <v>12</v>
      </c>
      <c r="J46" s="354">
        <v>0</v>
      </c>
      <c r="K46" s="354">
        <v>0</v>
      </c>
      <c r="L46" s="354">
        <v>0</v>
      </c>
      <c r="M46" s="354">
        <f t="shared" si="16"/>
        <v>8</v>
      </c>
      <c r="N46" s="354">
        <f t="shared" si="16"/>
        <v>4</v>
      </c>
      <c r="O46" s="354">
        <f t="shared" si="16"/>
        <v>12</v>
      </c>
      <c r="P46" s="2188"/>
      <c r="Q46" s="466" t="s">
        <v>1655</v>
      </c>
      <c r="R46" s="2898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</row>
    <row r="47" spans="1:36" s="533" customFormat="1" ht="25.5" customHeight="1" thickBot="1" x14ac:dyDescent="0.25">
      <c r="A47" s="2994" t="s">
        <v>92</v>
      </c>
      <c r="B47" s="3575"/>
      <c r="C47" s="3575"/>
      <c r="D47" s="2281">
        <f t="shared" ref="D47:O47" si="17">SUM(D44:D46,D43,D42)</f>
        <v>8</v>
      </c>
      <c r="E47" s="2281">
        <f t="shared" si="17"/>
        <v>3</v>
      </c>
      <c r="F47" s="2281">
        <f t="shared" si="17"/>
        <v>11</v>
      </c>
      <c r="G47" s="2281">
        <f t="shared" si="17"/>
        <v>35</v>
      </c>
      <c r="H47" s="2281">
        <f t="shared" si="17"/>
        <v>29</v>
      </c>
      <c r="I47" s="2281">
        <f t="shared" si="17"/>
        <v>64</v>
      </c>
      <c r="J47" s="2281">
        <f t="shared" si="17"/>
        <v>5</v>
      </c>
      <c r="K47" s="2281">
        <f t="shared" si="17"/>
        <v>5</v>
      </c>
      <c r="L47" s="2281">
        <f t="shared" si="17"/>
        <v>10</v>
      </c>
      <c r="M47" s="2281">
        <f t="shared" si="17"/>
        <v>48</v>
      </c>
      <c r="N47" s="2281">
        <f t="shared" si="17"/>
        <v>37</v>
      </c>
      <c r="O47" s="2281">
        <f t="shared" si="17"/>
        <v>85</v>
      </c>
      <c r="P47" s="3576" t="s">
        <v>400</v>
      </c>
      <c r="Q47" s="3576"/>
      <c r="R47" s="3576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</row>
    <row r="48" spans="1:36" s="541" customFormat="1" ht="12.75" customHeight="1" x14ac:dyDescent="0.2"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</row>
    <row r="49" spans="4:36" s="541" customFormat="1" ht="12.75" customHeight="1" x14ac:dyDescent="0.2"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</row>
    <row r="50" spans="4:36" s="541" customFormat="1" ht="12.75" customHeight="1" x14ac:dyDescent="0.2"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</row>
    <row r="51" spans="4:36" s="541" customFormat="1" ht="12.75" customHeight="1" x14ac:dyDescent="0.2"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</row>
    <row r="52" spans="4:36" s="541" customFormat="1" ht="12.75" customHeight="1" x14ac:dyDescent="0.2"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</row>
    <row r="53" spans="4:36" s="541" customFormat="1" ht="12.75" customHeight="1" x14ac:dyDescent="0.2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</row>
    <row r="54" spans="4:36" s="541" customFormat="1" ht="12.75" customHeight="1" x14ac:dyDescent="0.2"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</row>
    <row r="55" spans="4:36" s="541" customFormat="1" ht="12.75" customHeight="1" x14ac:dyDescent="0.2"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</row>
    <row r="56" spans="4:36" s="541" customFormat="1" ht="12.75" customHeight="1" x14ac:dyDescent="0.2"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</row>
    <row r="57" spans="4:36" s="541" customFormat="1" ht="12.75" customHeight="1" x14ac:dyDescent="0.2"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</row>
    <row r="58" spans="4:36" s="541" customFormat="1" ht="12.75" customHeight="1" x14ac:dyDescent="0.2"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</row>
    <row r="59" spans="4:36" s="541" customFormat="1" ht="12.75" customHeight="1" x14ac:dyDescent="0.2"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</row>
    <row r="60" spans="4:36" s="541" customFormat="1" ht="12.75" customHeight="1" x14ac:dyDescent="0.2"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</row>
    <row r="61" spans="4:36" s="541" customFormat="1" ht="12.75" customHeight="1" x14ac:dyDescent="0.2"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</row>
    <row r="62" spans="4:36" s="541" customFormat="1" ht="12.75" customHeight="1" x14ac:dyDescent="0.2"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</row>
    <row r="63" spans="4:36" s="541" customFormat="1" ht="12.75" customHeight="1" x14ac:dyDescent="0.2"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</row>
    <row r="64" spans="4:36" s="541" customFormat="1" ht="12.75" customHeight="1" x14ac:dyDescent="0.2"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</row>
    <row r="65" spans="1:36" s="541" customFormat="1" ht="12.75" customHeight="1" x14ac:dyDescent="0.2"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</row>
    <row r="66" spans="1:36" s="541" customFormat="1" ht="12.75" customHeight="1" x14ac:dyDescent="0.2"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</row>
    <row r="67" spans="1:36" s="541" customFormat="1" ht="12.75" customHeight="1" x14ac:dyDescent="0.2"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</row>
    <row r="68" spans="1:36" s="541" customFormat="1" ht="12.75" customHeight="1" x14ac:dyDescent="0.2"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</row>
    <row r="69" spans="1:36" s="541" customFormat="1" ht="12.75" customHeight="1" x14ac:dyDescent="0.2"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</row>
    <row r="70" spans="1:36" s="541" customFormat="1" ht="12.75" customHeight="1" x14ac:dyDescent="0.2"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</row>
    <row r="71" spans="1:36" ht="27" customHeight="1" thickBot="1" x14ac:dyDescent="0.3">
      <c r="A71" s="2987" t="s">
        <v>2777</v>
      </c>
      <c r="B71" s="2987"/>
      <c r="C71" s="516"/>
      <c r="D71" s="2176"/>
      <c r="E71" s="2176"/>
      <c r="F71" s="2176"/>
      <c r="G71" s="2176"/>
      <c r="H71" s="2176"/>
      <c r="I71" s="2176"/>
      <c r="J71" s="2176"/>
      <c r="K71" s="2176"/>
      <c r="L71" s="2176"/>
      <c r="M71" s="2176"/>
      <c r="N71" s="2176"/>
      <c r="O71" s="218"/>
      <c r="P71" s="518"/>
      <c r="Q71" s="519"/>
      <c r="R71" s="218" t="s">
        <v>2778</v>
      </c>
      <c r="S71" s="534"/>
    </row>
    <row r="72" spans="1:36" ht="23.25" customHeight="1" thickTop="1" x14ac:dyDescent="0.25">
      <c r="A72" s="3326" t="s">
        <v>44</v>
      </c>
      <c r="B72" s="3329" t="s">
        <v>467</v>
      </c>
      <c r="C72" s="3329" t="s">
        <v>45</v>
      </c>
      <c r="D72" s="3521" t="s">
        <v>33</v>
      </c>
      <c r="E72" s="3521"/>
      <c r="F72" s="3521"/>
      <c r="G72" s="3521" t="s">
        <v>1</v>
      </c>
      <c r="H72" s="3521"/>
      <c r="I72" s="3521"/>
      <c r="J72" s="3521" t="s">
        <v>2</v>
      </c>
      <c r="K72" s="3521"/>
      <c r="L72" s="3521"/>
      <c r="M72" s="3194" t="s">
        <v>31</v>
      </c>
      <c r="N72" s="3194"/>
      <c r="O72" s="3194"/>
      <c r="P72" s="3329" t="s">
        <v>99</v>
      </c>
      <c r="Q72" s="3329" t="s">
        <v>126</v>
      </c>
      <c r="R72" s="3330" t="s">
        <v>253</v>
      </c>
      <c r="S72" s="534"/>
    </row>
    <row r="73" spans="1:36" s="473" customFormat="1" ht="15.75" customHeight="1" x14ac:dyDescent="0.2">
      <c r="A73" s="3570"/>
      <c r="B73" s="3560"/>
      <c r="C73" s="3560"/>
      <c r="D73" s="3520" t="s">
        <v>94</v>
      </c>
      <c r="E73" s="3520"/>
      <c r="F73" s="3520"/>
      <c r="G73" s="3520" t="s">
        <v>95</v>
      </c>
      <c r="H73" s="3520"/>
      <c r="I73" s="3520"/>
      <c r="J73" s="3520" t="s">
        <v>96</v>
      </c>
      <c r="K73" s="3520"/>
      <c r="L73" s="3520"/>
      <c r="M73" s="2930" t="s">
        <v>116</v>
      </c>
      <c r="N73" s="2930"/>
      <c r="O73" s="2930"/>
      <c r="P73" s="3560"/>
      <c r="Q73" s="3560"/>
      <c r="R73" s="3562"/>
    </row>
    <row r="74" spans="1:36" s="533" customFormat="1" ht="18.75" customHeight="1" x14ac:dyDescent="0.2">
      <c r="A74" s="3570"/>
      <c r="B74" s="3560"/>
      <c r="C74" s="3560"/>
      <c r="D74" s="2559" t="s">
        <v>204</v>
      </c>
      <c r="E74" s="2559" t="s">
        <v>2833</v>
      </c>
      <c r="F74" s="2559" t="s">
        <v>26</v>
      </c>
      <c r="G74" s="2559" t="s">
        <v>204</v>
      </c>
      <c r="H74" s="2559" t="s">
        <v>2833</v>
      </c>
      <c r="I74" s="2559" t="s">
        <v>26</v>
      </c>
      <c r="J74" s="2559" t="s">
        <v>204</v>
      </c>
      <c r="K74" s="2559" t="s">
        <v>2833</v>
      </c>
      <c r="L74" s="2559" t="s">
        <v>26</v>
      </c>
      <c r="M74" s="2559" t="s">
        <v>204</v>
      </c>
      <c r="N74" s="2559" t="s">
        <v>2833</v>
      </c>
      <c r="O74" s="2559" t="s">
        <v>26</v>
      </c>
      <c r="P74" s="3560"/>
      <c r="Q74" s="3560"/>
      <c r="R74" s="3562"/>
      <c r="S74" s="81" t="s">
        <v>93</v>
      </c>
      <c r="T74" s="81" t="s">
        <v>93</v>
      </c>
      <c r="U74" s="81" t="s">
        <v>93</v>
      </c>
      <c r="V74" s="81" t="s">
        <v>93</v>
      </c>
      <c r="W74" s="81" t="s">
        <v>93</v>
      </c>
      <c r="X74" s="81" t="s">
        <v>93</v>
      </c>
      <c r="Y74" s="81" t="s">
        <v>93</v>
      </c>
      <c r="Z74" s="81" t="s">
        <v>93</v>
      </c>
      <c r="AA74" s="81" t="s">
        <v>93</v>
      </c>
      <c r="AB74" s="81" t="s">
        <v>93</v>
      </c>
      <c r="AC74" s="81" t="s">
        <v>93</v>
      </c>
      <c r="AD74" s="81" t="s">
        <v>93</v>
      </c>
      <c r="AE74" s="81" t="s">
        <v>93</v>
      </c>
      <c r="AF74" s="81" t="s">
        <v>93</v>
      </c>
      <c r="AG74" s="81" t="s">
        <v>93</v>
      </c>
      <c r="AH74" s="81" t="s">
        <v>93</v>
      </c>
      <c r="AI74" s="81" t="s">
        <v>93</v>
      </c>
      <c r="AJ74" s="81" t="s">
        <v>93</v>
      </c>
    </row>
    <row r="75" spans="1:36" s="533" customFormat="1" ht="25.5" customHeight="1" thickBot="1" x14ac:dyDescent="0.25">
      <c r="A75" s="3571"/>
      <c r="B75" s="3561"/>
      <c r="C75" s="3561"/>
      <c r="D75" s="191" t="s">
        <v>181</v>
      </c>
      <c r="E75" s="191" t="s">
        <v>182</v>
      </c>
      <c r="F75" s="191" t="s">
        <v>183</v>
      </c>
      <c r="G75" s="191" t="s">
        <v>181</v>
      </c>
      <c r="H75" s="191" t="s">
        <v>182</v>
      </c>
      <c r="I75" s="191" t="s">
        <v>183</v>
      </c>
      <c r="J75" s="191" t="s">
        <v>181</v>
      </c>
      <c r="K75" s="191" t="s">
        <v>182</v>
      </c>
      <c r="L75" s="191" t="s">
        <v>183</v>
      </c>
      <c r="M75" s="191" t="s">
        <v>181</v>
      </c>
      <c r="N75" s="191" t="s">
        <v>182</v>
      </c>
      <c r="O75" s="191" t="s">
        <v>183</v>
      </c>
      <c r="P75" s="3561"/>
      <c r="Q75" s="3561"/>
      <c r="R75" s="3563"/>
      <c r="S75" s="81" t="s">
        <v>93</v>
      </c>
      <c r="T75" s="81" t="s">
        <v>93</v>
      </c>
      <c r="U75" s="81" t="s">
        <v>93</v>
      </c>
      <c r="V75" s="81" t="s">
        <v>93</v>
      </c>
      <c r="W75" s="81" t="s">
        <v>93</v>
      </c>
      <c r="X75" s="81" t="s">
        <v>93</v>
      </c>
      <c r="Y75" s="81" t="s">
        <v>93</v>
      </c>
      <c r="Z75" s="81" t="s">
        <v>93</v>
      </c>
      <c r="AA75" s="81" t="s">
        <v>93</v>
      </c>
      <c r="AB75" s="81" t="s">
        <v>93</v>
      </c>
      <c r="AC75" s="81" t="s">
        <v>93</v>
      </c>
      <c r="AD75" s="81" t="s">
        <v>93</v>
      </c>
      <c r="AE75" s="81" t="s">
        <v>93</v>
      </c>
      <c r="AF75" s="81" t="s">
        <v>93</v>
      </c>
      <c r="AG75" s="81" t="s">
        <v>93</v>
      </c>
      <c r="AH75" s="81" t="s">
        <v>93</v>
      </c>
      <c r="AI75" s="81" t="s">
        <v>93</v>
      </c>
      <c r="AJ75" s="81" t="s">
        <v>93</v>
      </c>
    </row>
    <row r="76" spans="1:36" s="538" customFormat="1" ht="23.25" customHeight="1" x14ac:dyDescent="0.2">
      <c r="A76" s="3050" t="s">
        <v>252</v>
      </c>
      <c r="B76" s="1511" t="s">
        <v>59</v>
      </c>
      <c r="C76" s="2181"/>
      <c r="D76" s="201">
        <v>0</v>
      </c>
      <c r="E76" s="201">
        <v>0</v>
      </c>
      <c r="F76" s="201">
        <v>0</v>
      </c>
      <c r="G76" s="201">
        <v>7</v>
      </c>
      <c r="H76" s="201">
        <v>13</v>
      </c>
      <c r="I76" s="201">
        <v>20</v>
      </c>
      <c r="J76" s="201">
        <v>7</v>
      </c>
      <c r="K76" s="201">
        <v>6</v>
      </c>
      <c r="L76" s="201">
        <v>13</v>
      </c>
      <c r="M76" s="201">
        <f t="shared" ref="M76:M92" si="18">SUM(J76,G76,D76)</f>
        <v>14</v>
      </c>
      <c r="N76" s="201">
        <f t="shared" ref="N76:N92" si="19">SUM(K76,H76,E76)</f>
        <v>19</v>
      </c>
      <c r="O76" s="201">
        <f t="shared" ref="O76:O92" si="20">SUM(L76,I76,F76)</f>
        <v>33</v>
      </c>
      <c r="P76" s="2169"/>
      <c r="Q76" s="2147" t="s">
        <v>137</v>
      </c>
      <c r="R76" s="2901" t="s">
        <v>232</v>
      </c>
      <c r="S76" s="534" t="s">
        <v>93</v>
      </c>
      <c r="T76" s="534" t="s">
        <v>93</v>
      </c>
      <c r="U76" s="534" t="s">
        <v>93</v>
      </c>
      <c r="V76" s="534" t="s">
        <v>93</v>
      </c>
      <c r="W76" s="534" t="s">
        <v>93</v>
      </c>
      <c r="X76" s="534" t="s">
        <v>93</v>
      </c>
      <c r="Y76" s="534" t="s">
        <v>93</v>
      </c>
      <c r="Z76" s="534" t="s">
        <v>93</v>
      </c>
      <c r="AA76" s="534" t="s">
        <v>93</v>
      </c>
      <c r="AB76" s="534" t="s">
        <v>93</v>
      </c>
      <c r="AC76" s="534" t="s">
        <v>93</v>
      </c>
      <c r="AD76" s="534" t="s">
        <v>93</v>
      </c>
      <c r="AE76" s="534" t="s">
        <v>93</v>
      </c>
      <c r="AF76" s="534" t="s">
        <v>93</v>
      </c>
      <c r="AG76" s="534" t="s">
        <v>93</v>
      </c>
      <c r="AH76" s="534" t="s">
        <v>93</v>
      </c>
      <c r="AI76" s="534" t="s">
        <v>93</v>
      </c>
      <c r="AJ76" s="534" t="s">
        <v>93</v>
      </c>
    </row>
    <row r="77" spans="1:36" s="538" customFormat="1" ht="23.25" customHeight="1" x14ac:dyDescent="0.2">
      <c r="A77" s="3050"/>
      <c r="B77" s="2185" t="s">
        <v>60</v>
      </c>
      <c r="C77" s="2182"/>
      <c r="D77" s="201">
        <v>0</v>
      </c>
      <c r="E77" s="201">
        <v>0</v>
      </c>
      <c r="F77" s="201">
        <v>0</v>
      </c>
      <c r="G77" s="2672">
        <v>10</v>
      </c>
      <c r="H77" s="2672">
        <v>7</v>
      </c>
      <c r="I77" s="2672">
        <v>17</v>
      </c>
      <c r="J77" s="2672">
        <v>6</v>
      </c>
      <c r="K77" s="2672">
        <v>7</v>
      </c>
      <c r="L77" s="2672">
        <v>13</v>
      </c>
      <c r="M77" s="201">
        <f t="shared" si="18"/>
        <v>16</v>
      </c>
      <c r="N77" s="201">
        <f t="shared" si="19"/>
        <v>14</v>
      </c>
      <c r="O77" s="201">
        <f t="shared" si="20"/>
        <v>30</v>
      </c>
      <c r="P77" s="2170"/>
      <c r="Q77" s="2174" t="s">
        <v>138</v>
      </c>
      <c r="R77" s="2901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</row>
    <row r="78" spans="1:36" s="538" customFormat="1" ht="23.25" customHeight="1" x14ac:dyDescent="0.2">
      <c r="A78" s="3050"/>
      <c r="B78" s="1662" t="s">
        <v>61</v>
      </c>
      <c r="C78" s="2177"/>
      <c r="D78" s="201">
        <v>0</v>
      </c>
      <c r="E78" s="201">
        <v>0</v>
      </c>
      <c r="F78" s="201">
        <v>0</v>
      </c>
      <c r="G78" s="199">
        <v>8</v>
      </c>
      <c r="H78" s="199">
        <v>10</v>
      </c>
      <c r="I78" s="199">
        <v>18</v>
      </c>
      <c r="J78" s="199">
        <v>0</v>
      </c>
      <c r="K78" s="199">
        <v>0</v>
      </c>
      <c r="L78" s="199">
        <v>0</v>
      </c>
      <c r="M78" s="201">
        <f t="shared" si="18"/>
        <v>8</v>
      </c>
      <c r="N78" s="201">
        <f t="shared" si="19"/>
        <v>10</v>
      </c>
      <c r="O78" s="201">
        <f t="shared" si="20"/>
        <v>18</v>
      </c>
      <c r="P78" s="540"/>
      <c r="Q78" s="1236" t="s">
        <v>139</v>
      </c>
      <c r="R78" s="2901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534"/>
      <c r="AJ78" s="534"/>
    </row>
    <row r="79" spans="1:36" s="538" customFormat="1" ht="23.25" customHeight="1" x14ac:dyDescent="0.2">
      <c r="A79" s="3050"/>
      <c r="B79" s="1662" t="s">
        <v>62</v>
      </c>
      <c r="C79" s="2177"/>
      <c r="D79" s="201">
        <v>0</v>
      </c>
      <c r="E79" s="201">
        <v>0</v>
      </c>
      <c r="F79" s="201">
        <v>0</v>
      </c>
      <c r="G79" s="199">
        <v>7</v>
      </c>
      <c r="H79" s="199">
        <v>7</v>
      </c>
      <c r="I79" s="199">
        <v>14</v>
      </c>
      <c r="J79" s="199">
        <v>0</v>
      </c>
      <c r="K79" s="199">
        <v>0</v>
      </c>
      <c r="L79" s="199">
        <v>0</v>
      </c>
      <c r="M79" s="201">
        <f t="shared" si="18"/>
        <v>7</v>
      </c>
      <c r="N79" s="201">
        <f t="shared" si="19"/>
        <v>7</v>
      </c>
      <c r="O79" s="201">
        <f t="shared" si="20"/>
        <v>14</v>
      </c>
      <c r="P79" s="540"/>
      <c r="Q79" s="1236" t="s">
        <v>140</v>
      </c>
      <c r="R79" s="2901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534"/>
      <c r="AJ79" s="534"/>
    </row>
    <row r="80" spans="1:36" s="538" customFormat="1" ht="23.25" customHeight="1" x14ac:dyDescent="0.2">
      <c r="A80" s="3050"/>
      <c r="B80" s="2185" t="s">
        <v>72</v>
      </c>
      <c r="C80" s="2182"/>
      <c r="D80" s="201">
        <v>0</v>
      </c>
      <c r="E80" s="201">
        <v>0</v>
      </c>
      <c r="F80" s="201">
        <v>0</v>
      </c>
      <c r="G80" s="2672">
        <v>18</v>
      </c>
      <c r="H80" s="2672">
        <v>15</v>
      </c>
      <c r="I80" s="2672">
        <v>33</v>
      </c>
      <c r="J80" s="2678">
        <v>2</v>
      </c>
      <c r="K80" s="2678">
        <v>8</v>
      </c>
      <c r="L80" s="2672">
        <v>10</v>
      </c>
      <c r="M80" s="201">
        <f t="shared" si="18"/>
        <v>20</v>
      </c>
      <c r="N80" s="201">
        <f t="shared" si="19"/>
        <v>23</v>
      </c>
      <c r="O80" s="201">
        <f t="shared" si="20"/>
        <v>43</v>
      </c>
      <c r="P80" s="2170"/>
      <c r="Q80" s="2174" t="s">
        <v>145</v>
      </c>
      <c r="R80" s="2901"/>
      <c r="S80" s="534" t="s">
        <v>93</v>
      </c>
      <c r="T80" s="534" t="s">
        <v>93</v>
      </c>
      <c r="U80" s="534" t="s">
        <v>93</v>
      </c>
      <c r="V80" s="534" t="s">
        <v>93</v>
      </c>
      <c r="W80" s="534" t="s">
        <v>93</v>
      </c>
      <c r="X80" s="534" t="s">
        <v>93</v>
      </c>
      <c r="Y80" s="534" t="s">
        <v>93</v>
      </c>
      <c r="Z80" s="534" t="s">
        <v>93</v>
      </c>
      <c r="AA80" s="534" t="s">
        <v>93</v>
      </c>
      <c r="AB80" s="534" t="s">
        <v>93</v>
      </c>
      <c r="AC80" s="534" t="s">
        <v>93</v>
      </c>
      <c r="AD80" s="534" t="s">
        <v>93</v>
      </c>
      <c r="AE80" s="534" t="s">
        <v>93</v>
      </c>
      <c r="AF80" s="534" t="s">
        <v>93</v>
      </c>
      <c r="AG80" s="534" t="s">
        <v>93</v>
      </c>
      <c r="AH80" s="534" t="s">
        <v>93</v>
      </c>
      <c r="AI80" s="534" t="s">
        <v>93</v>
      </c>
      <c r="AJ80" s="534" t="s">
        <v>93</v>
      </c>
    </row>
    <row r="81" spans="1:36" s="533" customFormat="1" ht="23.25" customHeight="1" x14ac:dyDescent="0.2">
      <c r="A81" s="3050"/>
      <c r="B81" s="1511" t="s">
        <v>74</v>
      </c>
      <c r="C81" s="2181"/>
      <c r="D81" s="201">
        <v>0</v>
      </c>
      <c r="E81" s="201">
        <v>0</v>
      </c>
      <c r="F81" s="201">
        <v>0</v>
      </c>
      <c r="G81" s="201">
        <v>3</v>
      </c>
      <c r="H81" s="201">
        <v>22</v>
      </c>
      <c r="I81" s="201">
        <v>25</v>
      </c>
      <c r="J81" s="201">
        <v>0</v>
      </c>
      <c r="K81" s="201">
        <v>0</v>
      </c>
      <c r="L81" s="201">
        <v>0</v>
      </c>
      <c r="M81" s="201">
        <f t="shared" si="18"/>
        <v>3</v>
      </c>
      <c r="N81" s="201">
        <f t="shared" si="19"/>
        <v>22</v>
      </c>
      <c r="O81" s="201">
        <f t="shared" si="20"/>
        <v>25</v>
      </c>
      <c r="P81" s="2169"/>
      <c r="Q81" s="2147" t="s">
        <v>1268</v>
      </c>
      <c r="R81" s="290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</row>
    <row r="82" spans="1:36" s="533" customFormat="1" ht="23.25" customHeight="1" x14ac:dyDescent="0.2">
      <c r="A82" s="3050"/>
      <c r="B82" s="2185" t="s">
        <v>75</v>
      </c>
      <c r="C82" s="2182"/>
      <c r="D82" s="201">
        <v>0</v>
      </c>
      <c r="E82" s="201">
        <v>0</v>
      </c>
      <c r="F82" s="201">
        <v>0</v>
      </c>
      <c r="G82" s="2672">
        <v>19</v>
      </c>
      <c r="H82" s="2672">
        <v>12</v>
      </c>
      <c r="I82" s="2672">
        <v>31</v>
      </c>
      <c r="J82" s="2672">
        <v>3</v>
      </c>
      <c r="K82" s="2672">
        <v>9</v>
      </c>
      <c r="L82" s="2672">
        <v>12</v>
      </c>
      <c r="M82" s="201">
        <f t="shared" si="18"/>
        <v>22</v>
      </c>
      <c r="N82" s="201">
        <f t="shared" si="19"/>
        <v>21</v>
      </c>
      <c r="O82" s="201">
        <f t="shared" si="20"/>
        <v>43</v>
      </c>
      <c r="P82" s="2170"/>
      <c r="Q82" s="2174" t="s">
        <v>148</v>
      </c>
      <c r="R82" s="290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</row>
    <row r="83" spans="1:36" s="533" customFormat="1" ht="42.75" customHeight="1" x14ac:dyDescent="0.2">
      <c r="A83" s="3019"/>
      <c r="B83" s="2185" t="s">
        <v>91</v>
      </c>
      <c r="C83" s="2182"/>
      <c r="D83" s="201">
        <v>0</v>
      </c>
      <c r="E83" s="201">
        <v>0</v>
      </c>
      <c r="F83" s="201">
        <v>0</v>
      </c>
      <c r="G83" s="2672">
        <v>22</v>
      </c>
      <c r="H83" s="2672">
        <v>23</v>
      </c>
      <c r="I83" s="2672">
        <v>45</v>
      </c>
      <c r="J83" s="2672">
        <v>0</v>
      </c>
      <c r="K83" s="2672">
        <v>0</v>
      </c>
      <c r="L83" s="2672">
        <v>0</v>
      </c>
      <c r="M83" s="201">
        <f t="shared" si="18"/>
        <v>22</v>
      </c>
      <c r="N83" s="201">
        <f t="shared" si="19"/>
        <v>23</v>
      </c>
      <c r="O83" s="201">
        <f t="shared" si="20"/>
        <v>45</v>
      </c>
      <c r="P83" s="2341"/>
      <c r="Q83" s="2341" t="s">
        <v>158</v>
      </c>
      <c r="R83" s="2898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</row>
    <row r="84" spans="1:36" s="533" customFormat="1" ht="24" customHeight="1" x14ac:dyDescent="0.2">
      <c r="A84" s="3020" t="s">
        <v>92</v>
      </c>
      <c r="B84" s="3564"/>
      <c r="C84" s="3564"/>
      <c r="D84" s="2672">
        <f t="shared" ref="D84:L84" si="21">SUM(D76:D83)</f>
        <v>0</v>
      </c>
      <c r="E84" s="2672">
        <f t="shared" si="21"/>
        <v>0</v>
      </c>
      <c r="F84" s="2672">
        <f t="shared" si="21"/>
        <v>0</v>
      </c>
      <c r="G84" s="2672">
        <f t="shared" si="21"/>
        <v>94</v>
      </c>
      <c r="H84" s="2672">
        <f t="shared" si="21"/>
        <v>109</v>
      </c>
      <c r="I84" s="2672">
        <f t="shared" si="21"/>
        <v>203</v>
      </c>
      <c r="J84" s="2672">
        <f t="shared" si="21"/>
        <v>18</v>
      </c>
      <c r="K84" s="2672">
        <f t="shared" si="21"/>
        <v>30</v>
      </c>
      <c r="L84" s="2672">
        <f t="shared" si="21"/>
        <v>48</v>
      </c>
      <c r="M84" s="2672">
        <f t="shared" si="18"/>
        <v>112</v>
      </c>
      <c r="N84" s="2672">
        <f t="shared" si="19"/>
        <v>139</v>
      </c>
      <c r="O84" s="2672">
        <f t="shared" si="20"/>
        <v>251</v>
      </c>
      <c r="P84" s="3565" t="s">
        <v>400</v>
      </c>
      <c r="Q84" s="3565"/>
      <c r="R84" s="3565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</row>
    <row r="85" spans="1:36" s="534" customFormat="1" ht="24" customHeight="1" x14ac:dyDescent="0.2">
      <c r="A85" s="3569" t="s">
        <v>40</v>
      </c>
      <c r="B85" s="2185" t="s">
        <v>85</v>
      </c>
      <c r="C85" s="2182"/>
      <c r="D85" s="2672">
        <f>SUM(D77:D84)</f>
        <v>0</v>
      </c>
      <c r="E85" s="2672">
        <f>SUM(E77:E84)</f>
        <v>0</v>
      </c>
      <c r="F85" s="2672">
        <v>0</v>
      </c>
      <c r="G85" s="2672">
        <v>10</v>
      </c>
      <c r="H85" s="2672">
        <v>3</v>
      </c>
      <c r="I85" s="2672">
        <v>13</v>
      </c>
      <c r="J85" s="2672">
        <v>0</v>
      </c>
      <c r="K85" s="2672">
        <v>0</v>
      </c>
      <c r="L85" s="2672">
        <v>0</v>
      </c>
      <c r="M85" s="2672">
        <f t="shared" si="18"/>
        <v>10</v>
      </c>
      <c r="N85" s="2672">
        <f t="shared" si="19"/>
        <v>3</v>
      </c>
      <c r="O85" s="2672">
        <f t="shared" si="20"/>
        <v>13</v>
      </c>
      <c r="P85" s="2170"/>
      <c r="Q85" s="2174" t="s">
        <v>151</v>
      </c>
      <c r="R85" s="2899" t="s">
        <v>124</v>
      </c>
    </row>
    <row r="86" spans="1:36" s="534" customFormat="1" ht="21.75" customHeight="1" x14ac:dyDescent="0.2">
      <c r="A86" s="3569"/>
      <c r="B86" s="2185" t="s">
        <v>203</v>
      </c>
      <c r="C86" s="2182"/>
      <c r="D86" s="2672">
        <f>SUM(D78:D85)</f>
        <v>0</v>
      </c>
      <c r="E86" s="2672">
        <f>SUM(E78:E85)</f>
        <v>0</v>
      </c>
      <c r="F86" s="2672">
        <v>0</v>
      </c>
      <c r="G86" s="2672">
        <v>6</v>
      </c>
      <c r="H86" s="2672">
        <v>5</v>
      </c>
      <c r="I86" s="2672">
        <v>11</v>
      </c>
      <c r="J86" s="2672">
        <v>0</v>
      </c>
      <c r="K86" s="2672">
        <v>0</v>
      </c>
      <c r="L86" s="2672">
        <v>0</v>
      </c>
      <c r="M86" s="2672">
        <f t="shared" si="18"/>
        <v>6</v>
      </c>
      <c r="N86" s="2672">
        <f t="shared" si="19"/>
        <v>5</v>
      </c>
      <c r="O86" s="2672">
        <f t="shared" si="20"/>
        <v>11</v>
      </c>
      <c r="P86" s="2170"/>
      <c r="Q86" s="2174" t="s">
        <v>151</v>
      </c>
      <c r="R86" s="2899"/>
    </row>
    <row r="87" spans="1:36" s="534" customFormat="1" ht="24" customHeight="1" x14ac:dyDescent="0.2">
      <c r="A87" s="3020" t="s">
        <v>92</v>
      </c>
      <c r="B87" s="3564"/>
      <c r="C87" s="3564"/>
      <c r="D87" s="2672">
        <f t="shared" ref="D87:L87" si="22">SUM(D85:D86)</f>
        <v>0</v>
      </c>
      <c r="E87" s="2672">
        <f t="shared" si="22"/>
        <v>0</v>
      </c>
      <c r="F87" s="2672">
        <f t="shared" si="22"/>
        <v>0</v>
      </c>
      <c r="G87" s="2672">
        <f t="shared" si="22"/>
        <v>16</v>
      </c>
      <c r="H87" s="2672">
        <f t="shared" si="22"/>
        <v>8</v>
      </c>
      <c r="I87" s="2672">
        <f t="shared" si="22"/>
        <v>24</v>
      </c>
      <c r="J87" s="2672">
        <f t="shared" si="22"/>
        <v>0</v>
      </c>
      <c r="K87" s="2672">
        <f t="shared" si="22"/>
        <v>0</v>
      </c>
      <c r="L87" s="2672">
        <f t="shared" si="22"/>
        <v>0</v>
      </c>
      <c r="M87" s="2672">
        <f t="shared" si="18"/>
        <v>16</v>
      </c>
      <c r="N87" s="2672">
        <f t="shared" si="19"/>
        <v>8</v>
      </c>
      <c r="O87" s="2672">
        <f t="shared" si="20"/>
        <v>24</v>
      </c>
      <c r="P87" s="2899" t="s">
        <v>130</v>
      </c>
      <c r="Q87" s="2899"/>
      <c r="R87" s="2899"/>
    </row>
    <row r="88" spans="1:36" s="538" customFormat="1" ht="24" customHeight="1" x14ac:dyDescent="0.2">
      <c r="A88" s="3020" t="s">
        <v>39</v>
      </c>
      <c r="B88" s="3569" t="s">
        <v>72</v>
      </c>
      <c r="C88" s="2185" t="s">
        <v>72</v>
      </c>
      <c r="D88" s="2672">
        <f t="shared" ref="D88:E93" si="23">SUM(D86:D87)</f>
        <v>0</v>
      </c>
      <c r="E88" s="2672">
        <f t="shared" si="23"/>
        <v>0</v>
      </c>
      <c r="F88" s="2672">
        <v>0</v>
      </c>
      <c r="G88" s="2672">
        <v>1</v>
      </c>
      <c r="H88" s="2672">
        <v>6</v>
      </c>
      <c r="I88" s="2672">
        <v>7</v>
      </c>
      <c r="J88" s="2672">
        <v>1</v>
      </c>
      <c r="K88" s="2672">
        <v>1</v>
      </c>
      <c r="L88" s="2672">
        <v>2</v>
      </c>
      <c r="M88" s="2672">
        <f t="shared" si="18"/>
        <v>2</v>
      </c>
      <c r="N88" s="2672">
        <f t="shared" si="19"/>
        <v>7</v>
      </c>
      <c r="O88" s="2672">
        <f t="shared" si="20"/>
        <v>9</v>
      </c>
      <c r="P88" s="2174" t="s">
        <v>1267</v>
      </c>
      <c r="Q88" s="2899" t="s">
        <v>145</v>
      </c>
      <c r="R88" s="2899" t="s">
        <v>442</v>
      </c>
      <c r="S88" s="534" t="s">
        <v>93</v>
      </c>
      <c r="T88" s="534" t="s">
        <v>93</v>
      </c>
      <c r="U88" s="534" t="s">
        <v>93</v>
      </c>
      <c r="V88" s="534" t="s">
        <v>93</v>
      </c>
      <c r="W88" s="534" t="s">
        <v>93</v>
      </c>
      <c r="X88" s="534" t="s">
        <v>93</v>
      </c>
      <c r="Y88" s="534" t="s">
        <v>93</v>
      </c>
      <c r="Z88" s="534" t="s">
        <v>93</v>
      </c>
      <c r="AA88" s="534" t="s">
        <v>93</v>
      </c>
      <c r="AB88" s="534" t="s">
        <v>93</v>
      </c>
      <c r="AC88" s="534" t="s">
        <v>93</v>
      </c>
      <c r="AD88" s="534" t="s">
        <v>93</v>
      </c>
      <c r="AE88" s="534" t="s">
        <v>93</v>
      </c>
      <c r="AF88" s="534" t="s">
        <v>93</v>
      </c>
      <c r="AG88" s="534" t="s">
        <v>93</v>
      </c>
      <c r="AH88" s="534" t="s">
        <v>93</v>
      </c>
      <c r="AI88" s="534" t="s">
        <v>93</v>
      </c>
      <c r="AJ88" s="534" t="s">
        <v>93</v>
      </c>
    </row>
    <row r="89" spans="1:36" s="538" customFormat="1" ht="24.75" customHeight="1" x14ac:dyDescent="0.2">
      <c r="A89" s="3020"/>
      <c r="B89" s="3569"/>
      <c r="C89" s="2185" t="s">
        <v>73</v>
      </c>
      <c r="D89" s="2672">
        <f t="shared" si="23"/>
        <v>0</v>
      </c>
      <c r="E89" s="2672">
        <f t="shared" si="23"/>
        <v>0</v>
      </c>
      <c r="F89" s="2672">
        <v>0</v>
      </c>
      <c r="G89" s="2672">
        <v>3</v>
      </c>
      <c r="H89" s="2672">
        <v>2</v>
      </c>
      <c r="I89" s="2672">
        <v>5</v>
      </c>
      <c r="J89" s="2672">
        <v>1</v>
      </c>
      <c r="K89" s="2672">
        <v>0</v>
      </c>
      <c r="L89" s="2672">
        <v>1</v>
      </c>
      <c r="M89" s="2672">
        <f t="shared" si="18"/>
        <v>4</v>
      </c>
      <c r="N89" s="2672">
        <f t="shared" si="19"/>
        <v>2</v>
      </c>
      <c r="O89" s="2672">
        <f t="shared" si="20"/>
        <v>6</v>
      </c>
      <c r="P89" s="584" t="s">
        <v>159</v>
      </c>
      <c r="Q89" s="2899"/>
      <c r="R89" s="2899"/>
      <c r="S89" s="534"/>
      <c r="T89" s="534"/>
      <c r="U89" s="534"/>
      <c r="V89" s="534"/>
      <c r="W89" s="534"/>
      <c r="X89" s="534"/>
      <c r="Y89" s="534"/>
      <c r="Z89" s="534"/>
      <c r="AA89" s="534"/>
      <c r="AB89" s="534"/>
      <c r="AC89" s="534"/>
      <c r="AD89" s="534"/>
      <c r="AE89" s="534"/>
      <c r="AF89" s="534"/>
      <c r="AG89" s="534"/>
      <c r="AH89" s="534"/>
      <c r="AI89" s="534"/>
      <c r="AJ89" s="534"/>
    </row>
    <row r="90" spans="1:36" s="538" customFormat="1" ht="24" customHeight="1" x14ac:dyDescent="0.2">
      <c r="A90" s="3020"/>
      <c r="B90" s="3020" t="s">
        <v>46</v>
      </c>
      <c r="C90" s="3564"/>
      <c r="D90" s="2672">
        <f t="shared" si="23"/>
        <v>0</v>
      </c>
      <c r="E90" s="2672">
        <f t="shared" si="23"/>
        <v>0</v>
      </c>
      <c r="F90" s="2672">
        <f t="shared" ref="F90:L90" si="24">SUM(F88:F89)</f>
        <v>0</v>
      </c>
      <c r="G90" s="2672">
        <f t="shared" si="24"/>
        <v>4</v>
      </c>
      <c r="H90" s="2672">
        <f t="shared" si="24"/>
        <v>8</v>
      </c>
      <c r="I90" s="2672">
        <f t="shared" si="24"/>
        <v>12</v>
      </c>
      <c r="J90" s="2672">
        <f t="shared" si="24"/>
        <v>2</v>
      </c>
      <c r="K90" s="2672">
        <f t="shared" si="24"/>
        <v>1</v>
      </c>
      <c r="L90" s="2672">
        <f t="shared" si="24"/>
        <v>3</v>
      </c>
      <c r="M90" s="2672">
        <f t="shared" si="18"/>
        <v>6</v>
      </c>
      <c r="N90" s="2672">
        <f t="shared" si="19"/>
        <v>9</v>
      </c>
      <c r="O90" s="2672">
        <f t="shared" si="20"/>
        <v>15</v>
      </c>
      <c r="P90" s="2899" t="s">
        <v>133</v>
      </c>
      <c r="Q90" s="2899"/>
      <c r="R90" s="2899"/>
      <c r="S90" s="534"/>
      <c r="T90" s="534"/>
      <c r="U90" s="534"/>
      <c r="V90" s="534"/>
      <c r="W90" s="534"/>
      <c r="X90" s="534"/>
      <c r="Y90" s="534"/>
      <c r="Z90" s="534"/>
      <c r="AA90" s="534"/>
      <c r="AB90" s="534"/>
      <c r="AC90" s="534"/>
      <c r="AD90" s="534"/>
      <c r="AE90" s="534"/>
      <c r="AF90" s="534"/>
      <c r="AG90" s="534"/>
      <c r="AH90" s="534"/>
      <c r="AI90" s="534"/>
      <c r="AJ90" s="534"/>
    </row>
    <row r="91" spans="1:36" s="534" customFormat="1" ht="24" customHeight="1" x14ac:dyDescent="0.2">
      <c r="A91" s="3020"/>
      <c r="B91" s="253" t="s">
        <v>79</v>
      </c>
      <c r="C91" s="253" t="s">
        <v>79</v>
      </c>
      <c r="D91" s="2672">
        <f t="shared" si="23"/>
        <v>0</v>
      </c>
      <c r="E91" s="2672">
        <f t="shared" si="23"/>
        <v>0</v>
      </c>
      <c r="F91" s="2672">
        <v>0</v>
      </c>
      <c r="G91" s="2672">
        <v>9</v>
      </c>
      <c r="H91" s="2672">
        <v>4</v>
      </c>
      <c r="I91" s="2672">
        <v>13</v>
      </c>
      <c r="J91" s="2672">
        <v>2</v>
      </c>
      <c r="K91" s="2672">
        <v>4</v>
      </c>
      <c r="L91" s="2672">
        <v>6</v>
      </c>
      <c r="M91" s="2672">
        <f t="shared" si="18"/>
        <v>11</v>
      </c>
      <c r="N91" s="2672">
        <f t="shared" si="19"/>
        <v>8</v>
      </c>
      <c r="O91" s="2672">
        <f t="shared" si="20"/>
        <v>19</v>
      </c>
      <c r="P91" s="2174" t="s">
        <v>149</v>
      </c>
      <c r="Q91" s="2174" t="s">
        <v>149</v>
      </c>
      <c r="R91" s="2899"/>
      <c r="S91" s="534" t="s">
        <v>93</v>
      </c>
      <c r="T91" s="534" t="s">
        <v>93</v>
      </c>
      <c r="U91" s="534" t="s">
        <v>93</v>
      </c>
      <c r="V91" s="534" t="s">
        <v>93</v>
      </c>
      <c r="W91" s="534" t="s">
        <v>93</v>
      </c>
      <c r="X91" s="534" t="s">
        <v>93</v>
      </c>
      <c r="Y91" s="534" t="s">
        <v>93</v>
      </c>
      <c r="Z91" s="534" t="s">
        <v>93</v>
      </c>
      <c r="AA91" s="534" t="s">
        <v>93</v>
      </c>
      <c r="AB91" s="534" t="s">
        <v>93</v>
      </c>
      <c r="AC91" s="534" t="s">
        <v>93</v>
      </c>
      <c r="AD91" s="534" t="s">
        <v>93</v>
      </c>
      <c r="AE91" s="534" t="s">
        <v>93</v>
      </c>
      <c r="AF91" s="534" t="s">
        <v>93</v>
      </c>
      <c r="AG91" s="534" t="s">
        <v>93</v>
      </c>
      <c r="AH91" s="534" t="s">
        <v>93</v>
      </c>
      <c r="AI91" s="534" t="s">
        <v>93</v>
      </c>
      <c r="AJ91" s="534" t="s">
        <v>93</v>
      </c>
    </row>
    <row r="92" spans="1:36" s="534" customFormat="1" ht="24" customHeight="1" x14ac:dyDescent="0.2">
      <c r="A92" s="3020"/>
      <c r="B92" s="253" t="s">
        <v>746</v>
      </c>
      <c r="C92" s="253" t="s">
        <v>746</v>
      </c>
      <c r="D92" s="2672">
        <f t="shared" si="23"/>
        <v>0</v>
      </c>
      <c r="E92" s="2672">
        <f t="shared" si="23"/>
        <v>0</v>
      </c>
      <c r="F92" s="2672">
        <v>0</v>
      </c>
      <c r="G92" s="2672">
        <v>8</v>
      </c>
      <c r="H92" s="2672">
        <v>4</v>
      </c>
      <c r="I92" s="2672">
        <v>12</v>
      </c>
      <c r="J92" s="2672">
        <v>3</v>
      </c>
      <c r="K92" s="2672">
        <v>5</v>
      </c>
      <c r="L92" s="2672">
        <v>8</v>
      </c>
      <c r="M92" s="2672">
        <f t="shared" si="18"/>
        <v>11</v>
      </c>
      <c r="N92" s="2672">
        <f t="shared" si="19"/>
        <v>9</v>
      </c>
      <c r="O92" s="2672">
        <f t="shared" si="20"/>
        <v>20</v>
      </c>
      <c r="P92" s="2174" t="s">
        <v>747</v>
      </c>
      <c r="Q92" s="2174" t="s">
        <v>747</v>
      </c>
      <c r="R92" s="2899"/>
    </row>
    <row r="93" spans="1:36" s="534" customFormat="1" ht="32.25" customHeight="1" x14ac:dyDescent="0.2">
      <c r="A93" s="3020"/>
      <c r="B93" s="253" t="s">
        <v>748</v>
      </c>
      <c r="C93" s="253" t="s">
        <v>83</v>
      </c>
      <c r="D93" s="2672">
        <f t="shared" si="23"/>
        <v>0</v>
      </c>
      <c r="E93" s="2672">
        <f t="shared" si="23"/>
        <v>0</v>
      </c>
      <c r="F93" s="2672">
        <v>0</v>
      </c>
      <c r="G93" s="2672">
        <v>8</v>
      </c>
      <c r="H93" s="2672">
        <v>4</v>
      </c>
      <c r="I93" s="2672">
        <v>12</v>
      </c>
      <c r="J93" s="2672">
        <v>0</v>
      </c>
      <c r="K93" s="2672">
        <v>0</v>
      </c>
      <c r="L93" s="2672">
        <v>0</v>
      </c>
      <c r="M93" s="2672">
        <f t="shared" ref="M93:O96" si="25">SUM(J93,G93,D93)</f>
        <v>8</v>
      </c>
      <c r="N93" s="2672">
        <f t="shared" si="25"/>
        <v>4</v>
      </c>
      <c r="O93" s="2672">
        <f t="shared" si="25"/>
        <v>12</v>
      </c>
      <c r="P93" s="2186" t="s">
        <v>156</v>
      </c>
      <c r="Q93" s="2186" t="s">
        <v>913</v>
      </c>
      <c r="R93" s="2899"/>
    </row>
    <row r="94" spans="1:36" s="534" customFormat="1" ht="24" customHeight="1" x14ac:dyDescent="0.2">
      <c r="A94" s="3020" t="s">
        <v>92</v>
      </c>
      <c r="B94" s="3564"/>
      <c r="C94" s="3564"/>
      <c r="D94" s="2672">
        <f t="shared" ref="D94:L95" si="26">SUM(D90:D93)</f>
        <v>0</v>
      </c>
      <c r="E94" s="2672">
        <f t="shared" si="26"/>
        <v>0</v>
      </c>
      <c r="F94" s="2672">
        <f t="shared" si="26"/>
        <v>0</v>
      </c>
      <c r="G94" s="2672">
        <f t="shared" si="26"/>
        <v>29</v>
      </c>
      <c r="H94" s="2672">
        <f t="shared" si="26"/>
        <v>20</v>
      </c>
      <c r="I94" s="2672">
        <f t="shared" si="26"/>
        <v>49</v>
      </c>
      <c r="J94" s="2672">
        <f t="shared" si="26"/>
        <v>7</v>
      </c>
      <c r="K94" s="2672">
        <f t="shared" si="26"/>
        <v>10</v>
      </c>
      <c r="L94" s="2672">
        <f t="shared" si="26"/>
        <v>17</v>
      </c>
      <c r="M94" s="2672">
        <f t="shared" si="25"/>
        <v>36</v>
      </c>
      <c r="N94" s="2672">
        <f t="shared" si="25"/>
        <v>30</v>
      </c>
      <c r="O94" s="2672">
        <f t="shared" si="25"/>
        <v>66</v>
      </c>
      <c r="P94" s="3565" t="s">
        <v>400</v>
      </c>
      <c r="Q94" s="3565"/>
      <c r="R94" s="3565"/>
      <c r="U94" s="539"/>
    </row>
    <row r="95" spans="1:36" s="534" customFormat="1" ht="24" customHeight="1" x14ac:dyDescent="0.2">
      <c r="A95" s="253" t="s">
        <v>751</v>
      </c>
      <c r="B95" s="1729"/>
      <c r="C95" s="1729"/>
      <c r="D95" s="2672">
        <f t="shared" si="26"/>
        <v>0</v>
      </c>
      <c r="E95" s="2672">
        <f t="shared" si="26"/>
        <v>0</v>
      </c>
      <c r="F95" s="2672">
        <f t="shared" si="26"/>
        <v>0</v>
      </c>
      <c r="G95" s="199">
        <v>6</v>
      </c>
      <c r="H95" s="199">
        <v>8</v>
      </c>
      <c r="I95" s="199">
        <v>14</v>
      </c>
      <c r="J95" s="199">
        <v>0</v>
      </c>
      <c r="K95" s="199">
        <v>0</v>
      </c>
      <c r="L95" s="199">
        <v>0</v>
      </c>
      <c r="M95" s="2672">
        <f t="shared" si="25"/>
        <v>6</v>
      </c>
      <c r="N95" s="2672">
        <f t="shared" si="25"/>
        <v>8</v>
      </c>
      <c r="O95" s="2672">
        <f t="shared" si="25"/>
        <v>14</v>
      </c>
      <c r="P95" s="2189"/>
      <c r="Q95" s="2189"/>
      <c r="R95" s="2167" t="s">
        <v>2244</v>
      </c>
      <c r="U95" s="539"/>
    </row>
    <row r="96" spans="1:36" s="534" customFormat="1" ht="36" customHeight="1" thickBot="1" x14ac:dyDescent="0.25">
      <c r="A96" s="666" t="s">
        <v>201</v>
      </c>
      <c r="B96" s="2385"/>
      <c r="C96" s="2385"/>
      <c r="D96" s="2281">
        <v>0</v>
      </c>
      <c r="E96" s="2281">
        <v>0</v>
      </c>
      <c r="F96" s="2281">
        <v>0</v>
      </c>
      <c r="G96" s="2281">
        <v>18</v>
      </c>
      <c r="H96" s="2281">
        <v>4</v>
      </c>
      <c r="I96" s="2281">
        <v>22</v>
      </c>
      <c r="J96" s="2281">
        <v>17</v>
      </c>
      <c r="K96" s="2281">
        <v>1</v>
      </c>
      <c r="L96" s="2281">
        <v>18</v>
      </c>
      <c r="M96" s="2281">
        <f t="shared" si="25"/>
        <v>35</v>
      </c>
      <c r="N96" s="2281">
        <f t="shared" si="25"/>
        <v>5</v>
      </c>
      <c r="O96" s="2281">
        <f t="shared" si="25"/>
        <v>40</v>
      </c>
      <c r="P96" s="2184"/>
      <c r="Q96" s="2384"/>
      <c r="R96" s="2384" t="s">
        <v>2645</v>
      </c>
      <c r="S96" s="534" t="s">
        <v>93</v>
      </c>
      <c r="T96" s="534" t="s">
        <v>93</v>
      </c>
      <c r="U96" s="534" t="s">
        <v>93</v>
      </c>
      <c r="V96" s="534" t="s">
        <v>93</v>
      </c>
      <c r="W96" s="534" t="s">
        <v>93</v>
      </c>
      <c r="X96" s="534" t="s">
        <v>93</v>
      </c>
      <c r="Y96" s="534" t="s">
        <v>93</v>
      </c>
      <c r="Z96" s="534" t="s">
        <v>93</v>
      </c>
      <c r="AA96" s="534" t="s">
        <v>93</v>
      </c>
      <c r="AB96" s="534" t="s">
        <v>93</v>
      </c>
      <c r="AC96" s="534" t="s">
        <v>93</v>
      </c>
      <c r="AD96" s="534" t="s">
        <v>93</v>
      </c>
      <c r="AE96" s="534" t="s">
        <v>93</v>
      </c>
      <c r="AF96" s="534" t="s">
        <v>93</v>
      </c>
      <c r="AG96" s="534" t="s">
        <v>93</v>
      </c>
      <c r="AH96" s="534" t="s">
        <v>93</v>
      </c>
      <c r="AI96" s="534" t="s">
        <v>93</v>
      </c>
      <c r="AJ96" s="534" t="s">
        <v>93</v>
      </c>
    </row>
    <row r="97" spans="1:36" s="534" customFormat="1" ht="24" customHeight="1" thickBot="1" x14ac:dyDescent="0.25">
      <c r="A97" s="3566" t="s">
        <v>87</v>
      </c>
      <c r="B97" s="3567"/>
      <c r="C97" s="3567"/>
      <c r="D97" s="2679">
        <f t="shared" ref="D97:O97" si="27">SUM(D96,D95,D94,D87,D84,D47,D41,D38,D26,D18,D17,D12)</f>
        <v>20</v>
      </c>
      <c r="E97" s="2679">
        <f t="shared" si="27"/>
        <v>12</v>
      </c>
      <c r="F97" s="2679">
        <f t="shared" si="27"/>
        <v>32</v>
      </c>
      <c r="G97" s="2679">
        <f t="shared" si="27"/>
        <v>262</v>
      </c>
      <c r="H97" s="2679">
        <f t="shared" si="27"/>
        <v>257</v>
      </c>
      <c r="I97" s="2679">
        <f t="shared" si="27"/>
        <v>519</v>
      </c>
      <c r="J97" s="2679">
        <f t="shared" si="27"/>
        <v>52</v>
      </c>
      <c r="K97" s="2679">
        <f t="shared" si="27"/>
        <v>52</v>
      </c>
      <c r="L97" s="2679">
        <f t="shared" si="27"/>
        <v>104</v>
      </c>
      <c r="M97" s="2679">
        <f t="shared" si="27"/>
        <v>334</v>
      </c>
      <c r="N97" s="2679">
        <f t="shared" si="27"/>
        <v>321</v>
      </c>
      <c r="O97" s="2679">
        <f t="shared" si="27"/>
        <v>655</v>
      </c>
      <c r="P97" s="3568" t="s">
        <v>147</v>
      </c>
      <c r="Q97" s="3568"/>
      <c r="R97" s="3568"/>
    </row>
    <row r="98" spans="1:36" s="541" customFormat="1" ht="13.5" thickTop="1" x14ac:dyDescent="0.2"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</row>
    <row r="99" spans="1:36" s="541" customFormat="1" x14ac:dyDescent="0.2"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</row>
    <row r="125" spans="1:11" ht="18" x14ac:dyDescent="0.25">
      <c r="A125" s="542"/>
      <c r="B125" s="542"/>
      <c r="C125" s="542"/>
      <c r="D125" s="472"/>
      <c r="E125" s="472"/>
      <c r="F125" s="472"/>
      <c r="G125" s="472"/>
      <c r="H125" s="472"/>
      <c r="I125" s="472"/>
      <c r="J125" s="472"/>
      <c r="K125" s="472"/>
    </row>
    <row r="129" spans="4:36" ht="12.75" customHeight="1" x14ac:dyDescent="0.2"/>
    <row r="130" spans="4:36" ht="12.75" customHeight="1" x14ac:dyDescent="0.2"/>
    <row r="131" spans="4:36" ht="12.75" customHeight="1" x14ac:dyDescent="0.2"/>
    <row r="132" spans="4:36" ht="12.75" customHeight="1" x14ac:dyDescent="0.2"/>
    <row r="133" spans="4:36" ht="12.75" customHeight="1" x14ac:dyDescent="0.2"/>
    <row r="134" spans="4:36" ht="12.75" customHeight="1" x14ac:dyDescent="0.2"/>
    <row r="135" spans="4:36" ht="12.75" customHeight="1" x14ac:dyDescent="0.2"/>
    <row r="136" spans="4:36" ht="12.75" customHeight="1" x14ac:dyDescent="0.2"/>
    <row r="137" spans="4:36" s="541" customFormat="1" ht="12.75" customHeight="1" x14ac:dyDescent="0.2">
      <c r="D137" s="81"/>
      <c r="E137" s="81"/>
      <c r="F137" s="81"/>
      <c r="G137" s="81"/>
      <c r="H137" s="81"/>
      <c r="I137" s="81"/>
      <c r="J137" s="81"/>
      <c r="K137" s="81"/>
      <c r="L137" s="81"/>
      <c r="M137" s="481"/>
      <c r="N137" s="481"/>
      <c r="O137" s="4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</row>
    <row r="138" spans="4:36" s="541" customFormat="1" ht="12.75" customHeight="1" x14ac:dyDescent="0.2">
      <c r="D138" s="81"/>
      <c r="E138" s="81"/>
      <c r="F138" s="81"/>
      <c r="G138" s="81"/>
      <c r="H138" s="81"/>
      <c r="I138" s="81"/>
      <c r="J138" s="81"/>
      <c r="K138" s="81"/>
      <c r="L138" s="81"/>
      <c r="M138" s="481"/>
      <c r="N138" s="481"/>
      <c r="O138" s="4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</row>
    <row r="139" spans="4:36" s="541" customFormat="1" ht="12.75" customHeight="1" x14ac:dyDescent="0.2">
      <c r="D139" s="81"/>
      <c r="E139" s="81"/>
      <c r="F139" s="81"/>
      <c r="G139" s="81"/>
      <c r="H139" s="81"/>
      <c r="I139" s="81"/>
      <c r="J139" s="81"/>
      <c r="K139" s="81"/>
      <c r="L139" s="81"/>
      <c r="M139" s="481"/>
      <c r="N139" s="481"/>
      <c r="O139" s="4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</row>
    <row r="140" spans="4:36" s="541" customFormat="1" ht="12.75" customHeight="1" x14ac:dyDescent="0.2">
      <c r="D140" s="81"/>
      <c r="E140" s="81"/>
      <c r="F140" s="81"/>
      <c r="G140" s="81"/>
      <c r="H140" s="81"/>
      <c r="I140" s="81"/>
      <c r="J140" s="81"/>
      <c r="K140" s="81"/>
      <c r="L140" s="81"/>
      <c r="M140" s="481"/>
      <c r="N140" s="481"/>
      <c r="O140" s="4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</row>
    <row r="141" spans="4:36" s="541" customFormat="1" ht="12.75" customHeight="1" x14ac:dyDescent="0.2">
      <c r="D141" s="81"/>
      <c r="E141" s="81"/>
      <c r="F141" s="81"/>
      <c r="G141" s="81"/>
      <c r="H141" s="81"/>
      <c r="I141" s="81"/>
      <c r="J141" s="81"/>
      <c r="K141" s="81"/>
      <c r="L141" s="81"/>
      <c r="M141" s="481"/>
      <c r="N141" s="481"/>
      <c r="O141" s="4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</row>
    <row r="142" spans="4:36" s="541" customFormat="1" ht="12.75" customHeight="1" x14ac:dyDescent="0.2">
      <c r="D142" s="81"/>
      <c r="E142" s="81"/>
      <c r="F142" s="81"/>
      <c r="G142" s="81"/>
      <c r="H142" s="81"/>
      <c r="I142" s="81"/>
      <c r="J142" s="81"/>
      <c r="K142" s="81"/>
      <c r="L142" s="81"/>
      <c r="M142" s="481"/>
      <c r="N142" s="481"/>
      <c r="O142" s="4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</row>
    <row r="143" spans="4:36" s="541" customFormat="1" ht="12.75" customHeight="1" x14ac:dyDescent="0.2">
      <c r="D143" s="81"/>
      <c r="E143" s="81"/>
      <c r="F143" s="81"/>
      <c r="G143" s="81"/>
      <c r="H143" s="81"/>
      <c r="I143" s="81"/>
      <c r="J143" s="81"/>
      <c r="K143" s="81"/>
      <c r="L143" s="81"/>
      <c r="M143" s="481"/>
      <c r="N143" s="481"/>
      <c r="O143" s="4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</row>
    <row r="144" spans="4:36" s="541" customFormat="1" ht="12.75" customHeight="1" x14ac:dyDescent="0.2">
      <c r="D144" s="81"/>
      <c r="E144" s="81"/>
      <c r="F144" s="81"/>
      <c r="G144" s="81"/>
      <c r="H144" s="81"/>
      <c r="I144" s="81"/>
      <c r="J144" s="81"/>
      <c r="K144" s="81"/>
      <c r="L144" s="81"/>
      <c r="M144" s="481"/>
      <c r="N144" s="481"/>
      <c r="O144" s="4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</row>
    <row r="145" spans="4:36" s="541" customFormat="1" ht="12.75" customHeight="1" x14ac:dyDescent="0.2">
      <c r="D145" s="81"/>
      <c r="E145" s="81"/>
      <c r="F145" s="81"/>
      <c r="G145" s="81"/>
      <c r="H145" s="81"/>
      <c r="I145" s="81"/>
      <c r="J145" s="81"/>
      <c r="K145" s="81"/>
      <c r="L145" s="81"/>
      <c r="M145" s="481"/>
      <c r="N145" s="481"/>
      <c r="O145" s="4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</row>
    <row r="146" spans="4:36" s="541" customFormat="1" ht="12.75" customHeight="1" x14ac:dyDescent="0.2">
      <c r="D146" s="81"/>
      <c r="E146" s="81"/>
      <c r="F146" s="81"/>
      <c r="G146" s="81"/>
      <c r="H146" s="81"/>
      <c r="I146" s="81"/>
      <c r="J146" s="81"/>
      <c r="K146" s="81"/>
      <c r="L146" s="81"/>
      <c r="M146" s="481"/>
      <c r="N146" s="481"/>
      <c r="O146" s="4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</row>
    <row r="147" spans="4:36" s="541" customFormat="1" ht="12.75" customHeight="1" x14ac:dyDescent="0.2">
      <c r="D147" s="81"/>
      <c r="E147" s="81"/>
      <c r="F147" s="81"/>
      <c r="G147" s="81"/>
      <c r="H147" s="81"/>
      <c r="I147" s="81"/>
      <c r="J147" s="81"/>
      <c r="K147" s="81"/>
      <c r="L147" s="81"/>
      <c r="M147" s="481"/>
      <c r="N147" s="481"/>
      <c r="O147" s="4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</row>
    <row r="148" spans="4:36" s="541" customFormat="1" ht="12.75" customHeight="1" x14ac:dyDescent="0.2">
      <c r="D148" s="81"/>
      <c r="E148" s="81"/>
      <c r="F148" s="81"/>
      <c r="G148" s="81"/>
      <c r="H148" s="81"/>
      <c r="I148" s="81"/>
      <c r="J148" s="81"/>
      <c r="K148" s="81"/>
      <c r="L148" s="81"/>
      <c r="M148" s="481"/>
      <c r="N148" s="481"/>
      <c r="O148" s="4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</row>
  </sheetData>
  <mergeCells count="92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R8:R9"/>
    <mergeCell ref="A12:C12"/>
    <mergeCell ref="P12:R12"/>
    <mergeCell ref="A13:A15"/>
    <mergeCell ref="R13:R15"/>
    <mergeCell ref="M5:O5"/>
    <mergeCell ref="C31:C34"/>
    <mergeCell ref="D31:F31"/>
    <mergeCell ref="G31:I31"/>
    <mergeCell ref="A17:C17"/>
    <mergeCell ref="P17:R17"/>
    <mergeCell ref="P38:R38"/>
    <mergeCell ref="A39:A40"/>
    <mergeCell ref="R39:R40"/>
    <mergeCell ref="R35:R37"/>
    <mergeCell ref="B23:B24"/>
    <mergeCell ref="Q23:Q24"/>
    <mergeCell ref="B25:C25"/>
    <mergeCell ref="P25:Q25"/>
    <mergeCell ref="A26:C26"/>
    <mergeCell ref="P26:R26"/>
    <mergeCell ref="R19:R25"/>
    <mergeCell ref="A19:A25"/>
    <mergeCell ref="A30:B30"/>
    <mergeCell ref="A31:A34"/>
    <mergeCell ref="B31:B34"/>
    <mergeCell ref="A35:A37"/>
    <mergeCell ref="R42:R46"/>
    <mergeCell ref="J72:L72"/>
    <mergeCell ref="M72:O72"/>
    <mergeCell ref="A41:C41"/>
    <mergeCell ref="A47:C47"/>
    <mergeCell ref="A42:A46"/>
    <mergeCell ref="A38:C38"/>
    <mergeCell ref="P41:R41"/>
    <mergeCell ref="A71:B71"/>
    <mergeCell ref="P47:R47"/>
    <mergeCell ref="A76:A83"/>
    <mergeCell ref="R76:R83"/>
    <mergeCell ref="P72:P75"/>
    <mergeCell ref="Q72:Q75"/>
    <mergeCell ref="R72:R75"/>
    <mergeCell ref="D73:F73"/>
    <mergeCell ref="G73:I73"/>
    <mergeCell ref="J73:L73"/>
    <mergeCell ref="M73:O73"/>
    <mergeCell ref="A72:A75"/>
    <mergeCell ref="B72:B75"/>
    <mergeCell ref="G72:I72"/>
    <mergeCell ref="C72:C75"/>
    <mergeCell ref="D72:F72"/>
    <mergeCell ref="A84:C84"/>
    <mergeCell ref="P84:R84"/>
    <mergeCell ref="A85:A86"/>
    <mergeCell ref="R85:R86"/>
    <mergeCell ref="A87:C87"/>
    <mergeCell ref="P87:R87"/>
    <mergeCell ref="A94:C94"/>
    <mergeCell ref="P94:R94"/>
    <mergeCell ref="A97:C97"/>
    <mergeCell ref="P97:R97"/>
    <mergeCell ref="A88:A93"/>
    <mergeCell ref="B88:B89"/>
    <mergeCell ref="Q88:Q89"/>
    <mergeCell ref="R88:R93"/>
    <mergeCell ref="B90:C90"/>
    <mergeCell ref="P90:Q90"/>
    <mergeCell ref="Q31:Q34"/>
    <mergeCell ref="R31:R34"/>
    <mergeCell ref="D32:F32"/>
    <mergeCell ref="G32:I32"/>
    <mergeCell ref="J32:L32"/>
    <mergeCell ref="M32:O32"/>
    <mergeCell ref="P31:P34"/>
    <mergeCell ref="J31:L31"/>
    <mergeCell ref="M31:O31"/>
  </mergeCells>
  <printOptions horizontalCentered="1"/>
  <pageMargins left="0.62992125984251968" right="0.62992125984251968" top="0.78740157480314965" bottom="0.62992125984251968" header="0.78740157480314965" footer="0.62992125984251968"/>
  <pageSetup paperSize="9" scale="70" firstPageNumber="200" orientation="landscape" useFirstPageNumber="1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21"/>
  <sheetViews>
    <sheetView rightToLeft="1" view="pageBreakPreview" zoomScale="84" zoomScaleSheetLayoutView="84" workbookViewId="0">
      <selection activeCell="N25" sqref="N25"/>
    </sheetView>
  </sheetViews>
  <sheetFormatPr defaultColWidth="10.28515625" defaultRowHeight="15" customHeight="1" x14ac:dyDescent="0.25"/>
  <cols>
    <col min="1" max="1" width="38.140625" style="170" customWidth="1"/>
    <col min="2" max="2" width="5.7109375" style="170" customWidth="1"/>
    <col min="3" max="3" width="7.42578125" style="170" customWidth="1"/>
    <col min="4" max="4" width="8.140625" style="170" customWidth="1"/>
    <col min="5" max="6" width="9.28515625" style="170" customWidth="1"/>
    <col min="7" max="7" width="7.42578125" style="170" customWidth="1"/>
    <col min="8" max="8" width="9.28515625" style="170" customWidth="1"/>
    <col min="9" max="9" width="7.140625" style="170" customWidth="1"/>
    <col min="10" max="10" width="6.5703125" style="170" customWidth="1"/>
    <col min="11" max="12" width="9.28515625" style="514" customWidth="1"/>
    <col min="13" max="13" width="7.28515625" style="514" customWidth="1"/>
    <col min="14" max="14" width="42.28515625" style="278" customWidth="1"/>
    <col min="15" max="16384" width="10.28515625" style="278"/>
  </cols>
  <sheetData>
    <row r="1" spans="1:16" ht="27.75" customHeight="1" x14ac:dyDescent="0.25">
      <c r="A1" s="2811" t="s">
        <v>2484</v>
      </c>
      <c r="B1" s="2811"/>
      <c r="C1" s="2811"/>
      <c r="D1" s="2811"/>
      <c r="E1" s="2811"/>
      <c r="F1" s="2811"/>
      <c r="G1" s="2811"/>
      <c r="H1" s="2811"/>
      <c r="I1" s="2811"/>
      <c r="J1" s="2811"/>
      <c r="K1" s="2811"/>
      <c r="L1" s="2811"/>
      <c r="M1" s="2811"/>
      <c r="N1" s="2811"/>
    </row>
    <row r="2" spans="1:16" ht="41.25" customHeight="1" x14ac:dyDescent="0.25">
      <c r="A2" s="2844" t="s">
        <v>2485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</row>
    <row r="3" spans="1:16" ht="26.25" customHeight="1" thickBot="1" x14ac:dyDescent="0.3">
      <c r="A3" s="209" t="s">
        <v>2779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10" t="s">
        <v>1440</v>
      </c>
    </row>
    <row r="4" spans="1:16" ht="18" customHeight="1" thickTop="1" x14ac:dyDescent="0.25">
      <c r="A4" s="3326" t="s">
        <v>32</v>
      </c>
      <c r="B4" s="3521" t="s">
        <v>33</v>
      </c>
      <c r="C4" s="3521"/>
      <c r="D4" s="3521"/>
      <c r="E4" s="3521" t="s">
        <v>1</v>
      </c>
      <c r="F4" s="3521"/>
      <c r="G4" s="3521"/>
      <c r="H4" s="3521" t="s">
        <v>2</v>
      </c>
      <c r="I4" s="3521"/>
      <c r="J4" s="3521"/>
      <c r="K4" s="3194" t="s">
        <v>31</v>
      </c>
      <c r="L4" s="3194"/>
      <c r="M4" s="3194"/>
      <c r="N4" s="3330" t="s">
        <v>98</v>
      </c>
    </row>
    <row r="5" spans="1:16" ht="18.75" customHeight="1" x14ac:dyDescent="0.25">
      <c r="A5" s="3327"/>
      <c r="B5" s="3520" t="s">
        <v>94</v>
      </c>
      <c r="C5" s="3520"/>
      <c r="D5" s="3520"/>
      <c r="E5" s="3520" t="s">
        <v>95</v>
      </c>
      <c r="F5" s="3520"/>
      <c r="G5" s="3520"/>
      <c r="H5" s="3520" t="s">
        <v>96</v>
      </c>
      <c r="I5" s="3520"/>
      <c r="J5" s="3520"/>
      <c r="K5" s="2930" t="s">
        <v>116</v>
      </c>
      <c r="L5" s="2930"/>
      <c r="M5" s="2930"/>
      <c r="N5" s="3342"/>
    </row>
    <row r="6" spans="1:16" ht="19.5" customHeight="1" x14ac:dyDescent="0.25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42"/>
    </row>
    <row r="7" spans="1:16" ht="19.5" customHeight="1" thickBot="1" x14ac:dyDescent="0.3">
      <c r="A7" s="3328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3343"/>
    </row>
    <row r="8" spans="1:16" ht="30" customHeight="1" x14ac:dyDescent="0.25">
      <c r="A8" s="543" t="s">
        <v>306</v>
      </c>
      <c r="B8" s="175">
        <v>9</v>
      </c>
      <c r="C8" s="175">
        <v>14</v>
      </c>
      <c r="D8" s="175">
        <v>23</v>
      </c>
      <c r="E8" s="175">
        <v>25</v>
      </c>
      <c r="F8" s="175">
        <v>12</v>
      </c>
      <c r="G8" s="175">
        <v>37</v>
      </c>
      <c r="H8" s="175">
        <v>16</v>
      </c>
      <c r="I8" s="175">
        <v>18</v>
      </c>
      <c r="J8" s="175">
        <v>34</v>
      </c>
      <c r="K8" s="175">
        <f>SUM(B8,E8,H8)</f>
        <v>50</v>
      </c>
      <c r="L8" s="175">
        <f>SUM(C8,F8,I8)</f>
        <v>44</v>
      </c>
      <c r="M8" s="175">
        <f>SUM(K8:L8)</f>
        <v>94</v>
      </c>
      <c r="N8" s="99" t="s">
        <v>128</v>
      </c>
      <c r="O8" s="530"/>
      <c r="P8" s="277"/>
    </row>
    <row r="9" spans="1:16" ht="30" customHeight="1" x14ac:dyDescent="0.25">
      <c r="A9" s="496" t="s">
        <v>35</v>
      </c>
      <c r="B9" s="2283">
        <v>0</v>
      </c>
      <c r="C9" s="2283">
        <v>0</v>
      </c>
      <c r="D9" s="2283">
        <v>0</v>
      </c>
      <c r="E9" s="2283">
        <v>23</v>
      </c>
      <c r="F9" s="2283">
        <v>55</v>
      </c>
      <c r="G9" s="2283">
        <v>78</v>
      </c>
      <c r="H9" s="2283">
        <v>0</v>
      </c>
      <c r="I9" s="2283">
        <v>0</v>
      </c>
      <c r="J9" s="2283">
        <v>0</v>
      </c>
      <c r="K9" s="2283">
        <f>SUM(B9,E9,H9)</f>
        <v>23</v>
      </c>
      <c r="L9" s="2283">
        <f>SUM(C9,F9,I9)</f>
        <v>55</v>
      </c>
      <c r="M9" s="2283">
        <f>SUM(K9:L9)</f>
        <v>78</v>
      </c>
      <c r="N9" s="976" t="s">
        <v>100</v>
      </c>
      <c r="O9" s="530"/>
      <c r="P9" s="277"/>
    </row>
    <row r="10" spans="1:16" s="170" customFormat="1" ht="30" customHeight="1" x14ac:dyDescent="0.25">
      <c r="A10" s="474" t="s">
        <v>36</v>
      </c>
      <c r="B10" s="2283">
        <v>0</v>
      </c>
      <c r="C10" s="2283">
        <v>0</v>
      </c>
      <c r="D10" s="2283">
        <v>0</v>
      </c>
      <c r="E10" s="2283">
        <v>13</v>
      </c>
      <c r="F10" s="2283">
        <v>10</v>
      </c>
      <c r="G10" s="2283">
        <v>23</v>
      </c>
      <c r="H10" s="2283">
        <v>0</v>
      </c>
      <c r="I10" s="2283">
        <v>0</v>
      </c>
      <c r="J10" s="2283">
        <v>0</v>
      </c>
      <c r="K10" s="2283">
        <f t="shared" ref="K10:L19" si="0">SUM(B10,E10,H10)</f>
        <v>13</v>
      </c>
      <c r="L10" s="2283">
        <f t="shared" si="0"/>
        <v>10</v>
      </c>
      <c r="M10" s="2283">
        <f t="shared" ref="M10:M19" si="1">SUM(K10:L10)</f>
        <v>23</v>
      </c>
      <c r="N10" s="774" t="s">
        <v>286</v>
      </c>
      <c r="O10" s="530"/>
      <c r="P10" s="544"/>
    </row>
    <row r="11" spans="1:16" ht="30" customHeight="1" x14ac:dyDescent="0.25">
      <c r="A11" s="496" t="s">
        <v>334</v>
      </c>
      <c r="B11" s="2283">
        <v>4</v>
      </c>
      <c r="C11" s="2283">
        <v>2</v>
      </c>
      <c r="D11" s="2283">
        <v>6</v>
      </c>
      <c r="E11" s="2283">
        <v>18</v>
      </c>
      <c r="F11" s="2283">
        <v>16</v>
      </c>
      <c r="G11" s="2283">
        <v>34</v>
      </c>
      <c r="H11" s="2283">
        <v>0</v>
      </c>
      <c r="I11" s="2283">
        <v>0</v>
      </c>
      <c r="J11" s="2283">
        <v>0</v>
      </c>
      <c r="K11" s="2283">
        <f t="shared" si="0"/>
        <v>22</v>
      </c>
      <c r="L11" s="2283">
        <f t="shared" si="0"/>
        <v>18</v>
      </c>
      <c r="M11" s="2283">
        <f t="shared" si="1"/>
        <v>40</v>
      </c>
      <c r="N11" s="774" t="s">
        <v>434</v>
      </c>
      <c r="O11" s="530"/>
      <c r="P11" s="277"/>
    </row>
    <row r="12" spans="1:16" ht="30" customHeight="1" x14ac:dyDescent="0.25">
      <c r="A12" s="496" t="s">
        <v>37</v>
      </c>
      <c r="B12" s="2283">
        <v>0</v>
      </c>
      <c r="C12" s="2283">
        <v>0</v>
      </c>
      <c r="D12" s="2283">
        <v>0</v>
      </c>
      <c r="E12" s="2283">
        <v>39</v>
      </c>
      <c r="F12" s="2283">
        <v>63</v>
      </c>
      <c r="G12" s="2283">
        <v>102</v>
      </c>
      <c r="H12" s="2283">
        <v>0</v>
      </c>
      <c r="I12" s="2283">
        <v>0</v>
      </c>
      <c r="J12" s="2283">
        <v>0</v>
      </c>
      <c r="K12" s="2283">
        <f t="shared" si="0"/>
        <v>39</v>
      </c>
      <c r="L12" s="2283">
        <f t="shared" si="0"/>
        <v>63</v>
      </c>
      <c r="M12" s="2283">
        <f t="shared" si="1"/>
        <v>102</v>
      </c>
      <c r="N12" s="107" t="s">
        <v>125</v>
      </c>
      <c r="O12" s="530"/>
      <c r="P12" s="277"/>
    </row>
    <row r="13" spans="1:16" ht="37.5" customHeight="1" x14ac:dyDescent="0.25">
      <c r="A13" s="496" t="s">
        <v>234</v>
      </c>
      <c r="B13" s="2283">
        <v>0</v>
      </c>
      <c r="C13" s="2283">
        <v>0</v>
      </c>
      <c r="D13" s="2283">
        <v>0</v>
      </c>
      <c r="E13" s="2283">
        <v>18</v>
      </c>
      <c r="F13" s="2283">
        <v>22</v>
      </c>
      <c r="G13" s="2283">
        <v>40</v>
      </c>
      <c r="H13" s="2283">
        <v>0</v>
      </c>
      <c r="I13" s="2283">
        <v>0</v>
      </c>
      <c r="J13" s="2283">
        <v>0</v>
      </c>
      <c r="K13" s="2283">
        <f t="shared" si="0"/>
        <v>18</v>
      </c>
      <c r="L13" s="2283">
        <f t="shared" si="0"/>
        <v>22</v>
      </c>
      <c r="M13" s="2283">
        <f t="shared" si="1"/>
        <v>40</v>
      </c>
      <c r="N13" s="233" t="s">
        <v>231</v>
      </c>
      <c r="O13" s="545"/>
      <c r="P13" s="277"/>
    </row>
    <row r="14" spans="1:16" ht="27.75" customHeight="1" x14ac:dyDescent="0.25">
      <c r="A14" s="496" t="s">
        <v>38</v>
      </c>
      <c r="B14" s="2283">
        <v>21</v>
      </c>
      <c r="C14" s="2283">
        <v>15</v>
      </c>
      <c r="D14" s="2283">
        <v>36</v>
      </c>
      <c r="E14" s="2283">
        <v>113</v>
      </c>
      <c r="F14" s="2283">
        <v>80</v>
      </c>
      <c r="G14" s="2283">
        <v>193</v>
      </c>
      <c r="H14" s="2283">
        <v>20</v>
      </c>
      <c r="I14" s="2283">
        <v>11</v>
      </c>
      <c r="J14" s="2283">
        <v>31</v>
      </c>
      <c r="K14" s="2283">
        <f t="shared" si="0"/>
        <v>154</v>
      </c>
      <c r="L14" s="2283">
        <f t="shared" si="0"/>
        <v>106</v>
      </c>
      <c r="M14" s="2283">
        <f t="shared" si="1"/>
        <v>260</v>
      </c>
      <c r="N14" s="107" t="s">
        <v>160</v>
      </c>
      <c r="O14" s="530"/>
      <c r="P14" s="277"/>
    </row>
    <row r="15" spans="1:16" ht="30" customHeight="1" x14ac:dyDescent="0.25">
      <c r="A15" s="496" t="s">
        <v>252</v>
      </c>
      <c r="B15" s="2283">
        <v>0</v>
      </c>
      <c r="C15" s="2283">
        <v>0</v>
      </c>
      <c r="D15" s="2283">
        <v>0</v>
      </c>
      <c r="E15" s="2283">
        <v>184</v>
      </c>
      <c r="F15" s="2283">
        <v>226</v>
      </c>
      <c r="G15" s="2283">
        <v>410</v>
      </c>
      <c r="H15" s="2283">
        <v>76</v>
      </c>
      <c r="I15" s="2283">
        <v>64</v>
      </c>
      <c r="J15" s="2283">
        <v>140</v>
      </c>
      <c r="K15" s="2283">
        <f t="shared" si="0"/>
        <v>260</v>
      </c>
      <c r="L15" s="2283">
        <f t="shared" si="0"/>
        <v>290</v>
      </c>
      <c r="M15" s="2283">
        <f t="shared" si="1"/>
        <v>550</v>
      </c>
      <c r="N15" s="107" t="s">
        <v>232</v>
      </c>
      <c r="O15" s="530"/>
      <c r="P15" s="277"/>
    </row>
    <row r="16" spans="1:16" ht="30" customHeight="1" x14ac:dyDescent="0.25">
      <c r="A16" s="496" t="s">
        <v>39</v>
      </c>
      <c r="B16" s="2283">
        <v>0</v>
      </c>
      <c r="C16" s="2283">
        <v>0</v>
      </c>
      <c r="D16" s="2283">
        <v>0</v>
      </c>
      <c r="E16" s="2283">
        <v>84</v>
      </c>
      <c r="F16" s="2283">
        <v>73</v>
      </c>
      <c r="G16" s="2283">
        <v>157</v>
      </c>
      <c r="H16" s="2283">
        <v>44</v>
      </c>
      <c r="I16" s="2283">
        <v>26</v>
      </c>
      <c r="J16" s="2283">
        <v>70</v>
      </c>
      <c r="K16" s="2283">
        <f t="shared" ref="K16:L18" si="2">SUM(B16,E16,H16)</f>
        <v>128</v>
      </c>
      <c r="L16" s="2283">
        <f t="shared" si="2"/>
        <v>99</v>
      </c>
      <c r="M16" s="2283">
        <f>SUM(K16:L16)</f>
        <v>227</v>
      </c>
      <c r="N16" s="107" t="s">
        <v>442</v>
      </c>
      <c r="O16" s="530"/>
      <c r="P16" s="277"/>
    </row>
    <row r="17" spans="1:16" ht="30" customHeight="1" x14ac:dyDescent="0.25">
      <c r="A17" s="1661" t="s">
        <v>751</v>
      </c>
      <c r="B17" s="2283">
        <v>0</v>
      </c>
      <c r="C17" s="2283">
        <v>0</v>
      </c>
      <c r="D17" s="2283">
        <v>0</v>
      </c>
      <c r="E17" s="2283">
        <v>9</v>
      </c>
      <c r="F17" s="2283">
        <v>16</v>
      </c>
      <c r="G17" s="2283">
        <v>25</v>
      </c>
      <c r="H17" s="2283">
        <v>0</v>
      </c>
      <c r="I17" s="2283">
        <v>0</v>
      </c>
      <c r="J17" s="2283">
        <v>0</v>
      </c>
      <c r="K17" s="2283">
        <f t="shared" si="2"/>
        <v>9</v>
      </c>
      <c r="L17" s="2283">
        <f t="shared" si="2"/>
        <v>16</v>
      </c>
      <c r="M17" s="2283">
        <f>SUM(K17:L17)</f>
        <v>25</v>
      </c>
      <c r="N17" s="1400" t="s">
        <v>2244</v>
      </c>
      <c r="O17" s="530"/>
      <c r="P17" s="277"/>
    </row>
    <row r="18" spans="1:16" ht="30" customHeight="1" x14ac:dyDescent="0.25">
      <c r="A18" s="496" t="s">
        <v>40</v>
      </c>
      <c r="B18" s="2283">
        <v>0</v>
      </c>
      <c r="C18" s="2283">
        <v>0</v>
      </c>
      <c r="D18" s="2283">
        <v>0</v>
      </c>
      <c r="E18" s="2283">
        <v>42</v>
      </c>
      <c r="F18" s="2283">
        <v>31</v>
      </c>
      <c r="G18" s="2283">
        <v>73</v>
      </c>
      <c r="H18" s="2283">
        <v>0</v>
      </c>
      <c r="I18" s="2283">
        <v>0</v>
      </c>
      <c r="J18" s="2283">
        <v>0</v>
      </c>
      <c r="K18" s="2283">
        <f t="shared" si="2"/>
        <v>42</v>
      </c>
      <c r="L18" s="2283">
        <f t="shared" si="2"/>
        <v>31</v>
      </c>
      <c r="M18" s="2283">
        <f>SUM(K18:L18)</f>
        <v>73</v>
      </c>
      <c r="N18" s="107" t="s">
        <v>124</v>
      </c>
      <c r="O18" s="530"/>
      <c r="P18" s="277"/>
    </row>
    <row r="19" spans="1:16" ht="36.75" customHeight="1" thickBot="1" x14ac:dyDescent="0.3">
      <c r="A19" s="546" t="s">
        <v>201</v>
      </c>
      <c r="B19" s="2674">
        <v>0</v>
      </c>
      <c r="C19" s="2674">
        <v>0</v>
      </c>
      <c r="D19" s="1511">
        <v>0</v>
      </c>
      <c r="E19" s="2674">
        <v>37</v>
      </c>
      <c r="F19" s="2674">
        <v>5</v>
      </c>
      <c r="G19" s="1511">
        <v>42</v>
      </c>
      <c r="H19" s="2674">
        <v>45</v>
      </c>
      <c r="I19" s="2674">
        <v>2</v>
      </c>
      <c r="J19" s="1511">
        <v>47</v>
      </c>
      <c r="K19" s="2673">
        <f t="shared" si="0"/>
        <v>82</v>
      </c>
      <c r="L19" s="2673">
        <f t="shared" si="0"/>
        <v>7</v>
      </c>
      <c r="M19" s="2673">
        <f t="shared" si="1"/>
        <v>89</v>
      </c>
      <c r="N19" s="780" t="s">
        <v>1650</v>
      </c>
      <c r="O19" s="530"/>
      <c r="P19" s="277"/>
    </row>
    <row r="20" spans="1:16" ht="30" customHeight="1" thickBot="1" x14ac:dyDescent="0.3">
      <c r="A20" s="89" t="s">
        <v>87</v>
      </c>
      <c r="B20" s="89">
        <f t="shared" ref="B20:M20" si="3">SUM(B8:B19)</f>
        <v>34</v>
      </c>
      <c r="C20" s="89">
        <f t="shared" si="3"/>
        <v>31</v>
      </c>
      <c r="D20" s="89">
        <f t="shared" si="3"/>
        <v>65</v>
      </c>
      <c r="E20" s="89">
        <f t="shared" si="3"/>
        <v>605</v>
      </c>
      <c r="F20" s="89">
        <f t="shared" si="3"/>
        <v>609</v>
      </c>
      <c r="G20" s="89">
        <f t="shared" si="3"/>
        <v>1214</v>
      </c>
      <c r="H20" s="89">
        <f t="shared" si="3"/>
        <v>201</v>
      </c>
      <c r="I20" s="89">
        <f t="shared" si="3"/>
        <v>121</v>
      </c>
      <c r="J20" s="89">
        <f t="shared" si="3"/>
        <v>322</v>
      </c>
      <c r="K20" s="89">
        <f t="shared" si="3"/>
        <v>840</v>
      </c>
      <c r="L20" s="89">
        <f t="shared" si="3"/>
        <v>761</v>
      </c>
      <c r="M20" s="89">
        <f t="shared" si="3"/>
        <v>1601</v>
      </c>
      <c r="N20" s="820" t="s">
        <v>147</v>
      </c>
    </row>
    <row r="21" spans="1:16" ht="15" customHeight="1" thickTop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02" orientation="landscape" useFirstPageNumber="1" r:id="rId1"/>
  <headerFooter alignWithMargins="0"/>
  <colBreaks count="1" manualBreakCount="1">
    <brk id="14" max="2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A464"/>
  <sheetViews>
    <sheetView rightToLeft="1" view="pageBreakPreview" topLeftCell="A279" zoomScale="70" zoomScaleNormal="75" zoomScaleSheetLayoutView="70" workbookViewId="0">
      <selection activeCell="A244" sqref="A244:R271"/>
    </sheetView>
  </sheetViews>
  <sheetFormatPr defaultColWidth="10.28515625" defaultRowHeight="18" x14ac:dyDescent="0.25"/>
  <cols>
    <col min="1" max="1" width="16.42578125" style="268" customWidth="1"/>
    <col min="2" max="2" width="16.5703125" style="267" customWidth="1"/>
    <col min="3" max="3" width="18.7109375" style="267" customWidth="1"/>
    <col min="4" max="4" width="5.85546875" style="269" customWidth="1"/>
    <col min="5" max="6" width="5.7109375" style="269" customWidth="1"/>
    <col min="7" max="8" width="6.5703125" style="269" customWidth="1"/>
    <col min="9" max="9" width="6.85546875" style="269" customWidth="1"/>
    <col min="10" max="11" width="5.7109375" style="269" customWidth="1"/>
    <col min="12" max="12" width="6.5703125" style="269" customWidth="1"/>
    <col min="13" max="15" width="7" style="269" customWidth="1"/>
    <col min="16" max="16" width="21.7109375" style="270" customWidth="1"/>
    <col min="17" max="17" width="20.5703125" style="270" customWidth="1"/>
    <col min="18" max="18" width="14.140625" style="270" customWidth="1"/>
    <col min="19" max="20" width="6.7109375" style="242" customWidth="1"/>
    <col min="21" max="21" width="15.140625" style="242" customWidth="1"/>
    <col min="22" max="24" width="6.7109375" style="242" customWidth="1"/>
    <col min="25" max="25" width="10.28515625" style="242"/>
    <col min="26" max="16384" width="10.28515625" style="83"/>
  </cols>
  <sheetData>
    <row r="1" spans="1:18" ht="22.5" customHeight="1" x14ac:dyDescent="0.25">
      <c r="A1" s="2799" t="s">
        <v>2274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  <c r="O1" s="2799"/>
      <c r="P1" s="2799"/>
      <c r="Q1" s="2799"/>
      <c r="R1" s="2799"/>
    </row>
    <row r="2" spans="1:18" ht="39.75" customHeight="1" x14ac:dyDescent="0.25">
      <c r="A2" s="2844" t="s">
        <v>2275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  <c r="O2" s="2844"/>
      <c r="P2" s="2844"/>
      <c r="Q2" s="2844"/>
      <c r="R2" s="2844"/>
    </row>
    <row r="3" spans="1:18" ht="19.5" customHeight="1" thickBot="1" x14ac:dyDescent="0.3">
      <c r="A3" s="209" t="s">
        <v>2273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10" t="s">
        <v>829</v>
      </c>
    </row>
    <row r="4" spans="1:18" ht="18" customHeight="1" thickTop="1" x14ac:dyDescent="0.25">
      <c r="A4" s="2794" t="s">
        <v>44</v>
      </c>
      <c r="B4" s="2797" t="s">
        <v>467</v>
      </c>
      <c r="C4" s="2797" t="s">
        <v>45</v>
      </c>
      <c r="D4" s="2847" t="s">
        <v>33</v>
      </c>
      <c r="E4" s="2847"/>
      <c r="F4" s="2847"/>
      <c r="G4" s="2847" t="s">
        <v>1</v>
      </c>
      <c r="H4" s="2847"/>
      <c r="I4" s="2847"/>
      <c r="J4" s="2847" t="s">
        <v>2</v>
      </c>
      <c r="K4" s="2847"/>
      <c r="L4" s="2847"/>
      <c r="M4" s="2797" t="s">
        <v>31</v>
      </c>
      <c r="N4" s="2797"/>
      <c r="O4" s="2797"/>
      <c r="P4" s="2826" t="s">
        <v>99</v>
      </c>
      <c r="Q4" s="2826" t="s">
        <v>126</v>
      </c>
      <c r="R4" s="2829" t="s">
        <v>98</v>
      </c>
    </row>
    <row r="5" spans="1:18" ht="14.25" customHeight="1" x14ac:dyDescent="0.25">
      <c r="A5" s="2795"/>
      <c r="B5" s="2845"/>
      <c r="C5" s="2845"/>
      <c r="D5" s="2827" t="s">
        <v>94</v>
      </c>
      <c r="E5" s="2827"/>
      <c r="F5" s="2827"/>
      <c r="G5" s="2827" t="s">
        <v>95</v>
      </c>
      <c r="H5" s="2827"/>
      <c r="I5" s="2827"/>
      <c r="J5" s="2827" t="s">
        <v>96</v>
      </c>
      <c r="K5" s="2827"/>
      <c r="L5" s="2827"/>
      <c r="M5" s="2827" t="s">
        <v>116</v>
      </c>
      <c r="N5" s="2827"/>
      <c r="O5" s="2827"/>
      <c r="P5" s="2827"/>
      <c r="Q5" s="2827"/>
      <c r="R5" s="2830"/>
    </row>
    <row r="6" spans="1:18" ht="19.5" customHeight="1" x14ac:dyDescent="0.25">
      <c r="A6" s="2795"/>
      <c r="B6" s="2845"/>
      <c r="C6" s="2845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827"/>
      <c r="Q6" s="2827"/>
      <c r="R6" s="2830"/>
    </row>
    <row r="7" spans="1:18" ht="17.25" customHeight="1" thickBot="1" x14ac:dyDescent="0.3">
      <c r="A7" s="2802"/>
      <c r="B7" s="2846"/>
      <c r="C7" s="2846"/>
      <c r="D7" s="191" t="s">
        <v>181</v>
      </c>
      <c r="E7" s="191" t="s">
        <v>182</v>
      </c>
      <c r="F7" s="191" t="s">
        <v>183</v>
      </c>
      <c r="G7" s="191" t="s">
        <v>181</v>
      </c>
      <c r="H7" s="191" t="s">
        <v>182</v>
      </c>
      <c r="I7" s="191" t="s">
        <v>183</v>
      </c>
      <c r="J7" s="191" t="s">
        <v>181</v>
      </c>
      <c r="K7" s="191" t="s">
        <v>182</v>
      </c>
      <c r="L7" s="191" t="s">
        <v>183</v>
      </c>
      <c r="M7" s="191" t="s">
        <v>181</v>
      </c>
      <c r="N7" s="191" t="s">
        <v>182</v>
      </c>
      <c r="O7" s="191" t="s">
        <v>183</v>
      </c>
      <c r="P7" s="2828"/>
      <c r="Q7" s="2828"/>
      <c r="R7" s="2831"/>
    </row>
    <row r="8" spans="1:18" ht="39" customHeight="1" x14ac:dyDescent="0.25">
      <c r="A8" s="2816" t="s">
        <v>306</v>
      </c>
      <c r="B8" s="2851" t="s">
        <v>335</v>
      </c>
      <c r="C8" s="335" t="s">
        <v>468</v>
      </c>
      <c r="D8" s="2563">
        <v>1</v>
      </c>
      <c r="E8" s="2563">
        <v>8</v>
      </c>
      <c r="F8" s="2563">
        <v>9</v>
      </c>
      <c r="G8" s="2563">
        <v>0</v>
      </c>
      <c r="H8" s="2563">
        <v>0</v>
      </c>
      <c r="I8" s="2563">
        <v>0</v>
      </c>
      <c r="J8" s="2563">
        <v>0</v>
      </c>
      <c r="K8" s="2563">
        <v>0</v>
      </c>
      <c r="L8" s="2563">
        <v>0</v>
      </c>
      <c r="M8" s="2563">
        <f>SUM(D8,G8,J8)</f>
        <v>1</v>
      </c>
      <c r="N8" s="2563">
        <f>SUM(E8,H8,K8)</f>
        <v>8</v>
      </c>
      <c r="O8" s="2563">
        <f>SUM(M8:N8)</f>
        <v>9</v>
      </c>
      <c r="P8" s="1237" t="s">
        <v>469</v>
      </c>
      <c r="Q8" s="2852" t="s">
        <v>308</v>
      </c>
      <c r="R8" s="2816" t="s">
        <v>470</v>
      </c>
    </row>
    <row r="9" spans="1:18" ht="29.25" customHeight="1" x14ac:dyDescent="0.25">
      <c r="A9" s="2817"/>
      <c r="B9" s="2842"/>
      <c r="C9" s="245" t="s">
        <v>471</v>
      </c>
      <c r="D9" s="2286">
        <v>6</v>
      </c>
      <c r="E9" s="2286">
        <v>0</v>
      </c>
      <c r="F9" s="2286">
        <v>6</v>
      </c>
      <c r="G9" s="2563">
        <v>0</v>
      </c>
      <c r="H9" s="2563">
        <v>0</v>
      </c>
      <c r="I9" s="2563">
        <v>0</v>
      </c>
      <c r="J9" s="2563">
        <v>0</v>
      </c>
      <c r="K9" s="2563">
        <v>0</v>
      </c>
      <c r="L9" s="2563">
        <v>0</v>
      </c>
      <c r="M9" s="2563">
        <f t="shared" ref="M9:O23" si="0">SUM(D9,G9,J9)</f>
        <v>6</v>
      </c>
      <c r="N9" s="2563">
        <f t="shared" si="0"/>
        <v>0</v>
      </c>
      <c r="O9" s="2563">
        <f t="shared" ref="O9:O19" si="1">SUM(M9:N9)</f>
        <v>6</v>
      </c>
      <c r="P9" s="1904" t="s">
        <v>472</v>
      </c>
      <c r="Q9" s="2827"/>
      <c r="R9" s="2817"/>
    </row>
    <row r="10" spans="1:18" ht="24.75" customHeight="1" x14ac:dyDescent="0.25">
      <c r="A10" s="2817"/>
      <c r="B10" s="2842"/>
      <c r="C10" s="245" t="s">
        <v>473</v>
      </c>
      <c r="D10" s="2286">
        <v>3</v>
      </c>
      <c r="E10" s="2286">
        <v>0</v>
      </c>
      <c r="F10" s="2286">
        <v>3</v>
      </c>
      <c r="G10" s="2563">
        <v>0</v>
      </c>
      <c r="H10" s="2563">
        <v>0</v>
      </c>
      <c r="I10" s="2563">
        <v>0</v>
      </c>
      <c r="J10" s="2563">
        <v>0</v>
      </c>
      <c r="K10" s="2563">
        <v>0</v>
      </c>
      <c r="L10" s="2563">
        <v>0</v>
      </c>
      <c r="M10" s="2563">
        <f t="shared" si="0"/>
        <v>3</v>
      </c>
      <c r="N10" s="2563">
        <f t="shared" si="0"/>
        <v>0</v>
      </c>
      <c r="O10" s="2563">
        <f t="shared" si="1"/>
        <v>3</v>
      </c>
      <c r="P10" s="1904" t="s">
        <v>474</v>
      </c>
      <c r="Q10" s="2827"/>
      <c r="R10" s="2817"/>
    </row>
    <row r="11" spans="1:18" ht="25.5" customHeight="1" x14ac:dyDescent="0.25">
      <c r="A11" s="2817"/>
      <c r="B11" s="2842"/>
      <c r="C11" s="245" t="s">
        <v>475</v>
      </c>
      <c r="D11" s="2286">
        <v>3</v>
      </c>
      <c r="E11" s="2286">
        <v>3</v>
      </c>
      <c r="F11" s="2286">
        <v>6</v>
      </c>
      <c r="G11" s="2563">
        <v>0</v>
      </c>
      <c r="H11" s="2563">
        <v>0</v>
      </c>
      <c r="I11" s="2563">
        <v>0</v>
      </c>
      <c r="J11" s="2563">
        <v>0</v>
      </c>
      <c r="K11" s="2563">
        <v>0</v>
      </c>
      <c r="L11" s="2563">
        <v>0</v>
      </c>
      <c r="M11" s="2563">
        <f t="shared" si="0"/>
        <v>3</v>
      </c>
      <c r="N11" s="2563">
        <f t="shared" si="0"/>
        <v>3</v>
      </c>
      <c r="O11" s="2563">
        <f t="shared" si="1"/>
        <v>6</v>
      </c>
      <c r="P11" s="1904" t="s">
        <v>476</v>
      </c>
      <c r="Q11" s="2853"/>
      <c r="R11" s="2817"/>
    </row>
    <row r="12" spans="1:18" ht="24.75" customHeight="1" x14ac:dyDescent="0.25">
      <c r="A12" s="2817"/>
      <c r="B12" s="2842" t="s">
        <v>46</v>
      </c>
      <c r="C12" s="2842"/>
      <c r="D12" s="2286">
        <f>SUM(D8:D11)</f>
        <v>13</v>
      </c>
      <c r="E12" s="2286">
        <f t="shared" ref="E12:L14" si="2">SUM(E8:E11)</f>
        <v>11</v>
      </c>
      <c r="F12" s="2286">
        <f t="shared" si="2"/>
        <v>24</v>
      </c>
      <c r="G12" s="2286">
        <f t="shared" si="2"/>
        <v>0</v>
      </c>
      <c r="H12" s="2286">
        <f t="shared" si="2"/>
        <v>0</v>
      </c>
      <c r="I12" s="2286">
        <f t="shared" si="2"/>
        <v>0</v>
      </c>
      <c r="J12" s="2286">
        <f t="shared" si="2"/>
        <v>0</v>
      </c>
      <c r="K12" s="2286">
        <f t="shared" si="2"/>
        <v>0</v>
      </c>
      <c r="L12" s="2286">
        <f t="shared" si="2"/>
        <v>0</v>
      </c>
      <c r="M12" s="2563">
        <f t="shared" si="0"/>
        <v>13</v>
      </c>
      <c r="N12" s="2563">
        <f t="shared" si="0"/>
        <v>11</v>
      </c>
      <c r="O12" s="2563">
        <f t="shared" si="1"/>
        <v>24</v>
      </c>
      <c r="P12" s="2854" t="s">
        <v>477</v>
      </c>
      <c r="Q12" s="2854"/>
      <c r="R12" s="2817"/>
    </row>
    <row r="13" spans="1:18" ht="29.25" customHeight="1" x14ac:dyDescent="0.25">
      <c r="A13" s="2817"/>
      <c r="B13" s="2842" t="s">
        <v>478</v>
      </c>
      <c r="C13" s="247" t="s">
        <v>482</v>
      </c>
      <c r="D13" s="2286">
        <v>4</v>
      </c>
      <c r="E13" s="2286">
        <v>5</v>
      </c>
      <c r="F13" s="2286">
        <f>SUM(D13:E13)</f>
        <v>9</v>
      </c>
      <c r="G13" s="2286">
        <f t="shared" si="2"/>
        <v>0</v>
      </c>
      <c r="H13" s="2286">
        <f t="shared" si="2"/>
        <v>0</v>
      </c>
      <c r="I13" s="2286">
        <f t="shared" si="2"/>
        <v>0</v>
      </c>
      <c r="J13" s="2286">
        <f t="shared" si="2"/>
        <v>0</v>
      </c>
      <c r="K13" s="2286">
        <f t="shared" si="2"/>
        <v>0</v>
      </c>
      <c r="L13" s="2286">
        <f t="shared" si="2"/>
        <v>0</v>
      </c>
      <c r="M13" s="2563">
        <f t="shared" si="0"/>
        <v>4</v>
      </c>
      <c r="N13" s="2563">
        <f t="shared" si="0"/>
        <v>5</v>
      </c>
      <c r="O13" s="2563">
        <f t="shared" si="1"/>
        <v>9</v>
      </c>
      <c r="P13" s="1907" t="s">
        <v>483</v>
      </c>
      <c r="Q13" s="2855" t="s">
        <v>481</v>
      </c>
      <c r="R13" s="2817"/>
    </row>
    <row r="14" spans="1:18" ht="29.25" customHeight="1" x14ac:dyDescent="0.25">
      <c r="A14" s="2817"/>
      <c r="B14" s="2842"/>
      <c r="C14" s="245" t="s">
        <v>295</v>
      </c>
      <c r="D14" s="2286">
        <v>3</v>
      </c>
      <c r="E14" s="2286">
        <v>5</v>
      </c>
      <c r="F14" s="2286">
        <f>SUM(D14:E14)</f>
        <v>8</v>
      </c>
      <c r="G14" s="2286">
        <f t="shared" si="2"/>
        <v>0</v>
      </c>
      <c r="H14" s="2286">
        <f t="shared" si="2"/>
        <v>0</v>
      </c>
      <c r="I14" s="2286">
        <f t="shared" si="2"/>
        <v>0</v>
      </c>
      <c r="J14" s="2286">
        <f t="shared" si="2"/>
        <v>0</v>
      </c>
      <c r="K14" s="2286">
        <f t="shared" si="2"/>
        <v>0</v>
      </c>
      <c r="L14" s="2286">
        <f t="shared" si="2"/>
        <v>0</v>
      </c>
      <c r="M14" s="2563">
        <f t="shared" si="0"/>
        <v>3</v>
      </c>
      <c r="N14" s="2563">
        <f t="shared" si="0"/>
        <v>5</v>
      </c>
      <c r="O14" s="2563">
        <f t="shared" si="1"/>
        <v>8</v>
      </c>
      <c r="P14" s="1904" t="s">
        <v>296</v>
      </c>
      <c r="Q14" s="2856"/>
      <c r="R14" s="2817"/>
    </row>
    <row r="15" spans="1:18" ht="22.5" customHeight="1" x14ac:dyDescent="0.25">
      <c r="A15" s="2817"/>
      <c r="B15" s="2842" t="s">
        <v>46</v>
      </c>
      <c r="C15" s="2842"/>
      <c r="D15" s="2286">
        <f>SUM(D13:D14)</f>
        <v>7</v>
      </c>
      <c r="E15" s="2286">
        <f t="shared" ref="E15:L15" si="3">SUM(E13:E14)</f>
        <v>10</v>
      </c>
      <c r="F15" s="2286">
        <f t="shared" si="3"/>
        <v>17</v>
      </c>
      <c r="G15" s="2286">
        <f t="shared" si="3"/>
        <v>0</v>
      </c>
      <c r="H15" s="2286">
        <f t="shared" si="3"/>
        <v>0</v>
      </c>
      <c r="I15" s="2286">
        <f t="shared" si="3"/>
        <v>0</v>
      </c>
      <c r="J15" s="2286">
        <f t="shared" si="3"/>
        <v>0</v>
      </c>
      <c r="K15" s="2286">
        <f t="shared" si="3"/>
        <v>0</v>
      </c>
      <c r="L15" s="2286">
        <f t="shared" si="3"/>
        <v>0</v>
      </c>
      <c r="M15" s="2563">
        <f t="shared" si="0"/>
        <v>7</v>
      </c>
      <c r="N15" s="2563">
        <f t="shared" si="0"/>
        <v>10</v>
      </c>
      <c r="O15" s="2563">
        <f t="shared" si="1"/>
        <v>17</v>
      </c>
      <c r="P15" s="2854" t="s">
        <v>477</v>
      </c>
      <c r="Q15" s="2854"/>
      <c r="R15" s="2817"/>
    </row>
    <row r="16" spans="1:18" ht="29.25" customHeight="1" x14ac:dyDescent="0.25">
      <c r="A16" s="2817"/>
      <c r="B16" s="245" t="s">
        <v>484</v>
      </c>
      <c r="C16" s="245" t="s">
        <v>485</v>
      </c>
      <c r="D16" s="2286">
        <v>0</v>
      </c>
      <c r="E16" s="2286">
        <v>0</v>
      </c>
      <c r="F16" s="2286">
        <v>0</v>
      </c>
      <c r="G16" s="2286">
        <v>0</v>
      </c>
      <c r="H16" s="2286">
        <v>0</v>
      </c>
      <c r="I16" s="2286">
        <v>0</v>
      </c>
      <c r="J16" s="2286">
        <v>0</v>
      </c>
      <c r="K16" s="2286">
        <v>0</v>
      </c>
      <c r="L16" s="2286">
        <v>0</v>
      </c>
      <c r="M16" s="2563">
        <f t="shared" si="0"/>
        <v>0</v>
      </c>
      <c r="N16" s="2563">
        <f t="shared" si="0"/>
        <v>0</v>
      </c>
      <c r="O16" s="2563">
        <f t="shared" si="1"/>
        <v>0</v>
      </c>
      <c r="P16" s="337" t="s">
        <v>341</v>
      </c>
      <c r="Q16" s="337" t="s">
        <v>298</v>
      </c>
      <c r="R16" s="2817"/>
    </row>
    <row r="17" spans="1:19" ht="24.75" customHeight="1" x14ac:dyDescent="0.25">
      <c r="A17" s="2817"/>
      <c r="B17" s="245" t="s">
        <v>47</v>
      </c>
      <c r="C17" s="245" t="s">
        <v>486</v>
      </c>
      <c r="D17" s="2286">
        <v>0</v>
      </c>
      <c r="E17" s="2286">
        <v>0</v>
      </c>
      <c r="F17" s="2286">
        <v>0</v>
      </c>
      <c r="G17" s="2286">
        <v>6</v>
      </c>
      <c r="H17" s="2286">
        <v>7</v>
      </c>
      <c r="I17" s="2286">
        <v>13</v>
      </c>
      <c r="J17" s="2286">
        <v>5</v>
      </c>
      <c r="K17" s="2286">
        <v>3</v>
      </c>
      <c r="L17" s="2286">
        <v>8</v>
      </c>
      <c r="M17" s="2563">
        <f t="shared" si="0"/>
        <v>11</v>
      </c>
      <c r="N17" s="2563">
        <f t="shared" si="0"/>
        <v>10</v>
      </c>
      <c r="O17" s="2563">
        <f t="shared" si="1"/>
        <v>21</v>
      </c>
      <c r="P17" s="338" t="s">
        <v>129</v>
      </c>
      <c r="Q17" s="337" t="s">
        <v>129</v>
      </c>
      <c r="R17" s="2817"/>
    </row>
    <row r="18" spans="1:19" ht="24.75" customHeight="1" x14ac:dyDescent="0.25">
      <c r="A18" s="2817"/>
      <c r="B18" s="245" t="s">
        <v>487</v>
      </c>
      <c r="C18" s="245" t="s">
        <v>487</v>
      </c>
      <c r="D18" s="2286">
        <v>0</v>
      </c>
      <c r="E18" s="2286">
        <v>0</v>
      </c>
      <c r="F18" s="2286">
        <v>0</v>
      </c>
      <c r="G18" s="2286">
        <v>1</v>
      </c>
      <c r="H18" s="2286">
        <v>4</v>
      </c>
      <c r="I18" s="2286">
        <v>5</v>
      </c>
      <c r="J18" s="2286">
        <v>0</v>
      </c>
      <c r="K18" s="2286">
        <v>0</v>
      </c>
      <c r="L18" s="2286">
        <v>0</v>
      </c>
      <c r="M18" s="2563">
        <f t="shared" si="0"/>
        <v>1</v>
      </c>
      <c r="N18" s="2563">
        <f t="shared" si="0"/>
        <v>4</v>
      </c>
      <c r="O18" s="2563">
        <f t="shared" si="1"/>
        <v>5</v>
      </c>
      <c r="P18" s="263" t="s">
        <v>488</v>
      </c>
      <c r="Q18" s="806" t="s">
        <v>315</v>
      </c>
      <c r="R18" s="2817"/>
    </row>
    <row r="19" spans="1:19" ht="24.75" customHeight="1" x14ac:dyDescent="0.25">
      <c r="A19" s="2817"/>
      <c r="B19" s="2286" t="s">
        <v>304</v>
      </c>
      <c r="C19" s="245" t="s">
        <v>489</v>
      </c>
      <c r="D19" s="2286">
        <v>0</v>
      </c>
      <c r="E19" s="2286">
        <v>0</v>
      </c>
      <c r="F19" s="2286">
        <v>0</v>
      </c>
      <c r="G19" s="2286">
        <v>2</v>
      </c>
      <c r="H19" s="2286">
        <v>7</v>
      </c>
      <c r="I19" s="2286">
        <v>9</v>
      </c>
      <c r="J19" s="2286">
        <v>0</v>
      </c>
      <c r="K19" s="2286">
        <v>0</v>
      </c>
      <c r="L19" s="2286">
        <v>0</v>
      </c>
      <c r="M19" s="2563">
        <f t="shared" si="0"/>
        <v>2</v>
      </c>
      <c r="N19" s="2563">
        <f t="shared" si="0"/>
        <v>7</v>
      </c>
      <c r="O19" s="2563">
        <f t="shared" si="1"/>
        <v>9</v>
      </c>
      <c r="P19" s="339" t="s">
        <v>305</v>
      </c>
      <c r="Q19" s="337" t="s">
        <v>305</v>
      </c>
      <c r="R19" s="2817"/>
    </row>
    <row r="20" spans="1:19" ht="29.25" customHeight="1" x14ac:dyDescent="0.25">
      <c r="A20" s="2817"/>
      <c r="B20" s="2832" t="s">
        <v>490</v>
      </c>
      <c r="C20" s="245" t="s">
        <v>309</v>
      </c>
      <c r="D20" s="2286">
        <v>0</v>
      </c>
      <c r="E20" s="2286">
        <v>0</v>
      </c>
      <c r="F20" s="2286">
        <v>0</v>
      </c>
      <c r="G20" s="2286">
        <v>1</v>
      </c>
      <c r="H20" s="2286">
        <v>1</v>
      </c>
      <c r="I20" s="2286">
        <v>2</v>
      </c>
      <c r="J20" s="2286">
        <v>0</v>
      </c>
      <c r="K20" s="2286">
        <v>0</v>
      </c>
      <c r="L20" s="2286">
        <v>0</v>
      </c>
      <c r="M20" s="2563">
        <f>SUM(D20,G20,J20)</f>
        <v>1</v>
      </c>
      <c r="N20" s="2563">
        <f t="shared" si="0"/>
        <v>1</v>
      </c>
      <c r="O20" s="2563">
        <f t="shared" si="0"/>
        <v>2</v>
      </c>
      <c r="P20" s="1275" t="s">
        <v>2276</v>
      </c>
      <c r="Q20" s="2832" t="s">
        <v>1808</v>
      </c>
      <c r="R20" s="2817"/>
    </row>
    <row r="21" spans="1:19" ht="24" customHeight="1" x14ac:dyDescent="0.25">
      <c r="A21" s="2817"/>
      <c r="B21" s="2833"/>
      <c r="C21" s="245" t="s">
        <v>2021</v>
      </c>
      <c r="D21" s="2286">
        <v>8</v>
      </c>
      <c r="E21" s="2286">
        <v>2</v>
      </c>
      <c r="F21" s="2286">
        <v>10</v>
      </c>
      <c r="G21" s="2286">
        <v>0</v>
      </c>
      <c r="H21" s="2286">
        <v>0</v>
      </c>
      <c r="I21" s="2286">
        <v>0</v>
      </c>
      <c r="J21" s="2286">
        <v>0</v>
      </c>
      <c r="K21" s="2286">
        <v>0</v>
      </c>
      <c r="L21" s="2286">
        <v>0</v>
      </c>
      <c r="M21" s="2563">
        <f t="shared" ref="M21:M23" si="4">SUM(D21,G21,J21)</f>
        <v>8</v>
      </c>
      <c r="N21" s="2563">
        <f t="shared" si="0"/>
        <v>2</v>
      </c>
      <c r="O21" s="2563">
        <f t="shared" si="0"/>
        <v>10</v>
      </c>
      <c r="P21" s="1907" t="s">
        <v>492</v>
      </c>
      <c r="Q21" s="2833"/>
      <c r="R21" s="2817"/>
    </row>
    <row r="22" spans="1:19" ht="26.25" customHeight="1" x14ac:dyDescent="0.25">
      <c r="A22" s="2817"/>
      <c r="B22" s="2833"/>
      <c r="C22" s="245" t="s">
        <v>491</v>
      </c>
      <c r="D22" s="2286">
        <v>1</v>
      </c>
      <c r="E22" s="2286">
        <v>13</v>
      </c>
      <c r="F22" s="2286">
        <v>14</v>
      </c>
      <c r="G22" s="2286">
        <v>0</v>
      </c>
      <c r="H22" s="2286">
        <v>0</v>
      </c>
      <c r="I22" s="2286">
        <v>0</v>
      </c>
      <c r="J22" s="2286">
        <v>0</v>
      </c>
      <c r="K22" s="2286">
        <v>0</v>
      </c>
      <c r="L22" s="2286">
        <v>0</v>
      </c>
      <c r="M22" s="2563">
        <f t="shared" si="4"/>
        <v>1</v>
      </c>
      <c r="N22" s="2563">
        <f t="shared" si="0"/>
        <v>13</v>
      </c>
      <c r="O22" s="2563">
        <f t="shared" si="0"/>
        <v>14</v>
      </c>
      <c r="P22" s="1907" t="s">
        <v>492</v>
      </c>
      <c r="Q22" s="2833"/>
      <c r="R22" s="2817"/>
      <c r="S22" s="2848"/>
    </row>
    <row r="23" spans="1:19" ht="24.75" customHeight="1" x14ac:dyDescent="0.25">
      <c r="A23" s="2818"/>
      <c r="B23" s="2833"/>
      <c r="C23" s="250" t="s">
        <v>493</v>
      </c>
      <c r="D23" s="2560">
        <v>8</v>
      </c>
      <c r="E23" s="2560">
        <v>2</v>
      </c>
      <c r="F23" s="2560">
        <v>10</v>
      </c>
      <c r="G23" s="2560">
        <v>0</v>
      </c>
      <c r="H23" s="2560">
        <v>0</v>
      </c>
      <c r="I23" s="2560">
        <v>0</v>
      </c>
      <c r="J23" s="2560">
        <v>0</v>
      </c>
      <c r="K23" s="2560">
        <v>0</v>
      </c>
      <c r="L23" s="2560">
        <v>0</v>
      </c>
      <c r="M23" s="193">
        <f t="shared" si="4"/>
        <v>8</v>
      </c>
      <c r="N23" s="193">
        <f t="shared" si="0"/>
        <v>2</v>
      </c>
      <c r="O23" s="193">
        <f t="shared" si="0"/>
        <v>10</v>
      </c>
      <c r="P23" s="251" t="s">
        <v>494</v>
      </c>
      <c r="Q23" s="2833"/>
      <c r="R23" s="2818"/>
      <c r="S23" s="2820"/>
    </row>
    <row r="24" spans="1:19" s="242" customFormat="1" ht="26.25" customHeight="1" thickBot="1" x14ac:dyDescent="0.3">
      <c r="A24" s="2281"/>
      <c r="B24" s="2849" t="s">
        <v>46</v>
      </c>
      <c r="C24" s="2849"/>
      <c r="D24" s="2561">
        <f>SUM(D20:D23)</f>
        <v>17</v>
      </c>
      <c r="E24" s="2561">
        <f t="shared" ref="E24:O24" si="5">SUM(E20:E23)</f>
        <v>17</v>
      </c>
      <c r="F24" s="2561">
        <f t="shared" si="5"/>
        <v>34</v>
      </c>
      <c r="G24" s="2561">
        <f t="shared" si="5"/>
        <v>1</v>
      </c>
      <c r="H24" s="2561">
        <f t="shared" si="5"/>
        <v>1</v>
      </c>
      <c r="I24" s="2561">
        <f t="shared" si="5"/>
        <v>2</v>
      </c>
      <c r="J24" s="2561">
        <f t="shared" si="5"/>
        <v>0</v>
      </c>
      <c r="K24" s="2561">
        <f t="shared" si="5"/>
        <v>0</v>
      </c>
      <c r="L24" s="2561">
        <f t="shared" si="5"/>
        <v>0</v>
      </c>
      <c r="M24" s="2561">
        <f t="shared" si="5"/>
        <v>18</v>
      </c>
      <c r="N24" s="2561">
        <f t="shared" si="5"/>
        <v>18</v>
      </c>
      <c r="O24" s="2561">
        <f t="shared" si="5"/>
        <v>36</v>
      </c>
      <c r="P24" s="2850" t="s">
        <v>477</v>
      </c>
      <c r="Q24" s="2850"/>
      <c r="R24" s="2281"/>
    </row>
    <row r="25" spans="1:19" s="242" customFormat="1" ht="26.25" customHeight="1" x14ac:dyDescent="0.25">
      <c r="A25" s="2405"/>
      <c r="B25" s="2405"/>
      <c r="C25" s="2405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409"/>
      <c r="Q25" s="2409"/>
      <c r="R25" s="2405"/>
    </row>
    <row r="26" spans="1:19" s="242" customFormat="1" ht="26.25" customHeight="1" x14ac:dyDescent="0.25">
      <c r="A26" s="2405"/>
      <c r="B26" s="2405"/>
      <c r="C26" s="2405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409"/>
      <c r="Q26" s="2409"/>
      <c r="R26" s="2405"/>
    </row>
    <row r="27" spans="1:19" s="242" customFormat="1" ht="26.25" customHeight="1" x14ac:dyDescent="0.25">
      <c r="A27" s="1874"/>
      <c r="B27" s="1874"/>
      <c r="C27" s="1874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1883"/>
      <c r="Q27" s="1883"/>
      <c r="R27" s="1874"/>
    </row>
    <row r="28" spans="1:19" s="242" customFormat="1" ht="22.5" customHeight="1" thickBot="1" x14ac:dyDescent="0.3">
      <c r="A28" s="1910" t="s">
        <v>834</v>
      </c>
      <c r="B28" s="1910"/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08" t="s">
        <v>2277</v>
      </c>
    </row>
    <row r="29" spans="1:19" s="242" customFormat="1" ht="26.25" customHeight="1" thickTop="1" x14ac:dyDescent="0.25">
      <c r="A29" s="2794" t="s">
        <v>44</v>
      </c>
      <c r="B29" s="2797" t="s">
        <v>467</v>
      </c>
      <c r="C29" s="2797" t="s">
        <v>45</v>
      </c>
      <c r="D29" s="2847" t="s">
        <v>33</v>
      </c>
      <c r="E29" s="2847"/>
      <c r="F29" s="2847"/>
      <c r="G29" s="2847" t="s">
        <v>1</v>
      </c>
      <c r="H29" s="2847"/>
      <c r="I29" s="2847"/>
      <c r="J29" s="2847" t="s">
        <v>2</v>
      </c>
      <c r="K29" s="2847"/>
      <c r="L29" s="2847"/>
      <c r="M29" s="2797" t="s">
        <v>31</v>
      </c>
      <c r="N29" s="2797"/>
      <c r="O29" s="2797"/>
      <c r="P29" s="2857" t="s">
        <v>99</v>
      </c>
      <c r="Q29" s="2857" t="s">
        <v>126</v>
      </c>
      <c r="R29" s="2857" t="s">
        <v>98</v>
      </c>
    </row>
    <row r="30" spans="1:19" s="242" customFormat="1" ht="21" customHeight="1" x14ac:dyDescent="0.25">
      <c r="A30" s="2795"/>
      <c r="B30" s="2845"/>
      <c r="C30" s="2845"/>
      <c r="D30" s="2827" t="s">
        <v>94</v>
      </c>
      <c r="E30" s="2827"/>
      <c r="F30" s="2827"/>
      <c r="G30" s="2827" t="s">
        <v>95</v>
      </c>
      <c r="H30" s="2827"/>
      <c r="I30" s="2827"/>
      <c r="J30" s="2827" t="s">
        <v>96</v>
      </c>
      <c r="K30" s="2827"/>
      <c r="L30" s="2827"/>
      <c r="M30" s="2827" t="s">
        <v>116</v>
      </c>
      <c r="N30" s="2827"/>
      <c r="O30" s="2827"/>
      <c r="P30" s="2858"/>
      <c r="Q30" s="2858"/>
      <c r="R30" s="2858"/>
      <c r="S30" s="252"/>
    </row>
    <row r="31" spans="1:19" s="242" customFormat="1" ht="20.25" customHeight="1" x14ac:dyDescent="0.25">
      <c r="A31" s="2795"/>
      <c r="B31" s="2845"/>
      <c r="C31" s="2845"/>
      <c r="D31" s="2559" t="s">
        <v>204</v>
      </c>
      <c r="E31" s="2559" t="s">
        <v>2833</v>
      </c>
      <c r="F31" s="2559" t="s">
        <v>26</v>
      </c>
      <c r="G31" s="2559" t="s">
        <v>204</v>
      </c>
      <c r="H31" s="2559" t="s">
        <v>2833</v>
      </c>
      <c r="I31" s="2559" t="s">
        <v>26</v>
      </c>
      <c r="J31" s="2559" t="s">
        <v>204</v>
      </c>
      <c r="K31" s="2559" t="s">
        <v>2833</v>
      </c>
      <c r="L31" s="2559" t="s">
        <v>26</v>
      </c>
      <c r="M31" s="2559" t="s">
        <v>204</v>
      </c>
      <c r="N31" s="2559" t="s">
        <v>2833</v>
      </c>
      <c r="O31" s="2559" t="s">
        <v>26</v>
      </c>
      <c r="P31" s="2858"/>
      <c r="Q31" s="2858"/>
      <c r="R31" s="2858"/>
    </row>
    <row r="32" spans="1:19" s="242" customFormat="1" ht="23.25" customHeight="1" thickBot="1" x14ac:dyDescent="0.3">
      <c r="A32" s="2802"/>
      <c r="B32" s="2846"/>
      <c r="C32" s="2846"/>
      <c r="D32" s="1866" t="s">
        <v>181</v>
      </c>
      <c r="E32" s="1866" t="s">
        <v>182</v>
      </c>
      <c r="F32" s="1866" t="s">
        <v>183</v>
      </c>
      <c r="G32" s="1866" t="s">
        <v>181</v>
      </c>
      <c r="H32" s="1866" t="s">
        <v>182</v>
      </c>
      <c r="I32" s="1866" t="s">
        <v>183</v>
      </c>
      <c r="J32" s="1866" t="s">
        <v>181</v>
      </c>
      <c r="K32" s="1866" t="s">
        <v>182</v>
      </c>
      <c r="L32" s="1866" t="s">
        <v>183</v>
      </c>
      <c r="M32" s="1866" t="s">
        <v>181</v>
      </c>
      <c r="N32" s="1866" t="s">
        <v>182</v>
      </c>
      <c r="O32" s="1866" t="s">
        <v>183</v>
      </c>
      <c r="P32" s="2859"/>
      <c r="Q32" s="2859"/>
      <c r="R32" s="2859"/>
    </row>
    <row r="33" spans="1:25" s="242" customFormat="1" ht="24.75" customHeight="1" x14ac:dyDescent="0.25">
      <c r="A33" s="2816" t="s">
        <v>306</v>
      </c>
      <c r="B33" s="335" t="s">
        <v>48</v>
      </c>
      <c r="C33" s="335" t="s">
        <v>48</v>
      </c>
      <c r="D33" s="2578">
        <v>0</v>
      </c>
      <c r="E33" s="2578">
        <v>0</v>
      </c>
      <c r="F33" s="2578">
        <v>0</v>
      </c>
      <c r="G33" s="2578">
        <v>1</v>
      </c>
      <c r="H33" s="2578">
        <v>2</v>
      </c>
      <c r="I33" s="2578">
        <v>3</v>
      </c>
      <c r="J33" s="2578">
        <v>0</v>
      </c>
      <c r="K33" s="2578">
        <v>0</v>
      </c>
      <c r="L33" s="2578">
        <v>0</v>
      </c>
      <c r="M33" s="2579">
        <f>SUM(D33,G33,J33)</f>
        <v>1</v>
      </c>
      <c r="N33" s="2579">
        <f>SUM(E33,H33,K33)</f>
        <v>2</v>
      </c>
      <c r="O33" s="2579">
        <f>SUM(M33:N33)</f>
        <v>3</v>
      </c>
      <c r="P33" s="341" t="s">
        <v>312</v>
      </c>
      <c r="Q33" s="341" t="s">
        <v>312</v>
      </c>
      <c r="R33" s="2834" t="s">
        <v>128</v>
      </c>
    </row>
    <row r="34" spans="1:25" ht="24" customHeight="1" x14ac:dyDescent="0.25">
      <c r="A34" s="2817"/>
      <c r="B34" s="2819" t="s">
        <v>495</v>
      </c>
      <c r="C34" s="245" t="s">
        <v>2022</v>
      </c>
      <c r="D34" s="2565">
        <v>0</v>
      </c>
      <c r="E34" s="2565">
        <v>0</v>
      </c>
      <c r="F34" s="2565">
        <v>0</v>
      </c>
      <c r="G34" s="2286">
        <v>0</v>
      </c>
      <c r="H34" s="2286">
        <v>0</v>
      </c>
      <c r="I34" s="2286">
        <v>0</v>
      </c>
      <c r="J34" s="2286">
        <v>2</v>
      </c>
      <c r="K34" s="2286">
        <v>0</v>
      </c>
      <c r="L34" s="2286">
        <v>2</v>
      </c>
      <c r="M34" s="2286">
        <f>SUM(D34,G34,J34)</f>
        <v>2</v>
      </c>
      <c r="N34" s="2286">
        <f>SUM(E34,H34,K34)</f>
        <v>0</v>
      </c>
      <c r="O34" s="2286">
        <f>SUM(M34:N34)</f>
        <v>2</v>
      </c>
      <c r="P34" s="337" t="s">
        <v>497</v>
      </c>
      <c r="Q34" s="2837" t="s">
        <v>497</v>
      </c>
      <c r="R34" s="2835"/>
    </row>
    <row r="35" spans="1:25" ht="20.25" customHeight="1" x14ac:dyDescent="0.25">
      <c r="A35" s="2817"/>
      <c r="B35" s="2820"/>
      <c r="C35" s="245" t="s">
        <v>1708</v>
      </c>
      <c r="D35" s="2580">
        <v>0</v>
      </c>
      <c r="E35" s="2580">
        <v>0</v>
      </c>
      <c r="F35" s="2580">
        <v>0</v>
      </c>
      <c r="G35" s="2286">
        <v>0</v>
      </c>
      <c r="H35" s="2286">
        <v>1</v>
      </c>
      <c r="I35" s="2286">
        <v>1</v>
      </c>
      <c r="J35" s="2286">
        <v>0</v>
      </c>
      <c r="K35" s="2286">
        <v>0</v>
      </c>
      <c r="L35" s="2286">
        <v>0</v>
      </c>
      <c r="M35" s="2286">
        <f t="shared" ref="M35:N50" si="6">SUM(D35,G35,J35)</f>
        <v>0</v>
      </c>
      <c r="N35" s="2286">
        <f t="shared" si="6"/>
        <v>1</v>
      </c>
      <c r="O35" s="2286">
        <f t="shared" ref="O35:O50" si="7">SUM(M35:N35)</f>
        <v>1</v>
      </c>
      <c r="P35" s="1907" t="s">
        <v>688</v>
      </c>
      <c r="Q35" s="2838"/>
      <c r="R35" s="2835"/>
    </row>
    <row r="36" spans="1:25" ht="20.25" customHeight="1" x14ac:dyDescent="0.25">
      <c r="A36" s="2818"/>
      <c r="B36" s="2839" t="s">
        <v>500</v>
      </c>
      <c r="C36" s="2839"/>
      <c r="D36" s="2286">
        <f>SUM(D34:D35)</f>
        <v>0</v>
      </c>
      <c r="E36" s="2286">
        <f t="shared" ref="E36:O36" si="8">SUM(E34:E35)</f>
        <v>0</v>
      </c>
      <c r="F36" s="2286">
        <f t="shared" si="8"/>
        <v>0</v>
      </c>
      <c r="G36" s="2286">
        <f t="shared" si="8"/>
        <v>0</v>
      </c>
      <c r="H36" s="2286">
        <f t="shared" si="8"/>
        <v>1</v>
      </c>
      <c r="I36" s="2286">
        <f t="shared" si="8"/>
        <v>1</v>
      </c>
      <c r="J36" s="2286">
        <f t="shared" si="8"/>
        <v>2</v>
      </c>
      <c r="K36" s="2286">
        <f t="shared" si="8"/>
        <v>0</v>
      </c>
      <c r="L36" s="2286">
        <f t="shared" si="8"/>
        <v>2</v>
      </c>
      <c r="M36" s="2286">
        <f t="shared" si="8"/>
        <v>2</v>
      </c>
      <c r="N36" s="2286">
        <f t="shared" si="8"/>
        <v>1</v>
      </c>
      <c r="O36" s="2286">
        <f t="shared" si="8"/>
        <v>3</v>
      </c>
      <c r="P36" s="2840" t="s">
        <v>477</v>
      </c>
      <c r="Q36" s="2840"/>
      <c r="R36" s="2836"/>
    </row>
    <row r="37" spans="1:25" ht="20.25" customHeight="1" x14ac:dyDescent="0.25">
      <c r="A37" s="2841" t="s">
        <v>49</v>
      </c>
      <c r="B37" s="2842"/>
      <c r="C37" s="2842"/>
      <c r="D37" s="2286">
        <f>SUM(D36,D33,D24,D19,D18,D17,D16,D15,D12)</f>
        <v>37</v>
      </c>
      <c r="E37" s="2286">
        <f t="shared" ref="E37:O37" si="9">SUM(E36,E33,E24,E19,E18,E17,E16,E15,E12)</f>
        <v>38</v>
      </c>
      <c r="F37" s="2286">
        <f t="shared" si="9"/>
        <v>75</v>
      </c>
      <c r="G37" s="2286">
        <f t="shared" si="9"/>
        <v>11</v>
      </c>
      <c r="H37" s="2286">
        <f t="shared" si="9"/>
        <v>22</v>
      </c>
      <c r="I37" s="2286">
        <f t="shared" si="9"/>
        <v>33</v>
      </c>
      <c r="J37" s="2286">
        <f t="shared" si="9"/>
        <v>7</v>
      </c>
      <c r="K37" s="2286">
        <f t="shared" si="9"/>
        <v>3</v>
      </c>
      <c r="L37" s="2286">
        <f t="shared" si="9"/>
        <v>10</v>
      </c>
      <c r="M37" s="2286">
        <f t="shared" si="9"/>
        <v>55</v>
      </c>
      <c r="N37" s="2286">
        <f t="shared" si="9"/>
        <v>63</v>
      </c>
      <c r="O37" s="2286">
        <f t="shared" si="9"/>
        <v>118</v>
      </c>
      <c r="P37" s="2843" t="s">
        <v>130</v>
      </c>
      <c r="Q37" s="2843"/>
      <c r="R37" s="2843"/>
    </row>
    <row r="38" spans="1:25" s="86" customFormat="1" ht="44.25" customHeight="1" x14ac:dyDescent="0.25">
      <c r="A38" s="1905" t="s">
        <v>425</v>
      </c>
      <c r="B38" s="1905" t="s">
        <v>501</v>
      </c>
      <c r="C38" s="212" t="s">
        <v>179</v>
      </c>
      <c r="D38" s="2286">
        <v>7</v>
      </c>
      <c r="E38" s="2286">
        <v>11</v>
      </c>
      <c r="F38" s="2286">
        <v>18</v>
      </c>
      <c r="G38" s="2286">
        <v>0</v>
      </c>
      <c r="H38" s="2286">
        <v>0</v>
      </c>
      <c r="I38" s="2286">
        <v>0</v>
      </c>
      <c r="J38" s="2286">
        <v>0</v>
      </c>
      <c r="K38" s="2286">
        <v>0</v>
      </c>
      <c r="L38" s="2286">
        <v>0</v>
      </c>
      <c r="M38" s="2286">
        <f t="shared" si="6"/>
        <v>7</v>
      </c>
      <c r="N38" s="2286">
        <f t="shared" si="6"/>
        <v>11</v>
      </c>
      <c r="O38" s="2286">
        <f t="shared" si="7"/>
        <v>18</v>
      </c>
      <c r="P38" s="500" t="s">
        <v>492</v>
      </c>
      <c r="Q38" s="838" t="s">
        <v>502</v>
      </c>
      <c r="R38" s="839" t="s">
        <v>503</v>
      </c>
      <c r="S38" s="254"/>
      <c r="T38" s="254"/>
      <c r="U38" s="254"/>
      <c r="V38" s="254"/>
      <c r="W38" s="254"/>
      <c r="X38" s="254"/>
      <c r="Y38" s="254"/>
    </row>
    <row r="39" spans="1:25" s="86" customFormat="1" ht="19.5" customHeight="1" x14ac:dyDescent="0.25">
      <c r="A39" s="2841" t="s">
        <v>427</v>
      </c>
      <c r="B39" s="245" t="s">
        <v>504</v>
      </c>
      <c r="C39" s="1877"/>
      <c r="D39" s="2565">
        <v>0</v>
      </c>
      <c r="E39" s="2565">
        <v>0</v>
      </c>
      <c r="F39" s="2565">
        <v>0</v>
      </c>
      <c r="G39" s="2565">
        <v>5</v>
      </c>
      <c r="H39" s="2565">
        <v>8</v>
      </c>
      <c r="I39" s="2565">
        <v>13</v>
      </c>
      <c r="J39" s="2565">
        <v>0</v>
      </c>
      <c r="K39" s="2565">
        <v>0</v>
      </c>
      <c r="L39" s="2565">
        <v>0</v>
      </c>
      <c r="M39" s="2286">
        <f t="shared" si="6"/>
        <v>5</v>
      </c>
      <c r="N39" s="2286">
        <f t="shared" si="6"/>
        <v>8</v>
      </c>
      <c r="O39" s="2286">
        <f t="shared" si="7"/>
        <v>13</v>
      </c>
      <c r="P39" s="1919"/>
      <c r="Q39" s="1049" t="s">
        <v>505</v>
      </c>
      <c r="R39" s="2860" t="s">
        <v>428</v>
      </c>
      <c r="S39" s="254"/>
      <c r="T39" s="254"/>
      <c r="U39" s="254"/>
      <c r="V39" s="254"/>
      <c r="W39" s="254"/>
      <c r="X39" s="254"/>
      <c r="Y39" s="254"/>
    </row>
    <row r="40" spans="1:25" s="86" customFormat="1" ht="21" customHeight="1" x14ac:dyDescent="0.25">
      <c r="A40" s="2817"/>
      <c r="B40" s="2832" t="s">
        <v>506</v>
      </c>
      <c r="C40" s="245" t="s">
        <v>507</v>
      </c>
      <c r="D40" s="2565">
        <v>1</v>
      </c>
      <c r="E40" s="2565">
        <v>7</v>
      </c>
      <c r="F40" s="2565">
        <v>8</v>
      </c>
      <c r="G40" s="2565">
        <v>2</v>
      </c>
      <c r="H40" s="2565">
        <v>10</v>
      </c>
      <c r="I40" s="2565">
        <v>12</v>
      </c>
      <c r="J40" s="2565">
        <v>3</v>
      </c>
      <c r="K40" s="2565">
        <v>6</v>
      </c>
      <c r="L40" s="2565">
        <v>9</v>
      </c>
      <c r="M40" s="2286">
        <f t="shared" si="6"/>
        <v>6</v>
      </c>
      <c r="N40" s="2286">
        <f t="shared" si="6"/>
        <v>23</v>
      </c>
      <c r="O40" s="2286">
        <f t="shared" si="7"/>
        <v>29</v>
      </c>
      <c r="P40" s="1896" t="s">
        <v>508</v>
      </c>
      <c r="Q40" s="2854" t="s">
        <v>509</v>
      </c>
      <c r="R40" s="2835"/>
      <c r="S40" s="254"/>
      <c r="T40" s="254"/>
      <c r="U40" s="254"/>
      <c r="V40" s="254"/>
      <c r="W40" s="254"/>
      <c r="X40" s="254"/>
      <c r="Y40" s="254"/>
    </row>
    <row r="41" spans="1:25" s="86" customFormat="1" ht="21" customHeight="1" x14ac:dyDescent="0.25">
      <c r="A41" s="2817"/>
      <c r="B41" s="2861"/>
      <c r="C41" s="245" t="s">
        <v>510</v>
      </c>
      <c r="D41" s="2565">
        <v>0</v>
      </c>
      <c r="E41" s="2565">
        <v>0</v>
      </c>
      <c r="F41" s="2565">
        <v>0</v>
      </c>
      <c r="G41" s="2565">
        <v>1</v>
      </c>
      <c r="H41" s="2565">
        <v>9</v>
      </c>
      <c r="I41" s="2565">
        <v>10</v>
      </c>
      <c r="J41" s="2565"/>
      <c r="K41" s="2565"/>
      <c r="L41" s="2565">
        <v>0</v>
      </c>
      <c r="M41" s="2286">
        <f t="shared" si="6"/>
        <v>1</v>
      </c>
      <c r="N41" s="2286">
        <f t="shared" si="6"/>
        <v>9</v>
      </c>
      <c r="O41" s="2286">
        <f t="shared" si="7"/>
        <v>10</v>
      </c>
      <c r="P41" s="1896" t="s">
        <v>511</v>
      </c>
      <c r="Q41" s="2854"/>
      <c r="R41" s="2835"/>
      <c r="S41" s="254"/>
      <c r="T41" s="254"/>
      <c r="U41" s="254"/>
      <c r="V41" s="254"/>
      <c r="W41" s="254"/>
      <c r="X41" s="254"/>
      <c r="Y41" s="254"/>
    </row>
    <row r="42" spans="1:25" s="86" customFormat="1" ht="21.75" customHeight="1" x14ac:dyDescent="0.25">
      <c r="A42" s="2817"/>
      <c r="B42" s="2862" t="s">
        <v>46</v>
      </c>
      <c r="C42" s="2862"/>
      <c r="D42" s="2565">
        <f>SUM(D40:D41)</f>
        <v>1</v>
      </c>
      <c r="E42" s="2565">
        <f t="shared" ref="E42:L42" si="10">SUM(E40:E41)</f>
        <v>7</v>
      </c>
      <c r="F42" s="2565">
        <f t="shared" si="10"/>
        <v>8</v>
      </c>
      <c r="G42" s="2565">
        <f t="shared" si="10"/>
        <v>3</v>
      </c>
      <c r="H42" s="2565">
        <f t="shared" si="10"/>
        <v>19</v>
      </c>
      <c r="I42" s="2565">
        <f t="shared" si="10"/>
        <v>22</v>
      </c>
      <c r="J42" s="2565">
        <f t="shared" si="10"/>
        <v>3</v>
      </c>
      <c r="K42" s="2565">
        <f t="shared" si="10"/>
        <v>6</v>
      </c>
      <c r="L42" s="2565">
        <f t="shared" si="10"/>
        <v>9</v>
      </c>
      <c r="M42" s="2286">
        <f t="shared" si="6"/>
        <v>7</v>
      </c>
      <c r="N42" s="2286">
        <f t="shared" si="6"/>
        <v>32</v>
      </c>
      <c r="O42" s="2286">
        <f t="shared" si="7"/>
        <v>39</v>
      </c>
      <c r="P42" s="2863" t="s">
        <v>512</v>
      </c>
      <c r="Q42" s="2863"/>
      <c r="R42" s="2835"/>
      <c r="S42" s="254"/>
      <c r="T42" s="254"/>
      <c r="U42" s="254"/>
      <c r="V42" s="254"/>
      <c r="W42" s="254"/>
      <c r="X42" s="254"/>
      <c r="Y42" s="254"/>
    </row>
    <row r="43" spans="1:25" s="86" customFormat="1" ht="24.75" customHeight="1" x14ac:dyDescent="0.25">
      <c r="A43" s="2817"/>
      <c r="B43" s="2862" t="s">
        <v>1706</v>
      </c>
      <c r="C43" s="245" t="s">
        <v>514</v>
      </c>
      <c r="D43" s="2565">
        <v>0</v>
      </c>
      <c r="E43" s="2565">
        <v>0</v>
      </c>
      <c r="F43" s="2565">
        <v>0</v>
      </c>
      <c r="G43" s="2565">
        <v>3</v>
      </c>
      <c r="H43" s="2565">
        <v>5</v>
      </c>
      <c r="I43" s="2565">
        <v>8</v>
      </c>
      <c r="J43" s="2565">
        <v>1</v>
      </c>
      <c r="K43" s="2565">
        <v>2</v>
      </c>
      <c r="L43" s="2565">
        <v>3</v>
      </c>
      <c r="M43" s="2286">
        <f t="shared" si="6"/>
        <v>4</v>
      </c>
      <c r="N43" s="2286">
        <f t="shared" si="6"/>
        <v>7</v>
      </c>
      <c r="O43" s="2286">
        <f t="shared" si="7"/>
        <v>11</v>
      </c>
      <c r="P43" s="1896" t="s">
        <v>515</v>
      </c>
      <c r="Q43" s="2864" t="s">
        <v>1809</v>
      </c>
      <c r="R43" s="2835"/>
      <c r="S43" s="254"/>
      <c r="T43" s="254"/>
      <c r="U43" s="254"/>
      <c r="V43" s="254"/>
      <c r="W43" s="254"/>
      <c r="X43" s="254"/>
      <c r="Y43" s="254"/>
    </row>
    <row r="44" spans="1:25" s="86" customFormat="1" ht="24.75" customHeight="1" x14ac:dyDescent="0.25">
      <c r="A44" s="2817"/>
      <c r="B44" s="2862"/>
      <c r="C44" s="245" t="s">
        <v>516</v>
      </c>
      <c r="D44" s="2565">
        <v>0</v>
      </c>
      <c r="E44" s="2565">
        <v>0</v>
      </c>
      <c r="F44" s="2565">
        <v>0</v>
      </c>
      <c r="G44" s="2565">
        <v>2</v>
      </c>
      <c r="H44" s="2565">
        <v>2</v>
      </c>
      <c r="I44" s="2565">
        <v>4</v>
      </c>
      <c r="J44" s="2565">
        <v>1</v>
      </c>
      <c r="K44" s="2565">
        <v>3</v>
      </c>
      <c r="L44" s="2565">
        <v>4</v>
      </c>
      <c r="M44" s="2286">
        <f t="shared" si="6"/>
        <v>3</v>
      </c>
      <c r="N44" s="2286">
        <f t="shared" si="6"/>
        <v>5</v>
      </c>
      <c r="O44" s="2286">
        <f t="shared" si="7"/>
        <v>8</v>
      </c>
      <c r="P44" s="1896" t="s">
        <v>517</v>
      </c>
      <c r="Q44" s="2865"/>
      <c r="R44" s="2835"/>
      <c r="S44" s="254"/>
      <c r="T44" s="254"/>
      <c r="U44" s="254"/>
      <c r="V44" s="254"/>
      <c r="W44" s="254"/>
      <c r="X44" s="254"/>
      <c r="Y44" s="254"/>
    </row>
    <row r="45" spans="1:25" s="86" customFormat="1" ht="24.75" customHeight="1" x14ac:dyDescent="0.25">
      <c r="A45" s="2817"/>
      <c r="B45" s="2842" t="s">
        <v>46</v>
      </c>
      <c r="C45" s="2842"/>
      <c r="D45" s="2565">
        <f>SUM(D43:D44)</f>
        <v>0</v>
      </c>
      <c r="E45" s="2565">
        <f t="shared" ref="E45:L45" si="11">SUM(E43:E44)</f>
        <v>0</v>
      </c>
      <c r="F45" s="2565">
        <f t="shared" si="11"/>
        <v>0</v>
      </c>
      <c r="G45" s="2565">
        <f t="shared" si="11"/>
        <v>5</v>
      </c>
      <c r="H45" s="2565">
        <f t="shared" si="11"/>
        <v>7</v>
      </c>
      <c r="I45" s="2565">
        <f t="shared" si="11"/>
        <v>12</v>
      </c>
      <c r="J45" s="2565">
        <f t="shared" si="11"/>
        <v>2</v>
      </c>
      <c r="K45" s="2565">
        <f t="shared" si="11"/>
        <v>5</v>
      </c>
      <c r="L45" s="2565">
        <f t="shared" si="11"/>
        <v>7</v>
      </c>
      <c r="M45" s="2286">
        <f t="shared" si="6"/>
        <v>7</v>
      </c>
      <c r="N45" s="2286">
        <f t="shared" si="6"/>
        <v>12</v>
      </c>
      <c r="O45" s="2286">
        <f t="shared" si="7"/>
        <v>19</v>
      </c>
      <c r="P45" s="2854" t="s">
        <v>477</v>
      </c>
      <c r="Q45" s="2854"/>
      <c r="R45" s="2835"/>
      <c r="S45" s="254"/>
      <c r="T45" s="254"/>
      <c r="U45" s="254"/>
      <c r="V45" s="254"/>
      <c r="W45" s="254"/>
      <c r="X45" s="254"/>
      <c r="Y45" s="254"/>
    </row>
    <row r="46" spans="1:25" s="86" customFormat="1" ht="23.25" customHeight="1" x14ac:dyDescent="0.25">
      <c r="A46" s="2817"/>
      <c r="B46" s="1287" t="s">
        <v>520</v>
      </c>
      <c r="C46" s="1288" t="s">
        <v>520</v>
      </c>
      <c r="D46" s="2565">
        <v>0</v>
      </c>
      <c r="E46" s="2565">
        <v>0</v>
      </c>
      <c r="F46" s="2565">
        <v>0</v>
      </c>
      <c r="G46" s="193">
        <v>4</v>
      </c>
      <c r="H46" s="193">
        <v>9</v>
      </c>
      <c r="I46" s="193">
        <v>13</v>
      </c>
      <c r="J46" s="2565">
        <v>0</v>
      </c>
      <c r="K46" s="2565">
        <v>0</v>
      </c>
      <c r="L46" s="2565">
        <v>0</v>
      </c>
      <c r="M46" s="2565">
        <f t="shared" si="6"/>
        <v>4</v>
      </c>
      <c r="N46" s="2286">
        <f t="shared" si="6"/>
        <v>9</v>
      </c>
      <c r="O46" s="2286">
        <f t="shared" si="7"/>
        <v>13</v>
      </c>
      <c r="P46" s="1920" t="s">
        <v>521</v>
      </c>
      <c r="Q46" s="1920" t="s">
        <v>522</v>
      </c>
      <c r="R46" s="2835"/>
      <c r="S46" s="254"/>
      <c r="T46" s="254"/>
      <c r="U46" s="254"/>
      <c r="V46" s="254"/>
      <c r="W46" s="254"/>
      <c r="X46" s="254"/>
      <c r="Y46" s="254"/>
    </row>
    <row r="47" spans="1:25" s="86" customFormat="1" ht="23.25" customHeight="1" x14ac:dyDescent="0.25">
      <c r="A47" s="2817"/>
      <c r="B47" s="1289" t="s">
        <v>523</v>
      </c>
      <c r="C47" s="1892" t="s">
        <v>523</v>
      </c>
      <c r="D47" s="2565">
        <v>0</v>
      </c>
      <c r="E47" s="2565">
        <v>0</v>
      </c>
      <c r="F47" s="2565">
        <v>0</v>
      </c>
      <c r="G47" s="2565">
        <v>4</v>
      </c>
      <c r="H47" s="2565">
        <v>9</v>
      </c>
      <c r="I47" s="2565">
        <v>13</v>
      </c>
      <c r="J47" s="2565">
        <v>0</v>
      </c>
      <c r="K47" s="2565">
        <v>0</v>
      </c>
      <c r="L47" s="2565">
        <v>0</v>
      </c>
      <c r="M47" s="2698">
        <f t="shared" si="6"/>
        <v>4</v>
      </c>
      <c r="N47" s="2286">
        <f t="shared" si="6"/>
        <v>9</v>
      </c>
      <c r="O47" s="2286">
        <f t="shared" si="7"/>
        <v>13</v>
      </c>
      <c r="P47" s="1896" t="s">
        <v>524</v>
      </c>
      <c r="Q47" s="1896" t="s">
        <v>524</v>
      </c>
      <c r="R47" s="2835"/>
      <c r="S47" s="254"/>
      <c r="T47" s="254"/>
      <c r="U47" s="254"/>
      <c r="V47" s="254"/>
      <c r="W47" s="254"/>
      <c r="X47" s="254"/>
      <c r="Y47" s="254"/>
    </row>
    <row r="48" spans="1:25" s="86" customFormat="1" ht="23.25" customHeight="1" x14ac:dyDescent="0.25">
      <c r="A48" s="2817"/>
      <c r="B48" s="1289" t="s">
        <v>525</v>
      </c>
      <c r="C48" s="1892" t="s">
        <v>1948</v>
      </c>
      <c r="D48" s="2565">
        <v>0</v>
      </c>
      <c r="E48" s="2565">
        <v>0</v>
      </c>
      <c r="F48" s="2565">
        <v>0</v>
      </c>
      <c r="G48" s="2565">
        <v>4</v>
      </c>
      <c r="H48" s="2565">
        <v>5</v>
      </c>
      <c r="I48" s="2565">
        <v>9</v>
      </c>
      <c r="J48" s="2565">
        <v>0</v>
      </c>
      <c r="K48" s="2565">
        <v>0</v>
      </c>
      <c r="L48" s="2565">
        <v>0</v>
      </c>
      <c r="M48" s="2565">
        <f t="shared" si="6"/>
        <v>4</v>
      </c>
      <c r="N48" s="2286">
        <f t="shared" si="6"/>
        <v>5</v>
      </c>
      <c r="O48" s="2286">
        <f t="shared" si="7"/>
        <v>9</v>
      </c>
      <c r="P48" s="1896" t="s">
        <v>526</v>
      </c>
      <c r="Q48" s="1896" t="s">
        <v>527</v>
      </c>
      <c r="R48" s="2835"/>
      <c r="S48" s="254"/>
      <c r="T48" s="254"/>
      <c r="U48" s="254"/>
      <c r="V48" s="254"/>
      <c r="W48" s="254"/>
      <c r="X48" s="254"/>
      <c r="Y48" s="254"/>
    </row>
    <row r="49" spans="1:25" s="86" customFormat="1" ht="33.75" customHeight="1" x14ac:dyDescent="0.25">
      <c r="A49" s="2817"/>
      <c r="B49" s="1289" t="s">
        <v>528</v>
      </c>
      <c r="C49" s="1892" t="s">
        <v>50</v>
      </c>
      <c r="D49" s="2565">
        <v>0</v>
      </c>
      <c r="E49" s="2565">
        <v>0</v>
      </c>
      <c r="F49" s="2565">
        <v>0</v>
      </c>
      <c r="G49" s="2565">
        <v>6</v>
      </c>
      <c r="H49" s="2565">
        <v>4</v>
      </c>
      <c r="I49" s="2565">
        <v>10</v>
      </c>
      <c r="J49" s="2565">
        <v>3</v>
      </c>
      <c r="K49" s="2565">
        <v>3</v>
      </c>
      <c r="L49" s="2565">
        <v>6</v>
      </c>
      <c r="M49" s="2286">
        <f t="shared" si="6"/>
        <v>9</v>
      </c>
      <c r="N49" s="2286">
        <f t="shared" si="6"/>
        <v>7</v>
      </c>
      <c r="O49" s="2286">
        <f t="shared" si="7"/>
        <v>16</v>
      </c>
      <c r="P49" s="1896" t="s">
        <v>131</v>
      </c>
      <c r="Q49" s="1896" t="s">
        <v>529</v>
      </c>
      <c r="R49" s="2835"/>
      <c r="S49" s="254"/>
      <c r="T49" s="254"/>
      <c r="U49" s="254"/>
      <c r="V49" s="254"/>
      <c r="W49" s="254"/>
      <c r="X49" s="254"/>
      <c r="Y49" s="254"/>
    </row>
    <row r="50" spans="1:25" s="86" customFormat="1" ht="32.25" customHeight="1" x14ac:dyDescent="0.25">
      <c r="A50" s="2817"/>
      <c r="B50" s="1290" t="s">
        <v>530</v>
      </c>
      <c r="C50" s="1044" t="s">
        <v>530</v>
      </c>
      <c r="D50" s="2570">
        <v>4</v>
      </c>
      <c r="E50" s="2570">
        <v>7</v>
      </c>
      <c r="F50" s="2570">
        <v>11</v>
      </c>
      <c r="G50" s="2570">
        <v>4</v>
      </c>
      <c r="H50" s="2570">
        <v>6</v>
      </c>
      <c r="I50" s="2570">
        <v>10</v>
      </c>
      <c r="J50" s="2570">
        <v>0</v>
      </c>
      <c r="K50" s="2570">
        <v>0</v>
      </c>
      <c r="L50" s="2570">
        <v>0</v>
      </c>
      <c r="M50" s="2286">
        <f t="shared" si="6"/>
        <v>8</v>
      </c>
      <c r="N50" s="2286">
        <f t="shared" si="6"/>
        <v>13</v>
      </c>
      <c r="O50" s="2286">
        <f t="shared" si="7"/>
        <v>21</v>
      </c>
      <c r="P50" s="1897" t="s">
        <v>531</v>
      </c>
      <c r="Q50" s="1897" t="s">
        <v>531</v>
      </c>
      <c r="R50" s="2835"/>
      <c r="S50" s="254"/>
      <c r="T50" s="254"/>
      <c r="U50" s="254"/>
      <c r="V50" s="254"/>
      <c r="W50" s="254"/>
      <c r="X50" s="254"/>
      <c r="Y50" s="254"/>
    </row>
    <row r="51" spans="1:25" s="86" customFormat="1" ht="23.25" customHeight="1" thickBot="1" x14ac:dyDescent="0.3">
      <c r="A51" s="2849" t="s">
        <v>49</v>
      </c>
      <c r="B51" s="2849"/>
      <c r="C51" s="2849"/>
      <c r="D51" s="2561">
        <f>SUM(D46:D50,D45,D42,D39)</f>
        <v>5</v>
      </c>
      <c r="E51" s="2561">
        <f t="shared" ref="E51:O51" si="12">SUM(E46:E50,E45,E42,E39)</f>
        <v>14</v>
      </c>
      <c r="F51" s="2561">
        <f t="shared" si="12"/>
        <v>19</v>
      </c>
      <c r="G51" s="2561">
        <f t="shared" si="12"/>
        <v>35</v>
      </c>
      <c r="H51" s="2561">
        <f t="shared" si="12"/>
        <v>67</v>
      </c>
      <c r="I51" s="2561">
        <f t="shared" si="12"/>
        <v>102</v>
      </c>
      <c r="J51" s="2561">
        <f t="shared" si="12"/>
        <v>8</v>
      </c>
      <c r="K51" s="2561">
        <f t="shared" si="12"/>
        <v>14</v>
      </c>
      <c r="L51" s="2561">
        <f t="shared" si="12"/>
        <v>22</v>
      </c>
      <c r="M51" s="2561">
        <f t="shared" si="12"/>
        <v>48</v>
      </c>
      <c r="N51" s="2561">
        <f t="shared" si="12"/>
        <v>95</v>
      </c>
      <c r="O51" s="2561">
        <f t="shared" si="12"/>
        <v>143</v>
      </c>
      <c r="P51" s="2850" t="s">
        <v>130</v>
      </c>
      <c r="Q51" s="2850"/>
      <c r="R51" s="2850"/>
      <c r="S51" s="254"/>
      <c r="T51" s="254"/>
      <c r="U51" s="254"/>
      <c r="V51" s="254"/>
      <c r="W51" s="254"/>
      <c r="X51" s="254"/>
      <c r="Y51" s="254"/>
    </row>
    <row r="52" spans="1:25" s="86" customFormat="1" ht="23.25" customHeight="1" x14ac:dyDescent="0.25">
      <c r="S52" s="254"/>
      <c r="T52" s="254"/>
      <c r="U52" s="254"/>
      <c r="V52" s="254"/>
      <c r="W52" s="254"/>
      <c r="X52" s="254"/>
      <c r="Y52" s="254"/>
    </row>
    <row r="53" spans="1:25" s="86" customFormat="1" ht="23.25" customHeight="1" x14ac:dyDescent="0.25">
      <c r="S53" s="254"/>
      <c r="T53" s="254"/>
      <c r="U53" s="254"/>
      <c r="V53" s="254"/>
      <c r="W53" s="254"/>
      <c r="X53" s="254"/>
      <c r="Y53" s="254"/>
    </row>
    <row r="54" spans="1:25" s="86" customFormat="1" ht="23.25" customHeight="1" x14ac:dyDescent="0.25">
      <c r="S54" s="254"/>
      <c r="T54" s="254"/>
      <c r="U54" s="254"/>
      <c r="V54" s="254"/>
      <c r="W54" s="254"/>
      <c r="X54" s="254"/>
      <c r="Y54" s="254"/>
    </row>
    <row r="55" spans="1:25" s="86" customFormat="1" ht="23.25" customHeight="1" x14ac:dyDescent="0.25">
      <c r="S55" s="254"/>
      <c r="T55" s="254"/>
      <c r="U55" s="254"/>
      <c r="V55" s="254"/>
      <c r="W55" s="254"/>
      <c r="X55" s="254"/>
      <c r="Y55" s="254"/>
    </row>
    <row r="56" spans="1:25" s="86" customFormat="1" ht="23.25" customHeight="1" thickBot="1" x14ac:dyDescent="0.3">
      <c r="A56" s="1910" t="s">
        <v>834</v>
      </c>
      <c r="B56" s="1910"/>
      <c r="C56" s="1910"/>
      <c r="D56" s="1910"/>
      <c r="E56" s="1910"/>
      <c r="F56" s="1910"/>
      <c r="G56" s="1910"/>
      <c r="H56" s="1910"/>
      <c r="I56" s="1910"/>
      <c r="J56" s="1910"/>
      <c r="K56" s="1910"/>
      <c r="L56" s="1910"/>
      <c r="M56" s="1910"/>
      <c r="N56" s="1910"/>
      <c r="O56" s="1910"/>
      <c r="P56" s="1910"/>
      <c r="Q56" s="1910"/>
      <c r="R56" s="1908" t="s">
        <v>2277</v>
      </c>
      <c r="S56" s="254"/>
      <c r="T56" s="254"/>
      <c r="U56" s="254"/>
      <c r="V56" s="254"/>
      <c r="W56" s="254"/>
      <c r="X56" s="254"/>
      <c r="Y56" s="254"/>
    </row>
    <row r="57" spans="1:25" s="86" customFormat="1" ht="27" customHeight="1" thickTop="1" x14ac:dyDescent="0.25">
      <c r="A57" s="2794" t="s">
        <v>44</v>
      </c>
      <c r="B57" s="2797" t="s">
        <v>467</v>
      </c>
      <c r="C57" s="2797" t="s">
        <v>45</v>
      </c>
      <c r="D57" s="2847" t="s">
        <v>33</v>
      </c>
      <c r="E57" s="2847"/>
      <c r="F57" s="2847"/>
      <c r="G57" s="2847" t="s">
        <v>1</v>
      </c>
      <c r="H57" s="2847"/>
      <c r="I57" s="2847"/>
      <c r="J57" s="2847" t="s">
        <v>2</v>
      </c>
      <c r="K57" s="2847"/>
      <c r="L57" s="2847"/>
      <c r="M57" s="2797" t="s">
        <v>31</v>
      </c>
      <c r="N57" s="2797"/>
      <c r="O57" s="2797"/>
      <c r="P57" s="2867" t="s">
        <v>99</v>
      </c>
      <c r="Q57" s="2867" t="s">
        <v>126</v>
      </c>
      <c r="R57" s="2857" t="s">
        <v>98</v>
      </c>
      <c r="S57" s="254"/>
      <c r="T57" s="254"/>
      <c r="U57" s="254"/>
      <c r="V57" s="254"/>
      <c r="W57" s="254"/>
      <c r="X57" s="254"/>
      <c r="Y57" s="254"/>
    </row>
    <row r="58" spans="1:25" s="86" customFormat="1" ht="27" customHeight="1" x14ac:dyDescent="0.25">
      <c r="A58" s="2795"/>
      <c r="B58" s="2845"/>
      <c r="C58" s="2845"/>
      <c r="D58" s="2827" t="s">
        <v>94</v>
      </c>
      <c r="E58" s="2827"/>
      <c r="F58" s="2827"/>
      <c r="G58" s="2827" t="s">
        <v>95</v>
      </c>
      <c r="H58" s="2827"/>
      <c r="I58" s="2827"/>
      <c r="J58" s="2827" t="s">
        <v>96</v>
      </c>
      <c r="K58" s="2827"/>
      <c r="L58" s="2827"/>
      <c r="M58" s="2827" t="s">
        <v>116</v>
      </c>
      <c r="N58" s="2827"/>
      <c r="O58" s="2827"/>
      <c r="P58" s="2868"/>
      <c r="Q58" s="2868"/>
      <c r="R58" s="2858"/>
      <c r="S58" s="254"/>
      <c r="T58" s="254"/>
      <c r="U58" s="254"/>
      <c r="V58" s="254"/>
      <c r="W58" s="254"/>
      <c r="X58" s="254"/>
      <c r="Y58" s="254"/>
    </row>
    <row r="59" spans="1:25" s="86" customFormat="1" ht="30.75" customHeight="1" x14ac:dyDescent="0.25">
      <c r="A59" s="2795"/>
      <c r="B59" s="2845"/>
      <c r="C59" s="2845"/>
      <c r="D59" s="2559" t="s">
        <v>204</v>
      </c>
      <c r="E59" s="2559" t="s">
        <v>2833</v>
      </c>
      <c r="F59" s="2559" t="s">
        <v>26</v>
      </c>
      <c r="G59" s="2559" t="s">
        <v>204</v>
      </c>
      <c r="H59" s="2559" t="s">
        <v>2833</v>
      </c>
      <c r="I59" s="2559" t="s">
        <v>26</v>
      </c>
      <c r="J59" s="2559" t="s">
        <v>204</v>
      </c>
      <c r="K59" s="2559" t="s">
        <v>2833</v>
      </c>
      <c r="L59" s="2559" t="s">
        <v>26</v>
      </c>
      <c r="M59" s="2559" t="s">
        <v>204</v>
      </c>
      <c r="N59" s="2559" t="s">
        <v>2833</v>
      </c>
      <c r="O59" s="2559" t="s">
        <v>26</v>
      </c>
      <c r="P59" s="2868"/>
      <c r="Q59" s="2868"/>
      <c r="R59" s="2858"/>
      <c r="S59" s="254"/>
      <c r="T59" s="254"/>
      <c r="U59" s="254"/>
      <c r="V59" s="254"/>
      <c r="W59" s="254"/>
      <c r="X59" s="254"/>
      <c r="Y59" s="254"/>
    </row>
    <row r="60" spans="1:25" s="86" customFormat="1" ht="30" customHeight="1" thickBot="1" x14ac:dyDescent="0.3">
      <c r="A60" s="2802"/>
      <c r="B60" s="2846"/>
      <c r="C60" s="2846"/>
      <c r="D60" s="191" t="s">
        <v>181</v>
      </c>
      <c r="E60" s="191" t="s">
        <v>182</v>
      </c>
      <c r="F60" s="191" t="s">
        <v>183</v>
      </c>
      <c r="G60" s="191" t="s">
        <v>181</v>
      </c>
      <c r="H60" s="191" t="s">
        <v>182</v>
      </c>
      <c r="I60" s="191" t="s">
        <v>183</v>
      </c>
      <c r="J60" s="191" t="s">
        <v>181</v>
      </c>
      <c r="K60" s="191" t="s">
        <v>182</v>
      </c>
      <c r="L60" s="191" t="s">
        <v>183</v>
      </c>
      <c r="M60" s="191" t="s">
        <v>181</v>
      </c>
      <c r="N60" s="191" t="s">
        <v>182</v>
      </c>
      <c r="O60" s="191" t="s">
        <v>183</v>
      </c>
      <c r="P60" s="2869"/>
      <c r="Q60" s="2869"/>
      <c r="R60" s="2859"/>
      <c r="S60" s="254"/>
      <c r="T60" s="254"/>
      <c r="U60" s="254"/>
      <c r="V60" s="254"/>
      <c r="W60" s="254"/>
      <c r="X60" s="254"/>
      <c r="Y60" s="254"/>
    </row>
    <row r="61" spans="1:25" s="86" customFormat="1" ht="34.5" customHeight="1" x14ac:dyDescent="0.25">
      <c r="A61" s="2818" t="s">
        <v>532</v>
      </c>
      <c r="B61" s="1052" t="s">
        <v>533</v>
      </c>
      <c r="C61" s="1875"/>
      <c r="D61" s="2563">
        <v>0</v>
      </c>
      <c r="E61" s="2563">
        <v>0</v>
      </c>
      <c r="F61" s="2563">
        <v>0</v>
      </c>
      <c r="G61" s="2563">
        <v>1</v>
      </c>
      <c r="H61" s="2563">
        <v>1</v>
      </c>
      <c r="I61" s="2563">
        <v>2</v>
      </c>
      <c r="J61" s="2563">
        <v>2</v>
      </c>
      <c r="K61" s="2563">
        <v>1</v>
      </c>
      <c r="L61" s="2563">
        <v>3</v>
      </c>
      <c r="M61" s="2563">
        <f>SUM(D61,G61,J61)</f>
        <v>3</v>
      </c>
      <c r="N61" s="2563">
        <f>SUM(E61,H61,K61)</f>
        <v>2</v>
      </c>
      <c r="O61" s="2563">
        <f>SUM(M61:N61)</f>
        <v>5</v>
      </c>
      <c r="P61" s="1884"/>
      <c r="Q61" s="1916" t="s">
        <v>534</v>
      </c>
      <c r="R61" s="2870" t="s">
        <v>535</v>
      </c>
      <c r="S61" s="254"/>
      <c r="T61" s="254"/>
      <c r="U61" s="254"/>
      <c r="V61" s="254"/>
      <c r="W61" s="254"/>
      <c r="X61" s="254"/>
      <c r="Y61" s="254"/>
    </row>
    <row r="62" spans="1:25" s="86" customFormat="1" ht="22.5" customHeight="1" x14ac:dyDescent="0.25">
      <c r="A62" s="2842"/>
      <c r="B62" s="1891" t="s">
        <v>536</v>
      </c>
      <c r="C62" s="1877" t="s">
        <v>537</v>
      </c>
      <c r="D62" s="2565">
        <v>2</v>
      </c>
      <c r="E62" s="2565">
        <v>7</v>
      </c>
      <c r="F62" s="2565">
        <v>9</v>
      </c>
      <c r="G62" s="2565">
        <v>8</v>
      </c>
      <c r="H62" s="2565">
        <v>6</v>
      </c>
      <c r="I62" s="2565">
        <v>14</v>
      </c>
      <c r="J62" s="2565">
        <v>8</v>
      </c>
      <c r="K62" s="2565">
        <v>2</v>
      </c>
      <c r="L62" s="2565">
        <v>10</v>
      </c>
      <c r="M62" s="2563">
        <f>SUM(D62,G62,J62)</f>
        <v>18</v>
      </c>
      <c r="N62" s="2563">
        <f>SUM(E62,H62,K62)</f>
        <v>15</v>
      </c>
      <c r="O62" s="2563">
        <f>SUM(M62:N62)</f>
        <v>33</v>
      </c>
      <c r="P62" s="1053" t="s">
        <v>538</v>
      </c>
      <c r="Q62" s="1896" t="s">
        <v>539</v>
      </c>
      <c r="R62" s="2822"/>
      <c r="S62" s="254"/>
      <c r="T62" s="254"/>
      <c r="U62" s="254"/>
      <c r="V62" s="254"/>
      <c r="W62" s="254"/>
      <c r="X62" s="254"/>
      <c r="Y62" s="254"/>
    </row>
    <row r="63" spans="1:25" s="86" customFormat="1" ht="22.5" customHeight="1" x14ac:dyDescent="0.25">
      <c r="A63" s="2842"/>
      <c r="B63" s="1890" t="s">
        <v>540</v>
      </c>
      <c r="C63" s="1877"/>
      <c r="D63" s="2565">
        <v>2</v>
      </c>
      <c r="E63" s="2565">
        <v>7</v>
      </c>
      <c r="F63" s="2565">
        <v>9</v>
      </c>
      <c r="G63" s="2565">
        <v>1</v>
      </c>
      <c r="H63" s="2565">
        <v>10</v>
      </c>
      <c r="I63" s="2565">
        <v>11</v>
      </c>
      <c r="J63" s="2565">
        <v>3</v>
      </c>
      <c r="K63" s="2565">
        <v>1</v>
      </c>
      <c r="L63" s="2565">
        <v>4</v>
      </c>
      <c r="M63" s="2563">
        <f t="shared" ref="M63:O77" si="13">SUM(D63,G63,J63)</f>
        <v>6</v>
      </c>
      <c r="N63" s="2563">
        <f t="shared" si="13"/>
        <v>18</v>
      </c>
      <c r="O63" s="2563">
        <f t="shared" ref="O63:O73" si="14">SUM(M63:N63)</f>
        <v>24</v>
      </c>
      <c r="P63" s="1881"/>
      <c r="Q63" s="1896" t="s">
        <v>541</v>
      </c>
      <c r="R63" s="2822"/>
      <c r="S63" s="254"/>
      <c r="T63" s="254"/>
      <c r="U63" s="254"/>
      <c r="V63" s="254"/>
      <c r="W63" s="254"/>
      <c r="X63" s="254"/>
      <c r="Y63" s="254"/>
    </row>
    <row r="64" spans="1:25" s="86" customFormat="1" ht="25.5" customHeight="1" x14ac:dyDescent="0.25">
      <c r="A64" s="2842"/>
      <c r="B64" s="1892" t="s">
        <v>542</v>
      </c>
      <c r="C64" s="1877"/>
      <c r="D64" s="2565">
        <v>0</v>
      </c>
      <c r="E64" s="2565">
        <v>0</v>
      </c>
      <c r="F64" s="2565">
        <v>0</v>
      </c>
      <c r="G64" s="2565">
        <v>2</v>
      </c>
      <c r="H64" s="2565">
        <v>4</v>
      </c>
      <c r="I64" s="2565">
        <v>6</v>
      </c>
      <c r="J64" s="2565">
        <v>5</v>
      </c>
      <c r="K64" s="2565">
        <v>3</v>
      </c>
      <c r="L64" s="2565">
        <v>8</v>
      </c>
      <c r="M64" s="2563">
        <f t="shared" si="13"/>
        <v>7</v>
      </c>
      <c r="N64" s="2563">
        <f t="shared" si="13"/>
        <v>7</v>
      </c>
      <c r="O64" s="2563">
        <f t="shared" si="14"/>
        <v>14</v>
      </c>
      <c r="P64" s="342"/>
      <c r="Q64" s="1896" t="s">
        <v>543</v>
      </c>
      <c r="R64" s="2822"/>
      <c r="S64" s="254"/>
      <c r="T64" s="254"/>
      <c r="U64" s="254"/>
      <c r="V64" s="254"/>
      <c r="W64" s="254"/>
      <c r="X64" s="254"/>
      <c r="Y64" s="254"/>
    </row>
    <row r="65" spans="1:25" s="86" customFormat="1" ht="22.5" customHeight="1" x14ac:dyDescent="0.25">
      <c r="A65" s="2842"/>
      <c r="B65" s="1890" t="s">
        <v>544</v>
      </c>
      <c r="C65" s="1877"/>
      <c r="D65" s="2565">
        <v>0</v>
      </c>
      <c r="E65" s="2565">
        <v>8</v>
      </c>
      <c r="F65" s="2565">
        <v>8</v>
      </c>
      <c r="G65" s="2565">
        <v>4</v>
      </c>
      <c r="H65" s="2565">
        <v>6</v>
      </c>
      <c r="I65" s="2565">
        <v>10</v>
      </c>
      <c r="J65" s="2565">
        <v>1</v>
      </c>
      <c r="K65" s="2565">
        <v>2</v>
      </c>
      <c r="L65" s="2565">
        <v>3</v>
      </c>
      <c r="M65" s="2563">
        <f t="shared" si="13"/>
        <v>5</v>
      </c>
      <c r="N65" s="2563">
        <f t="shared" si="13"/>
        <v>16</v>
      </c>
      <c r="O65" s="2563">
        <f t="shared" si="14"/>
        <v>21</v>
      </c>
      <c r="P65" s="1881"/>
      <c r="Q65" s="1896" t="s">
        <v>305</v>
      </c>
      <c r="R65" s="2822"/>
      <c r="S65" s="254"/>
      <c r="T65" s="254"/>
      <c r="U65" s="254"/>
      <c r="V65" s="254"/>
      <c r="W65" s="254"/>
      <c r="X65" s="254"/>
      <c r="Y65" s="254"/>
    </row>
    <row r="66" spans="1:25" s="86" customFormat="1" ht="35.25" customHeight="1" x14ac:dyDescent="0.25">
      <c r="A66" s="2841"/>
      <c r="B66" s="1895" t="s">
        <v>545</v>
      </c>
      <c r="C66" s="1876"/>
      <c r="D66" s="2565">
        <v>0</v>
      </c>
      <c r="E66" s="2565">
        <v>0</v>
      </c>
      <c r="F66" s="2565">
        <v>0</v>
      </c>
      <c r="G66" s="2570">
        <v>3</v>
      </c>
      <c r="H66" s="2570">
        <v>7</v>
      </c>
      <c r="I66" s="2570">
        <v>10</v>
      </c>
      <c r="J66" s="2570">
        <v>2</v>
      </c>
      <c r="K66" s="2570">
        <v>2</v>
      </c>
      <c r="L66" s="2570">
        <v>4</v>
      </c>
      <c r="M66" s="2563">
        <f t="shared" si="13"/>
        <v>5</v>
      </c>
      <c r="N66" s="2563">
        <f t="shared" si="13"/>
        <v>9</v>
      </c>
      <c r="O66" s="2563">
        <f t="shared" si="14"/>
        <v>14</v>
      </c>
      <c r="P66" s="1882"/>
      <c r="Q66" s="1897" t="s">
        <v>546</v>
      </c>
      <c r="R66" s="2822"/>
      <c r="S66" s="254"/>
      <c r="T66" s="254"/>
      <c r="U66" s="254"/>
      <c r="V66" s="254"/>
      <c r="W66" s="254"/>
      <c r="X66" s="254"/>
      <c r="Y66" s="254"/>
    </row>
    <row r="67" spans="1:25" s="86" customFormat="1" ht="22.5" customHeight="1" x14ac:dyDescent="0.25">
      <c r="A67" s="2841" t="s">
        <v>49</v>
      </c>
      <c r="B67" s="2841"/>
      <c r="C67" s="2841"/>
      <c r="D67" s="2570">
        <f>SUM(D61:D66)</f>
        <v>4</v>
      </c>
      <c r="E67" s="2570">
        <f t="shared" ref="E67:L67" si="15">SUM(E61:E66)</f>
        <v>22</v>
      </c>
      <c r="F67" s="2570">
        <f t="shared" si="15"/>
        <v>26</v>
      </c>
      <c r="G67" s="2570">
        <f t="shared" si="15"/>
        <v>19</v>
      </c>
      <c r="H67" s="2570">
        <f t="shared" si="15"/>
        <v>34</v>
      </c>
      <c r="I67" s="2570">
        <f t="shared" si="15"/>
        <v>53</v>
      </c>
      <c r="J67" s="2570">
        <f t="shared" si="15"/>
        <v>21</v>
      </c>
      <c r="K67" s="2570">
        <f t="shared" si="15"/>
        <v>11</v>
      </c>
      <c r="L67" s="2570">
        <f t="shared" si="15"/>
        <v>32</v>
      </c>
      <c r="M67" s="2563">
        <f t="shared" si="13"/>
        <v>44</v>
      </c>
      <c r="N67" s="2563">
        <f t="shared" si="13"/>
        <v>67</v>
      </c>
      <c r="O67" s="2563">
        <f t="shared" si="14"/>
        <v>111</v>
      </c>
      <c r="P67" s="2821" t="s">
        <v>547</v>
      </c>
      <c r="Q67" s="2821"/>
      <c r="R67" s="2821"/>
      <c r="S67" s="254"/>
      <c r="T67" s="254"/>
      <c r="U67" s="254"/>
      <c r="V67" s="254"/>
      <c r="W67" s="254"/>
      <c r="X67" s="254"/>
      <c r="Y67" s="254"/>
    </row>
    <row r="68" spans="1:25" s="86" customFormat="1" ht="22.5" customHeight="1" x14ac:dyDescent="0.25">
      <c r="A68" s="2841" t="s">
        <v>431</v>
      </c>
      <c r="B68" s="2872" t="s">
        <v>260</v>
      </c>
      <c r="C68" s="2872"/>
      <c r="D68" s="2570">
        <v>7</v>
      </c>
      <c r="E68" s="2570">
        <v>0</v>
      </c>
      <c r="F68" s="2570">
        <v>7</v>
      </c>
      <c r="G68" s="2570">
        <v>0</v>
      </c>
      <c r="H68" s="2570">
        <v>0</v>
      </c>
      <c r="I68" s="2570">
        <v>0</v>
      </c>
      <c r="J68" s="2570">
        <v>0</v>
      </c>
      <c r="K68" s="2570">
        <v>0</v>
      </c>
      <c r="L68" s="2570">
        <v>0</v>
      </c>
      <c r="M68" s="2563">
        <f>SUM(D68,G68,J68)</f>
        <v>7</v>
      </c>
      <c r="N68" s="2563">
        <f t="shared" si="13"/>
        <v>0</v>
      </c>
      <c r="O68" s="2563">
        <f t="shared" si="13"/>
        <v>7</v>
      </c>
      <c r="P68" s="1882"/>
      <c r="Q68" s="2467" t="s">
        <v>127</v>
      </c>
      <c r="R68" s="2821" t="s">
        <v>432</v>
      </c>
      <c r="S68" s="254"/>
      <c r="T68" s="254"/>
      <c r="U68" s="254"/>
      <c r="V68" s="254"/>
      <c r="W68" s="254"/>
      <c r="X68" s="254"/>
      <c r="Y68" s="254"/>
    </row>
    <row r="69" spans="1:25" s="86" customFormat="1" ht="36.75" customHeight="1" x14ac:dyDescent="0.25">
      <c r="A69" s="2817"/>
      <c r="B69" s="2272" t="s">
        <v>548</v>
      </c>
      <c r="C69" s="2272"/>
      <c r="D69" s="2565">
        <v>0</v>
      </c>
      <c r="E69" s="2565">
        <v>0</v>
      </c>
      <c r="F69" s="2565">
        <v>0</v>
      </c>
      <c r="G69" s="2565">
        <v>9</v>
      </c>
      <c r="H69" s="2565">
        <v>6</v>
      </c>
      <c r="I69" s="2565">
        <v>15</v>
      </c>
      <c r="J69" s="2565">
        <v>3</v>
      </c>
      <c r="K69" s="2565">
        <v>4</v>
      </c>
      <c r="L69" s="2565">
        <v>7</v>
      </c>
      <c r="M69" s="2563">
        <f t="shared" ref="M69:M77" si="16">SUM(D69,G69,J69)</f>
        <v>12</v>
      </c>
      <c r="N69" s="2563">
        <f t="shared" si="13"/>
        <v>10</v>
      </c>
      <c r="O69" s="2563">
        <f t="shared" si="14"/>
        <v>22</v>
      </c>
      <c r="P69" s="1881"/>
      <c r="Q69" s="1896" t="s">
        <v>549</v>
      </c>
      <c r="R69" s="2822"/>
      <c r="S69" s="254"/>
      <c r="T69" s="254"/>
      <c r="U69" s="254"/>
      <c r="V69" s="254"/>
      <c r="W69" s="254"/>
      <c r="X69" s="254"/>
      <c r="Y69" s="254"/>
    </row>
    <row r="70" spans="1:25" s="86" customFormat="1" ht="35.25" customHeight="1" x14ac:dyDescent="0.25">
      <c r="A70" s="2817"/>
      <c r="B70" s="2272" t="s">
        <v>550</v>
      </c>
      <c r="C70" s="2272"/>
      <c r="D70" s="2565">
        <v>0</v>
      </c>
      <c r="E70" s="2565">
        <v>0</v>
      </c>
      <c r="F70" s="2565">
        <v>0</v>
      </c>
      <c r="G70" s="2565">
        <v>11</v>
      </c>
      <c r="H70" s="2565">
        <v>6</v>
      </c>
      <c r="I70" s="2565">
        <v>17</v>
      </c>
      <c r="J70" s="2565">
        <v>6</v>
      </c>
      <c r="K70" s="2565">
        <v>3</v>
      </c>
      <c r="L70" s="2565">
        <v>9</v>
      </c>
      <c r="M70" s="2563">
        <f t="shared" si="16"/>
        <v>17</v>
      </c>
      <c r="N70" s="2563">
        <f t="shared" si="13"/>
        <v>9</v>
      </c>
      <c r="O70" s="2563">
        <f t="shared" si="14"/>
        <v>26</v>
      </c>
      <c r="P70" s="1881"/>
      <c r="Q70" s="1896" t="s">
        <v>551</v>
      </c>
      <c r="R70" s="2822"/>
      <c r="S70" s="254"/>
      <c r="T70" s="254"/>
      <c r="U70" s="254"/>
      <c r="V70" s="254"/>
      <c r="W70" s="254"/>
      <c r="X70" s="254"/>
      <c r="Y70" s="254"/>
    </row>
    <row r="71" spans="1:25" s="86" customFormat="1" ht="32.25" customHeight="1" x14ac:dyDescent="0.25">
      <c r="A71" s="2817"/>
      <c r="B71" s="2272" t="s">
        <v>552</v>
      </c>
      <c r="C71" s="2272"/>
      <c r="D71" s="2565">
        <v>0</v>
      </c>
      <c r="E71" s="2565">
        <v>0</v>
      </c>
      <c r="F71" s="2565">
        <v>0</v>
      </c>
      <c r="G71" s="2565">
        <v>0</v>
      </c>
      <c r="H71" s="2565">
        <v>11</v>
      </c>
      <c r="I71" s="2565">
        <v>11</v>
      </c>
      <c r="J71" s="2565">
        <v>0</v>
      </c>
      <c r="K71" s="2565">
        <v>8</v>
      </c>
      <c r="L71" s="2565">
        <v>8</v>
      </c>
      <c r="M71" s="2563">
        <f t="shared" si="16"/>
        <v>0</v>
      </c>
      <c r="N71" s="2563">
        <f t="shared" si="13"/>
        <v>19</v>
      </c>
      <c r="O71" s="2563">
        <f t="shared" si="14"/>
        <v>19</v>
      </c>
      <c r="P71" s="1881"/>
      <c r="Q71" s="1896" t="s">
        <v>553</v>
      </c>
      <c r="R71" s="2822"/>
      <c r="S71" s="254"/>
      <c r="T71" s="254"/>
      <c r="U71" s="254"/>
      <c r="V71" s="254"/>
      <c r="W71" s="254"/>
      <c r="X71" s="254"/>
      <c r="Y71" s="254"/>
    </row>
    <row r="72" spans="1:25" s="86" customFormat="1" ht="21.75" customHeight="1" x14ac:dyDescent="0.25">
      <c r="A72" s="2817"/>
      <c r="B72" s="2873" t="s">
        <v>554</v>
      </c>
      <c r="C72" s="2873"/>
      <c r="D72" s="2565">
        <v>0</v>
      </c>
      <c r="E72" s="2565">
        <v>0</v>
      </c>
      <c r="F72" s="2565">
        <v>0</v>
      </c>
      <c r="G72" s="2565">
        <v>15</v>
      </c>
      <c r="H72" s="2565">
        <v>7</v>
      </c>
      <c r="I72" s="2565">
        <v>22</v>
      </c>
      <c r="J72" s="2565">
        <v>8</v>
      </c>
      <c r="K72" s="2565">
        <v>2</v>
      </c>
      <c r="L72" s="2565">
        <v>10</v>
      </c>
      <c r="M72" s="2563">
        <f t="shared" si="16"/>
        <v>23</v>
      </c>
      <c r="N72" s="2563">
        <f t="shared" si="13"/>
        <v>9</v>
      </c>
      <c r="O72" s="2563">
        <f t="shared" si="14"/>
        <v>32</v>
      </c>
      <c r="P72" s="1881"/>
      <c r="Q72" s="1896" t="s">
        <v>555</v>
      </c>
      <c r="R72" s="2822"/>
      <c r="S72" s="254"/>
      <c r="T72" s="254"/>
      <c r="U72" s="254"/>
      <c r="V72" s="254"/>
      <c r="W72" s="254"/>
      <c r="X72" s="254"/>
      <c r="Y72" s="254"/>
    </row>
    <row r="73" spans="1:25" s="86" customFormat="1" ht="21.75" customHeight="1" x14ac:dyDescent="0.25">
      <c r="A73" s="2871"/>
      <c r="B73" s="2874" t="s">
        <v>556</v>
      </c>
      <c r="C73" s="2874"/>
      <c r="D73" s="2565">
        <v>0</v>
      </c>
      <c r="E73" s="2565">
        <v>0</v>
      </c>
      <c r="F73" s="2565">
        <v>0</v>
      </c>
      <c r="G73" s="2581">
        <v>7</v>
      </c>
      <c r="H73" s="2581">
        <v>8</v>
      </c>
      <c r="I73" s="2581">
        <v>15</v>
      </c>
      <c r="J73" s="2581">
        <v>7</v>
      </c>
      <c r="K73" s="2581">
        <v>1</v>
      </c>
      <c r="L73" s="2581">
        <v>8</v>
      </c>
      <c r="M73" s="2563">
        <f t="shared" si="16"/>
        <v>14</v>
      </c>
      <c r="N73" s="2563">
        <f t="shared" si="13"/>
        <v>9</v>
      </c>
      <c r="O73" s="2563">
        <f t="shared" si="14"/>
        <v>23</v>
      </c>
      <c r="P73" s="1893"/>
      <c r="Q73" s="1054" t="s">
        <v>557</v>
      </c>
      <c r="R73" s="2823"/>
      <c r="S73" s="254"/>
      <c r="T73" s="254"/>
      <c r="U73" s="254"/>
      <c r="V73" s="254"/>
      <c r="W73" s="254"/>
      <c r="X73" s="254"/>
      <c r="Y73" s="254"/>
    </row>
    <row r="74" spans="1:25" s="86" customFormat="1" ht="21.75" customHeight="1" x14ac:dyDescent="0.25">
      <c r="A74" s="2875" t="s">
        <v>49</v>
      </c>
      <c r="B74" s="2875"/>
      <c r="C74" s="2875"/>
      <c r="D74" s="2582">
        <f>SUM(D68:D73)</f>
        <v>7</v>
      </c>
      <c r="E74" s="2582">
        <f t="shared" ref="E74:O74" si="17">SUM(E68:E73)</f>
        <v>0</v>
      </c>
      <c r="F74" s="2582">
        <f t="shared" si="17"/>
        <v>7</v>
      </c>
      <c r="G74" s="2582">
        <f t="shared" si="17"/>
        <v>42</v>
      </c>
      <c r="H74" s="2582">
        <f t="shared" si="17"/>
        <v>38</v>
      </c>
      <c r="I74" s="2582">
        <f t="shared" si="17"/>
        <v>80</v>
      </c>
      <c r="J74" s="2582">
        <f t="shared" si="17"/>
        <v>24</v>
      </c>
      <c r="K74" s="2582">
        <f t="shared" si="17"/>
        <v>18</v>
      </c>
      <c r="L74" s="2582">
        <f t="shared" si="17"/>
        <v>42</v>
      </c>
      <c r="M74" s="2582">
        <f t="shared" si="17"/>
        <v>73</v>
      </c>
      <c r="N74" s="2582">
        <f t="shared" si="17"/>
        <v>56</v>
      </c>
      <c r="O74" s="2582">
        <f t="shared" si="17"/>
        <v>129</v>
      </c>
      <c r="P74" s="2870" t="s">
        <v>130</v>
      </c>
      <c r="Q74" s="2870"/>
      <c r="R74" s="1889"/>
      <c r="S74" s="254"/>
      <c r="T74" s="254"/>
      <c r="U74" s="254"/>
      <c r="V74" s="254"/>
      <c r="W74" s="254"/>
      <c r="X74" s="254"/>
      <c r="Y74" s="254"/>
    </row>
    <row r="75" spans="1:25" s="86" customFormat="1" ht="31.5" customHeight="1" x14ac:dyDescent="0.25">
      <c r="A75" s="2841" t="s">
        <v>51</v>
      </c>
      <c r="B75" s="2819" t="s">
        <v>52</v>
      </c>
      <c r="C75" s="1044" t="s">
        <v>316</v>
      </c>
      <c r="D75" s="2582">
        <v>0</v>
      </c>
      <c r="E75" s="2582">
        <v>0</v>
      </c>
      <c r="F75" s="2582">
        <v>0</v>
      </c>
      <c r="G75" s="2570">
        <v>9</v>
      </c>
      <c r="H75" s="2570">
        <v>5</v>
      </c>
      <c r="I75" s="2570">
        <v>14</v>
      </c>
      <c r="J75" s="2570">
        <v>5</v>
      </c>
      <c r="K75" s="2570">
        <v>3</v>
      </c>
      <c r="L75" s="2570">
        <v>8</v>
      </c>
      <c r="M75" s="2565">
        <f t="shared" si="16"/>
        <v>14</v>
      </c>
      <c r="N75" s="2565">
        <f t="shared" si="13"/>
        <v>8</v>
      </c>
      <c r="O75" s="2565">
        <f t="shared" ref="O75:O77" si="18">SUM(M75:N75)</f>
        <v>22</v>
      </c>
      <c r="P75" s="1897" t="s">
        <v>317</v>
      </c>
      <c r="Q75" s="2819" t="s">
        <v>132</v>
      </c>
      <c r="R75" s="2841" t="s">
        <v>100</v>
      </c>
      <c r="S75" s="254"/>
      <c r="T75" s="254"/>
      <c r="U75" s="254"/>
      <c r="V75" s="254"/>
      <c r="W75" s="254"/>
      <c r="X75" s="254"/>
      <c r="Y75" s="254"/>
    </row>
    <row r="76" spans="1:25" s="86" customFormat="1" ht="20.25" customHeight="1" x14ac:dyDescent="0.25">
      <c r="A76" s="2817"/>
      <c r="B76" s="2820"/>
      <c r="C76" s="2452" t="s">
        <v>2024</v>
      </c>
      <c r="D76" s="2582">
        <v>0</v>
      </c>
      <c r="E76" s="2582">
        <v>0</v>
      </c>
      <c r="F76" s="2582">
        <v>0</v>
      </c>
      <c r="G76" s="2570">
        <v>2</v>
      </c>
      <c r="H76" s="2570">
        <v>6</v>
      </c>
      <c r="I76" s="2570">
        <v>8</v>
      </c>
      <c r="J76" s="2570">
        <v>0</v>
      </c>
      <c r="K76" s="2570">
        <v>0</v>
      </c>
      <c r="L76" s="2570">
        <v>0</v>
      </c>
      <c r="M76" s="2570">
        <f t="shared" si="16"/>
        <v>2</v>
      </c>
      <c r="N76" s="2570">
        <f t="shared" si="13"/>
        <v>6</v>
      </c>
      <c r="O76" s="2570">
        <f t="shared" si="18"/>
        <v>8</v>
      </c>
      <c r="P76" s="2414" t="s">
        <v>2026</v>
      </c>
      <c r="Q76" s="2820"/>
      <c r="R76" s="2817"/>
      <c r="S76" s="254"/>
      <c r="T76" s="254"/>
      <c r="U76" s="254"/>
      <c r="V76" s="254"/>
      <c r="W76" s="254"/>
      <c r="X76" s="254"/>
      <c r="Y76" s="254"/>
    </row>
    <row r="77" spans="1:25" s="86" customFormat="1" ht="41.25" customHeight="1" thickBot="1" x14ac:dyDescent="0.3">
      <c r="A77" s="2866"/>
      <c r="B77" s="2453"/>
      <c r="C77" s="2454" t="s">
        <v>2023</v>
      </c>
      <c r="D77" s="2454">
        <v>0</v>
      </c>
      <c r="E77" s="2454">
        <v>0</v>
      </c>
      <c r="F77" s="2454">
        <v>0</v>
      </c>
      <c r="G77" s="2568">
        <v>6</v>
      </c>
      <c r="H77" s="2568">
        <v>5</v>
      </c>
      <c r="I77" s="2568">
        <v>11</v>
      </c>
      <c r="J77" s="2568">
        <v>8</v>
      </c>
      <c r="K77" s="2568">
        <v>3</v>
      </c>
      <c r="L77" s="2568">
        <v>11</v>
      </c>
      <c r="M77" s="2568">
        <f t="shared" si="16"/>
        <v>14</v>
      </c>
      <c r="N77" s="2568">
        <f t="shared" si="13"/>
        <v>8</v>
      </c>
      <c r="O77" s="2568">
        <f t="shared" si="18"/>
        <v>22</v>
      </c>
      <c r="P77" s="2455" t="s">
        <v>2025</v>
      </c>
      <c r="Q77" s="2453"/>
      <c r="R77" s="2866"/>
      <c r="S77" s="254"/>
      <c r="T77" s="254"/>
      <c r="U77" s="254"/>
      <c r="V77" s="254"/>
      <c r="W77" s="254"/>
      <c r="X77" s="254"/>
      <c r="Y77" s="254"/>
    </row>
    <row r="78" spans="1:25" s="86" customFormat="1" ht="27" customHeight="1" x14ac:dyDescent="0.25">
      <c r="S78" s="254"/>
      <c r="T78" s="254"/>
      <c r="U78" s="254"/>
      <c r="V78" s="254"/>
      <c r="W78" s="254"/>
      <c r="X78" s="254"/>
      <c r="Y78" s="254"/>
    </row>
    <row r="79" spans="1:25" s="86" customFormat="1" ht="23.25" customHeight="1" x14ac:dyDescent="0.25">
      <c r="S79" s="254"/>
      <c r="T79" s="254"/>
      <c r="U79" s="254"/>
      <c r="V79" s="254"/>
      <c r="W79" s="254"/>
      <c r="X79" s="254"/>
      <c r="Y79" s="254"/>
    </row>
    <row r="80" spans="1:25" s="86" customFormat="1" ht="23.25" customHeight="1" x14ac:dyDescent="0.25">
      <c r="S80" s="254"/>
      <c r="T80" s="254"/>
      <c r="U80" s="254"/>
      <c r="V80" s="254"/>
      <c r="W80" s="254"/>
      <c r="X80" s="254"/>
      <c r="Y80" s="254"/>
    </row>
    <row r="81" spans="1:25" s="86" customFormat="1" ht="23.25" customHeight="1" x14ac:dyDescent="0.25">
      <c r="S81" s="254"/>
      <c r="T81" s="254"/>
      <c r="U81" s="254"/>
      <c r="V81" s="254"/>
      <c r="W81" s="254"/>
      <c r="X81" s="254"/>
      <c r="Y81" s="254"/>
    </row>
    <row r="82" spans="1:25" s="86" customFormat="1" ht="27.75" customHeight="1" thickBot="1" x14ac:dyDescent="0.3">
      <c r="A82" s="1910" t="s">
        <v>834</v>
      </c>
      <c r="B82" s="1910"/>
      <c r="C82" s="1910"/>
      <c r="D82" s="1910"/>
      <c r="E82" s="1910"/>
      <c r="F82" s="1910"/>
      <c r="G82" s="1910"/>
      <c r="H82" s="1910"/>
      <c r="I82" s="1910"/>
      <c r="J82" s="1910"/>
      <c r="K82" s="1910"/>
      <c r="L82" s="1910"/>
      <c r="M82" s="1910"/>
      <c r="N82" s="1910"/>
      <c r="O82" s="1910"/>
      <c r="P82" s="1910"/>
      <c r="Q82" s="1910"/>
      <c r="R82" s="1908" t="s">
        <v>2277</v>
      </c>
      <c r="S82" s="254"/>
      <c r="T82" s="254"/>
      <c r="U82" s="254"/>
      <c r="V82" s="254"/>
      <c r="W82" s="254"/>
      <c r="X82" s="254"/>
      <c r="Y82" s="254"/>
    </row>
    <row r="83" spans="1:25" s="86" customFormat="1" ht="20.25" customHeight="1" thickTop="1" x14ac:dyDescent="0.25">
      <c r="A83" s="2794" t="s">
        <v>44</v>
      </c>
      <c r="B83" s="2797" t="s">
        <v>467</v>
      </c>
      <c r="C83" s="2797" t="s">
        <v>45</v>
      </c>
      <c r="D83" s="2847" t="s">
        <v>33</v>
      </c>
      <c r="E83" s="2847"/>
      <c r="F83" s="2847"/>
      <c r="G83" s="2847" t="s">
        <v>1</v>
      </c>
      <c r="H83" s="2847"/>
      <c r="I83" s="2847"/>
      <c r="J83" s="2847" t="s">
        <v>2</v>
      </c>
      <c r="K83" s="2847"/>
      <c r="L83" s="2847"/>
      <c r="M83" s="2797" t="s">
        <v>31</v>
      </c>
      <c r="N83" s="2797"/>
      <c r="O83" s="2797"/>
      <c r="P83" s="2867" t="s">
        <v>99</v>
      </c>
      <c r="Q83" s="2867" t="s">
        <v>126</v>
      </c>
      <c r="R83" s="2857" t="s">
        <v>98</v>
      </c>
      <c r="S83" s="254"/>
      <c r="T83" s="254"/>
      <c r="U83" s="254"/>
      <c r="V83" s="254"/>
      <c r="W83" s="254"/>
      <c r="X83" s="254"/>
      <c r="Y83" s="254"/>
    </row>
    <row r="84" spans="1:25" s="86" customFormat="1" ht="27" customHeight="1" x14ac:dyDescent="0.25">
      <c r="A84" s="2795"/>
      <c r="B84" s="2845"/>
      <c r="C84" s="2845"/>
      <c r="D84" s="2827" t="s">
        <v>94</v>
      </c>
      <c r="E84" s="2827"/>
      <c r="F84" s="2827"/>
      <c r="G84" s="2827" t="s">
        <v>95</v>
      </c>
      <c r="H84" s="2827"/>
      <c r="I84" s="2827"/>
      <c r="J84" s="2827" t="s">
        <v>96</v>
      </c>
      <c r="K84" s="2827"/>
      <c r="L84" s="2827"/>
      <c r="M84" s="2827" t="s">
        <v>116</v>
      </c>
      <c r="N84" s="2827"/>
      <c r="O84" s="2827"/>
      <c r="P84" s="2868"/>
      <c r="Q84" s="2868"/>
      <c r="R84" s="2858"/>
      <c r="S84" s="254"/>
      <c r="T84" s="254"/>
      <c r="U84" s="254"/>
      <c r="V84" s="254"/>
      <c r="W84" s="254"/>
      <c r="X84" s="254"/>
      <c r="Y84" s="254"/>
    </row>
    <row r="85" spans="1:25" s="86" customFormat="1" ht="23.25" customHeight="1" x14ac:dyDescent="0.25">
      <c r="A85" s="2795"/>
      <c r="B85" s="2845"/>
      <c r="C85" s="2845"/>
      <c r="D85" s="2559" t="s">
        <v>204</v>
      </c>
      <c r="E85" s="2559" t="s">
        <v>2833</v>
      </c>
      <c r="F85" s="2559" t="s">
        <v>26</v>
      </c>
      <c r="G85" s="2559" t="s">
        <v>204</v>
      </c>
      <c r="H85" s="2559" t="s">
        <v>2833</v>
      </c>
      <c r="I85" s="2559" t="s">
        <v>26</v>
      </c>
      <c r="J85" s="2559" t="s">
        <v>204</v>
      </c>
      <c r="K85" s="2559" t="s">
        <v>2833</v>
      </c>
      <c r="L85" s="2559" t="s">
        <v>26</v>
      </c>
      <c r="M85" s="2559" t="s">
        <v>204</v>
      </c>
      <c r="N85" s="2559" t="s">
        <v>2833</v>
      </c>
      <c r="O85" s="2559" t="s">
        <v>26</v>
      </c>
      <c r="P85" s="2868"/>
      <c r="Q85" s="2868"/>
      <c r="R85" s="2858"/>
      <c r="S85" s="254"/>
      <c r="T85" s="254"/>
      <c r="U85" s="254"/>
      <c r="V85" s="254"/>
      <c r="W85" s="254"/>
      <c r="X85" s="254"/>
      <c r="Y85" s="254"/>
    </row>
    <row r="86" spans="1:25" s="86" customFormat="1" ht="22.5" customHeight="1" thickBot="1" x14ac:dyDescent="0.3">
      <c r="A86" s="2802"/>
      <c r="B86" s="2846"/>
      <c r="C86" s="2846"/>
      <c r="D86" s="191" t="s">
        <v>181</v>
      </c>
      <c r="E86" s="191" t="s">
        <v>182</v>
      </c>
      <c r="F86" s="191" t="s">
        <v>183</v>
      </c>
      <c r="G86" s="191" t="s">
        <v>181</v>
      </c>
      <c r="H86" s="191" t="s">
        <v>182</v>
      </c>
      <c r="I86" s="191" t="s">
        <v>183</v>
      </c>
      <c r="J86" s="191" t="s">
        <v>181</v>
      </c>
      <c r="K86" s="191" t="s">
        <v>182</v>
      </c>
      <c r="L86" s="191" t="s">
        <v>183</v>
      </c>
      <c r="M86" s="191" t="s">
        <v>181</v>
      </c>
      <c r="N86" s="191" t="s">
        <v>182</v>
      </c>
      <c r="O86" s="191" t="s">
        <v>183</v>
      </c>
      <c r="P86" s="2869"/>
      <c r="Q86" s="2869"/>
      <c r="R86" s="2859"/>
      <c r="S86" s="254"/>
      <c r="T86" s="254"/>
      <c r="U86" s="254"/>
      <c r="V86" s="254"/>
      <c r="W86" s="254"/>
      <c r="X86" s="254"/>
      <c r="Y86" s="254"/>
    </row>
    <row r="87" spans="1:25" s="86" customFormat="1" ht="42" customHeight="1" x14ac:dyDescent="0.25">
      <c r="A87" s="2816" t="s">
        <v>51</v>
      </c>
      <c r="B87" s="2876" t="s">
        <v>52</v>
      </c>
      <c r="C87" s="1515" t="s">
        <v>558</v>
      </c>
      <c r="D87" s="2576">
        <v>0</v>
      </c>
      <c r="E87" s="2576">
        <v>0</v>
      </c>
      <c r="F87" s="2576">
        <v>0</v>
      </c>
      <c r="G87" s="2572">
        <v>4</v>
      </c>
      <c r="H87" s="2572">
        <v>7</v>
      </c>
      <c r="I87" s="2572">
        <v>11</v>
      </c>
      <c r="J87" s="2572">
        <v>0</v>
      </c>
      <c r="K87" s="2572">
        <v>0</v>
      </c>
      <c r="L87" s="2572">
        <v>0</v>
      </c>
      <c r="M87" s="2572">
        <f t="shared" ref="M87:O97" si="19">SUM(D87,G87,J87)</f>
        <v>4</v>
      </c>
      <c r="N87" s="2576">
        <f t="shared" si="19"/>
        <v>7</v>
      </c>
      <c r="O87" s="2572">
        <f>SUM(M87:N87)</f>
        <v>11</v>
      </c>
      <c r="P87" s="1077" t="s">
        <v>559</v>
      </c>
      <c r="Q87" s="2825" t="s">
        <v>132</v>
      </c>
      <c r="R87" s="2816" t="s">
        <v>100</v>
      </c>
      <c r="S87" s="254"/>
      <c r="T87" s="254"/>
      <c r="U87" s="254"/>
      <c r="V87" s="254"/>
      <c r="W87" s="254"/>
      <c r="X87" s="254"/>
      <c r="Y87" s="254"/>
    </row>
    <row r="88" spans="1:25" s="86" customFormat="1" ht="47.25" customHeight="1" x14ac:dyDescent="0.25">
      <c r="A88" s="2817"/>
      <c r="B88" s="2848"/>
      <c r="C88" s="1514" t="s">
        <v>560</v>
      </c>
      <c r="D88" s="2565">
        <v>0</v>
      </c>
      <c r="E88" s="2565">
        <v>0</v>
      </c>
      <c r="F88" s="2565">
        <v>0</v>
      </c>
      <c r="G88" s="2563">
        <v>6</v>
      </c>
      <c r="H88" s="2563">
        <v>2</v>
      </c>
      <c r="I88" s="2563">
        <v>8</v>
      </c>
      <c r="J88" s="2563">
        <v>4</v>
      </c>
      <c r="K88" s="2563">
        <v>3</v>
      </c>
      <c r="L88" s="2563">
        <v>7</v>
      </c>
      <c r="M88" s="2565">
        <f t="shared" si="19"/>
        <v>10</v>
      </c>
      <c r="N88" s="2565">
        <f t="shared" si="19"/>
        <v>5</v>
      </c>
      <c r="O88" s="2565">
        <f t="shared" ref="O88:O96" si="20">SUM(M88:N88)</f>
        <v>15</v>
      </c>
      <c r="P88" s="1916" t="s">
        <v>561</v>
      </c>
      <c r="Q88" s="2822"/>
      <c r="R88" s="2817"/>
      <c r="S88" s="254"/>
      <c r="T88" s="254"/>
      <c r="U88" s="254"/>
      <c r="V88" s="254"/>
      <c r="W88" s="254"/>
      <c r="X88" s="254"/>
      <c r="Y88" s="254"/>
    </row>
    <row r="89" spans="1:25" s="86" customFormat="1" ht="23.25" customHeight="1" x14ac:dyDescent="0.25">
      <c r="A89" s="2817"/>
      <c r="B89" s="2820"/>
      <c r="C89" s="1056" t="s">
        <v>562</v>
      </c>
      <c r="D89" s="2563">
        <v>0</v>
      </c>
      <c r="E89" s="2563">
        <v>0</v>
      </c>
      <c r="F89" s="2563">
        <v>0</v>
      </c>
      <c r="G89" s="2565">
        <v>2</v>
      </c>
      <c r="H89" s="2565">
        <v>2</v>
      </c>
      <c r="I89" s="2565">
        <v>4</v>
      </c>
      <c r="J89" s="2565">
        <v>0</v>
      </c>
      <c r="K89" s="2565">
        <v>0</v>
      </c>
      <c r="L89" s="2565">
        <v>0</v>
      </c>
      <c r="M89" s="2565">
        <f t="shared" si="19"/>
        <v>2</v>
      </c>
      <c r="N89" s="2565">
        <f t="shared" si="19"/>
        <v>2</v>
      </c>
      <c r="O89" s="2565">
        <f t="shared" si="20"/>
        <v>4</v>
      </c>
      <c r="P89" s="2424" t="s">
        <v>563</v>
      </c>
      <c r="Q89" s="2824"/>
      <c r="R89" s="2817"/>
      <c r="S89" s="254"/>
      <c r="T89" s="254"/>
      <c r="U89" s="254"/>
      <c r="V89" s="254"/>
      <c r="W89" s="254"/>
      <c r="X89" s="254"/>
      <c r="Y89" s="254"/>
    </row>
    <row r="90" spans="1:25" s="86" customFormat="1" ht="27.75" customHeight="1" x14ac:dyDescent="0.25">
      <c r="A90" s="2817"/>
      <c r="B90" s="2842" t="s">
        <v>46</v>
      </c>
      <c r="C90" s="2818"/>
      <c r="D90" s="2563">
        <f>SUM(D87:D89)</f>
        <v>0</v>
      </c>
      <c r="E90" s="2563">
        <f t="shared" ref="E90:L90" si="21">SUM(E87:E89,E75:E77)</f>
        <v>0</v>
      </c>
      <c r="F90" s="2563">
        <f t="shared" si="21"/>
        <v>0</v>
      </c>
      <c r="G90" s="2563">
        <f t="shared" si="21"/>
        <v>29</v>
      </c>
      <c r="H90" s="2563">
        <f t="shared" si="21"/>
        <v>27</v>
      </c>
      <c r="I90" s="2563">
        <f t="shared" si="21"/>
        <v>56</v>
      </c>
      <c r="J90" s="2563">
        <f t="shared" si="21"/>
        <v>17</v>
      </c>
      <c r="K90" s="2563">
        <f t="shared" si="21"/>
        <v>9</v>
      </c>
      <c r="L90" s="2563">
        <f t="shared" si="21"/>
        <v>26</v>
      </c>
      <c r="M90" s="2565">
        <f t="shared" si="19"/>
        <v>46</v>
      </c>
      <c r="N90" s="2565">
        <f t="shared" si="19"/>
        <v>36</v>
      </c>
      <c r="O90" s="2565">
        <f t="shared" si="20"/>
        <v>82</v>
      </c>
      <c r="P90" s="2854" t="s">
        <v>133</v>
      </c>
      <c r="Q90" s="2854"/>
      <c r="R90" s="2817"/>
      <c r="S90" s="254"/>
      <c r="T90" s="254"/>
      <c r="U90" s="254"/>
      <c r="V90" s="254"/>
      <c r="W90" s="254"/>
      <c r="X90" s="254"/>
      <c r="Y90" s="254"/>
    </row>
    <row r="91" spans="1:25" s="86" customFormat="1" ht="36" customHeight="1" x14ac:dyDescent="0.25">
      <c r="A91" s="2817"/>
      <c r="B91" s="1879" t="s">
        <v>564</v>
      </c>
      <c r="C91" s="1050" t="s">
        <v>564</v>
      </c>
      <c r="D91" s="2563">
        <v>0</v>
      </c>
      <c r="E91" s="2563">
        <v>0</v>
      </c>
      <c r="F91" s="2563">
        <v>0</v>
      </c>
      <c r="G91" s="2563">
        <v>4</v>
      </c>
      <c r="H91" s="2563">
        <v>9</v>
      </c>
      <c r="I91" s="2563">
        <v>13</v>
      </c>
      <c r="J91" s="2563">
        <v>5</v>
      </c>
      <c r="K91" s="2563">
        <v>8</v>
      </c>
      <c r="L91" s="2563">
        <v>13</v>
      </c>
      <c r="M91" s="2565">
        <f t="shared" si="19"/>
        <v>9</v>
      </c>
      <c r="N91" s="2565">
        <f t="shared" si="19"/>
        <v>17</v>
      </c>
      <c r="O91" s="2565">
        <f t="shared" si="20"/>
        <v>26</v>
      </c>
      <c r="P91" s="1897" t="s">
        <v>565</v>
      </c>
      <c r="Q91" s="1884" t="s">
        <v>565</v>
      </c>
      <c r="R91" s="2817"/>
      <c r="S91" s="254"/>
      <c r="T91" s="254"/>
      <c r="U91" s="254"/>
      <c r="V91" s="254"/>
      <c r="W91" s="254"/>
      <c r="X91" s="254"/>
      <c r="Y91" s="254"/>
    </row>
    <row r="92" spans="1:25" s="86" customFormat="1" ht="26.25" customHeight="1" x14ac:dyDescent="0.25">
      <c r="A92" s="2817"/>
      <c r="B92" s="2819" t="s">
        <v>53</v>
      </c>
      <c r="C92" s="1890" t="s">
        <v>568</v>
      </c>
      <c r="D92" s="2563">
        <v>0</v>
      </c>
      <c r="E92" s="2563">
        <v>0</v>
      </c>
      <c r="F92" s="2563">
        <v>0</v>
      </c>
      <c r="G92" s="2565">
        <v>10</v>
      </c>
      <c r="H92" s="2565">
        <v>1</v>
      </c>
      <c r="I92" s="2565">
        <v>11</v>
      </c>
      <c r="J92" s="2565">
        <v>4</v>
      </c>
      <c r="K92" s="2565">
        <v>1</v>
      </c>
      <c r="L92" s="2565">
        <v>5</v>
      </c>
      <c r="M92" s="2565">
        <f t="shared" si="19"/>
        <v>14</v>
      </c>
      <c r="N92" s="2565">
        <f t="shared" si="19"/>
        <v>2</v>
      </c>
      <c r="O92" s="2565">
        <f t="shared" si="20"/>
        <v>16</v>
      </c>
      <c r="P92" s="1896" t="s">
        <v>134</v>
      </c>
      <c r="Q92" s="2822" t="s">
        <v>2664</v>
      </c>
      <c r="R92" s="2817"/>
      <c r="S92" s="254"/>
      <c r="T92" s="254"/>
      <c r="U92" s="254"/>
      <c r="V92" s="254"/>
      <c r="W92" s="254"/>
      <c r="X92" s="254"/>
      <c r="Y92" s="254"/>
    </row>
    <row r="93" spans="1:25" s="86" customFormat="1" ht="24" customHeight="1" x14ac:dyDescent="0.25">
      <c r="A93" s="2817"/>
      <c r="B93" s="2820"/>
      <c r="C93" s="212" t="s">
        <v>569</v>
      </c>
      <c r="D93" s="2563">
        <v>0</v>
      </c>
      <c r="E93" s="2563">
        <v>0</v>
      </c>
      <c r="F93" s="2563">
        <v>0</v>
      </c>
      <c r="G93" s="2570">
        <v>3</v>
      </c>
      <c r="H93" s="2570">
        <v>5</v>
      </c>
      <c r="I93" s="2570">
        <v>8</v>
      </c>
      <c r="J93" s="2570">
        <v>4</v>
      </c>
      <c r="K93" s="2570">
        <v>2</v>
      </c>
      <c r="L93" s="2570">
        <v>6</v>
      </c>
      <c r="M93" s="2565">
        <f t="shared" si="19"/>
        <v>7</v>
      </c>
      <c r="N93" s="2565">
        <f t="shared" si="19"/>
        <v>7</v>
      </c>
      <c r="O93" s="2565">
        <f t="shared" si="20"/>
        <v>14</v>
      </c>
      <c r="P93" s="1897" t="s">
        <v>570</v>
      </c>
      <c r="Q93" s="2824"/>
      <c r="R93" s="2817"/>
      <c r="S93" s="254"/>
      <c r="T93" s="254"/>
      <c r="U93" s="254"/>
      <c r="V93" s="254"/>
      <c r="W93" s="254"/>
      <c r="X93" s="254"/>
      <c r="Y93" s="254"/>
    </row>
    <row r="94" spans="1:25" s="86" customFormat="1" ht="27" customHeight="1" x14ac:dyDescent="0.25">
      <c r="A94" s="2817"/>
      <c r="B94" s="2842" t="s">
        <v>46</v>
      </c>
      <c r="C94" s="2842"/>
      <c r="D94" s="2565">
        <f>SUM(D92:D93)</f>
        <v>0</v>
      </c>
      <c r="E94" s="2565">
        <f t="shared" ref="E94:O94" si="22">SUM(E92:E93)</f>
        <v>0</v>
      </c>
      <c r="F94" s="2565">
        <f t="shared" si="22"/>
        <v>0</v>
      </c>
      <c r="G94" s="2565">
        <f t="shared" si="22"/>
        <v>13</v>
      </c>
      <c r="H94" s="2565">
        <f t="shared" si="22"/>
        <v>6</v>
      </c>
      <c r="I94" s="2565">
        <f t="shared" si="22"/>
        <v>19</v>
      </c>
      <c r="J94" s="2565">
        <f t="shared" si="22"/>
        <v>8</v>
      </c>
      <c r="K94" s="2565">
        <f t="shared" si="22"/>
        <v>3</v>
      </c>
      <c r="L94" s="2565">
        <f t="shared" si="22"/>
        <v>11</v>
      </c>
      <c r="M94" s="2565">
        <f t="shared" si="22"/>
        <v>21</v>
      </c>
      <c r="N94" s="2565">
        <f t="shared" si="22"/>
        <v>9</v>
      </c>
      <c r="O94" s="2565">
        <f t="shared" si="22"/>
        <v>30</v>
      </c>
      <c r="P94" s="2854" t="s">
        <v>133</v>
      </c>
      <c r="Q94" s="2854"/>
      <c r="R94" s="2817"/>
      <c r="S94" s="254"/>
      <c r="T94" s="254"/>
      <c r="U94" s="254"/>
      <c r="V94" s="254"/>
      <c r="W94" s="254"/>
      <c r="X94" s="254"/>
      <c r="Y94" s="254"/>
    </row>
    <row r="95" spans="1:25" s="86" customFormat="1" ht="33" customHeight="1" x14ac:dyDescent="0.25">
      <c r="A95" s="2817"/>
      <c r="B95" s="2820" t="s">
        <v>571</v>
      </c>
      <c r="C95" s="214" t="s">
        <v>572</v>
      </c>
      <c r="D95" s="2563">
        <v>0</v>
      </c>
      <c r="E95" s="2563">
        <v>0</v>
      </c>
      <c r="F95" s="2563">
        <v>0</v>
      </c>
      <c r="G95" s="2563">
        <v>0</v>
      </c>
      <c r="H95" s="2563">
        <v>0</v>
      </c>
      <c r="I95" s="2563">
        <v>0</v>
      </c>
      <c r="J95" s="2563">
        <v>0</v>
      </c>
      <c r="K95" s="2563">
        <v>0</v>
      </c>
      <c r="L95" s="2563">
        <v>0</v>
      </c>
      <c r="M95" s="2565">
        <f t="shared" si="19"/>
        <v>0</v>
      </c>
      <c r="N95" s="2565">
        <f t="shared" si="19"/>
        <v>0</v>
      </c>
      <c r="O95" s="2565">
        <f t="shared" si="20"/>
        <v>0</v>
      </c>
      <c r="P95" s="1916" t="s">
        <v>573</v>
      </c>
      <c r="Q95" s="2822" t="s">
        <v>574</v>
      </c>
      <c r="R95" s="2817"/>
      <c r="S95" s="254"/>
      <c r="T95" s="254"/>
      <c r="U95" s="254"/>
      <c r="V95" s="254"/>
      <c r="W95" s="254"/>
      <c r="X95" s="254"/>
      <c r="Y95" s="254"/>
    </row>
    <row r="96" spans="1:25" s="86" customFormat="1" ht="45.75" customHeight="1" x14ac:dyDescent="0.25">
      <c r="A96" s="2817"/>
      <c r="B96" s="2839"/>
      <c r="C96" s="1891" t="s">
        <v>575</v>
      </c>
      <c r="D96" s="2565">
        <v>0</v>
      </c>
      <c r="E96" s="2565">
        <v>0</v>
      </c>
      <c r="F96" s="2565">
        <v>0</v>
      </c>
      <c r="G96" s="2565">
        <v>0</v>
      </c>
      <c r="H96" s="2565">
        <v>0</v>
      </c>
      <c r="I96" s="2565">
        <v>0</v>
      </c>
      <c r="J96" s="2565">
        <v>0</v>
      </c>
      <c r="K96" s="2565">
        <v>0</v>
      </c>
      <c r="L96" s="2565">
        <v>0</v>
      </c>
      <c r="M96" s="2565">
        <f t="shared" si="19"/>
        <v>0</v>
      </c>
      <c r="N96" s="2565">
        <f t="shared" si="19"/>
        <v>0</v>
      </c>
      <c r="O96" s="2565">
        <f t="shared" si="20"/>
        <v>0</v>
      </c>
      <c r="P96" s="1896" t="s">
        <v>576</v>
      </c>
      <c r="Q96" s="2822"/>
      <c r="R96" s="2817"/>
      <c r="S96" s="254"/>
      <c r="T96" s="254"/>
      <c r="U96" s="254"/>
      <c r="V96" s="254"/>
      <c r="W96" s="254"/>
      <c r="X96" s="254"/>
      <c r="Y96" s="254"/>
    </row>
    <row r="97" spans="1:25" s="86" customFormat="1" ht="40.5" customHeight="1" x14ac:dyDescent="0.25">
      <c r="A97" s="2817"/>
      <c r="B97" s="2839"/>
      <c r="C97" s="1890" t="s">
        <v>577</v>
      </c>
      <c r="D97" s="2565">
        <v>0</v>
      </c>
      <c r="E97" s="2565">
        <v>0</v>
      </c>
      <c r="F97" s="2565">
        <v>0</v>
      </c>
      <c r="G97" s="2565">
        <v>2</v>
      </c>
      <c r="H97" s="2565">
        <v>5</v>
      </c>
      <c r="I97" s="2565">
        <v>7</v>
      </c>
      <c r="J97" s="2565">
        <v>3</v>
      </c>
      <c r="K97" s="2565">
        <v>1</v>
      </c>
      <c r="L97" s="2565">
        <v>4</v>
      </c>
      <c r="M97" s="2565">
        <f>SUM(D97,G97,J97)</f>
        <v>5</v>
      </c>
      <c r="N97" s="2565">
        <f t="shared" si="19"/>
        <v>6</v>
      </c>
      <c r="O97" s="2565">
        <f t="shared" si="19"/>
        <v>11</v>
      </c>
      <c r="P97" s="1896" t="s">
        <v>578</v>
      </c>
      <c r="Q97" s="2824"/>
      <c r="R97" s="2817"/>
      <c r="S97" s="254"/>
      <c r="T97" s="254"/>
      <c r="U97" s="254"/>
      <c r="V97" s="254"/>
      <c r="W97" s="254"/>
      <c r="X97" s="254"/>
      <c r="Y97" s="254"/>
    </row>
    <row r="98" spans="1:25" s="86" customFormat="1" ht="23.25" customHeight="1" x14ac:dyDescent="0.25">
      <c r="A98" s="2817"/>
      <c r="B98" s="2841" t="s">
        <v>46</v>
      </c>
      <c r="C98" s="2841"/>
      <c r="D98" s="2570">
        <f>SUM(D95:D97)</f>
        <v>0</v>
      </c>
      <c r="E98" s="2570">
        <f t="shared" ref="E98:O98" si="23">SUM(E95:E97)</f>
        <v>0</v>
      </c>
      <c r="F98" s="2570">
        <f t="shared" si="23"/>
        <v>0</v>
      </c>
      <c r="G98" s="2570">
        <f t="shared" si="23"/>
        <v>2</v>
      </c>
      <c r="H98" s="2570">
        <f t="shared" si="23"/>
        <v>5</v>
      </c>
      <c r="I98" s="2570">
        <f t="shared" si="23"/>
        <v>7</v>
      </c>
      <c r="J98" s="2570">
        <f t="shared" si="23"/>
        <v>3</v>
      </c>
      <c r="K98" s="2570">
        <f t="shared" si="23"/>
        <v>1</v>
      </c>
      <c r="L98" s="2570">
        <f t="shared" si="23"/>
        <v>4</v>
      </c>
      <c r="M98" s="2570">
        <f t="shared" si="23"/>
        <v>5</v>
      </c>
      <c r="N98" s="2570">
        <f t="shared" si="23"/>
        <v>6</v>
      </c>
      <c r="O98" s="2570">
        <f t="shared" si="23"/>
        <v>11</v>
      </c>
      <c r="P98" s="2821" t="s">
        <v>133</v>
      </c>
      <c r="Q98" s="2821"/>
      <c r="R98" s="2817"/>
      <c r="S98" s="254"/>
      <c r="T98" s="254"/>
      <c r="U98" s="254"/>
      <c r="V98" s="254"/>
      <c r="W98" s="254"/>
      <c r="X98" s="254"/>
      <c r="Y98" s="254"/>
    </row>
    <row r="99" spans="1:25" s="86" customFormat="1" ht="47.25" customHeight="1" thickBot="1" x14ac:dyDescent="0.3">
      <c r="A99" s="2866"/>
      <c r="B99" s="1348" t="s">
        <v>579</v>
      </c>
      <c r="C99" s="2456" t="s">
        <v>575</v>
      </c>
      <c r="D99" s="2568">
        <v>0</v>
      </c>
      <c r="E99" s="2568">
        <v>0</v>
      </c>
      <c r="F99" s="2568">
        <v>0</v>
      </c>
      <c r="G99" s="2568">
        <v>3</v>
      </c>
      <c r="H99" s="2568">
        <v>3</v>
      </c>
      <c r="I99" s="2568">
        <f>SUM(G99:H99)</f>
        <v>6</v>
      </c>
      <c r="J99" s="2568">
        <v>0</v>
      </c>
      <c r="K99" s="2568">
        <v>0</v>
      </c>
      <c r="L99" s="2568">
        <v>0</v>
      </c>
      <c r="M99" s="2568">
        <f>SUM(D99,G99,J99)</f>
        <v>3</v>
      </c>
      <c r="N99" s="2568">
        <f t="shared" ref="N99:O99" si="24">SUM(E99,H99,K99)</f>
        <v>3</v>
      </c>
      <c r="O99" s="2568">
        <f t="shared" si="24"/>
        <v>6</v>
      </c>
      <c r="P99" s="2457" t="s">
        <v>580</v>
      </c>
      <c r="Q99" s="2455" t="s">
        <v>581</v>
      </c>
      <c r="R99" s="2866"/>
      <c r="S99" s="254"/>
      <c r="T99" s="254"/>
      <c r="U99" s="254"/>
      <c r="V99" s="254"/>
      <c r="W99" s="254"/>
      <c r="X99" s="254"/>
      <c r="Y99" s="254"/>
    </row>
    <row r="100" spans="1:25" s="86" customFormat="1" ht="13.5" customHeight="1" x14ac:dyDescent="0.25">
      <c r="A100" s="2405"/>
      <c r="B100" s="2405"/>
      <c r="C100" s="2405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2409"/>
      <c r="Q100" s="2409"/>
      <c r="R100" s="2407"/>
      <c r="S100" s="254"/>
      <c r="T100" s="254"/>
      <c r="U100" s="254"/>
      <c r="V100" s="254"/>
      <c r="W100" s="254"/>
      <c r="X100" s="254"/>
      <c r="Y100" s="254"/>
    </row>
    <row r="101" spans="1:25" s="86" customFormat="1" ht="13.5" customHeight="1" x14ac:dyDescent="0.25">
      <c r="A101" s="1874"/>
      <c r="B101" s="1874"/>
      <c r="C101" s="1874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883"/>
      <c r="Q101" s="1883"/>
      <c r="R101" s="1878"/>
      <c r="S101" s="254"/>
      <c r="T101" s="254"/>
      <c r="U101" s="254"/>
      <c r="V101" s="254"/>
      <c r="W101" s="254"/>
      <c r="X101" s="254"/>
      <c r="Y101" s="254"/>
    </row>
    <row r="102" spans="1:25" s="86" customFormat="1" ht="13.5" customHeight="1" x14ac:dyDescent="0.25">
      <c r="A102" s="2405"/>
      <c r="B102" s="2405"/>
      <c r="C102" s="2405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2409"/>
      <c r="Q102" s="2409"/>
      <c r="R102" s="2407"/>
      <c r="S102" s="254"/>
      <c r="T102" s="254"/>
      <c r="U102" s="254"/>
      <c r="V102" s="254"/>
      <c r="W102" s="254"/>
      <c r="X102" s="254"/>
      <c r="Y102" s="254"/>
    </row>
    <row r="103" spans="1:25" s="86" customFormat="1" ht="13.5" customHeight="1" x14ac:dyDescent="0.25">
      <c r="A103" s="2405"/>
      <c r="B103" s="2405"/>
      <c r="C103" s="2405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2409"/>
      <c r="Q103" s="2409"/>
      <c r="R103" s="2407"/>
      <c r="S103" s="254"/>
      <c r="T103" s="254"/>
      <c r="U103" s="254"/>
      <c r="V103" s="254"/>
      <c r="W103" s="254"/>
      <c r="X103" s="254"/>
      <c r="Y103" s="254"/>
    </row>
    <row r="104" spans="1:25" s="86" customFormat="1" ht="13.5" customHeight="1" x14ac:dyDescent="0.25">
      <c r="A104" s="2405"/>
      <c r="B104" s="2405"/>
      <c r="C104" s="2405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2409"/>
      <c r="Q104" s="2409"/>
      <c r="R104" s="2407"/>
      <c r="S104" s="254"/>
      <c r="T104" s="254"/>
      <c r="U104" s="254"/>
      <c r="V104" s="254"/>
      <c r="W104" s="254"/>
      <c r="X104" s="254"/>
      <c r="Y104" s="254"/>
    </row>
    <row r="105" spans="1:25" s="86" customFormat="1" ht="13.5" customHeight="1" x14ac:dyDescent="0.25">
      <c r="A105" s="2405"/>
      <c r="B105" s="2405"/>
      <c r="C105" s="2405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2409"/>
      <c r="Q105" s="2409"/>
      <c r="R105" s="2407"/>
      <c r="S105" s="254"/>
      <c r="T105" s="254"/>
      <c r="U105" s="254"/>
      <c r="V105" s="254"/>
      <c r="W105" s="254"/>
      <c r="X105" s="254"/>
      <c r="Y105" s="254"/>
    </row>
    <row r="106" spans="1:25" s="86" customFormat="1" ht="13.5" customHeight="1" x14ac:dyDescent="0.25">
      <c r="A106" s="2279"/>
      <c r="B106" s="2279"/>
      <c r="C106" s="2279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2270"/>
      <c r="Q106" s="2270"/>
      <c r="R106" s="2278"/>
      <c r="S106" s="254"/>
      <c r="T106" s="254"/>
      <c r="U106" s="254"/>
      <c r="V106" s="254"/>
      <c r="W106" s="254"/>
      <c r="X106" s="254"/>
      <c r="Y106" s="254"/>
    </row>
    <row r="107" spans="1:25" s="86" customFormat="1" ht="13.5" customHeight="1" x14ac:dyDescent="0.25">
      <c r="A107" s="1874"/>
      <c r="B107" s="1874"/>
      <c r="C107" s="1874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883"/>
      <c r="Q107" s="1883"/>
      <c r="R107" s="1878"/>
      <c r="S107" s="254"/>
      <c r="T107" s="254"/>
      <c r="U107" s="254"/>
      <c r="V107" s="254"/>
      <c r="W107" s="254"/>
      <c r="X107" s="254"/>
      <c r="Y107" s="254"/>
    </row>
    <row r="108" spans="1:25" s="86" customFormat="1" ht="25.5" customHeight="1" thickBot="1" x14ac:dyDescent="0.3">
      <c r="A108" s="1910" t="s">
        <v>834</v>
      </c>
      <c r="B108" s="1910"/>
      <c r="C108" s="1910"/>
      <c r="D108" s="1910"/>
      <c r="E108" s="1910"/>
      <c r="F108" s="1910"/>
      <c r="G108" s="1910"/>
      <c r="H108" s="1910"/>
      <c r="I108" s="1910"/>
      <c r="J108" s="1910"/>
      <c r="K108" s="1910"/>
      <c r="L108" s="1910"/>
      <c r="M108" s="1910"/>
      <c r="N108" s="1910"/>
      <c r="O108" s="1910"/>
      <c r="P108" s="1910"/>
      <c r="Q108" s="1910"/>
      <c r="R108" s="1908" t="s">
        <v>2277</v>
      </c>
      <c r="S108" s="254"/>
      <c r="T108" s="254"/>
      <c r="U108" s="254"/>
      <c r="V108" s="254"/>
      <c r="W108" s="254"/>
      <c r="X108" s="254"/>
      <c r="Y108" s="254"/>
    </row>
    <row r="109" spans="1:25" s="86" customFormat="1" ht="18.75" customHeight="1" thickTop="1" x14ac:dyDescent="0.25">
      <c r="A109" s="2794" t="s">
        <v>44</v>
      </c>
      <c r="B109" s="2797" t="s">
        <v>467</v>
      </c>
      <c r="C109" s="2797" t="s">
        <v>45</v>
      </c>
      <c r="D109" s="2847" t="s">
        <v>33</v>
      </c>
      <c r="E109" s="2847"/>
      <c r="F109" s="2847"/>
      <c r="G109" s="2847" t="s">
        <v>1</v>
      </c>
      <c r="H109" s="2847"/>
      <c r="I109" s="2847"/>
      <c r="J109" s="2847" t="s">
        <v>2</v>
      </c>
      <c r="K109" s="2847"/>
      <c r="L109" s="2847"/>
      <c r="M109" s="2797" t="s">
        <v>31</v>
      </c>
      <c r="N109" s="2797"/>
      <c r="O109" s="2797"/>
      <c r="P109" s="2867" t="s">
        <v>99</v>
      </c>
      <c r="Q109" s="2867" t="s">
        <v>126</v>
      </c>
      <c r="R109" s="2857" t="s">
        <v>98</v>
      </c>
      <c r="S109" s="254"/>
      <c r="T109" s="254"/>
      <c r="U109" s="254"/>
      <c r="V109" s="254"/>
      <c r="W109" s="254"/>
      <c r="X109" s="254"/>
      <c r="Y109" s="254"/>
    </row>
    <row r="110" spans="1:25" s="86" customFormat="1" ht="15.75" customHeight="1" x14ac:dyDescent="0.25">
      <c r="A110" s="2795"/>
      <c r="B110" s="2845"/>
      <c r="C110" s="2845"/>
      <c r="D110" s="2827" t="s">
        <v>94</v>
      </c>
      <c r="E110" s="2827"/>
      <c r="F110" s="2827"/>
      <c r="G110" s="2827" t="s">
        <v>95</v>
      </c>
      <c r="H110" s="2827"/>
      <c r="I110" s="2827"/>
      <c r="J110" s="2827" t="s">
        <v>96</v>
      </c>
      <c r="K110" s="2827"/>
      <c r="L110" s="2827"/>
      <c r="M110" s="2827" t="s">
        <v>116</v>
      </c>
      <c r="N110" s="2827"/>
      <c r="O110" s="2827"/>
      <c r="P110" s="2868"/>
      <c r="Q110" s="2868"/>
      <c r="R110" s="2858"/>
      <c r="S110" s="254"/>
      <c r="T110" s="254"/>
      <c r="U110" s="254"/>
      <c r="V110" s="254"/>
      <c r="W110" s="254"/>
      <c r="X110" s="254"/>
      <c r="Y110" s="254"/>
    </row>
    <row r="111" spans="1:25" s="86" customFormat="1" ht="21" customHeight="1" x14ac:dyDescent="0.25">
      <c r="A111" s="2795"/>
      <c r="B111" s="2845"/>
      <c r="C111" s="2845"/>
      <c r="D111" s="2559" t="s">
        <v>204</v>
      </c>
      <c r="E111" s="2559" t="s">
        <v>2833</v>
      </c>
      <c r="F111" s="2559" t="s">
        <v>26</v>
      </c>
      <c r="G111" s="2559" t="s">
        <v>204</v>
      </c>
      <c r="H111" s="2559" t="s">
        <v>2833</v>
      </c>
      <c r="I111" s="2559" t="s">
        <v>26</v>
      </c>
      <c r="J111" s="2559" t="s">
        <v>204</v>
      </c>
      <c r="K111" s="2559" t="s">
        <v>2833</v>
      </c>
      <c r="L111" s="2559" t="s">
        <v>26</v>
      </c>
      <c r="M111" s="2559" t="s">
        <v>204</v>
      </c>
      <c r="N111" s="2559" t="s">
        <v>2833</v>
      </c>
      <c r="O111" s="2559" t="s">
        <v>26</v>
      </c>
      <c r="P111" s="2868"/>
      <c r="Q111" s="2868"/>
      <c r="R111" s="2858"/>
      <c r="S111" s="254"/>
      <c r="T111" s="254"/>
      <c r="U111" s="254"/>
      <c r="V111" s="254"/>
      <c r="W111" s="254"/>
      <c r="X111" s="254"/>
      <c r="Y111" s="254"/>
    </row>
    <row r="112" spans="1:25" s="86" customFormat="1" ht="17.25" customHeight="1" thickBot="1" x14ac:dyDescent="0.3">
      <c r="A112" s="2802"/>
      <c r="B112" s="2846"/>
      <c r="C112" s="2846"/>
      <c r="D112" s="191" t="s">
        <v>181</v>
      </c>
      <c r="E112" s="191" t="s">
        <v>182</v>
      </c>
      <c r="F112" s="191" t="s">
        <v>183</v>
      </c>
      <c r="G112" s="191" t="s">
        <v>181</v>
      </c>
      <c r="H112" s="191" t="s">
        <v>182</v>
      </c>
      <c r="I112" s="191" t="s">
        <v>183</v>
      </c>
      <c r="J112" s="191" t="s">
        <v>181</v>
      </c>
      <c r="K112" s="191" t="s">
        <v>182</v>
      </c>
      <c r="L112" s="191" t="s">
        <v>183</v>
      </c>
      <c r="M112" s="191" t="s">
        <v>181</v>
      </c>
      <c r="N112" s="191" t="s">
        <v>182</v>
      </c>
      <c r="O112" s="191" t="s">
        <v>183</v>
      </c>
      <c r="P112" s="2869"/>
      <c r="Q112" s="2869"/>
      <c r="R112" s="2859"/>
      <c r="S112" s="254"/>
      <c r="T112" s="254"/>
      <c r="U112" s="254"/>
      <c r="V112" s="254"/>
      <c r="W112" s="254"/>
      <c r="X112" s="254"/>
      <c r="Y112" s="254"/>
    </row>
    <row r="113" spans="1:25" s="86" customFormat="1" ht="27" customHeight="1" x14ac:dyDescent="0.25">
      <c r="A113" s="2816" t="s">
        <v>51</v>
      </c>
      <c r="B113" s="1050" t="s">
        <v>322</v>
      </c>
      <c r="C113" s="1892" t="s">
        <v>322</v>
      </c>
      <c r="D113" s="2565">
        <v>0</v>
      </c>
      <c r="E113" s="2565">
        <v>0</v>
      </c>
      <c r="F113" s="2565">
        <v>0</v>
      </c>
      <c r="G113" s="2565">
        <v>6</v>
      </c>
      <c r="H113" s="2565">
        <v>7</v>
      </c>
      <c r="I113" s="2565">
        <v>13</v>
      </c>
      <c r="J113" s="2565">
        <v>4</v>
      </c>
      <c r="K113" s="2565">
        <v>5</v>
      </c>
      <c r="L113" s="2565">
        <v>9</v>
      </c>
      <c r="M113" s="2565">
        <f t="shared" ref="M113:N129" si="25">SUM(D113,G113,J113)</f>
        <v>10</v>
      </c>
      <c r="N113" s="2565">
        <f t="shared" si="25"/>
        <v>12</v>
      </c>
      <c r="O113" s="2565">
        <f>SUM(M113:N113)</f>
        <v>22</v>
      </c>
      <c r="P113" s="500" t="s">
        <v>319</v>
      </c>
      <c r="Q113" s="500" t="s">
        <v>319</v>
      </c>
      <c r="R113" s="1513" t="s">
        <v>100</v>
      </c>
      <c r="S113" s="254"/>
      <c r="T113" s="254"/>
      <c r="U113" s="254"/>
      <c r="V113" s="254"/>
      <c r="W113" s="254"/>
      <c r="X113" s="254"/>
      <c r="Y113" s="254"/>
    </row>
    <row r="114" spans="1:25" s="86" customFormat="1" ht="27" customHeight="1" x14ac:dyDescent="0.25">
      <c r="A114" s="2817"/>
      <c r="B114" s="1892" t="s">
        <v>584</v>
      </c>
      <c r="C114" s="1892" t="s">
        <v>584</v>
      </c>
      <c r="D114" s="2565">
        <v>0</v>
      </c>
      <c r="E114" s="2565">
        <v>0</v>
      </c>
      <c r="F114" s="2565">
        <v>0</v>
      </c>
      <c r="G114" s="2565">
        <v>7</v>
      </c>
      <c r="H114" s="2565">
        <v>4</v>
      </c>
      <c r="I114" s="2565">
        <v>11</v>
      </c>
      <c r="J114" s="2565">
        <v>0</v>
      </c>
      <c r="K114" s="2565">
        <v>0</v>
      </c>
      <c r="L114" s="2565">
        <v>0</v>
      </c>
      <c r="M114" s="2565">
        <f t="shared" si="25"/>
        <v>7</v>
      </c>
      <c r="N114" s="2565">
        <f t="shared" si="25"/>
        <v>4</v>
      </c>
      <c r="O114" s="2565">
        <f t="shared" ref="O114:O129" si="26">SUM(M114:N114)</f>
        <v>11</v>
      </c>
      <c r="P114" s="500" t="s">
        <v>585</v>
      </c>
      <c r="Q114" s="500" t="s">
        <v>585</v>
      </c>
      <c r="R114" s="840"/>
      <c r="S114" s="254"/>
      <c r="T114" s="254"/>
      <c r="U114" s="254"/>
      <c r="V114" s="254"/>
      <c r="W114" s="254"/>
      <c r="X114" s="254"/>
      <c r="Y114" s="254"/>
    </row>
    <row r="115" spans="1:25" s="86" customFormat="1" ht="28.5" customHeight="1" x14ac:dyDescent="0.25">
      <c r="A115" s="2817"/>
      <c r="B115" s="1892" t="s">
        <v>586</v>
      </c>
      <c r="C115" s="2412" t="s">
        <v>586</v>
      </c>
      <c r="D115" s="2565">
        <v>2</v>
      </c>
      <c r="E115" s="2565">
        <v>2</v>
      </c>
      <c r="F115" s="2565">
        <v>4</v>
      </c>
      <c r="G115" s="2565">
        <v>14</v>
      </c>
      <c r="H115" s="2565">
        <v>6</v>
      </c>
      <c r="I115" s="2565">
        <v>20</v>
      </c>
      <c r="J115" s="2565">
        <v>5</v>
      </c>
      <c r="K115" s="2565">
        <v>0</v>
      </c>
      <c r="L115" s="2565">
        <v>5</v>
      </c>
      <c r="M115" s="2565">
        <f t="shared" si="25"/>
        <v>21</v>
      </c>
      <c r="N115" s="2565">
        <f t="shared" si="25"/>
        <v>8</v>
      </c>
      <c r="O115" s="2565">
        <f t="shared" si="26"/>
        <v>29</v>
      </c>
      <c r="P115" s="337" t="s">
        <v>587</v>
      </c>
      <c r="Q115" s="337" t="s">
        <v>587</v>
      </c>
      <c r="R115" s="840"/>
      <c r="S115" s="254"/>
      <c r="T115" s="254"/>
      <c r="U115" s="254"/>
      <c r="V115" s="254"/>
      <c r="W115" s="254"/>
      <c r="X115" s="254"/>
      <c r="Y115" s="254"/>
    </row>
    <row r="116" spans="1:25" s="86" customFormat="1" ht="33.75" customHeight="1" x14ac:dyDescent="0.25">
      <c r="A116" s="2817"/>
      <c r="B116" s="1890" t="s">
        <v>588</v>
      </c>
      <c r="C116" s="1890" t="s">
        <v>588</v>
      </c>
      <c r="D116" s="2565">
        <v>0</v>
      </c>
      <c r="E116" s="2565">
        <v>0</v>
      </c>
      <c r="F116" s="2565">
        <v>0</v>
      </c>
      <c r="G116" s="2565">
        <v>3</v>
      </c>
      <c r="H116" s="2565">
        <v>12</v>
      </c>
      <c r="I116" s="2565">
        <v>15</v>
      </c>
      <c r="J116" s="2565">
        <v>7</v>
      </c>
      <c r="K116" s="2565">
        <v>5</v>
      </c>
      <c r="L116" s="2565">
        <v>12</v>
      </c>
      <c r="M116" s="2565">
        <f t="shared" si="25"/>
        <v>10</v>
      </c>
      <c r="N116" s="2565">
        <f t="shared" si="25"/>
        <v>17</v>
      </c>
      <c r="O116" s="2565">
        <f t="shared" si="26"/>
        <v>27</v>
      </c>
      <c r="P116" s="337" t="s">
        <v>589</v>
      </c>
      <c r="Q116" s="337" t="s">
        <v>589</v>
      </c>
      <c r="R116" s="840"/>
      <c r="S116" s="254"/>
      <c r="T116" s="254"/>
      <c r="U116" s="254"/>
      <c r="V116" s="254"/>
      <c r="W116" s="254"/>
      <c r="X116" s="254"/>
      <c r="Y116" s="254"/>
    </row>
    <row r="117" spans="1:25" s="86" customFormat="1" ht="32.25" customHeight="1" x14ac:dyDescent="0.25">
      <c r="A117" s="2817"/>
      <c r="B117" s="1892" t="s">
        <v>590</v>
      </c>
      <c r="C117" s="1892" t="s">
        <v>590</v>
      </c>
      <c r="D117" s="2565">
        <v>0</v>
      </c>
      <c r="E117" s="2565">
        <v>0</v>
      </c>
      <c r="F117" s="2565">
        <v>0</v>
      </c>
      <c r="G117" s="2565">
        <v>5</v>
      </c>
      <c r="H117" s="2565">
        <v>5</v>
      </c>
      <c r="I117" s="2565">
        <v>10</v>
      </c>
      <c r="J117" s="2565">
        <v>0</v>
      </c>
      <c r="K117" s="2565">
        <v>0</v>
      </c>
      <c r="L117" s="2565">
        <v>0</v>
      </c>
      <c r="M117" s="2565">
        <f t="shared" si="25"/>
        <v>5</v>
      </c>
      <c r="N117" s="2565">
        <f t="shared" si="25"/>
        <v>5</v>
      </c>
      <c r="O117" s="2565">
        <f t="shared" si="26"/>
        <v>10</v>
      </c>
      <c r="P117" s="337" t="s">
        <v>591</v>
      </c>
      <c r="Q117" s="337" t="s">
        <v>591</v>
      </c>
      <c r="R117" s="840"/>
      <c r="S117" s="254"/>
      <c r="T117" s="254"/>
      <c r="U117" s="254"/>
      <c r="V117" s="254"/>
      <c r="W117" s="254"/>
      <c r="X117" s="254"/>
      <c r="Y117" s="254"/>
    </row>
    <row r="118" spans="1:25" s="86" customFormat="1" ht="19.5" customHeight="1" x14ac:dyDescent="0.25">
      <c r="A118" s="2817"/>
      <c r="B118" s="1892" t="s">
        <v>592</v>
      </c>
      <c r="C118" s="1892" t="s">
        <v>370</v>
      </c>
      <c r="D118" s="2565">
        <v>0</v>
      </c>
      <c r="E118" s="2565">
        <v>0</v>
      </c>
      <c r="F118" s="2565">
        <v>0</v>
      </c>
      <c r="G118" s="2565">
        <v>2</v>
      </c>
      <c r="H118" s="2565">
        <v>3</v>
      </c>
      <c r="I118" s="2565">
        <v>5</v>
      </c>
      <c r="J118" s="2565">
        <v>0</v>
      </c>
      <c r="K118" s="2565">
        <v>0</v>
      </c>
      <c r="L118" s="2565">
        <v>0</v>
      </c>
      <c r="M118" s="2565">
        <f t="shared" si="25"/>
        <v>2</v>
      </c>
      <c r="N118" s="2565">
        <f t="shared" si="25"/>
        <v>3</v>
      </c>
      <c r="O118" s="2565">
        <f t="shared" si="26"/>
        <v>5</v>
      </c>
      <c r="P118" s="337" t="s">
        <v>127</v>
      </c>
      <c r="Q118" s="337" t="s">
        <v>593</v>
      </c>
      <c r="R118" s="840"/>
      <c r="S118" s="254"/>
      <c r="T118" s="254"/>
      <c r="U118" s="254"/>
      <c r="V118" s="254"/>
      <c r="W118" s="254"/>
      <c r="X118" s="254"/>
      <c r="Y118" s="254"/>
    </row>
    <row r="119" spans="1:25" s="86" customFormat="1" ht="32.25" customHeight="1" x14ac:dyDescent="0.25">
      <c r="A119" s="2818"/>
      <c r="B119" s="1292" t="s">
        <v>594</v>
      </c>
      <c r="C119" s="1293"/>
      <c r="D119" s="2565">
        <v>0</v>
      </c>
      <c r="E119" s="2565">
        <v>0</v>
      </c>
      <c r="F119" s="2565">
        <v>0</v>
      </c>
      <c r="G119" s="2565">
        <v>1</v>
      </c>
      <c r="H119" s="2565">
        <v>9</v>
      </c>
      <c r="I119" s="2565">
        <v>10</v>
      </c>
      <c r="J119" s="2565">
        <v>0</v>
      </c>
      <c r="K119" s="2565">
        <v>0</v>
      </c>
      <c r="L119" s="2565">
        <v>0</v>
      </c>
      <c r="M119" s="2565">
        <f t="shared" si="25"/>
        <v>1</v>
      </c>
      <c r="N119" s="2565">
        <f t="shared" si="25"/>
        <v>9</v>
      </c>
      <c r="O119" s="2565">
        <f t="shared" si="26"/>
        <v>10</v>
      </c>
      <c r="P119" s="499"/>
      <c r="Q119" s="337" t="s">
        <v>583</v>
      </c>
      <c r="R119" s="1512"/>
      <c r="S119" s="254"/>
      <c r="T119" s="254"/>
      <c r="U119" s="254"/>
      <c r="V119" s="254"/>
      <c r="W119" s="254"/>
      <c r="X119" s="254"/>
      <c r="Y119" s="254"/>
    </row>
    <row r="120" spans="1:25" s="86" customFormat="1" ht="23.25" customHeight="1" x14ac:dyDescent="0.25">
      <c r="A120" s="2842" t="s">
        <v>49</v>
      </c>
      <c r="B120" s="2842"/>
      <c r="C120" s="2842"/>
      <c r="D120" s="2565">
        <f t="shared" ref="D120:O120" si="27">SUM(D113:D119,D99,D98,D94,D91,D90)</f>
        <v>2</v>
      </c>
      <c r="E120" s="2565">
        <f t="shared" si="27"/>
        <v>2</v>
      </c>
      <c r="F120" s="2565">
        <f t="shared" si="27"/>
        <v>4</v>
      </c>
      <c r="G120" s="2565">
        <f t="shared" si="27"/>
        <v>89</v>
      </c>
      <c r="H120" s="2565">
        <f t="shared" si="27"/>
        <v>96</v>
      </c>
      <c r="I120" s="2565">
        <f t="shared" si="27"/>
        <v>185</v>
      </c>
      <c r="J120" s="2565">
        <f t="shared" si="27"/>
        <v>49</v>
      </c>
      <c r="K120" s="2565">
        <f t="shared" si="27"/>
        <v>31</v>
      </c>
      <c r="L120" s="2565">
        <f t="shared" si="27"/>
        <v>80</v>
      </c>
      <c r="M120" s="2565">
        <f t="shared" si="27"/>
        <v>140</v>
      </c>
      <c r="N120" s="2565">
        <f t="shared" si="27"/>
        <v>129</v>
      </c>
      <c r="O120" s="2565">
        <f t="shared" si="27"/>
        <v>269</v>
      </c>
      <c r="P120" s="2843" t="s">
        <v>130</v>
      </c>
      <c r="Q120" s="2843"/>
      <c r="R120" s="2843"/>
      <c r="S120" s="254"/>
      <c r="T120" s="254"/>
      <c r="U120" s="254"/>
      <c r="V120" s="254"/>
      <c r="W120" s="254"/>
      <c r="X120" s="254"/>
      <c r="Y120" s="254"/>
    </row>
    <row r="121" spans="1:25" s="86" customFormat="1" ht="32.25" customHeight="1" x14ac:dyDescent="0.25">
      <c r="A121" s="2877" t="s">
        <v>595</v>
      </c>
      <c r="B121" s="1044" t="s">
        <v>596</v>
      </c>
      <c r="C121" s="1044" t="s">
        <v>596</v>
      </c>
      <c r="D121" s="2565">
        <v>0</v>
      </c>
      <c r="E121" s="2565">
        <v>0</v>
      </c>
      <c r="F121" s="2565">
        <v>0</v>
      </c>
      <c r="G121" s="193">
        <v>1</v>
      </c>
      <c r="H121" s="193">
        <v>6</v>
      </c>
      <c r="I121" s="193">
        <v>7</v>
      </c>
      <c r="J121" s="2565">
        <v>0</v>
      </c>
      <c r="K121" s="2565">
        <v>0</v>
      </c>
      <c r="L121" s="2565">
        <v>0</v>
      </c>
      <c r="M121" s="2565">
        <f>SUM(D121,G121,J121)</f>
        <v>1</v>
      </c>
      <c r="N121" s="2565">
        <f t="shared" ref="N121:O124" si="28">SUM(E121,H121,K121)</f>
        <v>6</v>
      </c>
      <c r="O121" s="2565">
        <f t="shared" si="28"/>
        <v>7</v>
      </c>
      <c r="P121" s="1917" t="s">
        <v>1095</v>
      </c>
      <c r="Q121" s="1917" t="s">
        <v>1095</v>
      </c>
      <c r="R121" s="2821" t="s">
        <v>2666</v>
      </c>
      <c r="S121" s="254"/>
      <c r="T121" s="254"/>
      <c r="U121" s="254"/>
      <c r="V121" s="254"/>
      <c r="W121" s="254"/>
      <c r="X121" s="254"/>
      <c r="Y121" s="254"/>
    </row>
    <row r="122" spans="1:25" s="86" customFormat="1" ht="37.5" customHeight="1" x14ac:dyDescent="0.25">
      <c r="A122" s="2827"/>
      <c r="B122" s="1903" t="s">
        <v>597</v>
      </c>
      <c r="C122" s="245" t="s">
        <v>598</v>
      </c>
      <c r="D122" s="2565">
        <v>0</v>
      </c>
      <c r="E122" s="2565">
        <v>0</v>
      </c>
      <c r="F122" s="2565">
        <v>0</v>
      </c>
      <c r="G122" s="2565">
        <v>0</v>
      </c>
      <c r="H122" s="2565">
        <v>3</v>
      </c>
      <c r="I122" s="2565">
        <v>3</v>
      </c>
      <c r="J122" s="2565">
        <v>0</v>
      </c>
      <c r="K122" s="2565">
        <v>0</v>
      </c>
      <c r="L122" s="2565">
        <v>0</v>
      </c>
      <c r="M122" s="2565">
        <f t="shared" ref="M122:M124" si="29">SUM(D122,G122,J122)</f>
        <v>0</v>
      </c>
      <c r="N122" s="2565">
        <f t="shared" si="28"/>
        <v>3</v>
      </c>
      <c r="O122" s="2565">
        <f t="shared" si="28"/>
        <v>3</v>
      </c>
      <c r="P122" s="1896" t="s">
        <v>599</v>
      </c>
      <c r="Q122" s="1896" t="s">
        <v>599</v>
      </c>
      <c r="R122" s="2822"/>
      <c r="S122" s="254"/>
      <c r="T122" s="254"/>
      <c r="U122" s="254"/>
      <c r="V122" s="254"/>
      <c r="W122" s="254"/>
      <c r="X122" s="254"/>
      <c r="Y122" s="254"/>
    </row>
    <row r="123" spans="1:25" s="86" customFormat="1" ht="37.5" customHeight="1" x14ac:dyDescent="0.25">
      <c r="A123" s="2827"/>
      <c r="B123" s="1921" t="s">
        <v>600</v>
      </c>
      <c r="C123" s="1294" t="s">
        <v>601</v>
      </c>
      <c r="D123" s="2565">
        <v>0</v>
      </c>
      <c r="E123" s="2565">
        <v>0</v>
      </c>
      <c r="F123" s="2565">
        <v>0</v>
      </c>
      <c r="G123" s="2286">
        <v>1</v>
      </c>
      <c r="H123" s="2286">
        <v>4</v>
      </c>
      <c r="I123" s="2286">
        <v>5</v>
      </c>
      <c r="J123" s="2565">
        <v>0</v>
      </c>
      <c r="K123" s="2565">
        <v>0</v>
      </c>
      <c r="L123" s="2565">
        <v>0</v>
      </c>
      <c r="M123" s="2565">
        <f t="shared" si="29"/>
        <v>1</v>
      </c>
      <c r="N123" s="2565">
        <f t="shared" si="28"/>
        <v>4</v>
      </c>
      <c r="O123" s="2565">
        <f t="shared" si="28"/>
        <v>5</v>
      </c>
      <c r="P123" s="1896" t="s">
        <v>602</v>
      </c>
      <c r="Q123" s="1896" t="s">
        <v>603</v>
      </c>
      <c r="R123" s="2822"/>
      <c r="S123" s="254"/>
      <c r="T123" s="254"/>
      <c r="U123" s="254"/>
      <c r="V123" s="254"/>
      <c r="W123" s="254"/>
      <c r="X123" s="254"/>
      <c r="Y123" s="254"/>
    </row>
    <row r="124" spans="1:25" s="86" customFormat="1" ht="37.5" customHeight="1" x14ac:dyDescent="0.25">
      <c r="A124" s="2853"/>
      <c r="B124" s="522" t="s">
        <v>2278</v>
      </c>
      <c r="C124" s="522" t="s">
        <v>2278</v>
      </c>
      <c r="D124" s="2565">
        <v>0</v>
      </c>
      <c r="E124" s="2565">
        <v>0</v>
      </c>
      <c r="F124" s="2565">
        <v>0</v>
      </c>
      <c r="G124" s="2560">
        <v>3</v>
      </c>
      <c r="H124" s="2560">
        <v>5</v>
      </c>
      <c r="I124" s="2560">
        <v>8</v>
      </c>
      <c r="J124" s="2565">
        <v>0</v>
      </c>
      <c r="K124" s="2565">
        <v>0</v>
      </c>
      <c r="L124" s="2565">
        <v>0</v>
      </c>
      <c r="M124" s="2565">
        <f t="shared" si="29"/>
        <v>3</v>
      </c>
      <c r="N124" s="2565">
        <f t="shared" si="28"/>
        <v>5</v>
      </c>
      <c r="O124" s="2565">
        <f t="shared" si="28"/>
        <v>8</v>
      </c>
      <c r="P124" s="1897" t="s">
        <v>2665</v>
      </c>
      <c r="Q124" s="2414" t="s">
        <v>2665</v>
      </c>
      <c r="R124" s="2824"/>
      <c r="S124" s="254"/>
      <c r="T124" s="254"/>
      <c r="U124" s="254"/>
      <c r="V124" s="254"/>
      <c r="W124" s="254"/>
      <c r="X124" s="254"/>
      <c r="Y124" s="254"/>
    </row>
    <row r="125" spans="1:25" s="86" customFormat="1" ht="22.5" customHeight="1" x14ac:dyDescent="0.25">
      <c r="A125" s="2841" t="s">
        <v>49</v>
      </c>
      <c r="B125" s="2841"/>
      <c r="C125" s="2841"/>
      <c r="D125" s="2570">
        <f>SUM(D121:D124)</f>
        <v>0</v>
      </c>
      <c r="E125" s="2570">
        <f t="shared" ref="E125:O126" si="30">SUM(E121:E124)</f>
        <v>0</v>
      </c>
      <c r="F125" s="2570">
        <f t="shared" si="30"/>
        <v>0</v>
      </c>
      <c r="G125" s="2570">
        <f t="shared" si="30"/>
        <v>5</v>
      </c>
      <c r="H125" s="2570">
        <f t="shared" si="30"/>
        <v>18</v>
      </c>
      <c r="I125" s="2570">
        <f t="shared" si="30"/>
        <v>23</v>
      </c>
      <c r="J125" s="2570">
        <f t="shared" si="30"/>
        <v>0</v>
      </c>
      <c r="K125" s="2570">
        <f t="shared" si="30"/>
        <v>0</v>
      </c>
      <c r="L125" s="2570">
        <f t="shared" si="30"/>
        <v>0</v>
      </c>
      <c r="M125" s="2570">
        <f t="shared" si="30"/>
        <v>5</v>
      </c>
      <c r="N125" s="2570">
        <f t="shared" si="30"/>
        <v>18</v>
      </c>
      <c r="O125" s="2570">
        <f t="shared" si="30"/>
        <v>23</v>
      </c>
      <c r="P125" s="2821" t="s">
        <v>130</v>
      </c>
      <c r="Q125" s="2821"/>
      <c r="R125" s="2821"/>
      <c r="S125" s="254"/>
      <c r="T125" s="254"/>
      <c r="U125" s="254"/>
      <c r="V125" s="254"/>
      <c r="W125" s="254"/>
      <c r="X125" s="254"/>
      <c r="Y125" s="254"/>
    </row>
    <row r="126" spans="1:25" s="86" customFormat="1" ht="35.25" customHeight="1" x14ac:dyDescent="0.25">
      <c r="A126" s="2841" t="s">
        <v>36</v>
      </c>
      <c r="B126" s="1044" t="s">
        <v>604</v>
      </c>
      <c r="C126" s="1876"/>
      <c r="D126" s="2570">
        <v>0</v>
      </c>
      <c r="E126" s="2570">
        <v>0</v>
      </c>
      <c r="F126" s="2570">
        <v>0</v>
      </c>
      <c r="G126" s="2565">
        <v>8</v>
      </c>
      <c r="H126" s="2565">
        <v>4</v>
      </c>
      <c r="I126" s="2565">
        <v>12</v>
      </c>
      <c r="J126" s="2570">
        <f t="shared" si="30"/>
        <v>0</v>
      </c>
      <c r="K126" s="2570">
        <f t="shared" si="30"/>
        <v>0</v>
      </c>
      <c r="L126" s="2570">
        <f t="shared" si="30"/>
        <v>0</v>
      </c>
      <c r="M126" s="2565">
        <f t="shared" si="25"/>
        <v>8</v>
      </c>
      <c r="N126" s="2565">
        <f t="shared" si="25"/>
        <v>4</v>
      </c>
      <c r="O126" s="2565">
        <f t="shared" si="26"/>
        <v>12</v>
      </c>
      <c r="P126" s="1882"/>
      <c r="Q126" s="1897" t="s">
        <v>605</v>
      </c>
      <c r="R126" s="2841" t="s">
        <v>123</v>
      </c>
      <c r="S126" s="254"/>
      <c r="T126" s="254"/>
      <c r="U126" s="254"/>
      <c r="V126" s="254"/>
      <c r="W126" s="254"/>
      <c r="X126" s="254"/>
      <c r="Y126" s="254"/>
    </row>
    <row r="127" spans="1:25" s="86" customFormat="1" ht="29.25" customHeight="1" x14ac:dyDescent="0.25">
      <c r="A127" s="2817"/>
      <c r="B127" s="1892" t="s">
        <v>606</v>
      </c>
      <c r="C127" s="1877"/>
      <c r="D127" s="2570">
        <v>0</v>
      </c>
      <c r="E127" s="2570">
        <v>0</v>
      </c>
      <c r="F127" s="2570">
        <v>0</v>
      </c>
      <c r="G127" s="2565">
        <v>7</v>
      </c>
      <c r="H127" s="2565">
        <v>3</v>
      </c>
      <c r="I127" s="2565">
        <v>10</v>
      </c>
      <c r="J127" s="2565">
        <v>4</v>
      </c>
      <c r="K127" s="2565">
        <v>3</v>
      </c>
      <c r="L127" s="2565">
        <v>7</v>
      </c>
      <c r="M127" s="2565">
        <f t="shared" si="25"/>
        <v>11</v>
      </c>
      <c r="N127" s="2565">
        <f t="shared" si="25"/>
        <v>6</v>
      </c>
      <c r="O127" s="2565">
        <f t="shared" si="26"/>
        <v>17</v>
      </c>
      <c r="P127" s="1881"/>
      <c r="Q127" s="1896" t="s">
        <v>607</v>
      </c>
      <c r="R127" s="2817"/>
      <c r="S127" s="254"/>
      <c r="T127" s="254"/>
      <c r="U127" s="254"/>
      <c r="V127" s="254"/>
      <c r="W127" s="254"/>
      <c r="X127" s="254"/>
      <c r="Y127" s="254"/>
    </row>
    <row r="128" spans="1:25" s="86" customFormat="1" ht="31.5" customHeight="1" x14ac:dyDescent="0.25">
      <c r="A128" s="2817"/>
      <c r="B128" s="1044" t="s">
        <v>54</v>
      </c>
      <c r="C128" s="2408"/>
      <c r="D128" s="2570">
        <v>0</v>
      </c>
      <c r="E128" s="2570">
        <v>0</v>
      </c>
      <c r="F128" s="2570">
        <v>0</v>
      </c>
      <c r="G128" s="2570">
        <v>9</v>
      </c>
      <c r="H128" s="2570">
        <v>10</v>
      </c>
      <c r="I128" s="2570">
        <v>19</v>
      </c>
      <c r="J128" s="2570">
        <v>5</v>
      </c>
      <c r="K128" s="2570">
        <v>8</v>
      </c>
      <c r="L128" s="2570">
        <v>13</v>
      </c>
      <c r="M128" s="2570">
        <f t="shared" si="25"/>
        <v>14</v>
      </c>
      <c r="N128" s="2570">
        <f t="shared" si="25"/>
        <v>18</v>
      </c>
      <c r="O128" s="2570">
        <f t="shared" si="26"/>
        <v>32</v>
      </c>
      <c r="P128" s="2410"/>
      <c r="Q128" s="2414" t="s">
        <v>608</v>
      </c>
      <c r="R128" s="2817"/>
      <c r="S128" s="254"/>
      <c r="T128" s="254"/>
      <c r="U128" s="254"/>
      <c r="V128" s="254"/>
      <c r="W128" s="254"/>
      <c r="X128" s="254"/>
      <c r="Y128" s="254"/>
    </row>
    <row r="129" spans="1:25" s="86" customFormat="1" ht="33.75" customHeight="1" thickBot="1" x14ac:dyDescent="0.3">
      <c r="A129" s="2866"/>
      <c r="B129" s="2458" t="s">
        <v>324</v>
      </c>
      <c r="C129" s="1254"/>
      <c r="D129" s="2568">
        <v>0</v>
      </c>
      <c r="E129" s="2568">
        <v>0</v>
      </c>
      <c r="F129" s="2568">
        <v>0</v>
      </c>
      <c r="G129" s="2568">
        <v>2</v>
      </c>
      <c r="H129" s="2568">
        <v>10</v>
      </c>
      <c r="I129" s="2568">
        <v>12</v>
      </c>
      <c r="J129" s="2568">
        <v>8</v>
      </c>
      <c r="K129" s="2568">
        <v>7</v>
      </c>
      <c r="L129" s="2568">
        <v>15</v>
      </c>
      <c r="M129" s="2568">
        <f t="shared" si="25"/>
        <v>10</v>
      </c>
      <c r="N129" s="2568">
        <f t="shared" si="25"/>
        <v>17</v>
      </c>
      <c r="O129" s="2568">
        <f t="shared" si="26"/>
        <v>27</v>
      </c>
      <c r="P129" s="2451"/>
      <c r="Q129" s="2457" t="s">
        <v>325</v>
      </c>
      <c r="R129" s="2866"/>
      <c r="S129" s="254"/>
      <c r="T129" s="254"/>
      <c r="U129" s="254"/>
      <c r="V129" s="254"/>
      <c r="W129" s="254"/>
      <c r="X129" s="254"/>
      <c r="Y129" s="254"/>
    </row>
    <row r="130" spans="1:25" s="86" customFormat="1" ht="33.75" customHeight="1" x14ac:dyDescent="0.25">
      <c r="A130" s="2279"/>
      <c r="B130" s="1068"/>
      <c r="C130" s="2279"/>
      <c r="D130" s="2277"/>
      <c r="E130" s="2277"/>
      <c r="F130" s="2277"/>
      <c r="G130" s="2277"/>
      <c r="H130" s="2277"/>
      <c r="I130" s="2277"/>
      <c r="J130" s="2277"/>
      <c r="K130" s="2277"/>
      <c r="L130" s="2277"/>
      <c r="M130" s="2277"/>
      <c r="N130" s="2277"/>
      <c r="O130" s="2277"/>
      <c r="P130" s="2270"/>
      <c r="Q130" s="2284"/>
      <c r="R130" s="2270"/>
      <c r="S130" s="254"/>
      <c r="T130" s="254"/>
      <c r="U130" s="254"/>
      <c r="V130" s="254"/>
      <c r="W130" s="254"/>
      <c r="X130" s="254"/>
      <c r="Y130" s="254"/>
    </row>
    <row r="131" spans="1:25" s="86" customFormat="1" ht="31.5" customHeight="1" thickBot="1" x14ac:dyDescent="0.3">
      <c r="A131" s="1910" t="s">
        <v>834</v>
      </c>
      <c r="B131" s="1910"/>
      <c r="C131" s="1910"/>
      <c r="D131" s="1910"/>
      <c r="E131" s="1910"/>
      <c r="F131" s="1910"/>
      <c r="G131" s="1910"/>
      <c r="H131" s="1910"/>
      <c r="I131" s="1910"/>
      <c r="J131" s="1910"/>
      <c r="K131" s="1910"/>
      <c r="L131" s="1910"/>
      <c r="M131" s="1910"/>
      <c r="N131" s="1910"/>
      <c r="O131" s="1910"/>
      <c r="P131" s="1910"/>
      <c r="Q131" s="1910"/>
      <c r="R131" s="1908" t="s">
        <v>2277</v>
      </c>
      <c r="S131" s="254"/>
      <c r="T131" s="254"/>
      <c r="U131" s="254"/>
      <c r="V131" s="254"/>
      <c r="W131" s="254"/>
      <c r="X131" s="254"/>
      <c r="Y131" s="254"/>
    </row>
    <row r="132" spans="1:25" s="86" customFormat="1" ht="21" customHeight="1" thickTop="1" x14ac:dyDescent="0.25">
      <c r="A132" s="2794" t="s">
        <v>44</v>
      </c>
      <c r="B132" s="2797" t="s">
        <v>467</v>
      </c>
      <c r="C132" s="2797" t="s">
        <v>45</v>
      </c>
      <c r="D132" s="2847" t="s">
        <v>33</v>
      </c>
      <c r="E132" s="2847"/>
      <c r="F132" s="2847"/>
      <c r="G132" s="2847" t="s">
        <v>1</v>
      </c>
      <c r="H132" s="2847"/>
      <c r="I132" s="2847"/>
      <c r="J132" s="2847" t="s">
        <v>2</v>
      </c>
      <c r="K132" s="2847"/>
      <c r="L132" s="2847"/>
      <c r="M132" s="2797" t="s">
        <v>31</v>
      </c>
      <c r="N132" s="2797"/>
      <c r="O132" s="2797"/>
      <c r="P132" s="2867" t="s">
        <v>99</v>
      </c>
      <c r="Q132" s="2867" t="s">
        <v>126</v>
      </c>
      <c r="R132" s="2857" t="s">
        <v>98</v>
      </c>
      <c r="S132" s="254"/>
      <c r="T132" s="254"/>
      <c r="U132" s="254"/>
      <c r="V132" s="254"/>
      <c r="W132" s="254"/>
      <c r="X132" s="254"/>
      <c r="Y132" s="254"/>
    </row>
    <row r="133" spans="1:25" s="86" customFormat="1" ht="21" customHeight="1" x14ac:dyDescent="0.25">
      <c r="A133" s="2795"/>
      <c r="B133" s="2845"/>
      <c r="C133" s="2845"/>
      <c r="D133" s="2827" t="s">
        <v>94</v>
      </c>
      <c r="E133" s="2827"/>
      <c r="F133" s="2827"/>
      <c r="G133" s="2827" t="s">
        <v>95</v>
      </c>
      <c r="H133" s="2827"/>
      <c r="I133" s="2827"/>
      <c r="J133" s="2827" t="s">
        <v>96</v>
      </c>
      <c r="K133" s="2827"/>
      <c r="L133" s="2827"/>
      <c r="M133" s="2827" t="s">
        <v>116</v>
      </c>
      <c r="N133" s="2827"/>
      <c r="O133" s="2827"/>
      <c r="P133" s="2868"/>
      <c r="Q133" s="2868"/>
      <c r="R133" s="2858"/>
      <c r="S133" s="254"/>
      <c r="T133" s="254"/>
      <c r="U133" s="254"/>
      <c r="V133" s="254"/>
      <c r="W133" s="254"/>
      <c r="X133" s="254"/>
      <c r="Y133" s="254"/>
    </row>
    <row r="134" spans="1:25" s="86" customFormat="1" ht="21" customHeight="1" x14ac:dyDescent="0.25">
      <c r="A134" s="2795"/>
      <c r="B134" s="2845"/>
      <c r="C134" s="2845"/>
      <c r="D134" s="2559" t="s">
        <v>204</v>
      </c>
      <c r="E134" s="2559" t="s">
        <v>2833</v>
      </c>
      <c r="F134" s="2559" t="s">
        <v>26</v>
      </c>
      <c r="G134" s="2559" t="s">
        <v>204</v>
      </c>
      <c r="H134" s="2559" t="s">
        <v>2833</v>
      </c>
      <c r="I134" s="2559" t="s">
        <v>26</v>
      </c>
      <c r="J134" s="2559" t="s">
        <v>204</v>
      </c>
      <c r="K134" s="2559" t="s">
        <v>2833</v>
      </c>
      <c r="L134" s="2559" t="s">
        <v>26</v>
      </c>
      <c r="M134" s="2559" t="s">
        <v>204</v>
      </c>
      <c r="N134" s="2559" t="s">
        <v>2833</v>
      </c>
      <c r="O134" s="2559" t="s">
        <v>26</v>
      </c>
      <c r="P134" s="2868"/>
      <c r="Q134" s="2868"/>
      <c r="R134" s="2858"/>
      <c r="S134" s="254"/>
      <c r="T134" s="254"/>
      <c r="U134" s="254"/>
      <c r="V134" s="254"/>
      <c r="W134" s="254"/>
      <c r="X134" s="254"/>
      <c r="Y134" s="254"/>
    </row>
    <row r="135" spans="1:25" s="86" customFormat="1" ht="21" customHeight="1" thickBot="1" x14ac:dyDescent="0.3">
      <c r="A135" s="2802"/>
      <c r="B135" s="2846"/>
      <c r="C135" s="2846"/>
      <c r="D135" s="191" t="s">
        <v>181</v>
      </c>
      <c r="E135" s="191" t="s">
        <v>182</v>
      </c>
      <c r="F135" s="191" t="s">
        <v>183</v>
      </c>
      <c r="G135" s="191" t="s">
        <v>181</v>
      </c>
      <c r="H135" s="191" t="s">
        <v>182</v>
      </c>
      <c r="I135" s="191" t="s">
        <v>183</v>
      </c>
      <c r="J135" s="191" t="s">
        <v>181</v>
      </c>
      <c r="K135" s="191" t="s">
        <v>182</v>
      </c>
      <c r="L135" s="191" t="s">
        <v>183</v>
      </c>
      <c r="M135" s="191" t="s">
        <v>181</v>
      </c>
      <c r="N135" s="191" t="s">
        <v>182</v>
      </c>
      <c r="O135" s="191" t="s">
        <v>183</v>
      </c>
      <c r="P135" s="2869"/>
      <c r="Q135" s="2869"/>
      <c r="R135" s="2859"/>
      <c r="S135" s="254"/>
      <c r="T135" s="254"/>
      <c r="U135" s="254"/>
      <c r="V135" s="254"/>
      <c r="W135" s="254"/>
      <c r="X135" s="254"/>
      <c r="Y135" s="254"/>
    </row>
    <row r="136" spans="1:25" s="86" customFormat="1" ht="25.5" customHeight="1" x14ac:dyDescent="0.25">
      <c r="A136" s="2816" t="s">
        <v>36</v>
      </c>
      <c r="B136" s="1295" t="s">
        <v>55</v>
      </c>
      <c r="C136" s="1894"/>
      <c r="D136" s="2565">
        <v>0</v>
      </c>
      <c r="E136" s="2565">
        <v>0</v>
      </c>
      <c r="F136" s="2565">
        <v>0</v>
      </c>
      <c r="G136" s="2583">
        <v>20</v>
      </c>
      <c r="H136" s="2583">
        <v>15</v>
      </c>
      <c r="I136" s="2583">
        <v>35</v>
      </c>
      <c r="J136" s="2583">
        <v>21</v>
      </c>
      <c r="K136" s="2583">
        <v>2</v>
      </c>
      <c r="L136" s="2583">
        <v>23</v>
      </c>
      <c r="M136" s="2583">
        <f t="shared" ref="M136:O156" si="31">SUM(D136,G136,J136)</f>
        <v>41</v>
      </c>
      <c r="N136" s="2583">
        <f t="shared" si="31"/>
        <v>17</v>
      </c>
      <c r="O136" s="2583">
        <f>SUM(M136:N136)</f>
        <v>58</v>
      </c>
      <c r="P136" s="1889"/>
      <c r="Q136" s="1059" t="s">
        <v>327</v>
      </c>
      <c r="R136" s="2825" t="s">
        <v>123</v>
      </c>
      <c r="S136" s="254"/>
      <c r="T136" s="254"/>
      <c r="U136" s="254"/>
      <c r="V136" s="254"/>
      <c r="W136" s="254"/>
      <c r="X136" s="254"/>
      <c r="Y136" s="254"/>
    </row>
    <row r="137" spans="1:25" s="86" customFormat="1" ht="25.5" customHeight="1" x14ac:dyDescent="0.25">
      <c r="A137" s="2817"/>
      <c r="B137" s="1892" t="s">
        <v>328</v>
      </c>
      <c r="C137" s="1877"/>
      <c r="D137" s="2565">
        <v>0</v>
      </c>
      <c r="E137" s="2565">
        <v>0</v>
      </c>
      <c r="F137" s="2565">
        <v>0</v>
      </c>
      <c r="G137" s="2565">
        <v>7</v>
      </c>
      <c r="H137" s="2565">
        <v>12</v>
      </c>
      <c r="I137" s="2565">
        <v>19</v>
      </c>
      <c r="J137" s="2565">
        <v>9</v>
      </c>
      <c r="K137" s="2565">
        <v>7</v>
      </c>
      <c r="L137" s="2565">
        <v>16</v>
      </c>
      <c r="M137" s="2583">
        <f t="shared" si="31"/>
        <v>16</v>
      </c>
      <c r="N137" s="2583">
        <f t="shared" si="31"/>
        <v>19</v>
      </c>
      <c r="O137" s="2583">
        <f t="shared" ref="O137:O156" si="32">SUM(M137:N137)</f>
        <v>35</v>
      </c>
      <c r="P137" s="1881"/>
      <c r="Q137" s="1896" t="s">
        <v>329</v>
      </c>
      <c r="R137" s="2822"/>
      <c r="S137" s="254"/>
      <c r="T137" s="254"/>
      <c r="U137" s="254"/>
      <c r="V137" s="254"/>
      <c r="W137" s="254"/>
      <c r="X137" s="254"/>
      <c r="Y137" s="254"/>
    </row>
    <row r="138" spans="1:25" s="86" customFormat="1" ht="25.5" customHeight="1" x14ac:dyDescent="0.25">
      <c r="A138" s="2817"/>
      <c r="B138" s="1892" t="s">
        <v>56</v>
      </c>
      <c r="C138" s="1877"/>
      <c r="D138" s="2565">
        <v>0</v>
      </c>
      <c r="E138" s="2565">
        <v>0</v>
      </c>
      <c r="F138" s="2565">
        <v>0</v>
      </c>
      <c r="G138" s="2565">
        <v>7</v>
      </c>
      <c r="H138" s="2565">
        <v>11</v>
      </c>
      <c r="I138" s="2565">
        <v>18</v>
      </c>
      <c r="J138" s="2565">
        <v>6</v>
      </c>
      <c r="K138" s="2565">
        <v>2</v>
      </c>
      <c r="L138" s="2565">
        <v>8</v>
      </c>
      <c r="M138" s="2583">
        <f t="shared" si="31"/>
        <v>13</v>
      </c>
      <c r="N138" s="2583">
        <f t="shared" si="31"/>
        <v>13</v>
      </c>
      <c r="O138" s="2583">
        <f t="shared" si="32"/>
        <v>26</v>
      </c>
      <c r="P138" s="1881"/>
      <c r="Q138" s="1896" t="s">
        <v>135</v>
      </c>
      <c r="R138" s="2822"/>
      <c r="S138" s="254"/>
      <c r="T138" s="254"/>
      <c r="U138" s="254"/>
      <c r="V138" s="254"/>
      <c r="W138" s="254"/>
      <c r="X138" s="254"/>
      <c r="Y138" s="254"/>
    </row>
    <row r="139" spans="1:25" s="86" customFormat="1" ht="25.5" customHeight="1" x14ac:dyDescent="0.25">
      <c r="A139" s="2817"/>
      <c r="B139" s="1892" t="s">
        <v>57</v>
      </c>
      <c r="C139" s="1870"/>
      <c r="D139" s="2565">
        <v>0</v>
      </c>
      <c r="E139" s="2565">
        <v>0</v>
      </c>
      <c r="F139" s="2565">
        <v>0</v>
      </c>
      <c r="G139" s="2570">
        <v>10</v>
      </c>
      <c r="H139" s="2570">
        <v>5</v>
      </c>
      <c r="I139" s="2570">
        <v>15</v>
      </c>
      <c r="J139" s="2570">
        <v>8</v>
      </c>
      <c r="K139" s="2570">
        <v>3</v>
      </c>
      <c r="L139" s="2570">
        <v>11</v>
      </c>
      <c r="M139" s="2583">
        <f t="shared" si="31"/>
        <v>18</v>
      </c>
      <c r="N139" s="2583">
        <f t="shared" si="31"/>
        <v>8</v>
      </c>
      <c r="O139" s="2583">
        <f t="shared" si="32"/>
        <v>26</v>
      </c>
      <c r="P139" s="1899"/>
      <c r="Q139" s="263" t="s">
        <v>611</v>
      </c>
      <c r="R139" s="2822"/>
      <c r="S139" s="254"/>
      <c r="T139" s="254"/>
      <c r="U139" s="254"/>
      <c r="V139" s="254"/>
      <c r="W139" s="254"/>
      <c r="X139" s="254"/>
      <c r="Y139" s="254"/>
    </row>
    <row r="140" spans="1:25" s="86" customFormat="1" ht="28.5" customHeight="1" x14ac:dyDescent="0.25">
      <c r="A140" s="2817"/>
      <c r="B140" s="1892" t="s">
        <v>2279</v>
      </c>
      <c r="C140" s="1870"/>
      <c r="D140" s="2565">
        <v>0</v>
      </c>
      <c r="E140" s="2565">
        <v>0</v>
      </c>
      <c r="F140" s="2565">
        <v>0</v>
      </c>
      <c r="G140" s="2570">
        <v>5</v>
      </c>
      <c r="H140" s="2570">
        <v>4</v>
      </c>
      <c r="I140" s="2570">
        <v>9</v>
      </c>
      <c r="J140" s="2570">
        <v>0</v>
      </c>
      <c r="K140" s="2570">
        <v>0</v>
      </c>
      <c r="L140" s="2570">
        <v>0</v>
      </c>
      <c r="M140" s="2583">
        <f>SUM(D140,G140,J140)</f>
        <v>5</v>
      </c>
      <c r="N140" s="2583">
        <f t="shared" si="31"/>
        <v>4</v>
      </c>
      <c r="O140" s="2583">
        <f t="shared" si="31"/>
        <v>9</v>
      </c>
      <c r="P140" s="1078"/>
      <c r="Q140" s="2468" t="s">
        <v>2667</v>
      </c>
      <c r="R140" s="2822"/>
      <c r="S140" s="254"/>
      <c r="T140" s="254"/>
      <c r="U140" s="254"/>
      <c r="V140" s="254"/>
      <c r="W140" s="254"/>
      <c r="X140" s="254"/>
      <c r="Y140" s="254"/>
    </row>
    <row r="141" spans="1:25" s="86" customFormat="1" ht="30.75" customHeight="1" x14ac:dyDescent="0.25">
      <c r="A141" s="2818"/>
      <c r="B141" s="1892" t="s">
        <v>2668</v>
      </c>
      <c r="C141" s="1870"/>
      <c r="D141" s="2565">
        <v>0</v>
      </c>
      <c r="E141" s="2565">
        <v>0</v>
      </c>
      <c r="F141" s="2565">
        <v>0</v>
      </c>
      <c r="G141" s="2570">
        <v>14</v>
      </c>
      <c r="H141" s="2570">
        <v>0</v>
      </c>
      <c r="I141" s="2570">
        <v>14</v>
      </c>
      <c r="J141" s="2570">
        <v>0</v>
      </c>
      <c r="K141" s="2570">
        <v>0</v>
      </c>
      <c r="L141" s="2570">
        <v>0</v>
      </c>
      <c r="M141" s="2583">
        <f>SUM(D141,G141,J141)</f>
        <v>14</v>
      </c>
      <c r="N141" s="2583">
        <f t="shared" si="31"/>
        <v>0</v>
      </c>
      <c r="O141" s="2583">
        <f t="shared" si="31"/>
        <v>14</v>
      </c>
      <c r="P141" s="1899"/>
      <c r="Q141" s="263" t="s">
        <v>2669</v>
      </c>
      <c r="R141" s="2824"/>
      <c r="S141" s="254"/>
      <c r="T141" s="254"/>
      <c r="U141" s="254"/>
      <c r="V141" s="254"/>
      <c r="W141" s="254"/>
      <c r="X141" s="254"/>
      <c r="Y141" s="254"/>
    </row>
    <row r="142" spans="1:25" s="86" customFormat="1" ht="25.5" customHeight="1" x14ac:dyDescent="0.25">
      <c r="A142" s="2841" t="s">
        <v>49</v>
      </c>
      <c r="B142" s="2841"/>
      <c r="C142" s="2841"/>
      <c r="D142" s="2570">
        <f t="shared" ref="D142:O142" si="33">SUM(D136:D141,D126:D129)</f>
        <v>0</v>
      </c>
      <c r="E142" s="2570">
        <f t="shared" si="33"/>
        <v>0</v>
      </c>
      <c r="F142" s="2570">
        <f t="shared" si="33"/>
        <v>0</v>
      </c>
      <c r="G142" s="2570">
        <f t="shared" si="33"/>
        <v>89</v>
      </c>
      <c r="H142" s="2570">
        <f t="shared" si="33"/>
        <v>74</v>
      </c>
      <c r="I142" s="2570">
        <f t="shared" si="33"/>
        <v>163</v>
      </c>
      <c r="J142" s="2570">
        <f t="shared" si="33"/>
        <v>61</v>
      </c>
      <c r="K142" s="2570">
        <f t="shared" si="33"/>
        <v>32</v>
      </c>
      <c r="L142" s="2570">
        <f t="shared" si="33"/>
        <v>93</v>
      </c>
      <c r="M142" s="2570">
        <f t="shared" si="33"/>
        <v>150</v>
      </c>
      <c r="N142" s="2570">
        <f t="shared" si="33"/>
        <v>106</v>
      </c>
      <c r="O142" s="2570">
        <f t="shared" si="33"/>
        <v>256</v>
      </c>
      <c r="P142" s="2821" t="s">
        <v>130</v>
      </c>
      <c r="Q142" s="2821"/>
      <c r="R142" s="2821"/>
      <c r="S142" s="254"/>
      <c r="T142" s="254"/>
      <c r="U142" s="254"/>
      <c r="V142" s="254"/>
      <c r="W142" s="254"/>
      <c r="X142" s="254"/>
      <c r="Y142" s="254"/>
    </row>
    <row r="143" spans="1:25" s="86" customFormat="1" ht="28.5" customHeight="1" x14ac:dyDescent="0.25">
      <c r="A143" s="2841" t="s">
        <v>58</v>
      </c>
      <c r="B143" s="2819" t="s">
        <v>336</v>
      </c>
      <c r="C143" s="1880" t="s">
        <v>336</v>
      </c>
      <c r="D143" s="2565">
        <v>0</v>
      </c>
      <c r="E143" s="2565">
        <v>0</v>
      </c>
      <c r="F143" s="2565">
        <v>0</v>
      </c>
      <c r="G143" s="2565">
        <v>1</v>
      </c>
      <c r="H143" s="2565">
        <v>3</v>
      </c>
      <c r="I143" s="2565">
        <v>4</v>
      </c>
      <c r="J143" s="2565">
        <v>6</v>
      </c>
      <c r="K143" s="2565">
        <v>1</v>
      </c>
      <c r="L143" s="2565">
        <v>7</v>
      </c>
      <c r="M143" s="2583">
        <f t="shared" si="31"/>
        <v>7</v>
      </c>
      <c r="N143" s="2583">
        <f t="shared" si="31"/>
        <v>4</v>
      </c>
      <c r="O143" s="2583">
        <f t="shared" si="32"/>
        <v>11</v>
      </c>
      <c r="P143" s="1896" t="s">
        <v>612</v>
      </c>
      <c r="Q143" s="2821" t="s">
        <v>613</v>
      </c>
      <c r="R143" s="2841" t="s">
        <v>136</v>
      </c>
      <c r="S143" s="254"/>
      <c r="T143" s="254"/>
      <c r="U143" s="254"/>
      <c r="V143" s="254"/>
      <c r="W143" s="254"/>
      <c r="X143" s="254"/>
      <c r="Y143" s="254"/>
    </row>
    <row r="144" spans="1:25" s="86" customFormat="1" ht="28.5" customHeight="1" x14ac:dyDescent="0.25">
      <c r="A144" s="2817"/>
      <c r="B144" s="2820"/>
      <c r="C144" s="1877" t="s">
        <v>1704</v>
      </c>
      <c r="D144" s="2565">
        <v>0</v>
      </c>
      <c r="E144" s="2565">
        <v>0</v>
      </c>
      <c r="F144" s="2565">
        <v>0</v>
      </c>
      <c r="G144" s="2563">
        <v>1</v>
      </c>
      <c r="H144" s="2563">
        <v>1</v>
      </c>
      <c r="I144" s="2563">
        <v>2</v>
      </c>
      <c r="J144" s="2563">
        <v>0</v>
      </c>
      <c r="K144" s="2563">
        <v>0</v>
      </c>
      <c r="L144" s="2563">
        <v>0</v>
      </c>
      <c r="M144" s="2583">
        <f t="shared" si="31"/>
        <v>1</v>
      </c>
      <c r="N144" s="2583">
        <f t="shared" si="31"/>
        <v>1</v>
      </c>
      <c r="O144" s="2583">
        <f t="shared" si="32"/>
        <v>2</v>
      </c>
      <c r="P144" s="1057" t="s">
        <v>1833</v>
      </c>
      <c r="Q144" s="2824"/>
      <c r="R144" s="2817"/>
      <c r="S144" s="254"/>
      <c r="T144" s="254"/>
      <c r="U144" s="254"/>
      <c r="V144" s="254"/>
      <c r="W144" s="254"/>
      <c r="X144" s="254"/>
      <c r="Y144" s="254"/>
    </row>
    <row r="145" spans="1:25" s="86" customFormat="1" ht="21" customHeight="1" x14ac:dyDescent="0.25">
      <c r="A145" s="2817"/>
      <c r="B145" s="2842" t="s">
        <v>46</v>
      </c>
      <c r="C145" s="2842"/>
      <c r="D145" s="2563">
        <f>SUM(D143:D144)</f>
        <v>0</v>
      </c>
      <c r="E145" s="2563">
        <f t="shared" ref="E145:L154" si="34">SUM(E143:E144)</f>
        <v>0</v>
      </c>
      <c r="F145" s="2563">
        <f t="shared" si="34"/>
        <v>0</v>
      </c>
      <c r="G145" s="2563">
        <f t="shared" si="34"/>
        <v>2</v>
      </c>
      <c r="H145" s="2563">
        <f t="shared" si="34"/>
        <v>4</v>
      </c>
      <c r="I145" s="2563">
        <f t="shared" si="34"/>
        <v>6</v>
      </c>
      <c r="J145" s="2563">
        <f t="shared" si="34"/>
        <v>6</v>
      </c>
      <c r="K145" s="2563">
        <f t="shared" si="34"/>
        <v>1</v>
      </c>
      <c r="L145" s="2563">
        <f t="shared" si="34"/>
        <v>7</v>
      </c>
      <c r="M145" s="2583">
        <f t="shared" si="31"/>
        <v>8</v>
      </c>
      <c r="N145" s="2583">
        <f t="shared" si="31"/>
        <v>5</v>
      </c>
      <c r="O145" s="2583">
        <f t="shared" si="32"/>
        <v>13</v>
      </c>
      <c r="P145" s="2854" t="s">
        <v>133</v>
      </c>
      <c r="Q145" s="2854"/>
      <c r="R145" s="2817"/>
      <c r="S145" s="254"/>
      <c r="T145" s="254"/>
      <c r="U145" s="254"/>
      <c r="V145" s="254"/>
      <c r="W145" s="254"/>
      <c r="X145" s="254"/>
      <c r="Y145" s="254"/>
    </row>
    <row r="146" spans="1:25" s="86" customFormat="1" ht="30" customHeight="1" x14ac:dyDescent="0.25">
      <c r="A146" s="2817"/>
      <c r="B146" s="245" t="s">
        <v>311</v>
      </c>
      <c r="C146" s="245" t="s">
        <v>614</v>
      </c>
      <c r="D146" s="2563">
        <f t="shared" ref="D146:D149" si="35">SUM(D144:D145)</f>
        <v>0</v>
      </c>
      <c r="E146" s="2563">
        <f t="shared" si="34"/>
        <v>0</v>
      </c>
      <c r="F146" s="2565">
        <v>0</v>
      </c>
      <c r="G146" s="2565">
        <v>3</v>
      </c>
      <c r="H146" s="2565">
        <v>5</v>
      </c>
      <c r="I146" s="2565">
        <v>8</v>
      </c>
      <c r="J146" s="2565">
        <v>1</v>
      </c>
      <c r="K146" s="2565">
        <v>4</v>
      </c>
      <c r="L146" s="2565">
        <v>5</v>
      </c>
      <c r="M146" s="2583">
        <f t="shared" si="31"/>
        <v>4</v>
      </c>
      <c r="N146" s="2583">
        <f t="shared" si="31"/>
        <v>9</v>
      </c>
      <c r="O146" s="2583">
        <f t="shared" si="32"/>
        <v>13</v>
      </c>
      <c r="P146" s="337" t="s">
        <v>615</v>
      </c>
      <c r="Q146" s="337" t="s">
        <v>312</v>
      </c>
      <c r="R146" s="2817"/>
      <c r="S146" s="254"/>
      <c r="T146" s="254"/>
      <c r="U146" s="254"/>
      <c r="V146" s="254"/>
      <c r="W146" s="254"/>
      <c r="X146" s="254"/>
      <c r="Y146" s="254"/>
    </row>
    <row r="147" spans="1:25" s="86" customFormat="1" ht="26.25" customHeight="1" x14ac:dyDescent="0.25">
      <c r="A147" s="2817"/>
      <c r="B147" s="2287" t="s">
        <v>616</v>
      </c>
      <c r="C147" s="1909"/>
      <c r="D147" s="2563">
        <f t="shared" si="35"/>
        <v>0</v>
      </c>
      <c r="E147" s="2563">
        <f t="shared" si="34"/>
        <v>0</v>
      </c>
      <c r="F147" s="2565">
        <v>0</v>
      </c>
      <c r="G147" s="2565">
        <v>3</v>
      </c>
      <c r="H147" s="2565">
        <v>7</v>
      </c>
      <c r="I147" s="2565">
        <v>10</v>
      </c>
      <c r="J147" s="2565">
        <v>6</v>
      </c>
      <c r="K147" s="2565">
        <v>3</v>
      </c>
      <c r="L147" s="2565">
        <v>9</v>
      </c>
      <c r="M147" s="2583">
        <f t="shared" si="31"/>
        <v>9</v>
      </c>
      <c r="N147" s="2583">
        <f t="shared" si="31"/>
        <v>10</v>
      </c>
      <c r="O147" s="2583">
        <f t="shared" si="32"/>
        <v>19</v>
      </c>
      <c r="P147" s="337"/>
      <c r="Q147" s="337" t="s">
        <v>617</v>
      </c>
      <c r="R147" s="2817"/>
      <c r="S147" s="254"/>
      <c r="T147" s="254"/>
      <c r="U147" s="254"/>
      <c r="V147" s="254"/>
      <c r="W147" s="254"/>
      <c r="X147" s="254"/>
      <c r="Y147" s="254"/>
    </row>
    <row r="148" spans="1:25" s="86" customFormat="1" ht="21" customHeight="1" x14ac:dyDescent="0.25">
      <c r="A148" s="2817"/>
      <c r="B148" s="2878" t="s">
        <v>618</v>
      </c>
      <c r="C148" s="1890" t="s">
        <v>619</v>
      </c>
      <c r="D148" s="2563">
        <f t="shared" si="35"/>
        <v>0</v>
      </c>
      <c r="E148" s="2563">
        <f t="shared" si="34"/>
        <v>0</v>
      </c>
      <c r="F148" s="2565">
        <v>0</v>
      </c>
      <c r="G148" s="2565">
        <v>3</v>
      </c>
      <c r="H148" s="2565">
        <v>1</v>
      </c>
      <c r="I148" s="2565">
        <v>4</v>
      </c>
      <c r="J148" s="2565">
        <v>3</v>
      </c>
      <c r="K148" s="2565">
        <v>2</v>
      </c>
      <c r="L148" s="2565">
        <v>5</v>
      </c>
      <c r="M148" s="2583">
        <f t="shared" si="31"/>
        <v>6</v>
      </c>
      <c r="N148" s="2583">
        <f t="shared" si="31"/>
        <v>3</v>
      </c>
      <c r="O148" s="2583">
        <f t="shared" si="32"/>
        <v>9</v>
      </c>
      <c r="P148" s="1907" t="s">
        <v>620</v>
      </c>
      <c r="Q148" s="2880" t="s">
        <v>621</v>
      </c>
      <c r="R148" s="2817"/>
      <c r="S148" s="254"/>
      <c r="T148" s="254"/>
      <c r="U148" s="254"/>
      <c r="V148" s="254"/>
      <c r="W148" s="254"/>
      <c r="X148" s="254"/>
      <c r="Y148" s="254"/>
    </row>
    <row r="149" spans="1:25" s="86" customFormat="1" ht="21" customHeight="1" x14ac:dyDescent="0.25">
      <c r="A149" s="2817"/>
      <c r="B149" s="2879"/>
      <c r="C149" s="212" t="s">
        <v>622</v>
      </c>
      <c r="D149" s="2563">
        <f t="shared" si="35"/>
        <v>0</v>
      </c>
      <c r="E149" s="2563">
        <f t="shared" si="34"/>
        <v>0</v>
      </c>
      <c r="F149" s="2570">
        <v>0</v>
      </c>
      <c r="G149" s="2570">
        <v>6</v>
      </c>
      <c r="H149" s="2570">
        <v>0</v>
      </c>
      <c r="I149" s="2570">
        <v>6</v>
      </c>
      <c r="J149" s="2570">
        <v>5</v>
      </c>
      <c r="K149" s="2570">
        <v>0</v>
      </c>
      <c r="L149" s="2570">
        <v>5</v>
      </c>
      <c r="M149" s="2583">
        <f t="shared" si="31"/>
        <v>11</v>
      </c>
      <c r="N149" s="2583">
        <f t="shared" si="31"/>
        <v>0</v>
      </c>
      <c r="O149" s="2583">
        <f t="shared" si="32"/>
        <v>11</v>
      </c>
      <c r="P149" s="1236" t="s">
        <v>623</v>
      </c>
      <c r="Q149" s="2881"/>
      <c r="R149" s="2817"/>
      <c r="S149" s="254"/>
      <c r="T149" s="254"/>
      <c r="U149" s="254"/>
      <c r="V149" s="254"/>
      <c r="W149" s="254"/>
      <c r="X149" s="254"/>
      <c r="Y149" s="254"/>
    </row>
    <row r="150" spans="1:25" s="86" customFormat="1" ht="21" customHeight="1" x14ac:dyDescent="0.25">
      <c r="A150" s="2817"/>
      <c r="B150" s="2842" t="s">
        <v>46</v>
      </c>
      <c r="C150" s="2842"/>
      <c r="D150" s="2565">
        <f>SUM(D148:D149)</f>
        <v>0</v>
      </c>
      <c r="E150" s="2565">
        <f t="shared" si="34"/>
        <v>0</v>
      </c>
      <c r="F150" s="2565">
        <f t="shared" si="34"/>
        <v>0</v>
      </c>
      <c r="G150" s="2565">
        <f t="shared" si="34"/>
        <v>9</v>
      </c>
      <c r="H150" s="2565">
        <f t="shared" si="34"/>
        <v>1</v>
      </c>
      <c r="I150" s="2565">
        <f t="shared" si="34"/>
        <v>10</v>
      </c>
      <c r="J150" s="2565">
        <f t="shared" si="34"/>
        <v>8</v>
      </c>
      <c r="K150" s="2565">
        <f t="shared" si="34"/>
        <v>2</v>
      </c>
      <c r="L150" s="2565">
        <f t="shared" si="34"/>
        <v>10</v>
      </c>
      <c r="M150" s="2583">
        <f t="shared" si="31"/>
        <v>17</v>
      </c>
      <c r="N150" s="2583">
        <f t="shared" si="31"/>
        <v>3</v>
      </c>
      <c r="O150" s="2583">
        <f t="shared" si="32"/>
        <v>20</v>
      </c>
      <c r="P150" s="2843" t="s">
        <v>133</v>
      </c>
      <c r="Q150" s="2843"/>
      <c r="R150" s="2817"/>
      <c r="S150" s="254"/>
      <c r="T150" s="254"/>
      <c r="U150" s="254"/>
      <c r="V150" s="254"/>
      <c r="W150" s="254"/>
      <c r="X150" s="254"/>
      <c r="Y150" s="254"/>
    </row>
    <row r="151" spans="1:25" s="86" customFormat="1" ht="21" customHeight="1" x14ac:dyDescent="0.25">
      <c r="A151" s="2817"/>
      <c r="B151" s="1892" t="s">
        <v>624</v>
      </c>
      <c r="C151" s="1877"/>
      <c r="D151" s="2565">
        <f t="shared" ref="D151:D153" si="36">SUM(D149:D150)</f>
        <v>0</v>
      </c>
      <c r="E151" s="2565">
        <f t="shared" si="34"/>
        <v>0</v>
      </c>
      <c r="F151" s="2565">
        <v>0</v>
      </c>
      <c r="G151" s="2565">
        <v>5</v>
      </c>
      <c r="H151" s="2565">
        <v>3</v>
      </c>
      <c r="I151" s="2565">
        <v>8</v>
      </c>
      <c r="J151" s="2565">
        <v>2</v>
      </c>
      <c r="K151" s="2565">
        <v>3</v>
      </c>
      <c r="L151" s="2565">
        <v>5</v>
      </c>
      <c r="M151" s="2583">
        <f t="shared" si="31"/>
        <v>7</v>
      </c>
      <c r="N151" s="2583">
        <f t="shared" si="31"/>
        <v>6</v>
      </c>
      <c r="O151" s="2583">
        <f t="shared" si="32"/>
        <v>13</v>
      </c>
      <c r="P151" s="1881"/>
      <c r="Q151" s="1896" t="s">
        <v>625</v>
      </c>
      <c r="R151" s="2817"/>
      <c r="S151" s="254"/>
      <c r="T151" s="254"/>
      <c r="U151" s="254"/>
      <c r="V151" s="254"/>
      <c r="W151" s="254"/>
      <c r="X151" s="254"/>
      <c r="Y151" s="254"/>
    </row>
    <row r="152" spans="1:25" s="86" customFormat="1" ht="21" customHeight="1" x14ac:dyDescent="0.25">
      <c r="A152" s="2817"/>
      <c r="B152" s="2848" t="s">
        <v>339</v>
      </c>
      <c r="C152" s="1062" t="s">
        <v>626</v>
      </c>
      <c r="D152" s="2565">
        <f t="shared" si="36"/>
        <v>0</v>
      </c>
      <c r="E152" s="2565">
        <f t="shared" si="34"/>
        <v>0</v>
      </c>
      <c r="F152" s="2563">
        <v>0</v>
      </c>
      <c r="G152" s="2563">
        <v>6</v>
      </c>
      <c r="H152" s="2563">
        <v>6</v>
      </c>
      <c r="I152" s="2563">
        <v>12</v>
      </c>
      <c r="J152" s="2563">
        <v>5</v>
      </c>
      <c r="K152" s="2563">
        <v>1</v>
      </c>
      <c r="L152" s="2563">
        <v>6</v>
      </c>
      <c r="M152" s="2583">
        <f t="shared" si="31"/>
        <v>11</v>
      </c>
      <c r="N152" s="2583">
        <f t="shared" si="31"/>
        <v>7</v>
      </c>
      <c r="O152" s="2583">
        <f t="shared" si="32"/>
        <v>18</v>
      </c>
      <c r="P152" s="1063" t="s">
        <v>305</v>
      </c>
      <c r="Q152" s="2822" t="s">
        <v>627</v>
      </c>
      <c r="R152" s="2817"/>
      <c r="S152" s="254"/>
      <c r="T152" s="254"/>
      <c r="U152" s="254"/>
      <c r="V152" s="254"/>
      <c r="W152" s="254"/>
      <c r="X152" s="254"/>
      <c r="Y152" s="254"/>
    </row>
    <row r="153" spans="1:25" s="86" customFormat="1" ht="21" customHeight="1" x14ac:dyDescent="0.25">
      <c r="A153" s="2817"/>
      <c r="B153" s="2820"/>
      <c r="C153" s="1060" t="s">
        <v>628</v>
      </c>
      <c r="D153" s="2565">
        <f t="shared" si="36"/>
        <v>0</v>
      </c>
      <c r="E153" s="2565">
        <f t="shared" si="34"/>
        <v>0</v>
      </c>
      <c r="F153" s="2565">
        <v>0</v>
      </c>
      <c r="G153" s="2565">
        <v>4</v>
      </c>
      <c r="H153" s="2565">
        <v>3</v>
      </c>
      <c r="I153" s="2565">
        <v>7</v>
      </c>
      <c r="J153" s="2565">
        <v>2</v>
      </c>
      <c r="K153" s="2565">
        <v>2</v>
      </c>
      <c r="L153" s="2565">
        <v>4</v>
      </c>
      <c r="M153" s="2583">
        <f t="shared" si="31"/>
        <v>6</v>
      </c>
      <c r="N153" s="2583">
        <f t="shared" si="31"/>
        <v>5</v>
      </c>
      <c r="O153" s="2583">
        <f t="shared" si="32"/>
        <v>11</v>
      </c>
      <c r="P153" s="1061" t="s">
        <v>629</v>
      </c>
      <c r="Q153" s="2824"/>
      <c r="R153" s="2817"/>
      <c r="S153" s="254"/>
      <c r="T153" s="254"/>
      <c r="U153" s="254"/>
      <c r="V153" s="254"/>
      <c r="W153" s="254"/>
      <c r="X153" s="254"/>
      <c r="Y153" s="254"/>
    </row>
    <row r="154" spans="1:25" s="86" customFormat="1" ht="21" customHeight="1" x14ac:dyDescent="0.25">
      <c r="A154" s="2817"/>
      <c r="B154" s="2842" t="s">
        <v>46</v>
      </c>
      <c r="C154" s="2842"/>
      <c r="D154" s="2565">
        <f>SUM(D152:D153)</f>
        <v>0</v>
      </c>
      <c r="E154" s="2565">
        <f t="shared" si="34"/>
        <v>0</v>
      </c>
      <c r="F154" s="2565">
        <f t="shared" si="34"/>
        <v>0</v>
      </c>
      <c r="G154" s="2565">
        <f t="shared" si="34"/>
        <v>10</v>
      </c>
      <c r="H154" s="2565">
        <f t="shared" si="34"/>
        <v>9</v>
      </c>
      <c r="I154" s="2565">
        <f t="shared" si="34"/>
        <v>19</v>
      </c>
      <c r="J154" s="2565">
        <f t="shared" si="34"/>
        <v>7</v>
      </c>
      <c r="K154" s="2565">
        <f t="shared" si="34"/>
        <v>3</v>
      </c>
      <c r="L154" s="2565">
        <f t="shared" si="34"/>
        <v>10</v>
      </c>
      <c r="M154" s="2583">
        <f t="shared" si="31"/>
        <v>17</v>
      </c>
      <c r="N154" s="2583">
        <f t="shared" si="31"/>
        <v>12</v>
      </c>
      <c r="O154" s="2583">
        <f t="shared" si="32"/>
        <v>29</v>
      </c>
      <c r="P154" s="2843" t="s">
        <v>133</v>
      </c>
      <c r="Q154" s="2843"/>
      <c r="R154" s="2817"/>
      <c r="S154" s="254"/>
      <c r="T154" s="254"/>
      <c r="U154" s="254"/>
      <c r="V154" s="254"/>
      <c r="W154" s="254"/>
      <c r="X154" s="254"/>
      <c r="Y154" s="254"/>
    </row>
    <row r="155" spans="1:25" s="86" customFormat="1" ht="21" customHeight="1" x14ac:dyDescent="0.25">
      <c r="A155" s="2817"/>
      <c r="B155" s="1291" t="s">
        <v>630</v>
      </c>
      <c r="C155" s="212"/>
      <c r="D155" s="2570">
        <v>3</v>
      </c>
      <c r="E155" s="2570">
        <v>1</v>
      </c>
      <c r="F155" s="2570">
        <v>4</v>
      </c>
      <c r="G155" s="2570">
        <v>5</v>
      </c>
      <c r="H155" s="2570">
        <v>2</v>
      </c>
      <c r="I155" s="2570">
        <v>7</v>
      </c>
      <c r="J155" s="2570">
        <v>0</v>
      </c>
      <c r="K155" s="2570">
        <v>0</v>
      </c>
      <c r="L155" s="2570">
        <v>0</v>
      </c>
      <c r="M155" s="2582">
        <f t="shared" si="31"/>
        <v>8</v>
      </c>
      <c r="N155" s="2582">
        <f t="shared" si="31"/>
        <v>3</v>
      </c>
      <c r="O155" s="2582">
        <f t="shared" si="32"/>
        <v>11</v>
      </c>
      <c r="P155" s="2410"/>
      <c r="Q155" s="2414" t="s">
        <v>631</v>
      </c>
      <c r="R155" s="2817"/>
      <c r="S155" s="254"/>
      <c r="T155" s="254"/>
      <c r="U155" s="254"/>
      <c r="V155" s="254"/>
      <c r="W155" s="254"/>
      <c r="X155" s="254"/>
      <c r="Y155" s="254"/>
    </row>
    <row r="156" spans="1:25" s="86" customFormat="1" ht="36.75" customHeight="1" thickBot="1" x14ac:dyDescent="0.3">
      <c r="A156" s="2866"/>
      <c r="B156" s="2462" t="s">
        <v>484</v>
      </c>
      <c r="C156" s="2462" t="s">
        <v>632</v>
      </c>
      <c r="D156" s="2568">
        <v>0</v>
      </c>
      <c r="E156" s="2568">
        <v>0</v>
      </c>
      <c r="F156" s="2568">
        <v>0</v>
      </c>
      <c r="G156" s="2568">
        <v>1</v>
      </c>
      <c r="H156" s="2568">
        <v>3</v>
      </c>
      <c r="I156" s="2568">
        <v>4</v>
      </c>
      <c r="J156" s="2568">
        <v>1</v>
      </c>
      <c r="K156" s="2568">
        <v>4</v>
      </c>
      <c r="L156" s="2568">
        <v>5</v>
      </c>
      <c r="M156" s="2568">
        <f t="shared" si="31"/>
        <v>2</v>
      </c>
      <c r="N156" s="2568">
        <f t="shared" si="31"/>
        <v>7</v>
      </c>
      <c r="O156" s="2568">
        <f t="shared" si="32"/>
        <v>9</v>
      </c>
      <c r="P156" s="2451" t="s">
        <v>633</v>
      </c>
      <c r="Q156" s="2457" t="s">
        <v>634</v>
      </c>
      <c r="R156" s="2866"/>
      <c r="S156" s="254"/>
      <c r="T156" s="254"/>
      <c r="U156" s="254"/>
      <c r="V156" s="254"/>
      <c r="W156" s="254"/>
      <c r="X156" s="254"/>
      <c r="Y156" s="254"/>
    </row>
    <row r="157" spans="1:25" s="86" customFormat="1" ht="28.5" customHeight="1" x14ac:dyDescent="0.25">
      <c r="A157" s="1874"/>
      <c r="B157" s="1874"/>
      <c r="C157" s="1874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883"/>
      <c r="Q157" s="1883"/>
      <c r="R157" s="1883"/>
      <c r="S157" s="254"/>
      <c r="T157" s="254"/>
      <c r="U157" s="254"/>
      <c r="V157" s="254"/>
      <c r="W157" s="254"/>
      <c r="X157" s="254"/>
      <c r="Y157" s="254"/>
    </row>
    <row r="158" spans="1:25" s="86" customFormat="1" ht="28.5" customHeight="1" x14ac:dyDescent="0.25">
      <c r="A158" s="1874"/>
      <c r="B158" s="1874"/>
      <c r="C158" s="1874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883"/>
      <c r="Q158" s="1883"/>
      <c r="R158" s="1883"/>
      <c r="S158" s="254"/>
      <c r="T158" s="254"/>
      <c r="U158" s="254"/>
      <c r="V158" s="254"/>
      <c r="W158" s="254"/>
      <c r="X158" s="254"/>
      <c r="Y158" s="254"/>
    </row>
    <row r="159" spans="1:25" s="86" customFormat="1" ht="28.5" customHeight="1" x14ac:dyDescent="0.25">
      <c r="A159" s="2405"/>
      <c r="B159" s="2405"/>
      <c r="C159" s="2405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2409"/>
      <c r="Q159" s="2409"/>
      <c r="R159" s="2409"/>
      <c r="S159" s="254"/>
      <c r="T159" s="254"/>
      <c r="U159" s="254"/>
      <c r="V159" s="254"/>
      <c r="W159" s="254"/>
      <c r="X159" s="254"/>
      <c r="Y159" s="254"/>
    </row>
    <row r="160" spans="1:25" s="86" customFormat="1" ht="28.5" customHeight="1" x14ac:dyDescent="0.25">
      <c r="A160" s="1874"/>
      <c r="B160" s="1874"/>
      <c r="C160" s="1874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883"/>
      <c r="Q160" s="1883"/>
      <c r="R160" s="1883"/>
      <c r="S160" s="254"/>
      <c r="T160" s="254"/>
      <c r="U160" s="254"/>
      <c r="V160" s="254"/>
      <c r="W160" s="254"/>
      <c r="X160" s="254"/>
      <c r="Y160" s="254"/>
    </row>
    <row r="161" spans="1:25" s="86" customFormat="1" ht="24.75" customHeight="1" thickBot="1" x14ac:dyDescent="0.3">
      <c r="A161" s="1910" t="s">
        <v>834</v>
      </c>
      <c r="B161" s="1910"/>
      <c r="C161" s="1910"/>
      <c r="D161" s="1910"/>
      <c r="E161" s="1910"/>
      <c r="F161" s="1910"/>
      <c r="G161" s="1910"/>
      <c r="H161" s="1910"/>
      <c r="I161" s="1910"/>
      <c r="J161" s="1910"/>
      <c r="K161" s="1910"/>
      <c r="L161" s="1910"/>
      <c r="M161" s="1910"/>
      <c r="N161" s="1910"/>
      <c r="O161" s="1910"/>
      <c r="P161" s="1910"/>
      <c r="Q161" s="1910"/>
      <c r="R161" s="1908" t="s">
        <v>2277</v>
      </c>
      <c r="S161" s="254"/>
      <c r="T161" s="254"/>
      <c r="U161" s="254"/>
      <c r="V161" s="254"/>
      <c r="W161" s="254"/>
      <c r="X161" s="254"/>
      <c r="Y161" s="254"/>
    </row>
    <row r="162" spans="1:25" s="86" customFormat="1" ht="24.75" customHeight="1" thickTop="1" x14ac:dyDescent="0.25">
      <c r="A162" s="2794" t="s">
        <v>44</v>
      </c>
      <c r="B162" s="2797" t="s">
        <v>467</v>
      </c>
      <c r="C162" s="2797" t="s">
        <v>45</v>
      </c>
      <c r="D162" s="2847" t="s">
        <v>33</v>
      </c>
      <c r="E162" s="2847"/>
      <c r="F162" s="2847"/>
      <c r="G162" s="2847" t="s">
        <v>1</v>
      </c>
      <c r="H162" s="2847"/>
      <c r="I162" s="2847"/>
      <c r="J162" s="2847" t="s">
        <v>2</v>
      </c>
      <c r="K162" s="2847"/>
      <c r="L162" s="2847"/>
      <c r="M162" s="2797" t="s">
        <v>31</v>
      </c>
      <c r="N162" s="2797"/>
      <c r="O162" s="2797"/>
      <c r="P162" s="2867" t="s">
        <v>99</v>
      </c>
      <c r="Q162" s="2867" t="s">
        <v>126</v>
      </c>
      <c r="R162" s="2857" t="s">
        <v>98</v>
      </c>
      <c r="S162" s="254"/>
      <c r="T162" s="254"/>
      <c r="U162" s="254"/>
      <c r="V162" s="254"/>
      <c r="W162" s="254"/>
      <c r="X162" s="254"/>
      <c r="Y162" s="254"/>
    </row>
    <row r="163" spans="1:25" s="86" customFormat="1" ht="21.75" customHeight="1" x14ac:dyDescent="0.25">
      <c r="A163" s="2795"/>
      <c r="B163" s="2845"/>
      <c r="C163" s="2845"/>
      <c r="D163" s="2827" t="s">
        <v>94</v>
      </c>
      <c r="E163" s="2827"/>
      <c r="F163" s="2827"/>
      <c r="G163" s="2827" t="s">
        <v>95</v>
      </c>
      <c r="H163" s="2827"/>
      <c r="I163" s="2827"/>
      <c r="J163" s="2827" t="s">
        <v>96</v>
      </c>
      <c r="K163" s="2827"/>
      <c r="L163" s="2827"/>
      <c r="M163" s="2827" t="s">
        <v>116</v>
      </c>
      <c r="N163" s="2827"/>
      <c r="O163" s="2827"/>
      <c r="P163" s="2868"/>
      <c r="Q163" s="2868"/>
      <c r="R163" s="2858"/>
      <c r="S163" s="254"/>
      <c r="T163" s="254"/>
      <c r="U163" s="254"/>
      <c r="V163" s="254"/>
      <c r="W163" s="254"/>
      <c r="X163" s="254"/>
      <c r="Y163" s="254"/>
    </row>
    <row r="164" spans="1:25" s="86" customFormat="1" ht="21" customHeight="1" x14ac:dyDescent="0.25">
      <c r="A164" s="2795"/>
      <c r="B164" s="2845"/>
      <c r="C164" s="2845"/>
      <c r="D164" s="2559" t="s">
        <v>204</v>
      </c>
      <c r="E164" s="2559" t="s">
        <v>2833</v>
      </c>
      <c r="F164" s="2559" t="s">
        <v>26</v>
      </c>
      <c r="G164" s="2559" t="s">
        <v>204</v>
      </c>
      <c r="H164" s="2559" t="s">
        <v>2833</v>
      </c>
      <c r="I164" s="2559" t="s">
        <v>26</v>
      </c>
      <c r="J164" s="2559" t="s">
        <v>204</v>
      </c>
      <c r="K164" s="2559" t="s">
        <v>2833</v>
      </c>
      <c r="L164" s="2559" t="s">
        <v>26</v>
      </c>
      <c r="M164" s="2559" t="s">
        <v>204</v>
      </c>
      <c r="N164" s="2559" t="s">
        <v>2833</v>
      </c>
      <c r="O164" s="2559" t="s">
        <v>26</v>
      </c>
      <c r="P164" s="2868"/>
      <c r="Q164" s="2868"/>
      <c r="R164" s="2858"/>
      <c r="S164" s="254"/>
      <c r="T164" s="254"/>
      <c r="U164" s="254"/>
      <c r="V164" s="254"/>
      <c r="W164" s="254"/>
      <c r="X164" s="254"/>
      <c r="Y164" s="254"/>
    </row>
    <row r="165" spans="1:25" s="86" customFormat="1" ht="21.75" customHeight="1" thickBot="1" x14ac:dyDescent="0.3">
      <c r="A165" s="2802"/>
      <c r="B165" s="2846"/>
      <c r="C165" s="2846"/>
      <c r="D165" s="191" t="s">
        <v>181</v>
      </c>
      <c r="E165" s="191" t="s">
        <v>182</v>
      </c>
      <c r="F165" s="191" t="s">
        <v>183</v>
      </c>
      <c r="G165" s="191" t="s">
        <v>181</v>
      </c>
      <c r="H165" s="191" t="s">
        <v>182</v>
      </c>
      <c r="I165" s="191" t="s">
        <v>183</v>
      </c>
      <c r="J165" s="191" t="s">
        <v>181</v>
      </c>
      <c r="K165" s="191" t="s">
        <v>182</v>
      </c>
      <c r="L165" s="191" t="s">
        <v>183</v>
      </c>
      <c r="M165" s="191" t="s">
        <v>181</v>
      </c>
      <c r="N165" s="191" t="s">
        <v>182</v>
      </c>
      <c r="O165" s="191" t="s">
        <v>183</v>
      </c>
      <c r="P165" s="2869"/>
      <c r="Q165" s="2869"/>
      <c r="R165" s="2859"/>
      <c r="S165" s="254"/>
      <c r="T165" s="254"/>
      <c r="U165" s="254"/>
      <c r="V165" s="254"/>
      <c r="W165" s="254"/>
      <c r="X165" s="254"/>
      <c r="Y165" s="254"/>
    </row>
    <row r="166" spans="1:25" s="86" customFormat="1" ht="24" customHeight="1" x14ac:dyDescent="0.25">
      <c r="A166" s="2816" t="s">
        <v>58</v>
      </c>
      <c r="B166" s="2819" t="s">
        <v>391</v>
      </c>
      <c r="C166" s="1892" t="s">
        <v>635</v>
      </c>
      <c r="D166" s="2565">
        <v>1</v>
      </c>
      <c r="E166" s="2565">
        <v>3</v>
      </c>
      <c r="F166" s="2565">
        <v>4</v>
      </c>
      <c r="G166" s="2565">
        <v>0</v>
      </c>
      <c r="H166" s="2565">
        <v>0</v>
      </c>
      <c r="I166" s="2565">
        <v>0</v>
      </c>
      <c r="J166" s="2565">
        <v>0</v>
      </c>
      <c r="K166" s="2565">
        <v>0</v>
      </c>
      <c r="L166" s="2565">
        <v>0</v>
      </c>
      <c r="M166" s="2565">
        <f t="shared" ref="M166:N182" si="37">SUM(D166,G166,J166)</f>
        <v>1</v>
      </c>
      <c r="N166" s="2565">
        <f t="shared" si="37"/>
        <v>3</v>
      </c>
      <c r="O166" s="2565">
        <f>SUM(M166:N166)</f>
        <v>4</v>
      </c>
      <c r="P166" s="1907" t="s">
        <v>636</v>
      </c>
      <c r="Q166" s="2821" t="s">
        <v>636</v>
      </c>
      <c r="R166" s="2834" t="s">
        <v>136</v>
      </c>
      <c r="S166" s="254"/>
      <c r="T166" s="254"/>
      <c r="U166" s="254"/>
      <c r="V166" s="254"/>
      <c r="W166" s="254"/>
      <c r="X166" s="254"/>
      <c r="Y166" s="254"/>
    </row>
    <row r="167" spans="1:25" s="86" customFormat="1" ht="29.25" customHeight="1" x14ac:dyDescent="0.25">
      <c r="A167" s="2817"/>
      <c r="B167" s="2848"/>
      <c r="C167" s="1890" t="s">
        <v>637</v>
      </c>
      <c r="D167" s="2565">
        <v>0</v>
      </c>
      <c r="E167" s="2565">
        <v>0</v>
      </c>
      <c r="F167" s="2565">
        <v>0</v>
      </c>
      <c r="G167" s="2565">
        <v>5</v>
      </c>
      <c r="H167" s="2565">
        <v>0</v>
      </c>
      <c r="I167" s="2565">
        <v>5</v>
      </c>
      <c r="J167" s="2565">
        <v>2</v>
      </c>
      <c r="K167" s="2565">
        <v>1</v>
      </c>
      <c r="L167" s="2565">
        <v>3</v>
      </c>
      <c r="M167" s="2565">
        <f t="shared" si="37"/>
        <v>7</v>
      </c>
      <c r="N167" s="2565">
        <f t="shared" si="37"/>
        <v>1</v>
      </c>
      <c r="O167" s="2565">
        <f t="shared" ref="O167:O182" si="38">SUM(M167:N167)</f>
        <v>8</v>
      </c>
      <c r="P167" s="1907" t="s">
        <v>638</v>
      </c>
      <c r="Q167" s="2822"/>
      <c r="R167" s="2835"/>
      <c r="S167" s="254"/>
      <c r="T167" s="254"/>
      <c r="U167" s="254"/>
      <c r="V167" s="254"/>
      <c r="W167" s="254"/>
      <c r="X167" s="254"/>
      <c r="Y167" s="254"/>
    </row>
    <row r="168" spans="1:25" s="86" customFormat="1" ht="24" customHeight="1" x14ac:dyDescent="0.25">
      <c r="A168" s="2817"/>
      <c r="B168" s="2820"/>
      <c r="C168" s="212" t="s">
        <v>639</v>
      </c>
      <c r="D168" s="2565">
        <v>0</v>
      </c>
      <c r="E168" s="2565">
        <v>0</v>
      </c>
      <c r="F168" s="2565">
        <v>0</v>
      </c>
      <c r="G168" s="2570">
        <v>3</v>
      </c>
      <c r="H168" s="2570">
        <v>4</v>
      </c>
      <c r="I168" s="2570">
        <v>7</v>
      </c>
      <c r="J168" s="2570">
        <v>0</v>
      </c>
      <c r="K168" s="2570">
        <v>0</v>
      </c>
      <c r="L168" s="2570">
        <v>0</v>
      </c>
      <c r="M168" s="2565">
        <f t="shared" si="37"/>
        <v>3</v>
      </c>
      <c r="N168" s="2565">
        <f t="shared" si="37"/>
        <v>4</v>
      </c>
      <c r="O168" s="2565">
        <f t="shared" si="38"/>
        <v>7</v>
      </c>
      <c r="P168" s="1913" t="s">
        <v>640</v>
      </c>
      <c r="Q168" s="2824"/>
      <c r="R168" s="2835"/>
      <c r="S168" s="254"/>
      <c r="T168" s="254"/>
      <c r="U168" s="254"/>
      <c r="V168" s="254"/>
      <c r="W168" s="254"/>
      <c r="X168" s="254"/>
      <c r="Y168" s="254"/>
    </row>
    <row r="169" spans="1:25" s="86" customFormat="1" ht="24" customHeight="1" x14ac:dyDescent="0.25">
      <c r="A169" s="2818"/>
      <c r="B169" s="2841" t="s">
        <v>46</v>
      </c>
      <c r="C169" s="2841"/>
      <c r="D169" s="2570">
        <f>SUM(D166:D168)</f>
        <v>1</v>
      </c>
      <c r="E169" s="2570">
        <f t="shared" ref="E169:L169" si="39">SUM(E166:E168)</f>
        <v>3</v>
      </c>
      <c r="F169" s="2570">
        <f t="shared" si="39"/>
        <v>4</v>
      </c>
      <c r="G169" s="2570">
        <f t="shared" si="39"/>
        <v>8</v>
      </c>
      <c r="H169" s="2570">
        <f t="shared" si="39"/>
        <v>4</v>
      </c>
      <c r="I169" s="2570">
        <f t="shared" si="39"/>
        <v>12</v>
      </c>
      <c r="J169" s="2570">
        <f t="shared" si="39"/>
        <v>2</v>
      </c>
      <c r="K169" s="2570">
        <f t="shared" si="39"/>
        <v>1</v>
      </c>
      <c r="L169" s="2570">
        <f t="shared" si="39"/>
        <v>3</v>
      </c>
      <c r="M169" s="2565">
        <f t="shared" si="37"/>
        <v>11</v>
      </c>
      <c r="N169" s="2565">
        <f t="shared" si="37"/>
        <v>8</v>
      </c>
      <c r="O169" s="2565">
        <f t="shared" si="38"/>
        <v>19</v>
      </c>
      <c r="P169" s="2860" t="s">
        <v>133</v>
      </c>
      <c r="Q169" s="2860"/>
      <c r="R169" s="2836"/>
      <c r="S169" s="254"/>
      <c r="T169" s="254"/>
      <c r="U169" s="254"/>
      <c r="V169" s="254"/>
      <c r="W169" s="254"/>
      <c r="X169" s="254"/>
      <c r="Y169" s="254"/>
    </row>
    <row r="170" spans="1:25" s="86" customFormat="1" ht="24" customHeight="1" x14ac:dyDescent="0.25">
      <c r="A170" s="2841" t="s">
        <v>49</v>
      </c>
      <c r="B170" s="2841"/>
      <c r="C170" s="2841"/>
      <c r="D170" s="2570">
        <f t="shared" ref="D170:L170" si="40">SUM(D169,D156,D155,D154,D151,D150,D147,D146,D145)</f>
        <v>4</v>
      </c>
      <c r="E170" s="2570">
        <f t="shared" si="40"/>
        <v>4</v>
      </c>
      <c r="F170" s="2570">
        <f t="shared" si="40"/>
        <v>8</v>
      </c>
      <c r="G170" s="2570">
        <f t="shared" si="40"/>
        <v>46</v>
      </c>
      <c r="H170" s="2570">
        <f t="shared" si="40"/>
        <v>38</v>
      </c>
      <c r="I170" s="2570">
        <f t="shared" si="40"/>
        <v>84</v>
      </c>
      <c r="J170" s="2570">
        <f t="shared" si="40"/>
        <v>33</v>
      </c>
      <c r="K170" s="2570">
        <f t="shared" si="40"/>
        <v>21</v>
      </c>
      <c r="L170" s="2570">
        <f t="shared" si="40"/>
        <v>54</v>
      </c>
      <c r="M170" s="2565">
        <f t="shared" si="37"/>
        <v>83</v>
      </c>
      <c r="N170" s="2565">
        <f t="shared" si="37"/>
        <v>63</v>
      </c>
      <c r="O170" s="2565">
        <f t="shared" si="38"/>
        <v>146</v>
      </c>
      <c r="P170" s="2860" t="s">
        <v>130</v>
      </c>
      <c r="Q170" s="2860"/>
      <c r="R170" s="1882"/>
      <c r="S170" s="254"/>
      <c r="T170" s="254"/>
      <c r="U170" s="254"/>
      <c r="V170" s="254"/>
      <c r="W170" s="254"/>
      <c r="X170" s="254"/>
      <c r="Y170" s="254"/>
    </row>
    <row r="171" spans="1:25" s="86" customFormat="1" ht="27" customHeight="1" x14ac:dyDescent="0.25">
      <c r="A171" s="2882" t="s">
        <v>37</v>
      </c>
      <c r="B171" s="2842" t="s">
        <v>59</v>
      </c>
      <c r="C171" s="1918" t="s">
        <v>48</v>
      </c>
      <c r="D171" s="2565">
        <v>0</v>
      </c>
      <c r="E171" s="2565">
        <v>0</v>
      </c>
      <c r="F171" s="2565">
        <v>0</v>
      </c>
      <c r="G171" s="2565">
        <v>5</v>
      </c>
      <c r="H171" s="2565">
        <v>17</v>
      </c>
      <c r="I171" s="2565">
        <v>22</v>
      </c>
      <c r="J171" s="2565">
        <v>6</v>
      </c>
      <c r="K171" s="2565">
        <v>7</v>
      </c>
      <c r="L171" s="2565">
        <v>13</v>
      </c>
      <c r="M171" s="2565">
        <f t="shared" si="37"/>
        <v>11</v>
      </c>
      <c r="N171" s="2565">
        <f t="shared" si="37"/>
        <v>24</v>
      </c>
      <c r="O171" s="2565">
        <f t="shared" si="38"/>
        <v>35</v>
      </c>
      <c r="P171" s="1896" t="s">
        <v>312</v>
      </c>
      <c r="Q171" s="2843" t="s">
        <v>137</v>
      </c>
      <c r="R171" s="2882" t="s">
        <v>125</v>
      </c>
      <c r="S171" s="254"/>
      <c r="T171" s="254"/>
      <c r="U171" s="254"/>
      <c r="V171" s="254"/>
      <c r="W171" s="254"/>
      <c r="X171" s="254"/>
      <c r="Y171" s="254"/>
    </row>
    <row r="172" spans="1:25" s="86" customFormat="1" ht="27" customHeight="1" x14ac:dyDescent="0.25">
      <c r="A172" s="2883"/>
      <c r="B172" s="2842"/>
      <c r="C172" s="1918" t="s">
        <v>641</v>
      </c>
      <c r="D172" s="2565">
        <v>0</v>
      </c>
      <c r="E172" s="2565">
        <v>0</v>
      </c>
      <c r="F172" s="2565">
        <v>0</v>
      </c>
      <c r="G172" s="2565">
        <v>4</v>
      </c>
      <c r="H172" s="2565">
        <v>7</v>
      </c>
      <c r="I172" s="2565">
        <v>11</v>
      </c>
      <c r="J172" s="2565">
        <v>5</v>
      </c>
      <c r="K172" s="2565">
        <v>5</v>
      </c>
      <c r="L172" s="2565">
        <v>10</v>
      </c>
      <c r="M172" s="2565">
        <f t="shared" si="37"/>
        <v>9</v>
      </c>
      <c r="N172" s="2565">
        <f t="shared" si="37"/>
        <v>12</v>
      </c>
      <c r="O172" s="2565">
        <f t="shared" si="38"/>
        <v>21</v>
      </c>
      <c r="P172" s="1904" t="s">
        <v>642</v>
      </c>
      <c r="Q172" s="2843"/>
      <c r="R172" s="2883"/>
      <c r="S172" s="254"/>
      <c r="T172" s="254"/>
      <c r="U172" s="254"/>
      <c r="V172" s="254"/>
      <c r="W172" s="254"/>
      <c r="X172" s="254"/>
      <c r="Y172" s="254"/>
    </row>
    <row r="173" spans="1:25" s="86" customFormat="1" ht="24.75" customHeight="1" x14ac:dyDescent="0.25">
      <c r="A173" s="2883"/>
      <c r="B173" s="2842"/>
      <c r="C173" s="1918" t="s">
        <v>64</v>
      </c>
      <c r="D173" s="2565">
        <v>0</v>
      </c>
      <c r="E173" s="2565">
        <v>0</v>
      </c>
      <c r="F173" s="2565">
        <v>0</v>
      </c>
      <c r="G173" s="2565">
        <v>8</v>
      </c>
      <c r="H173" s="2565">
        <v>13</v>
      </c>
      <c r="I173" s="2565">
        <v>21</v>
      </c>
      <c r="J173" s="2565">
        <v>2</v>
      </c>
      <c r="K173" s="2565">
        <v>9</v>
      </c>
      <c r="L173" s="2565">
        <v>11</v>
      </c>
      <c r="M173" s="2565">
        <f t="shared" si="37"/>
        <v>10</v>
      </c>
      <c r="N173" s="2565">
        <f t="shared" si="37"/>
        <v>22</v>
      </c>
      <c r="O173" s="2565">
        <f t="shared" si="38"/>
        <v>32</v>
      </c>
      <c r="P173" s="1904" t="s">
        <v>142</v>
      </c>
      <c r="Q173" s="2843"/>
      <c r="R173" s="2883"/>
      <c r="S173" s="254"/>
      <c r="T173" s="254"/>
      <c r="U173" s="254"/>
      <c r="V173" s="254"/>
      <c r="W173" s="254"/>
      <c r="X173" s="254"/>
      <c r="Y173" s="254"/>
    </row>
    <row r="174" spans="1:25" s="86" customFormat="1" ht="24.75" customHeight="1" x14ac:dyDescent="0.25">
      <c r="A174" s="2883"/>
      <c r="B174" s="2842"/>
      <c r="C174" s="1918" t="s">
        <v>65</v>
      </c>
      <c r="D174" s="2565">
        <v>0</v>
      </c>
      <c r="E174" s="2565">
        <v>0</v>
      </c>
      <c r="F174" s="2565">
        <v>0</v>
      </c>
      <c r="G174" s="2565">
        <v>3</v>
      </c>
      <c r="H174" s="2565">
        <v>5</v>
      </c>
      <c r="I174" s="2565">
        <v>8</v>
      </c>
      <c r="J174" s="2565">
        <v>1</v>
      </c>
      <c r="K174" s="2565">
        <v>4</v>
      </c>
      <c r="L174" s="2565">
        <v>5</v>
      </c>
      <c r="M174" s="2565">
        <f t="shared" si="37"/>
        <v>4</v>
      </c>
      <c r="N174" s="2565">
        <f t="shared" si="37"/>
        <v>9</v>
      </c>
      <c r="O174" s="2565">
        <f t="shared" si="38"/>
        <v>13</v>
      </c>
      <c r="P174" s="1904" t="s">
        <v>143</v>
      </c>
      <c r="Q174" s="2843"/>
      <c r="R174" s="2883"/>
      <c r="S174" s="254"/>
      <c r="T174" s="254"/>
      <c r="U174" s="254"/>
      <c r="V174" s="254"/>
      <c r="W174" s="254"/>
      <c r="X174" s="254"/>
      <c r="Y174" s="254"/>
    </row>
    <row r="175" spans="1:25" s="86" customFormat="1" ht="24.75" customHeight="1" x14ac:dyDescent="0.25">
      <c r="A175" s="2883"/>
      <c r="B175" s="2842" t="s">
        <v>46</v>
      </c>
      <c r="C175" s="2842"/>
      <c r="D175" s="2565">
        <f>SUM(D171:D174)</f>
        <v>0</v>
      </c>
      <c r="E175" s="2565">
        <f t="shared" ref="E175:L181" si="41">SUM(E171:E174)</f>
        <v>0</v>
      </c>
      <c r="F175" s="2565">
        <f t="shared" si="41"/>
        <v>0</v>
      </c>
      <c r="G175" s="2565">
        <f t="shared" si="41"/>
        <v>20</v>
      </c>
      <c r="H175" s="2565">
        <f t="shared" si="41"/>
        <v>42</v>
      </c>
      <c r="I175" s="2565">
        <f t="shared" si="41"/>
        <v>62</v>
      </c>
      <c r="J175" s="2565">
        <f t="shared" si="41"/>
        <v>14</v>
      </c>
      <c r="K175" s="2565">
        <f t="shared" si="41"/>
        <v>25</v>
      </c>
      <c r="L175" s="2565">
        <f t="shared" si="41"/>
        <v>39</v>
      </c>
      <c r="M175" s="2565">
        <f t="shared" si="37"/>
        <v>34</v>
      </c>
      <c r="N175" s="2565">
        <f t="shared" si="37"/>
        <v>67</v>
      </c>
      <c r="O175" s="2565">
        <f t="shared" si="38"/>
        <v>101</v>
      </c>
      <c r="P175" s="2854" t="s">
        <v>133</v>
      </c>
      <c r="Q175" s="2854"/>
      <c r="R175" s="2883"/>
      <c r="S175" s="254"/>
      <c r="T175" s="254"/>
      <c r="U175" s="254"/>
      <c r="V175" s="254"/>
      <c r="W175" s="254"/>
      <c r="X175" s="254"/>
      <c r="Y175" s="254"/>
    </row>
    <row r="176" spans="1:25" s="86" customFormat="1" ht="24.75" customHeight="1" x14ac:dyDescent="0.25">
      <c r="A176" s="2883"/>
      <c r="B176" s="1877" t="s">
        <v>643</v>
      </c>
      <c r="C176" s="1877"/>
      <c r="D176" s="2565">
        <f t="shared" ref="D176:D181" si="42">SUM(D172:D175)</f>
        <v>0</v>
      </c>
      <c r="E176" s="2565">
        <f t="shared" si="41"/>
        <v>0</v>
      </c>
      <c r="F176" s="2565">
        <v>0</v>
      </c>
      <c r="G176" s="2565">
        <v>9</v>
      </c>
      <c r="H176" s="2565">
        <v>24</v>
      </c>
      <c r="I176" s="2565">
        <v>33</v>
      </c>
      <c r="J176" s="2565">
        <v>3</v>
      </c>
      <c r="K176" s="2565">
        <v>16</v>
      </c>
      <c r="L176" s="2565">
        <v>19</v>
      </c>
      <c r="M176" s="2565">
        <f t="shared" si="37"/>
        <v>12</v>
      </c>
      <c r="N176" s="2565">
        <f t="shared" si="37"/>
        <v>40</v>
      </c>
      <c r="O176" s="2565">
        <f t="shared" si="38"/>
        <v>52</v>
      </c>
      <c r="P176" s="1900"/>
      <c r="Q176" s="345" t="s">
        <v>644</v>
      </c>
      <c r="R176" s="2883"/>
      <c r="S176" s="254"/>
      <c r="T176" s="254"/>
      <c r="U176" s="254"/>
      <c r="V176" s="254"/>
      <c r="W176" s="254"/>
      <c r="X176" s="254"/>
      <c r="Y176" s="254"/>
    </row>
    <row r="177" spans="1:25" s="86" customFormat="1" ht="24.75" customHeight="1" x14ac:dyDescent="0.25">
      <c r="A177" s="2883"/>
      <c r="B177" s="2842" t="s">
        <v>60</v>
      </c>
      <c r="C177" s="1890" t="s">
        <v>645</v>
      </c>
      <c r="D177" s="2565">
        <f t="shared" si="42"/>
        <v>0</v>
      </c>
      <c r="E177" s="2565">
        <f t="shared" si="41"/>
        <v>0</v>
      </c>
      <c r="F177" s="2565">
        <v>0</v>
      </c>
      <c r="G177" s="2565">
        <v>8</v>
      </c>
      <c r="H177" s="2565">
        <v>3</v>
      </c>
      <c r="I177" s="2565">
        <v>11</v>
      </c>
      <c r="J177" s="2565">
        <v>1</v>
      </c>
      <c r="K177" s="2565">
        <v>4</v>
      </c>
      <c r="L177" s="2565">
        <v>5</v>
      </c>
      <c r="M177" s="2565">
        <f t="shared" si="37"/>
        <v>9</v>
      </c>
      <c r="N177" s="2565">
        <f t="shared" si="37"/>
        <v>7</v>
      </c>
      <c r="O177" s="2565">
        <f t="shared" si="38"/>
        <v>16</v>
      </c>
      <c r="P177" s="1907" t="s">
        <v>646</v>
      </c>
      <c r="Q177" s="2854" t="s">
        <v>138</v>
      </c>
      <c r="R177" s="2883"/>
      <c r="S177" s="254"/>
      <c r="T177" s="254"/>
      <c r="U177" s="254"/>
      <c r="V177" s="254"/>
      <c r="W177" s="254"/>
      <c r="X177" s="254"/>
      <c r="Y177" s="254"/>
    </row>
    <row r="178" spans="1:25" s="86" customFormat="1" ht="24.75" customHeight="1" x14ac:dyDescent="0.25">
      <c r="A178" s="2883"/>
      <c r="B178" s="2842"/>
      <c r="C178" s="1890" t="s">
        <v>647</v>
      </c>
      <c r="D178" s="2565">
        <f t="shared" si="42"/>
        <v>0</v>
      </c>
      <c r="E178" s="2565">
        <f t="shared" si="41"/>
        <v>0</v>
      </c>
      <c r="F178" s="2565">
        <v>0</v>
      </c>
      <c r="G178" s="2565">
        <v>2</v>
      </c>
      <c r="H178" s="2565">
        <v>6</v>
      </c>
      <c r="I178" s="2565">
        <v>8</v>
      </c>
      <c r="J178" s="2565">
        <v>0</v>
      </c>
      <c r="K178" s="2565">
        <v>0</v>
      </c>
      <c r="L178" s="2565">
        <v>0</v>
      </c>
      <c r="M178" s="2565">
        <f t="shared" si="37"/>
        <v>2</v>
      </c>
      <c r="N178" s="2565">
        <f t="shared" si="37"/>
        <v>6</v>
      </c>
      <c r="O178" s="2565">
        <f t="shared" si="38"/>
        <v>8</v>
      </c>
      <c r="P178" s="1907" t="s">
        <v>648</v>
      </c>
      <c r="Q178" s="2854"/>
      <c r="R178" s="2883"/>
      <c r="S178" s="254"/>
      <c r="T178" s="254"/>
      <c r="U178" s="254"/>
      <c r="V178" s="254"/>
      <c r="W178" s="254"/>
      <c r="X178" s="254"/>
      <c r="Y178" s="254"/>
    </row>
    <row r="179" spans="1:25" s="86" customFormat="1" ht="24.75" customHeight="1" x14ac:dyDescent="0.25">
      <c r="A179" s="2883"/>
      <c r="B179" s="2842"/>
      <c r="C179" s="1890" t="s">
        <v>649</v>
      </c>
      <c r="D179" s="2565">
        <f t="shared" si="42"/>
        <v>0</v>
      </c>
      <c r="E179" s="2565">
        <f t="shared" si="41"/>
        <v>0</v>
      </c>
      <c r="F179" s="2565">
        <v>0</v>
      </c>
      <c r="G179" s="2565">
        <v>1</v>
      </c>
      <c r="H179" s="2565">
        <v>7</v>
      </c>
      <c r="I179" s="2565">
        <v>8</v>
      </c>
      <c r="J179" s="2565">
        <v>2</v>
      </c>
      <c r="K179" s="2565">
        <v>2</v>
      </c>
      <c r="L179" s="2565">
        <v>4</v>
      </c>
      <c r="M179" s="2565">
        <f t="shared" si="37"/>
        <v>3</v>
      </c>
      <c r="N179" s="2565">
        <f t="shared" si="37"/>
        <v>9</v>
      </c>
      <c r="O179" s="2565">
        <f t="shared" si="38"/>
        <v>12</v>
      </c>
      <c r="P179" s="1904" t="s">
        <v>650</v>
      </c>
      <c r="Q179" s="2854"/>
      <c r="R179" s="2883"/>
      <c r="S179" s="254"/>
      <c r="T179" s="254"/>
      <c r="U179" s="254"/>
      <c r="V179" s="254"/>
      <c r="W179" s="254"/>
      <c r="X179" s="254"/>
      <c r="Y179" s="254"/>
    </row>
    <row r="180" spans="1:25" s="86" customFormat="1" ht="24.75" customHeight="1" x14ac:dyDescent="0.25">
      <c r="A180" s="2883"/>
      <c r="B180" s="2842"/>
      <c r="C180" s="1890" t="s">
        <v>651</v>
      </c>
      <c r="D180" s="2565">
        <f t="shared" si="42"/>
        <v>0</v>
      </c>
      <c r="E180" s="2565">
        <f t="shared" si="41"/>
        <v>0</v>
      </c>
      <c r="F180" s="2565">
        <v>0</v>
      </c>
      <c r="G180" s="2565">
        <v>4</v>
      </c>
      <c r="H180" s="2565">
        <v>10</v>
      </c>
      <c r="I180" s="2565">
        <v>14</v>
      </c>
      <c r="J180" s="2565">
        <v>2</v>
      </c>
      <c r="K180" s="2565">
        <v>7</v>
      </c>
      <c r="L180" s="2565">
        <v>9</v>
      </c>
      <c r="M180" s="2565">
        <f t="shared" si="37"/>
        <v>6</v>
      </c>
      <c r="N180" s="2565">
        <f t="shared" si="37"/>
        <v>17</v>
      </c>
      <c r="O180" s="2565">
        <f t="shared" si="38"/>
        <v>23</v>
      </c>
      <c r="P180" s="1064" t="s">
        <v>652</v>
      </c>
      <c r="Q180" s="2854"/>
      <c r="R180" s="2883"/>
      <c r="S180" s="254"/>
      <c r="T180" s="254"/>
      <c r="U180" s="254"/>
      <c r="V180" s="254"/>
      <c r="W180" s="254"/>
      <c r="X180" s="254"/>
      <c r="Y180" s="254"/>
    </row>
    <row r="181" spans="1:25" s="86" customFormat="1" ht="24.75" customHeight="1" x14ac:dyDescent="0.25">
      <c r="A181" s="2883"/>
      <c r="B181" s="2841"/>
      <c r="C181" s="212" t="s">
        <v>653</v>
      </c>
      <c r="D181" s="2570">
        <f t="shared" si="42"/>
        <v>0</v>
      </c>
      <c r="E181" s="2570">
        <f t="shared" si="41"/>
        <v>0</v>
      </c>
      <c r="F181" s="2570">
        <v>0</v>
      </c>
      <c r="G181" s="2570">
        <v>7</v>
      </c>
      <c r="H181" s="2570">
        <v>7</v>
      </c>
      <c r="I181" s="2570">
        <v>14</v>
      </c>
      <c r="J181" s="2570">
        <v>2</v>
      </c>
      <c r="K181" s="2570">
        <v>4</v>
      </c>
      <c r="L181" s="2570">
        <v>6</v>
      </c>
      <c r="M181" s="2570">
        <f t="shared" si="37"/>
        <v>9</v>
      </c>
      <c r="N181" s="2570">
        <f t="shared" si="37"/>
        <v>11</v>
      </c>
      <c r="O181" s="2570">
        <f t="shared" si="38"/>
        <v>20</v>
      </c>
      <c r="P181" s="2463" t="s">
        <v>654</v>
      </c>
      <c r="Q181" s="2821"/>
      <c r="R181" s="2883"/>
      <c r="S181" s="254"/>
      <c r="T181" s="254"/>
      <c r="U181" s="254"/>
      <c r="V181" s="254"/>
      <c r="W181" s="254"/>
      <c r="X181" s="254"/>
      <c r="Y181" s="254"/>
    </row>
    <row r="182" spans="1:25" s="86" customFormat="1" ht="24.75" customHeight="1" thickBot="1" x14ac:dyDescent="0.3">
      <c r="A182" s="2884"/>
      <c r="B182" s="2849" t="s">
        <v>46</v>
      </c>
      <c r="C182" s="2849"/>
      <c r="D182" s="2568">
        <f>SUM(D177:D181)</f>
        <v>0</v>
      </c>
      <c r="E182" s="2568">
        <f t="shared" ref="E182:L182" si="43">SUM(E177:E181)</f>
        <v>0</v>
      </c>
      <c r="F182" s="2568">
        <f t="shared" si="43"/>
        <v>0</v>
      </c>
      <c r="G182" s="2568">
        <f t="shared" si="43"/>
        <v>22</v>
      </c>
      <c r="H182" s="2568">
        <f t="shared" si="43"/>
        <v>33</v>
      </c>
      <c r="I182" s="2568">
        <f t="shared" si="43"/>
        <v>55</v>
      </c>
      <c r="J182" s="2568">
        <f t="shared" si="43"/>
        <v>7</v>
      </c>
      <c r="K182" s="2568">
        <f t="shared" si="43"/>
        <v>17</v>
      </c>
      <c r="L182" s="2568">
        <f t="shared" si="43"/>
        <v>24</v>
      </c>
      <c r="M182" s="2568">
        <f t="shared" si="37"/>
        <v>29</v>
      </c>
      <c r="N182" s="2568">
        <f t="shared" si="37"/>
        <v>50</v>
      </c>
      <c r="O182" s="2568">
        <f t="shared" si="38"/>
        <v>79</v>
      </c>
      <c r="P182" s="2850" t="s">
        <v>133</v>
      </c>
      <c r="Q182" s="2850"/>
      <c r="R182" s="2884"/>
      <c r="S182" s="254"/>
      <c r="T182" s="254"/>
      <c r="U182" s="254"/>
      <c r="V182" s="254"/>
      <c r="W182" s="254"/>
      <c r="X182" s="254"/>
      <c r="Y182" s="254"/>
    </row>
    <row r="183" spans="1:25" s="86" customFormat="1" ht="20.25" customHeight="1" x14ac:dyDescent="0.25">
      <c r="A183" s="1874"/>
      <c r="B183" s="1874"/>
      <c r="C183" s="1874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878"/>
      <c r="Q183" s="1878"/>
      <c r="R183" s="1883"/>
      <c r="S183" s="254"/>
      <c r="T183" s="254"/>
      <c r="U183" s="254"/>
      <c r="V183" s="254"/>
      <c r="W183" s="254"/>
      <c r="X183" s="254"/>
      <c r="Y183" s="254"/>
    </row>
    <row r="184" spans="1:25" s="86" customFormat="1" ht="20.25" customHeight="1" x14ac:dyDescent="0.25">
      <c r="A184" s="1874"/>
      <c r="B184" s="1874"/>
      <c r="C184" s="1874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878"/>
      <c r="Q184" s="1878"/>
      <c r="R184" s="1883"/>
      <c r="S184" s="254"/>
      <c r="T184" s="254"/>
      <c r="U184" s="254"/>
      <c r="V184" s="254"/>
      <c r="W184" s="254"/>
      <c r="X184" s="254"/>
      <c r="Y184" s="254"/>
    </row>
    <row r="185" spans="1:25" s="86" customFormat="1" ht="20.25" customHeight="1" x14ac:dyDescent="0.25">
      <c r="A185" s="1874"/>
      <c r="B185" s="1874"/>
      <c r="C185" s="1874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878"/>
      <c r="Q185" s="1878"/>
      <c r="R185" s="1883"/>
      <c r="S185" s="254"/>
      <c r="T185" s="254"/>
      <c r="U185" s="254"/>
      <c r="V185" s="254"/>
      <c r="W185" s="254"/>
      <c r="X185" s="254"/>
      <c r="Y185" s="254"/>
    </row>
    <row r="186" spans="1:25" s="86" customFormat="1" ht="20.25" customHeight="1" x14ac:dyDescent="0.25">
      <c r="A186" s="1874"/>
      <c r="B186" s="1874"/>
      <c r="C186" s="1874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878"/>
      <c r="Q186" s="1878"/>
      <c r="R186" s="1883"/>
      <c r="S186" s="254"/>
      <c r="T186" s="254"/>
      <c r="U186" s="254"/>
      <c r="V186" s="254"/>
      <c r="W186" s="254"/>
      <c r="X186" s="254"/>
      <c r="Y186" s="254"/>
    </row>
    <row r="187" spans="1:25" s="86" customFormat="1" ht="20.25" customHeight="1" x14ac:dyDescent="0.25">
      <c r="A187" s="1874"/>
      <c r="B187" s="1874"/>
      <c r="C187" s="1874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878"/>
      <c r="Q187" s="1878"/>
      <c r="R187" s="1883"/>
      <c r="S187" s="254"/>
      <c r="T187" s="254"/>
      <c r="U187" s="254"/>
      <c r="V187" s="254"/>
      <c r="W187" s="254"/>
      <c r="X187" s="254"/>
      <c r="Y187" s="254"/>
    </row>
    <row r="188" spans="1:25" s="86" customFormat="1" ht="20.25" customHeight="1" x14ac:dyDescent="0.25">
      <c r="A188" s="1874"/>
      <c r="B188" s="1874"/>
      <c r="C188" s="1874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878"/>
      <c r="Q188" s="1878"/>
      <c r="R188" s="1883"/>
      <c r="S188" s="254"/>
      <c r="T188" s="254"/>
      <c r="U188" s="254"/>
      <c r="V188" s="254"/>
      <c r="W188" s="254"/>
      <c r="X188" s="254"/>
      <c r="Y188" s="254"/>
    </row>
    <row r="189" spans="1:25" s="86" customFormat="1" ht="27.75" customHeight="1" thickBot="1" x14ac:dyDescent="0.3">
      <c r="A189" s="1910" t="s">
        <v>834</v>
      </c>
      <c r="B189" s="1910"/>
      <c r="C189" s="1910"/>
      <c r="D189" s="1910"/>
      <c r="E189" s="1910"/>
      <c r="F189" s="1910"/>
      <c r="G189" s="1910"/>
      <c r="H189" s="1910"/>
      <c r="I189" s="1910"/>
      <c r="J189" s="1910"/>
      <c r="K189" s="1910"/>
      <c r="L189" s="1910"/>
      <c r="M189" s="1910"/>
      <c r="N189" s="1910"/>
      <c r="O189" s="1910"/>
      <c r="P189" s="1910"/>
      <c r="Q189" s="1910"/>
      <c r="R189" s="1908" t="s">
        <v>2277</v>
      </c>
      <c r="S189" s="254"/>
      <c r="T189" s="254"/>
      <c r="U189" s="254"/>
      <c r="V189" s="254"/>
      <c r="W189" s="254"/>
      <c r="X189" s="254"/>
      <c r="Y189" s="254"/>
    </row>
    <row r="190" spans="1:25" s="86" customFormat="1" ht="23.25" customHeight="1" thickTop="1" x14ac:dyDescent="0.25">
      <c r="A190" s="2794" t="s">
        <v>44</v>
      </c>
      <c r="B190" s="2797" t="s">
        <v>467</v>
      </c>
      <c r="C190" s="2797" t="s">
        <v>45</v>
      </c>
      <c r="D190" s="2847" t="s">
        <v>33</v>
      </c>
      <c r="E190" s="2847"/>
      <c r="F190" s="2847"/>
      <c r="G190" s="2847" t="s">
        <v>1</v>
      </c>
      <c r="H190" s="2847"/>
      <c r="I190" s="2847"/>
      <c r="J190" s="2847" t="s">
        <v>2</v>
      </c>
      <c r="K190" s="2847"/>
      <c r="L190" s="2847"/>
      <c r="M190" s="2797" t="s">
        <v>31</v>
      </c>
      <c r="N190" s="2797"/>
      <c r="O190" s="2797"/>
      <c r="P190" s="2867" t="s">
        <v>99</v>
      </c>
      <c r="Q190" s="2867" t="s">
        <v>126</v>
      </c>
      <c r="R190" s="2857" t="s">
        <v>98</v>
      </c>
      <c r="S190" s="254"/>
      <c r="T190" s="254"/>
      <c r="U190" s="254"/>
      <c r="V190" s="254"/>
      <c r="W190" s="254"/>
      <c r="X190" s="254"/>
      <c r="Y190" s="254"/>
    </row>
    <row r="191" spans="1:25" s="86" customFormat="1" ht="20.25" customHeight="1" x14ac:dyDescent="0.25">
      <c r="A191" s="2795"/>
      <c r="B191" s="2845"/>
      <c r="C191" s="2845"/>
      <c r="D191" s="2827" t="s">
        <v>94</v>
      </c>
      <c r="E191" s="2827"/>
      <c r="F191" s="2827"/>
      <c r="G191" s="2827" t="s">
        <v>95</v>
      </c>
      <c r="H191" s="2827"/>
      <c r="I191" s="2827"/>
      <c r="J191" s="2827" t="s">
        <v>96</v>
      </c>
      <c r="K191" s="2827"/>
      <c r="L191" s="2827"/>
      <c r="M191" s="2827" t="s">
        <v>116</v>
      </c>
      <c r="N191" s="2827"/>
      <c r="O191" s="2827"/>
      <c r="P191" s="2868"/>
      <c r="Q191" s="2868"/>
      <c r="R191" s="2858"/>
      <c r="S191" s="254"/>
      <c r="T191" s="254"/>
      <c r="U191" s="254"/>
      <c r="V191" s="254"/>
      <c r="W191" s="254"/>
      <c r="X191" s="254"/>
      <c r="Y191" s="254"/>
    </row>
    <row r="192" spans="1:25" s="86" customFormat="1" ht="18.75" customHeight="1" x14ac:dyDescent="0.25">
      <c r="A192" s="2795"/>
      <c r="B192" s="2845"/>
      <c r="C192" s="2845"/>
      <c r="D192" s="2559" t="s">
        <v>204</v>
      </c>
      <c r="E192" s="2559" t="s">
        <v>2833</v>
      </c>
      <c r="F192" s="2559" t="s">
        <v>26</v>
      </c>
      <c r="G192" s="2559" t="s">
        <v>204</v>
      </c>
      <c r="H192" s="2559" t="s">
        <v>2833</v>
      </c>
      <c r="I192" s="2559" t="s">
        <v>26</v>
      </c>
      <c r="J192" s="2559" t="s">
        <v>204</v>
      </c>
      <c r="K192" s="2559" t="s">
        <v>2833</v>
      </c>
      <c r="L192" s="2559" t="s">
        <v>26</v>
      </c>
      <c r="M192" s="2559" t="s">
        <v>204</v>
      </c>
      <c r="N192" s="2559" t="s">
        <v>2833</v>
      </c>
      <c r="O192" s="2559" t="s">
        <v>26</v>
      </c>
      <c r="P192" s="2868"/>
      <c r="Q192" s="2868"/>
      <c r="R192" s="2858"/>
      <c r="S192" s="254"/>
      <c r="T192" s="254"/>
      <c r="U192" s="254"/>
      <c r="V192" s="254"/>
      <c r="W192" s="254"/>
      <c r="X192" s="254"/>
      <c r="Y192" s="254"/>
    </row>
    <row r="193" spans="1:25" s="86" customFormat="1" ht="19.5" customHeight="1" thickBot="1" x14ac:dyDescent="0.3">
      <c r="A193" s="2802"/>
      <c r="B193" s="2846"/>
      <c r="C193" s="2846"/>
      <c r="D193" s="191" t="s">
        <v>181</v>
      </c>
      <c r="E193" s="191" t="s">
        <v>182</v>
      </c>
      <c r="F193" s="191" t="s">
        <v>183</v>
      </c>
      <c r="G193" s="191" t="s">
        <v>181</v>
      </c>
      <c r="H193" s="191" t="s">
        <v>182</v>
      </c>
      <c r="I193" s="191" t="s">
        <v>183</v>
      </c>
      <c r="J193" s="191" t="s">
        <v>181</v>
      </c>
      <c r="K193" s="191" t="s">
        <v>182</v>
      </c>
      <c r="L193" s="191" t="s">
        <v>183</v>
      </c>
      <c r="M193" s="191" t="s">
        <v>181</v>
      </c>
      <c r="N193" s="191" t="s">
        <v>182</v>
      </c>
      <c r="O193" s="191" t="s">
        <v>183</v>
      </c>
      <c r="P193" s="2869"/>
      <c r="Q193" s="2869"/>
      <c r="R193" s="2859"/>
      <c r="S193" s="254"/>
      <c r="T193" s="254"/>
      <c r="U193" s="254"/>
      <c r="V193" s="254"/>
      <c r="W193" s="254"/>
      <c r="X193" s="254"/>
      <c r="Y193" s="254"/>
    </row>
    <row r="194" spans="1:25" s="86" customFormat="1" ht="25.5" customHeight="1" x14ac:dyDescent="0.25">
      <c r="A194" s="2885" t="s">
        <v>37</v>
      </c>
      <c r="B194" s="2818" t="s">
        <v>61</v>
      </c>
      <c r="C194" s="192" t="s">
        <v>655</v>
      </c>
      <c r="D194" s="193">
        <v>0</v>
      </c>
      <c r="E194" s="193">
        <v>0</v>
      </c>
      <c r="F194" s="193">
        <v>0</v>
      </c>
      <c r="G194" s="193">
        <v>5</v>
      </c>
      <c r="H194" s="193">
        <v>6</v>
      </c>
      <c r="I194" s="193">
        <v>11</v>
      </c>
      <c r="J194" s="193">
        <v>2</v>
      </c>
      <c r="K194" s="193">
        <v>2</v>
      </c>
      <c r="L194" s="193">
        <v>4</v>
      </c>
      <c r="M194" s="2572">
        <f t="shared" ref="M194:N211" si="44">SUM(D194,G194,J194)</f>
        <v>7</v>
      </c>
      <c r="N194" s="2572">
        <f t="shared" si="44"/>
        <v>8</v>
      </c>
      <c r="O194" s="2572">
        <f>SUM(M194:N194)</f>
        <v>15</v>
      </c>
      <c r="P194" s="1913" t="s">
        <v>656</v>
      </c>
      <c r="Q194" s="2836" t="s">
        <v>139</v>
      </c>
      <c r="R194" s="2885" t="s">
        <v>125</v>
      </c>
      <c r="S194" s="254"/>
      <c r="T194" s="254"/>
      <c r="U194" s="254"/>
      <c r="V194" s="254"/>
      <c r="W194" s="254"/>
      <c r="X194" s="254"/>
      <c r="Y194" s="254"/>
    </row>
    <row r="195" spans="1:25" s="86" customFormat="1" ht="21.75" customHeight="1" x14ac:dyDescent="0.25">
      <c r="A195" s="2883"/>
      <c r="B195" s="2842"/>
      <c r="C195" s="1890" t="s">
        <v>657</v>
      </c>
      <c r="D195" s="2565">
        <v>0</v>
      </c>
      <c r="E195" s="2565">
        <v>0</v>
      </c>
      <c r="F195" s="2565">
        <v>0</v>
      </c>
      <c r="G195" s="2565">
        <v>3</v>
      </c>
      <c r="H195" s="2565">
        <v>8</v>
      </c>
      <c r="I195" s="2565">
        <v>11</v>
      </c>
      <c r="J195" s="2565">
        <v>4</v>
      </c>
      <c r="K195" s="2565">
        <v>4</v>
      </c>
      <c r="L195" s="2565">
        <v>8</v>
      </c>
      <c r="M195" s="2565">
        <f t="shared" si="44"/>
        <v>7</v>
      </c>
      <c r="N195" s="2565">
        <f t="shared" si="44"/>
        <v>12</v>
      </c>
      <c r="O195" s="2565">
        <f t="shared" ref="O195:O211" si="45">SUM(M195:N195)</f>
        <v>19</v>
      </c>
      <c r="P195" s="1907" t="s">
        <v>658</v>
      </c>
      <c r="Q195" s="2843"/>
      <c r="R195" s="2883"/>
      <c r="S195" s="254"/>
      <c r="T195" s="254"/>
      <c r="U195" s="254"/>
      <c r="V195" s="254"/>
      <c r="W195" s="254"/>
      <c r="X195" s="254"/>
      <c r="Y195" s="254"/>
    </row>
    <row r="196" spans="1:25" s="86" customFormat="1" ht="28.5" customHeight="1" x14ac:dyDescent="0.25">
      <c r="A196" s="2883"/>
      <c r="B196" s="2842"/>
      <c r="C196" s="1890" t="s">
        <v>659</v>
      </c>
      <c r="D196" s="2565">
        <v>0</v>
      </c>
      <c r="E196" s="2565">
        <v>0</v>
      </c>
      <c r="F196" s="2565">
        <v>0</v>
      </c>
      <c r="G196" s="2565">
        <v>7</v>
      </c>
      <c r="H196" s="2565">
        <v>6</v>
      </c>
      <c r="I196" s="2565">
        <v>13</v>
      </c>
      <c r="J196" s="2565">
        <v>5</v>
      </c>
      <c r="K196" s="2565">
        <v>6</v>
      </c>
      <c r="L196" s="2565">
        <v>11</v>
      </c>
      <c r="M196" s="2565">
        <f t="shared" si="44"/>
        <v>12</v>
      </c>
      <c r="N196" s="2565">
        <f t="shared" si="44"/>
        <v>12</v>
      </c>
      <c r="O196" s="2565">
        <f t="shared" si="45"/>
        <v>24</v>
      </c>
      <c r="P196" s="1896" t="s">
        <v>660</v>
      </c>
      <c r="Q196" s="2843"/>
      <c r="R196" s="2883"/>
      <c r="S196" s="254"/>
      <c r="T196" s="254"/>
      <c r="U196" s="254"/>
      <c r="V196" s="254"/>
      <c r="W196" s="254"/>
      <c r="X196" s="254"/>
      <c r="Y196" s="254"/>
    </row>
    <row r="197" spans="1:25" s="86" customFormat="1" ht="21" customHeight="1" x14ac:dyDescent="0.25">
      <c r="A197" s="2883"/>
      <c r="B197" s="2842"/>
      <c r="C197" s="1890" t="s">
        <v>661</v>
      </c>
      <c r="D197" s="2565">
        <v>0</v>
      </c>
      <c r="E197" s="2565">
        <v>0</v>
      </c>
      <c r="F197" s="2565">
        <v>0</v>
      </c>
      <c r="G197" s="2565">
        <v>2</v>
      </c>
      <c r="H197" s="2565">
        <v>5</v>
      </c>
      <c r="I197" s="2565">
        <v>7</v>
      </c>
      <c r="J197" s="2565">
        <v>2</v>
      </c>
      <c r="K197" s="2565">
        <v>3</v>
      </c>
      <c r="L197" s="2565">
        <v>5</v>
      </c>
      <c r="M197" s="2565">
        <f t="shared" si="44"/>
        <v>4</v>
      </c>
      <c r="N197" s="2565">
        <f t="shared" si="44"/>
        <v>8</v>
      </c>
      <c r="O197" s="2565">
        <f t="shared" si="45"/>
        <v>12</v>
      </c>
      <c r="P197" s="1904" t="s">
        <v>662</v>
      </c>
      <c r="Q197" s="2843"/>
      <c r="R197" s="2883"/>
      <c r="S197" s="257"/>
      <c r="T197" s="258"/>
      <c r="U197" s="257"/>
      <c r="V197" s="257"/>
      <c r="W197" s="257"/>
      <c r="X197" s="257"/>
      <c r="Y197" s="257"/>
    </row>
    <row r="198" spans="1:25" s="86" customFormat="1" ht="45.75" customHeight="1" x14ac:dyDescent="0.25">
      <c r="A198" s="2883"/>
      <c r="B198" s="2842"/>
      <c r="C198" s="1891" t="s">
        <v>663</v>
      </c>
      <c r="D198" s="2565">
        <v>0</v>
      </c>
      <c r="E198" s="2565">
        <v>0</v>
      </c>
      <c r="F198" s="2565">
        <v>0</v>
      </c>
      <c r="G198" s="2565">
        <v>1</v>
      </c>
      <c r="H198" s="2565">
        <v>8</v>
      </c>
      <c r="I198" s="2565">
        <v>9</v>
      </c>
      <c r="J198" s="2565">
        <v>0</v>
      </c>
      <c r="K198" s="2565">
        <v>0</v>
      </c>
      <c r="L198" s="2565">
        <v>0</v>
      </c>
      <c r="M198" s="2565">
        <f t="shared" si="44"/>
        <v>1</v>
      </c>
      <c r="N198" s="2565">
        <f t="shared" si="44"/>
        <v>8</v>
      </c>
      <c r="O198" s="2565">
        <f t="shared" si="45"/>
        <v>9</v>
      </c>
      <c r="P198" s="1907" t="s">
        <v>664</v>
      </c>
      <c r="Q198" s="2843"/>
      <c r="R198" s="2883"/>
      <c r="S198" s="254"/>
      <c r="T198" s="254"/>
      <c r="U198" s="254"/>
      <c r="V198" s="254"/>
      <c r="W198" s="254"/>
      <c r="X198" s="254"/>
      <c r="Y198" s="254"/>
    </row>
    <row r="199" spans="1:25" s="86" customFormat="1" ht="25.5" customHeight="1" x14ac:dyDescent="0.25">
      <c r="A199" s="2883"/>
      <c r="B199" s="2842"/>
      <c r="C199" s="1890" t="s">
        <v>665</v>
      </c>
      <c r="D199" s="2565">
        <v>0</v>
      </c>
      <c r="E199" s="2565">
        <v>0</v>
      </c>
      <c r="F199" s="2565">
        <v>0</v>
      </c>
      <c r="G199" s="2565">
        <v>2</v>
      </c>
      <c r="H199" s="2565">
        <v>6</v>
      </c>
      <c r="I199" s="2565">
        <v>8</v>
      </c>
      <c r="J199" s="2565">
        <v>2</v>
      </c>
      <c r="K199" s="2565">
        <v>5</v>
      </c>
      <c r="L199" s="2565">
        <v>7</v>
      </c>
      <c r="M199" s="2565">
        <f t="shared" si="44"/>
        <v>4</v>
      </c>
      <c r="N199" s="2565">
        <f t="shared" si="44"/>
        <v>11</v>
      </c>
      <c r="O199" s="2565">
        <f t="shared" si="45"/>
        <v>15</v>
      </c>
      <c r="P199" s="1907" t="s">
        <v>666</v>
      </c>
      <c r="Q199" s="2843"/>
      <c r="R199" s="2883"/>
      <c r="S199" s="254"/>
      <c r="T199" s="254"/>
      <c r="U199" s="254"/>
      <c r="V199" s="254"/>
      <c r="W199" s="254"/>
      <c r="X199" s="254"/>
      <c r="Y199" s="254"/>
    </row>
    <row r="200" spans="1:25" s="86" customFormat="1" ht="27.75" customHeight="1" x14ac:dyDescent="0.25">
      <c r="A200" s="2883"/>
      <c r="B200" s="2842"/>
      <c r="C200" s="1890" t="s">
        <v>667</v>
      </c>
      <c r="D200" s="2565">
        <v>0</v>
      </c>
      <c r="E200" s="2565">
        <v>0</v>
      </c>
      <c r="F200" s="2565">
        <v>0</v>
      </c>
      <c r="G200" s="2565">
        <v>8</v>
      </c>
      <c r="H200" s="2565">
        <v>7</v>
      </c>
      <c r="I200" s="2565">
        <v>15</v>
      </c>
      <c r="J200" s="2565">
        <v>5</v>
      </c>
      <c r="K200" s="2565">
        <v>1</v>
      </c>
      <c r="L200" s="2565">
        <v>6</v>
      </c>
      <c r="M200" s="2565">
        <f t="shared" si="44"/>
        <v>13</v>
      </c>
      <c r="N200" s="2565">
        <f t="shared" si="44"/>
        <v>8</v>
      </c>
      <c r="O200" s="2565">
        <f t="shared" si="45"/>
        <v>21</v>
      </c>
      <c r="P200" s="1907" t="s">
        <v>668</v>
      </c>
      <c r="Q200" s="2843"/>
      <c r="R200" s="2883"/>
      <c r="S200" s="254"/>
      <c r="T200" s="254"/>
      <c r="U200" s="254"/>
      <c r="V200" s="254"/>
      <c r="W200" s="254"/>
      <c r="X200" s="254"/>
      <c r="Y200" s="254"/>
    </row>
    <row r="201" spans="1:25" s="86" customFormat="1" ht="22.5" customHeight="1" x14ac:dyDescent="0.25">
      <c r="A201" s="2883"/>
      <c r="B201" s="2841" t="s">
        <v>46</v>
      </c>
      <c r="C201" s="2817"/>
      <c r="D201" s="193">
        <f>SUM(D194:D200)</f>
        <v>0</v>
      </c>
      <c r="E201" s="193">
        <f t="shared" ref="E201:L204" si="46">SUM(E194:E200)</f>
        <v>0</v>
      </c>
      <c r="F201" s="193">
        <f t="shared" si="46"/>
        <v>0</v>
      </c>
      <c r="G201" s="193">
        <f t="shared" si="46"/>
        <v>28</v>
      </c>
      <c r="H201" s="193">
        <f t="shared" si="46"/>
        <v>46</v>
      </c>
      <c r="I201" s="193">
        <f t="shared" si="46"/>
        <v>74</v>
      </c>
      <c r="J201" s="193">
        <f t="shared" si="46"/>
        <v>20</v>
      </c>
      <c r="K201" s="193">
        <f t="shared" si="46"/>
        <v>21</v>
      </c>
      <c r="L201" s="193">
        <f t="shared" si="46"/>
        <v>41</v>
      </c>
      <c r="M201" s="2565">
        <f t="shared" si="44"/>
        <v>48</v>
      </c>
      <c r="N201" s="2565">
        <f t="shared" si="44"/>
        <v>67</v>
      </c>
      <c r="O201" s="2565">
        <f t="shared" si="45"/>
        <v>115</v>
      </c>
      <c r="P201" s="2822" t="s">
        <v>133</v>
      </c>
      <c r="Q201" s="2821"/>
      <c r="R201" s="2883"/>
      <c r="S201" s="254"/>
      <c r="T201" s="254"/>
      <c r="U201" s="254"/>
      <c r="V201" s="254"/>
      <c r="W201" s="254"/>
      <c r="X201" s="254"/>
      <c r="Y201" s="254"/>
    </row>
    <row r="202" spans="1:25" s="86" customFormat="1" ht="21.75" customHeight="1" x14ac:dyDescent="0.25">
      <c r="A202" s="2883"/>
      <c r="B202" s="2877" t="s">
        <v>62</v>
      </c>
      <c r="C202" s="1891" t="s">
        <v>62</v>
      </c>
      <c r="D202" s="2565">
        <f t="shared" ref="D202:D204" si="47">SUM(D195:D201)</f>
        <v>0</v>
      </c>
      <c r="E202" s="2565">
        <f t="shared" si="46"/>
        <v>0</v>
      </c>
      <c r="F202" s="2565">
        <v>0</v>
      </c>
      <c r="G202" s="2565">
        <v>0</v>
      </c>
      <c r="H202" s="2565">
        <v>0</v>
      </c>
      <c r="I202" s="2565">
        <v>0</v>
      </c>
      <c r="J202" s="2565">
        <v>3</v>
      </c>
      <c r="K202" s="2565">
        <v>13</v>
      </c>
      <c r="L202" s="2565">
        <v>16</v>
      </c>
      <c r="M202" s="2565">
        <f t="shared" si="44"/>
        <v>3</v>
      </c>
      <c r="N202" s="2565">
        <f t="shared" si="44"/>
        <v>13</v>
      </c>
      <c r="O202" s="2565">
        <f t="shared" si="45"/>
        <v>16</v>
      </c>
      <c r="P202" s="1904" t="s">
        <v>140</v>
      </c>
      <c r="Q202" s="2890" t="s">
        <v>140</v>
      </c>
      <c r="R202" s="2883"/>
      <c r="S202" s="254"/>
      <c r="T202" s="254"/>
      <c r="U202" s="254"/>
      <c r="V202" s="254"/>
      <c r="W202" s="254"/>
      <c r="X202" s="254"/>
      <c r="Y202" s="254"/>
    </row>
    <row r="203" spans="1:25" s="86" customFormat="1" ht="21.75" customHeight="1" x14ac:dyDescent="0.25">
      <c r="A203" s="2883"/>
      <c r="B203" s="2827"/>
      <c r="C203" s="1891" t="s">
        <v>669</v>
      </c>
      <c r="D203" s="2565">
        <f t="shared" si="47"/>
        <v>0</v>
      </c>
      <c r="E203" s="2565">
        <f t="shared" si="46"/>
        <v>0</v>
      </c>
      <c r="F203" s="2565">
        <v>0</v>
      </c>
      <c r="G203" s="2565">
        <v>4</v>
      </c>
      <c r="H203" s="2565">
        <v>4</v>
      </c>
      <c r="I203" s="2565">
        <v>8</v>
      </c>
      <c r="J203" s="2565">
        <v>0</v>
      </c>
      <c r="K203" s="2565">
        <v>0</v>
      </c>
      <c r="L203" s="2565">
        <v>0</v>
      </c>
      <c r="M203" s="2565">
        <f t="shared" si="44"/>
        <v>4</v>
      </c>
      <c r="N203" s="2565">
        <f t="shared" si="44"/>
        <v>4</v>
      </c>
      <c r="O203" s="2565">
        <f t="shared" si="45"/>
        <v>8</v>
      </c>
      <c r="P203" s="1066" t="s">
        <v>670</v>
      </c>
      <c r="Q203" s="2891"/>
      <c r="R203" s="2883"/>
      <c r="S203" s="254"/>
      <c r="T203" s="254"/>
      <c r="U203" s="254"/>
      <c r="V203" s="254"/>
      <c r="W203" s="254"/>
      <c r="X203" s="254"/>
      <c r="Y203" s="254"/>
    </row>
    <row r="204" spans="1:25" s="86" customFormat="1" ht="21.75" customHeight="1" x14ac:dyDescent="0.25">
      <c r="A204" s="2883"/>
      <c r="B204" s="2853"/>
      <c r="C204" s="1065" t="s">
        <v>671</v>
      </c>
      <c r="D204" s="2565">
        <f t="shared" si="47"/>
        <v>0</v>
      </c>
      <c r="E204" s="2565">
        <f t="shared" si="46"/>
        <v>0</v>
      </c>
      <c r="F204" s="2565">
        <v>0</v>
      </c>
      <c r="G204" s="2565">
        <v>2</v>
      </c>
      <c r="H204" s="2565">
        <v>12</v>
      </c>
      <c r="I204" s="2565">
        <v>14</v>
      </c>
      <c r="J204" s="2565">
        <v>0</v>
      </c>
      <c r="K204" s="2565">
        <v>0</v>
      </c>
      <c r="L204" s="2565">
        <v>0</v>
      </c>
      <c r="M204" s="2565">
        <f t="shared" si="44"/>
        <v>2</v>
      </c>
      <c r="N204" s="2565">
        <f t="shared" si="44"/>
        <v>12</v>
      </c>
      <c r="O204" s="2565">
        <f t="shared" si="45"/>
        <v>14</v>
      </c>
      <c r="P204" s="1919" t="s">
        <v>672</v>
      </c>
      <c r="Q204" s="2892"/>
      <c r="R204" s="2883"/>
      <c r="S204" s="254"/>
      <c r="T204" s="254"/>
      <c r="U204" s="254"/>
      <c r="V204" s="254"/>
      <c r="W204" s="254"/>
      <c r="X204" s="254"/>
      <c r="Y204" s="254"/>
    </row>
    <row r="205" spans="1:25" s="86" customFormat="1" ht="21.75" customHeight="1" x14ac:dyDescent="0.25">
      <c r="A205" s="2883"/>
      <c r="B205" s="2886" t="s">
        <v>46</v>
      </c>
      <c r="C205" s="2886"/>
      <c r="D205" s="2565">
        <f>SUM(D202:D204)</f>
        <v>0</v>
      </c>
      <c r="E205" s="2565">
        <f t="shared" ref="E205:L205" si="48">SUM(E202:E204)</f>
        <v>0</v>
      </c>
      <c r="F205" s="2565">
        <f t="shared" si="48"/>
        <v>0</v>
      </c>
      <c r="G205" s="2565">
        <f t="shared" si="48"/>
        <v>6</v>
      </c>
      <c r="H205" s="2565">
        <f t="shared" si="48"/>
        <v>16</v>
      </c>
      <c r="I205" s="2565">
        <f t="shared" si="48"/>
        <v>22</v>
      </c>
      <c r="J205" s="2565">
        <f t="shared" si="48"/>
        <v>3</v>
      </c>
      <c r="K205" s="2565">
        <f t="shared" si="48"/>
        <v>13</v>
      </c>
      <c r="L205" s="2565">
        <f t="shared" si="48"/>
        <v>16</v>
      </c>
      <c r="M205" s="2565">
        <f t="shared" si="44"/>
        <v>9</v>
      </c>
      <c r="N205" s="2565">
        <f t="shared" si="44"/>
        <v>29</v>
      </c>
      <c r="O205" s="2565">
        <f t="shared" si="45"/>
        <v>38</v>
      </c>
      <c r="P205" s="2893" t="s">
        <v>133</v>
      </c>
      <c r="Q205" s="2893"/>
      <c r="R205" s="2883"/>
      <c r="S205" s="254"/>
      <c r="T205" s="254"/>
      <c r="U205" s="254"/>
      <c r="V205" s="254"/>
      <c r="W205" s="254"/>
      <c r="X205" s="254"/>
      <c r="Y205" s="254"/>
    </row>
    <row r="206" spans="1:25" s="86" customFormat="1" ht="22.5" customHeight="1" x14ac:dyDescent="0.25">
      <c r="A206" s="2883"/>
      <c r="B206" s="2877" t="s">
        <v>393</v>
      </c>
      <c r="C206" s="589" t="s">
        <v>673</v>
      </c>
      <c r="D206" s="2565">
        <f t="shared" ref="D206:E208" si="49">SUM(D203:D205)</f>
        <v>0</v>
      </c>
      <c r="E206" s="2565">
        <f t="shared" si="49"/>
        <v>0</v>
      </c>
      <c r="F206" s="2584">
        <v>0</v>
      </c>
      <c r="G206" s="2584">
        <v>1</v>
      </c>
      <c r="H206" s="2584">
        <v>3</v>
      </c>
      <c r="I206" s="2584">
        <v>4</v>
      </c>
      <c r="J206" s="2584">
        <v>0</v>
      </c>
      <c r="K206" s="2584">
        <v>0</v>
      </c>
      <c r="L206" s="2584">
        <v>0</v>
      </c>
      <c r="M206" s="2565">
        <f t="shared" si="44"/>
        <v>1</v>
      </c>
      <c r="N206" s="2565">
        <f t="shared" si="44"/>
        <v>3</v>
      </c>
      <c r="O206" s="2565">
        <f t="shared" si="45"/>
        <v>4</v>
      </c>
      <c r="P206" s="1066" t="s">
        <v>674</v>
      </c>
      <c r="Q206" s="2887" t="s">
        <v>345</v>
      </c>
      <c r="R206" s="2883"/>
      <c r="S206" s="254"/>
      <c r="T206" s="254"/>
      <c r="U206" s="254"/>
      <c r="V206" s="254"/>
      <c r="W206" s="254"/>
      <c r="X206" s="254"/>
      <c r="Y206" s="254"/>
    </row>
    <row r="207" spans="1:25" s="86" customFormat="1" ht="25.5" customHeight="1" x14ac:dyDescent="0.25">
      <c r="A207" s="2883"/>
      <c r="B207" s="2827"/>
      <c r="C207" s="589" t="s">
        <v>675</v>
      </c>
      <c r="D207" s="2565">
        <f t="shared" si="49"/>
        <v>0</v>
      </c>
      <c r="E207" s="2565">
        <f t="shared" si="49"/>
        <v>0</v>
      </c>
      <c r="F207" s="2565">
        <v>0</v>
      </c>
      <c r="G207" s="2565">
        <v>9</v>
      </c>
      <c r="H207" s="2565">
        <v>2</v>
      </c>
      <c r="I207" s="2565">
        <v>11</v>
      </c>
      <c r="J207" s="2565">
        <v>3</v>
      </c>
      <c r="K207" s="2565">
        <v>0</v>
      </c>
      <c r="L207" s="2565">
        <v>3</v>
      </c>
      <c r="M207" s="2565">
        <f t="shared" si="44"/>
        <v>12</v>
      </c>
      <c r="N207" s="2565">
        <f t="shared" si="44"/>
        <v>2</v>
      </c>
      <c r="O207" s="2565">
        <f t="shared" si="45"/>
        <v>14</v>
      </c>
      <c r="P207" s="1066" t="s">
        <v>676</v>
      </c>
      <c r="Q207" s="2887"/>
      <c r="R207" s="2883"/>
      <c r="S207" s="254"/>
      <c r="T207" s="254"/>
      <c r="U207" s="254"/>
      <c r="V207" s="254"/>
      <c r="W207" s="254"/>
      <c r="X207" s="254"/>
      <c r="Y207" s="254"/>
    </row>
    <row r="208" spans="1:25" s="86" customFormat="1" ht="25.5" customHeight="1" x14ac:dyDescent="0.25">
      <c r="A208" s="2883"/>
      <c r="B208" s="2827"/>
      <c r="C208" s="589" t="s">
        <v>677</v>
      </c>
      <c r="D208" s="2565">
        <f t="shared" si="49"/>
        <v>0</v>
      </c>
      <c r="E208" s="2565">
        <f t="shared" si="49"/>
        <v>0</v>
      </c>
      <c r="F208" s="2565">
        <v>0</v>
      </c>
      <c r="G208" s="2565">
        <v>6</v>
      </c>
      <c r="H208" s="2565">
        <v>4</v>
      </c>
      <c r="I208" s="2565">
        <v>10</v>
      </c>
      <c r="J208" s="2565">
        <v>0</v>
      </c>
      <c r="K208" s="2565">
        <v>0</v>
      </c>
      <c r="L208" s="2565">
        <v>0</v>
      </c>
      <c r="M208" s="2565">
        <f t="shared" si="44"/>
        <v>6</v>
      </c>
      <c r="N208" s="2565">
        <f t="shared" si="44"/>
        <v>4</v>
      </c>
      <c r="O208" s="2565">
        <f t="shared" si="45"/>
        <v>10</v>
      </c>
      <c r="P208" s="1067" t="s">
        <v>678</v>
      </c>
      <c r="Q208" s="2887"/>
      <c r="R208" s="2883"/>
      <c r="S208" s="254"/>
      <c r="T208" s="254"/>
      <c r="U208" s="254"/>
      <c r="V208" s="254"/>
      <c r="W208" s="254"/>
      <c r="X208" s="254"/>
      <c r="Y208" s="254"/>
    </row>
    <row r="209" spans="1:25" s="86" customFormat="1" ht="25.5" customHeight="1" x14ac:dyDescent="0.25">
      <c r="A209" s="2883"/>
      <c r="B209" s="2827"/>
      <c r="C209" s="589" t="s">
        <v>681</v>
      </c>
      <c r="D209" s="2565">
        <f>SUM(D208:D208)</f>
        <v>0</v>
      </c>
      <c r="E209" s="2565">
        <v>0</v>
      </c>
      <c r="F209" s="2565">
        <v>0</v>
      </c>
      <c r="G209" s="2565">
        <v>2</v>
      </c>
      <c r="H209" s="2565">
        <v>3</v>
      </c>
      <c r="I209" s="2565">
        <v>5</v>
      </c>
      <c r="J209" s="2565">
        <v>0</v>
      </c>
      <c r="K209" s="2565">
        <v>0</v>
      </c>
      <c r="L209" s="2565">
        <v>0</v>
      </c>
      <c r="M209" s="2565">
        <f t="shared" si="44"/>
        <v>2</v>
      </c>
      <c r="N209" s="2565">
        <f t="shared" si="44"/>
        <v>3</v>
      </c>
      <c r="O209" s="2565">
        <f t="shared" si="45"/>
        <v>5</v>
      </c>
      <c r="P209" s="1907" t="s">
        <v>682</v>
      </c>
      <c r="Q209" s="2887"/>
      <c r="R209" s="2883"/>
      <c r="S209" s="254"/>
      <c r="T209" s="254"/>
      <c r="U209" s="254"/>
      <c r="V209" s="254"/>
      <c r="W209" s="254"/>
      <c r="X209" s="254"/>
      <c r="Y209" s="254"/>
    </row>
    <row r="210" spans="1:25" s="86" customFormat="1" ht="25.5" customHeight="1" x14ac:dyDescent="0.25">
      <c r="A210" s="2883"/>
      <c r="B210" s="2853"/>
      <c r="C210" s="508" t="s">
        <v>684</v>
      </c>
      <c r="D210" s="2570">
        <v>0</v>
      </c>
      <c r="E210" s="2570">
        <v>0</v>
      </c>
      <c r="F210" s="193">
        <v>0</v>
      </c>
      <c r="G210" s="193">
        <v>7</v>
      </c>
      <c r="H210" s="193">
        <v>2</v>
      </c>
      <c r="I210" s="193">
        <v>9</v>
      </c>
      <c r="J210" s="2570">
        <v>1</v>
      </c>
      <c r="K210" s="2570">
        <v>4</v>
      </c>
      <c r="L210" s="193">
        <v>5</v>
      </c>
      <c r="M210" s="2570">
        <f t="shared" si="44"/>
        <v>8</v>
      </c>
      <c r="N210" s="2570">
        <f t="shared" si="44"/>
        <v>6</v>
      </c>
      <c r="O210" s="2570">
        <f t="shared" si="45"/>
        <v>14</v>
      </c>
      <c r="P210" s="2227" t="s">
        <v>685</v>
      </c>
      <c r="Q210" s="2887"/>
      <c r="R210" s="2883"/>
      <c r="S210" s="254"/>
      <c r="T210" s="254"/>
      <c r="U210" s="254"/>
      <c r="V210" s="254"/>
      <c r="W210" s="254"/>
      <c r="X210" s="254"/>
      <c r="Y210" s="254"/>
    </row>
    <row r="211" spans="1:25" s="86" customFormat="1" ht="21.75" customHeight="1" thickBot="1" x14ac:dyDescent="0.3">
      <c r="A211" s="2884"/>
      <c r="B211" s="2888" t="s">
        <v>46</v>
      </c>
      <c r="C211" s="2888"/>
      <c r="D211" s="2568">
        <f t="shared" ref="D211:L211" si="50">SUM(D206:D210)</f>
        <v>0</v>
      </c>
      <c r="E211" s="2568">
        <f t="shared" si="50"/>
        <v>0</v>
      </c>
      <c r="F211" s="2568">
        <f t="shared" si="50"/>
        <v>0</v>
      </c>
      <c r="G211" s="2568">
        <f t="shared" si="50"/>
        <v>25</v>
      </c>
      <c r="H211" s="2568">
        <f t="shared" si="50"/>
        <v>14</v>
      </c>
      <c r="I211" s="2568">
        <f t="shared" si="50"/>
        <v>39</v>
      </c>
      <c r="J211" s="2568">
        <f t="shared" si="50"/>
        <v>4</v>
      </c>
      <c r="K211" s="2568">
        <f t="shared" si="50"/>
        <v>4</v>
      </c>
      <c r="L211" s="2568">
        <f t="shared" si="50"/>
        <v>8</v>
      </c>
      <c r="M211" s="2568">
        <f t="shared" si="44"/>
        <v>29</v>
      </c>
      <c r="N211" s="2568">
        <f t="shared" si="44"/>
        <v>18</v>
      </c>
      <c r="O211" s="2568">
        <f t="shared" si="45"/>
        <v>47</v>
      </c>
      <c r="P211" s="2889" t="s">
        <v>133</v>
      </c>
      <c r="Q211" s="2889"/>
      <c r="R211" s="2884"/>
      <c r="S211" s="254"/>
      <c r="T211" s="254"/>
      <c r="U211" s="254"/>
      <c r="V211" s="254"/>
      <c r="W211" s="254"/>
      <c r="X211" s="254"/>
      <c r="Y211" s="254"/>
    </row>
    <row r="212" spans="1:25" s="86" customFormat="1" ht="21.75" customHeight="1" x14ac:dyDescent="0.25">
      <c r="A212" s="2403"/>
      <c r="B212" s="2404"/>
      <c r="C212" s="2404"/>
      <c r="D212" s="2421"/>
      <c r="E212" s="2421"/>
      <c r="F212" s="2421"/>
      <c r="G212" s="2421"/>
      <c r="H212" s="2421"/>
      <c r="I212" s="2421"/>
      <c r="J212" s="2421"/>
      <c r="K212" s="2421"/>
      <c r="L212" s="2421"/>
      <c r="M212" s="2421"/>
      <c r="N212" s="2421"/>
      <c r="O212" s="2421"/>
      <c r="P212" s="2415"/>
      <c r="Q212" s="2415"/>
      <c r="R212" s="2409"/>
      <c r="S212" s="254"/>
      <c r="T212" s="254"/>
      <c r="U212" s="254"/>
      <c r="V212" s="254"/>
      <c r="W212" s="254"/>
      <c r="X212" s="254"/>
      <c r="Y212" s="254"/>
    </row>
    <row r="213" spans="1:25" s="86" customFormat="1" ht="25.5" customHeight="1" x14ac:dyDescent="0.25">
      <c r="A213" s="841"/>
      <c r="B213" s="1868"/>
      <c r="C213" s="1868"/>
      <c r="D213" s="194"/>
      <c r="E213" s="194"/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888"/>
      <c r="Q213" s="1888"/>
      <c r="R213" s="840"/>
      <c r="S213" s="254"/>
      <c r="T213" s="254"/>
      <c r="U213" s="254"/>
      <c r="V213" s="254"/>
      <c r="W213" s="254"/>
      <c r="X213" s="254"/>
      <c r="Y213" s="254"/>
    </row>
    <row r="214" spans="1:25" s="86" customFormat="1" ht="25.5" customHeight="1" thickBot="1" x14ac:dyDescent="0.3">
      <c r="A214" s="1910" t="s">
        <v>834</v>
      </c>
      <c r="B214" s="1910"/>
      <c r="C214" s="1910"/>
      <c r="D214" s="1910"/>
      <c r="E214" s="1910"/>
      <c r="F214" s="1910"/>
      <c r="G214" s="1910"/>
      <c r="H214" s="1910"/>
      <c r="I214" s="1910"/>
      <c r="J214" s="1910"/>
      <c r="K214" s="1910"/>
      <c r="L214" s="1910"/>
      <c r="M214" s="1910"/>
      <c r="N214" s="1910"/>
      <c r="O214" s="1910"/>
      <c r="P214" s="1910"/>
      <c r="Q214" s="1910"/>
      <c r="R214" s="1908" t="s">
        <v>2277</v>
      </c>
      <c r="S214" s="254"/>
      <c r="T214" s="254"/>
      <c r="U214" s="254"/>
      <c r="V214" s="254"/>
      <c r="W214" s="254"/>
      <c r="X214" s="254"/>
      <c r="Y214" s="254"/>
    </row>
    <row r="215" spans="1:25" s="86" customFormat="1" ht="25.5" customHeight="1" thickTop="1" x14ac:dyDescent="0.25">
      <c r="A215" s="2794" t="s">
        <v>44</v>
      </c>
      <c r="B215" s="2797" t="s">
        <v>467</v>
      </c>
      <c r="C215" s="2797" t="s">
        <v>45</v>
      </c>
      <c r="D215" s="2847" t="s">
        <v>33</v>
      </c>
      <c r="E215" s="2847"/>
      <c r="F215" s="2847"/>
      <c r="G215" s="2847" t="s">
        <v>1</v>
      </c>
      <c r="H215" s="2847"/>
      <c r="I215" s="2847"/>
      <c r="J215" s="2847" t="s">
        <v>2</v>
      </c>
      <c r="K215" s="2847"/>
      <c r="L215" s="2847"/>
      <c r="M215" s="2797" t="s">
        <v>31</v>
      </c>
      <c r="N215" s="2797"/>
      <c r="O215" s="2797"/>
      <c r="P215" s="2867" t="s">
        <v>99</v>
      </c>
      <c r="Q215" s="2867" t="s">
        <v>126</v>
      </c>
      <c r="R215" s="2857" t="s">
        <v>98</v>
      </c>
      <c r="S215" s="254"/>
      <c r="T215" s="254"/>
      <c r="U215" s="254"/>
      <c r="V215" s="254"/>
      <c r="W215" s="254"/>
      <c r="X215" s="254"/>
      <c r="Y215" s="254"/>
    </row>
    <row r="216" spans="1:25" s="86" customFormat="1" ht="25.5" customHeight="1" x14ac:dyDescent="0.25">
      <c r="A216" s="2795"/>
      <c r="B216" s="2845"/>
      <c r="C216" s="2845"/>
      <c r="D216" s="2827" t="s">
        <v>94</v>
      </c>
      <c r="E216" s="2827"/>
      <c r="F216" s="2827"/>
      <c r="G216" s="2827" t="s">
        <v>95</v>
      </c>
      <c r="H216" s="2827"/>
      <c r="I216" s="2827"/>
      <c r="J216" s="2827" t="s">
        <v>96</v>
      </c>
      <c r="K216" s="2827"/>
      <c r="L216" s="2827"/>
      <c r="M216" s="2827" t="s">
        <v>116</v>
      </c>
      <c r="N216" s="2827"/>
      <c r="O216" s="2827"/>
      <c r="P216" s="2868"/>
      <c r="Q216" s="2868"/>
      <c r="R216" s="2858"/>
      <c r="S216" s="254"/>
      <c r="T216" s="254"/>
      <c r="U216" s="254"/>
      <c r="V216" s="254"/>
      <c r="W216" s="254"/>
      <c r="X216" s="254"/>
      <c r="Y216" s="254"/>
    </row>
    <row r="217" spans="1:25" s="86" customFormat="1" ht="25.5" customHeight="1" x14ac:dyDescent="0.25">
      <c r="A217" s="2795"/>
      <c r="B217" s="2845"/>
      <c r="C217" s="2845"/>
      <c r="D217" s="2559" t="s">
        <v>204</v>
      </c>
      <c r="E217" s="2559" t="s">
        <v>2833</v>
      </c>
      <c r="F217" s="2559" t="s">
        <v>26</v>
      </c>
      <c r="G217" s="2559" t="s">
        <v>204</v>
      </c>
      <c r="H217" s="2559" t="s">
        <v>2833</v>
      </c>
      <c r="I217" s="2559" t="s">
        <v>26</v>
      </c>
      <c r="J217" s="2559" t="s">
        <v>204</v>
      </c>
      <c r="K217" s="2559" t="s">
        <v>2833</v>
      </c>
      <c r="L217" s="2559" t="s">
        <v>26</v>
      </c>
      <c r="M217" s="2559" t="s">
        <v>204</v>
      </c>
      <c r="N217" s="2559" t="s">
        <v>2833</v>
      </c>
      <c r="O217" s="2559" t="s">
        <v>26</v>
      </c>
      <c r="P217" s="2868"/>
      <c r="Q217" s="2868"/>
      <c r="R217" s="2858"/>
      <c r="S217" s="254"/>
      <c r="T217" s="254"/>
      <c r="U217" s="254"/>
      <c r="V217" s="254"/>
      <c r="W217" s="254"/>
      <c r="X217" s="254"/>
      <c r="Y217" s="254"/>
    </row>
    <row r="218" spans="1:25" s="86" customFormat="1" ht="25.5" customHeight="1" thickBot="1" x14ac:dyDescent="0.3">
      <c r="A218" s="2802"/>
      <c r="B218" s="2846"/>
      <c r="C218" s="2846"/>
      <c r="D218" s="191" t="s">
        <v>181</v>
      </c>
      <c r="E218" s="191" t="s">
        <v>182</v>
      </c>
      <c r="F218" s="191" t="s">
        <v>183</v>
      </c>
      <c r="G218" s="191" t="s">
        <v>181</v>
      </c>
      <c r="H218" s="191" t="s">
        <v>182</v>
      </c>
      <c r="I218" s="191" t="s">
        <v>183</v>
      </c>
      <c r="J218" s="191" t="s">
        <v>181</v>
      </c>
      <c r="K218" s="191" t="s">
        <v>182</v>
      </c>
      <c r="L218" s="191" t="s">
        <v>183</v>
      </c>
      <c r="M218" s="191" t="s">
        <v>181</v>
      </c>
      <c r="N218" s="191" t="s">
        <v>182</v>
      </c>
      <c r="O218" s="191" t="s">
        <v>183</v>
      </c>
      <c r="P218" s="2869"/>
      <c r="Q218" s="2869"/>
      <c r="R218" s="2859"/>
      <c r="S218" s="254"/>
      <c r="T218" s="254"/>
      <c r="U218" s="254"/>
      <c r="V218" s="254"/>
      <c r="W218" s="254"/>
      <c r="X218" s="254"/>
      <c r="Y218" s="254"/>
    </row>
    <row r="219" spans="1:25" s="86" customFormat="1" ht="27.75" customHeight="1" x14ac:dyDescent="0.25">
      <c r="A219" s="2894" t="s">
        <v>43</v>
      </c>
      <c r="B219" s="1891" t="s">
        <v>1636</v>
      </c>
      <c r="C219" s="1872"/>
      <c r="D219" s="196">
        <v>0</v>
      </c>
      <c r="E219" s="196">
        <v>0</v>
      </c>
      <c r="F219" s="196">
        <v>0</v>
      </c>
      <c r="G219" s="196">
        <v>1</v>
      </c>
      <c r="H219" s="196">
        <v>3</v>
      </c>
      <c r="I219" s="196">
        <v>4</v>
      </c>
      <c r="J219" s="196">
        <v>3</v>
      </c>
      <c r="K219" s="196">
        <v>4</v>
      </c>
      <c r="L219" s="196">
        <v>7</v>
      </c>
      <c r="M219" s="196">
        <f t="shared" ref="M219:O241" si="51">SUM(D219,G219,J219)</f>
        <v>4</v>
      </c>
      <c r="N219" s="196">
        <f t="shared" si="51"/>
        <v>7</v>
      </c>
      <c r="O219" s="196">
        <f>SUM(M219:N219)</f>
        <v>11</v>
      </c>
      <c r="P219" s="1881"/>
      <c r="Q219" s="2413" t="s">
        <v>1637</v>
      </c>
      <c r="R219" s="2825" t="s">
        <v>125</v>
      </c>
      <c r="S219" s="254"/>
      <c r="T219" s="254"/>
      <c r="U219" s="254"/>
      <c r="V219" s="254"/>
      <c r="W219" s="254"/>
      <c r="X219" s="254"/>
      <c r="Y219" s="254"/>
    </row>
    <row r="220" spans="1:25" s="86" customFormat="1" ht="22.5" customHeight="1" x14ac:dyDescent="0.25">
      <c r="A220" s="2895"/>
      <c r="B220" s="1905" t="s">
        <v>63</v>
      </c>
      <c r="C220" s="1867"/>
      <c r="D220" s="213">
        <v>6</v>
      </c>
      <c r="E220" s="213">
        <v>11</v>
      </c>
      <c r="F220" s="213">
        <v>17</v>
      </c>
      <c r="G220" s="213">
        <v>10</v>
      </c>
      <c r="H220" s="213">
        <v>15</v>
      </c>
      <c r="I220" s="213">
        <v>25</v>
      </c>
      <c r="J220" s="213">
        <v>0</v>
      </c>
      <c r="K220" s="213">
        <v>0</v>
      </c>
      <c r="L220" s="213">
        <v>0</v>
      </c>
      <c r="M220" s="196">
        <f t="shared" si="51"/>
        <v>16</v>
      </c>
      <c r="N220" s="196">
        <f t="shared" si="51"/>
        <v>26</v>
      </c>
      <c r="O220" s="196">
        <f>SUM(M220:N220)</f>
        <v>42</v>
      </c>
      <c r="P220" s="1898"/>
      <c r="Q220" s="1897" t="s">
        <v>141</v>
      </c>
      <c r="R220" s="2824"/>
      <c r="S220" s="254"/>
      <c r="T220" s="254"/>
      <c r="U220" s="254"/>
      <c r="V220" s="254"/>
      <c r="W220" s="254"/>
      <c r="X220" s="254"/>
      <c r="Y220" s="254"/>
    </row>
    <row r="221" spans="1:25" s="86" customFormat="1" ht="22.5" customHeight="1" x14ac:dyDescent="0.25">
      <c r="A221" s="2896" t="s">
        <v>49</v>
      </c>
      <c r="B221" s="2896"/>
      <c r="C221" s="2896"/>
      <c r="D221" s="2585">
        <f t="shared" ref="D221:L221" si="52">SUM(D219:D220,D211,D205,D201,D182,D176,D175)</f>
        <v>6</v>
      </c>
      <c r="E221" s="2585">
        <f t="shared" si="52"/>
        <v>11</v>
      </c>
      <c r="F221" s="2585">
        <f t="shared" si="52"/>
        <v>17</v>
      </c>
      <c r="G221" s="2585">
        <f t="shared" si="52"/>
        <v>121</v>
      </c>
      <c r="H221" s="2585">
        <f t="shared" si="52"/>
        <v>193</v>
      </c>
      <c r="I221" s="2585">
        <f t="shared" si="52"/>
        <v>314</v>
      </c>
      <c r="J221" s="2585">
        <f t="shared" si="52"/>
        <v>54</v>
      </c>
      <c r="K221" s="2585">
        <f t="shared" si="52"/>
        <v>100</v>
      </c>
      <c r="L221" s="2585">
        <f t="shared" si="52"/>
        <v>154</v>
      </c>
      <c r="M221" s="196">
        <f t="shared" si="51"/>
        <v>181</v>
      </c>
      <c r="N221" s="196">
        <f t="shared" si="51"/>
        <v>304</v>
      </c>
      <c r="O221" s="196">
        <f t="shared" ref="O221:O241" si="53">SUM(M221:N221)</f>
        <v>485</v>
      </c>
      <c r="P221" s="2843" t="s">
        <v>130</v>
      </c>
      <c r="Q221" s="2843"/>
      <c r="R221" s="2843"/>
      <c r="S221" s="254"/>
      <c r="T221" s="254"/>
      <c r="U221" s="254"/>
      <c r="V221" s="254"/>
      <c r="W221" s="254"/>
      <c r="X221" s="254"/>
      <c r="Y221" s="254"/>
    </row>
    <row r="222" spans="1:25" s="86" customFormat="1" ht="17.25" customHeight="1" x14ac:dyDescent="0.25">
      <c r="A222" s="2877" t="s">
        <v>435</v>
      </c>
      <c r="B222" s="2877" t="s">
        <v>59</v>
      </c>
      <c r="C222" s="1065" t="s">
        <v>1798</v>
      </c>
      <c r="D222" s="2586">
        <v>0</v>
      </c>
      <c r="E222" s="2586">
        <v>0</v>
      </c>
      <c r="F222" s="2586">
        <v>0</v>
      </c>
      <c r="G222" s="2586">
        <v>0</v>
      </c>
      <c r="H222" s="2586">
        <v>8</v>
      </c>
      <c r="I222" s="2586">
        <v>8</v>
      </c>
      <c r="J222" s="2586">
        <v>0</v>
      </c>
      <c r="K222" s="2586">
        <v>0</v>
      </c>
      <c r="L222" s="2586">
        <v>0</v>
      </c>
      <c r="M222" s="196">
        <f>SUM(D222,G222,J222)</f>
        <v>0</v>
      </c>
      <c r="N222" s="196">
        <f t="shared" si="51"/>
        <v>8</v>
      </c>
      <c r="O222" s="196">
        <f t="shared" si="51"/>
        <v>8</v>
      </c>
      <c r="P222" s="466" t="s">
        <v>137</v>
      </c>
      <c r="Q222" s="2860" t="s">
        <v>137</v>
      </c>
      <c r="R222" s="2890" t="s">
        <v>436</v>
      </c>
      <c r="S222" s="254"/>
      <c r="T222" s="254"/>
      <c r="U222" s="254"/>
      <c r="V222" s="254"/>
      <c r="W222" s="254"/>
      <c r="X222" s="254"/>
      <c r="Y222" s="254"/>
    </row>
    <row r="223" spans="1:25" s="86" customFormat="1" ht="17.25" customHeight="1" x14ac:dyDescent="0.25">
      <c r="A223" s="2827"/>
      <c r="B223" s="2827"/>
      <c r="C223" s="1065" t="s">
        <v>64</v>
      </c>
      <c r="D223" s="2586">
        <v>0</v>
      </c>
      <c r="E223" s="2586">
        <v>0</v>
      </c>
      <c r="F223" s="2586">
        <v>0</v>
      </c>
      <c r="G223" s="2586">
        <v>0</v>
      </c>
      <c r="H223" s="202">
        <v>6</v>
      </c>
      <c r="I223" s="202">
        <v>6</v>
      </c>
      <c r="J223" s="2586">
        <v>0</v>
      </c>
      <c r="K223" s="202">
        <v>3</v>
      </c>
      <c r="L223" s="202">
        <v>3</v>
      </c>
      <c r="M223" s="196">
        <f t="shared" ref="M223:M226" si="54">SUM(D223,G223,J223)</f>
        <v>0</v>
      </c>
      <c r="N223" s="196">
        <f t="shared" si="51"/>
        <v>9</v>
      </c>
      <c r="O223" s="196">
        <f t="shared" si="51"/>
        <v>9</v>
      </c>
      <c r="P223" s="1919" t="s">
        <v>142</v>
      </c>
      <c r="Q223" s="2835"/>
      <c r="R223" s="2891"/>
      <c r="S223" s="254"/>
      <c r="T223" s="254"/>
      <c r="U223" s="254"/>
      <c r="V223" s="254"/>
      <c r="W223" s="254"/>
      <c r="X223" s="254"/>
      <c r="Y223" s="254"/>
    </row>
    <row r="224" spans="1:25" s="86" customFormat="1" ht="17.25" customHeight="1" x14ac:dyDescent="0.25">
      <c r="A224" s="2827"/>
      <c r="B224" s="2827"/>
      <c r="C224" s="1065" t="s">
        <v>2027</v>
      </c>
      <c r="D224" s="2586">
        <v>0</v>
      </c>
      <c r="E224" s="2586">
        <v>0</v>
      </c>
      <c r="F224" s="2586">
        <v>0</v>
      </c>
      <c r="G224" s="2586">
        <v>0</v>
      </c>
      <c r="H224" s="202">
        <v>1</v>
      </c>
      <c r="I224" s="202">
        <v>1</v>
      </c>
      <c r="J224" s="2586">
        <v>0</v>
      </c>
      <c r="K224" s="202">
        <v>0</v>
      </c>
      <c r="L224" s="202">
        <v>0</v>
      </c>
      <c r="M224" s="196">
        <f t="shared" si="54"/>
        <v>0</v>
      </c>
      <c r="N224" s="196">
        <f t="shared" si="51"/>
        <v>1</v>
      </c>
      <c r="O224" s="196">
        <f t="shared" si="51"/>
        <v>1</v>
      </c>
      <c r="P224" s="1915" t="s">
        <v>143</v>
      </c>
      <c r="Q224" s="2835"/>
      <c r="R224" s="2891"/>
      <c r="S224" s="254"/>
      <c r="T224" s="254"/>
      <c r="U224" s="254"/>
      <c r="V224" s="254"/>
      <c r="W224" s="254"/>
      <c r="X224" s="254"/>
      <c r="Y224" s="254"/>
    </row>
    <row r="225" spans="1:25" s="86" customFormat="1" ht="17.25" customHeight="1" x14ac:dyDescent="0.25">
      <c r="A225" s="2827"/>
      <c r="B225" s="2853"/>
      <c r="C225" s="1891" t="s">
        <v>641</v>
      </c>
      <c r="D225" s="2586">
        <v>0</v>
      </c>
      <c r="E225" s="2586">
        <v>0</v>
      </c>
      <c r="F225" s="2586">
        <v>0</v>
      </c>
      <c r="G225" s="2586">
        <v>0</v>
      </c>
      <c r="H225" s="196">
        <v>5</v>
      </c>
      <c r="I225" s="196">
        <v>5</v>
      </c>
      <c r="J225" s="2586">
        <v>0</v>
      </c>
      <c r="K225" s="196">
        <v>2</v>
      </c>
      <c r="L225" s="196">
        <v>2</v>
      </c>
      <c r="M225" s="196">
        <f t="shared" si="54"/>
        <v>0</v>
      </c>
      <c r="N225" s="196">
        <f t="shared" si="51"/>
        <v>7</v>
      </c>
      <c r="O225" s="196">
        <f t="shared" si="51"/>
        <v>7</v>
      </c>
      <c r="P225" s="1904" t="s">
        <v>642</v>
      </c>
      <c r="Q225" s="2836"/>
      <c r="R225" s="2891"/>
      <c r="S225" s="254"/>
      <c r="T225" s="254"/>
      <c r="U225" s="254"/>
      <c r="V225" s="254"/>
      <c r="W225" s="254"/>
      <c r="X225" s="254"/>
      <c r="Y225" s="254"/>
    </row>
    <row r="226" spans="1:25" s="86" customFormat="1" ht="25.5" customHeight="1" x14ac:dyDescent="0.25">
      <c r="A226" s="2827"/>
      <c r="B226" s="2897" t="s">
        <v>2280</v>
      </c>
      <c r="C226" s="2897"/>
      <c r="D226" s="2586">
        <v>0</v>
      </c>
      <c r="E226" s="2586">
        <v>3</v>
      </c>
      <c r="F226" s="196">
        <v>3</v>
      </c>
      <c r="G226" s="2586">
        <v>0</v>
      </c>
      <c r="H226" s="2586">
        <v>0</v>
      </c>
      <c r="I226" s="2586">
        <v>0</v>
      </c>
      <c r="J226" s="2586">
        <v>0</v>
      </c>
      <c r="K226" s="2586">
        <v>0</v>
      </c>
      <c r="L226" s="2586">
        <v>0</v>
      </c>
      <c r="M226" s="196">
        <f t="shared" si="54"/>
        <v>0</v>
      </c>
      <c r="N226" s="196">
        <f t="shared" si="51"/>
        <v>3</v>
      </c>
      <c r="O226" s="196">
        <f t="shared" si="51"/>
        <v>3</v>
      </c>
      <c r="P226" s="1904"/>
      <c r="Q226" s="2271" t="s">
        <v>2557</v>
      </c>
      <c r="R226" s="2891"/>
      <c r="S226" s="254"/>
      <c r="T226" s="254"/>
      <c r="U226" s="254"/>
      <c r="V226" s="254"/>
      <c r="W226" s="254"/>
      <c r="X226" s="254"/>
      <c r="Y226" s="254"/>
    </row>
    <row r="227" spans="1:25" s="86" customFormat="1" ht="18" customHeight="1" x14ac:dyDescent="0.25">
      <c r="A227" s="2827"/>
      <c r="B227" s="2886" t="s">
        <v>46</v>
      </c>
      <c r="C227" s="2886"/>
      <c r="D227" s="196">
        <f>SUM(D222:D226)</f>
        <v>0</v>
      </c>
      <c r="E227" s="196">
        <f t="shared" ref="E227:O232" si="55">SUM(E222:E226)</f>
        <v>3</v>
      </c>
      <c r="F227" s="196">
        <f t="shared" si="55"/>
        <v>3</v>
      </c>
      <c r="G227" s="196">
        <f t="shared" si="55"/>
        <v>0</v>
      </c>
      <c r="H227" s="196">
        <f t="shared" si="55"/>
        <v>20</v>
      </c>
      <c r="I227" s="196">
        <f t="shared" si="55"/>
        <v>20</v>
      </c>
      <c r="J227" s="196">
        <f t="shared" si="55"/>
        <v>0</v>
      </c>
      <c r="K227" s="196">
        <f t="shared" si="55"/>
        <v>5</v>
      </c>
      <c r="L227" s="196">
        <f t="shared" si="55"/>
        <v>5</v>
      </c>
      <c r="M227" s="196">
        <f t="shared" si="55"/>
        <v>0</v>
      </c>
      <c r="N227" s="196">
        <f t="shared" si="55"/>
        <v>28</v>
      </c>
      <c r="O227" s="196">
        <f t="shared" si="55"/>
        <v>28</v>
      </c>
      <c r="P227" s="2893" t="s">
        <v>133</v>
      </c>
      <c r="Q227" s="2893"/>
      <c r="R227" s="2891"/>
      <c r="S227" s="254"/>
      <c r="T227" s="254"/>
      <c r="U227" s="254"/>
      <c r="V227" s="254"/>
      <c r="W227" s="254"/>
      <c r="X227" s="254"/>
      <c r="Y227" s="254"/>
    </row>
    <row r="228" spans="1:25" s="86" customFormat="1" ht="19.5" customHeight="1" x14ac:dyDescent="0.25">
      <c r="A228" s="2827"/>
      <c r="B228" s="2886" t="s">
        <v>66</v>
      </c>
      <c r="C228" s="1891" t="s">
        <v>645</v>
      </c>
      <c r="D228" s="196">
        <v>0</v>
      </c>
      <c r="E228" s="196">
        <v>0</v>
      </c>
      <c r="F228" s="196">
        <v>0</v>
      </c>
      <c r="G228" s="196">
        <f t="shared" si="55"/>
        <v>0</v>
      </c>
      <c r="H228" s="196">
        <v>1</v>
      </c>
      <c r="I228" s="196">
        <v>1</v>
      </c>
      <c r="J228" s="196">
        <v>0</v>
      </c>
      <c r="K228" s="196">
        <v>0</v>
      </c>
      <c r="L228" s="196">
        <v>0</v>
      </c>
      <c r="M228" s="196">
        <f t="shared" si="51"/>
        <v>0</v>
      </c>
      <c r="N228" s="196">
        <f t="shared" si="51"/>
        <v>1</v>
      </c>
      <c r="O228" s="196">
        <f t="shared" si="53"/>
        <v>1</v>
      </c>
      <c r="P228" s="1904" t="s">
        <v>646</v>
      </c>
      <c r="Q228" s="2900" t="s">
        <v>138</v>
      </c>
      <c r="R228" s="2891"/>
      <c r="S228" s="254"/>
      <c r="T228" s="254"/>
      <c r="U228" s="254"/>
      <c r="V228" s="254"/>
      <c r="W228" s="254"/>
      <c r="X228" s="254"/>
      <c r="Y228" s="254"/>
    </row>
    <row r="229" spans="1:25" s="86" customFormat="1" ht="19.5" customHeight="1" x14ac:dyDescent="0.25">
      <c r="A229" s="2827"/>
      <c r="B229" s="2886"/>
      <c r="C229" s="1891" t="s">
        <v>647</v>
      </c>
      <c r="D229" s="196">
        <v>0</v>
      </c>
      <c r="E229" s="196">
        <v>0</v>
      </c>
      <c r="F229" s="196">
        <v>0</v>
      </c>
      <c r="G229" s="196">
        <f t="shared" si="55"/>
        <v>0</v>
      </c>
      <c r="H229" s="196">
        <v>4</v>
      </c>
      <c r="I229" s="196">
        <v>4</v>
      </c>
      <c r="J229" s="196">
        <v>0</v>
      </c>
      <c r="K229" s="196">
        <v>4</v>
      </c>
      <c r="L229" s="196">
        <v>4</v>
      </c>
      <c r="M229" s="196">
        <f t="shared" si="51"/>
        <v>0</v>
      </c>
      <c r="N229" s="196">
        <f t="shared" si="51"/>
        <v>8</v>
      </c>
      <c r="O229" s="196">
        <f t="shared" si="53"/>
        <v>8</v>
      </c>
      <c r="P229" s="1904" t="s">
        <v>648</v>
      </c>
      <c r="Q229" s="2901"/>
      <c r="R229" s="2891"/>
      <c r="S229" s="254"/>
      <c r="T229" s="254"/>
      <c r="U229" s="254"/>
      <c r="V229" s="254"/>
      <c r="W229" s="254"/>
      <c r="X229" s="254"/>
      <c r="Y229" s="254"/>
    </row>
    <row r="230" spans="1:25" s="86" customFormat="1" ht="19.5" customHeight="1" x14ac:dyDescent="0.25">
      <c r="A230" s="2827"/>
      <c r="B230" s="2886"/>
      <c r="C230" s="1891" t="s">
        <v>649</v>
      </c>
      <c r="D230" s="196">
        <v>0</v>
      </c>
      <c r="E230" s="196">
        <v>0</v>
      </c>
      <c r="F230" s="196">
        <v>0</v>
      </c>
      <c r="G230" s="196">
        <f t="shared" si="55"/>
        <v>0</v>
      </c>
      <c r="H230" s="196">
        <v>2</v>
      </c>
      <c r="I230" s="196">
        <v>2</v>
      </c>
      <c r="J230" s="196">
        <v>0</v>
      </c>
      <c r="K230" s="196">
        <v>0</v>
      </c>
      <c r="L230" s="196">
        <v>0</v>
      </c>
      <c r="M230" s="196">
        <f t="shared" si="51"/>
        <v>0</v>
      </c>
      <c r="N230" s="196">
        <f t="shared" si="51"/>
        <v>2</v>
      </c>
      <c r="O230" s="196">
        <f t="shared" si="53"/>
        <v>2</v>
      </c>
      <c r="P230" s="1904" t="s">
        <v>650</v>
      </c>
      <c r="Q230" s="2901"/>
      <c r="R230" s="2891"/>
      <c r="S230" s="254"/>
      <c r="T230" s="254"/>
      <c r="U230" s="254"/>
      <c r="V230" s="254"/>
      <c r="W230" s="254"/>
      <c r="X230" s="254"/>
      <c r="Y230" s="254"/>
    </row>
    <row r="231" spans="1:25" s="86" customFormat="1" ht="22.5" customHeight="1" x14ac:dyDescent="0.25">
      <c r="A231" s="2827"/>
      <c r="B231" s="2886"/>
      <c r="C231" s="1891" t="s">
        <v>651</v>
      </c>
      <c r="D231" s="196">
        <v>0</v>
      </c>
      <c r="E231" s="196">
        <v>0</v>
      </c>
      <c r="F231" s="196">
        <v>0</v>
      </c>
      <c r="G231" s="196">
        <f t="shared" si="55"/>
        <v>0</v>
      </c>
      <c r="H231" s="196">
        <v>15</v>
      </c>
      <c r="I231" s="196">
        <v>15</v>
      </c>
      <c r="J231" s="196">
        <v>0</v>
      </c>
      <c r="K231" s="196">
        <v>5</v>
      </c>
      <c r="L231" s="196">
        <v>5</v>
      </c>
      <c r="M231" s="196">
        <f t="shared" si="51"/>
        <v>0</v>
      </c>
      <c r="N231" s="196">
        <f t="shared" si="51"/>
        <v>20</v>
      </c>
      <c r="O231" s="196">
        <f t="shared" si="53"/>
        <v>20</v>
      </c>
      <c r="P231" s="1067" t="s">
        <v>652</v>
      </c>
      <c r="Q231" s="2901"/>
      <c r="R231" s="2891"/>
      <c r="S231" s="254"/>
      <c r="T231" s="254"/>
      <c r="U231" s="254"/>
      <c r="V231" s="254"/>
      <c r="W231" s="254"/>
      <c r="X231" s="254"/>
      <c r="Y231" s="254"/>
    </row>
    <row r="232" spans="1:25" s="86" customFormat="1" ht="22.5" customHeight="1" x14ac:dyDescent="0.25">
      <c r="A232" s="2827"/>
      <c r="B232" s="2886"/>
      <c r="C232" s="1891" t="s">
        <v>653</v>
      </c>
      <c r="D232" s="196">
        <v>0</v>
      </c>
      <c r="E232" s="196">
        <v>0</v>
      </c>
      <c r="F232" s="196">
        <v>0</v>
      </c>
      <c r="G232" s="196">
        <f t="shared" si="55"/>
        <v>0</v>
      </c>
      <c r="H232" s="196">
        <v>0</v>
      </c>
      <c r="I232" s="196">
        <v>0</v>
      </c>
      <c r="J232" s="196">
        <v>0</v>
      </c>
      <c r="K232" s="196">
        <v>0</v>
      </c>
      <c r="L232" s="196">
        <v>0</v>
      </c>
      <c r="M232" s="196">
        <f t="shared" si="51"/>
        <v>0</v>
      </c>
      <c r="N232" s="196">
        <f t="shared" si="51"/>
        <v>0</v>
      </c>
      <c r="O232" s="196">
        <f t="shared" si="53"/>
        <v>0</v>
      </c>
      <c r="P232" s="1904" t="s">
        <v>690</v>
      </c>
      <c r="Q232" s="2898"/>
      <c r="R232" s="2891"/>
      <c r="S232" s="254"/>
      <c r="T232" s="254"/>
      <c r="U232" s="254"/>
      <c r="V232" s="254"/>
      <c r="W232" s="254"/>
      <c r="X232" s="254"/>
      <c r="Y232" s="254"/>
    </row>
    <row r="233" spans="1:25" s="86" customFormat="1" ht="19.5" customHeight="1" x14ac:dyDescent="0.25">
      <c r="A233" s="2827"/>
      <c r="B233" s="2886" t="s">
        <v>46</v>
      </c>
      <c r="C233" s="2886"/>
      <c r="D233" s="196">
        <f>SUM(D228:D232)</f>
        <v>0</v>
      </c>
      <c r="E233" s="196">
        <f t="shared" ref="E233:L236" si="56">SUM(E228:E232)</f>
        <v>0</v>
      </c>
      <c r="F233" s="196">
        <f t="shared" si="56"/>
        <v>0</v>
      </c>
      <c r="G233" s="196">
        <f t="shared" si="56"/>
        <v>0</v>
      </c>
      <c r="H233" s="196">
        <f t="shared" si="56"/>
        <v>22</v>
      </c>
      <c r="I233" s="196">
        <f t="shared" si="56"/>
        <v>22</v>
      </c>
      <c r="J233" s="196">
        <f t="shared" si="56"/>
        <v>0</v>
      </c>
      <c r="K233" s="196">
        <f t="shared" si="56"/>
        <v>9</v>
      </c>
      <c r="L233" s="196">
        <f t="shared" si="56"/>
        <v>9</v>
      </c>
      <c r="M233" s="196">
        <f t="shared" si="51"/>
        <v>0</v>
      </c>
      <c r="N233" s="196">
        <f t="shared" si="51"/>
        <v>31</v>
      </c>
      <c r="O233" s="196">
        <f t="shared" si="53"/>
        <v>31</v>
      </c>
      <c r="P233" s="2893" t="s">
        <v>133</v>
      </c>
      <c r="Q233" s="2893"/>
      <c r="R233" s="2891"/>
      <c r="S233" s="254"/>
      <c r="T233" s="254"/>
      <c r="U233" s="254"/>
      <c r="V233" s="254"/>
      <c r="W233" s="254"/>
      <c r="X233" s="254"/>
      <c r="Y233" s="254"/>
    </row>
    <row r="234" spans="1:25" s="86" customFormat="1" ht="22.5" customHeight="1" x14ac:dyDescent="0.25">
      <c r="A234" s="2827"/>
      <c r="B234" s="2877" t="s">
        <v>61</v>
      </c>
      <c r="C234" s="1891" t="s">
        <v>2028</v>
      </c>
      <c r="D234" s="196">
        <f t="shared" ref="D234:D236" si="57">SUM(D229:D233)</f>
        <v>0</v>
      </c>
      <c r="E234" s="196">
        <f t="shared" si="56"/>
        <v>0</v>
      </c>
      <c r="F234" s="196">
        <v>0</v>
      </c>
      <c r="G234" s="196">
        <v>0</v>
      </c>
      <c r="H234" s="196">
        <v>0</v>
      </c>
      <c r="I234" s="196">
        <v>0</v>
      </c>
      <c r="J234" s="196">
        <v>0</v>
      </c>
      <c r="K234" s="196">
        <v>0</v>
      </c>
      <c r="L234" s="196">
        <v>0</v>
      </c>
      <c r="M234" s="196">
        <f t="shared" si="51"/>
        <v>0</v>
      </c>
      <c r="N234" s="196">
        <f t="shared" si="51"/>
        <v>0</v>
      </c>
      <c r="O234" s="196">
        <f t="shared" si="53"/>
        <v>0</v>
      </c>
      <c r="P234" s="1914" t="s">
        <v>139</v>
      </c>
      <c r="Q234" s="2890" t="s">
        <v>139</v>
      </c>
      <c r="R234" s="2891"/>
      <c r="S234" s="254"/>
      <c r="T234" s="254"/>
      <c r="U234" s="254"/>
      <c r="V234" s="254"/>
      <c r="W234" s="254"/>
      <c r="X234" s="254"/>
      <c r="Y234" s="254"/>
    </row>
    <row r="235" spans="1:25" s="86" customFormat="1" ht="47.25" customHeight="1" x14ac:dyDescent="0.25">
      <c r="A235" s="2827"/>
      <c r="B235" s="2827"/>
      <c r="C235" s="1891" t="s">
        <v>2029</v>
      </c>
      <c r="D235" s="196">
        <f t="shared" si="57"/>
        <v>0</v>
      </c>
      <c r="E235" s="196">
        <f t="shared" si="56"/>
        <v>0</v>
      </c>
      <c r="F235" s="196">
        <v>0</v>
      </c>
      <c r="G235" s="196">
        <v>0</v>
      </c>
      <c r="H235" s="196">
        <v>4</v>
      </c>
      <c r="I235" s="196">
        <v>4</v>
      </c>
      <c r="J235" s="196">
        <v>0</v>
      </c>
      <c r="K235" s="196">
        <v>0</v>
      </c>
      <c r="L235" s="196">
        <v>0</v>
      </c>
      <c r="M235" s="196">
        <f t="shared" si="51"/>
        <v>0</v>
      </c>
      <c r="N235" s="196">
        <f t="shared" si="51"/>
        <v>4</v>
      </c>
      <c r="O235" s="196">
        <f t="shared" si="53"/>
        <v>4</v>
      </c>
      <c r="P235" s="1777" t="s">
        <v>2168</v>
      </c>
      <c r="Q235" s="2891"/>
      <c r="R235" s="2891"/>
      <c r="S235" s="254"/>
      <c r="T235" s="254"/>
      <c r="U235" s="254"/>
      <c r="V235" s="254"/>
      <c r="W235" s="254"/>
      <c r="X235" s="254"/>
      <c r="Y235" s="254"/>
    </row>
    <row r="236" spans="1:25" s="86" customFormat="1" ht="17.25" customHeight="1" x14ac:dyDescent="0.25">
      <c r="A236" s="2827"/>
      <c r="B236" s="2853"/>
      <c r="C236" s="1891" t="s">
        <v>693</v>
      </c>
      <c r="D236" s="196">
        <f t="shared" si="57"/>
        <v>0</v>
      </c>
      <c r="E236" s="196">
        <f t="shared" si="56"/>
        <v>0</v>
      </c>
      <c r="F236" s="196">
        <v>0</v>
      </c>
      <c r="G236" s="196">
        <v>0</v>
      </c>
      <c r="H236" s="196">
        <v>4</v>
      </c>
      <c r="I236" s="196">
        <v>4</v>
      </c>
      <c r="J236" s="196">
        <v>0</v>
      </c>
      <c r="K236" s="196">
        <v>2</v>
      </c>
      <c r="L236" s="196">
        <v>2</v>
      </c>
      <c r="M236" s="196">
        <f t="shared" si="51"/>
        <v>0</v>
      </c>
      <c r="N236" s="196">
        <f t="shared" si="51"/>
        <v>6</v>
      </c>
      <c r="O236" s="196">
        <f t="shared" si="53"/>
        <v>6</v>
      </c>
      <c r="P236" s="1777" t="s">
        <v>1815</v>
      </c>
      <c r="Q236" s="2892"/>
      <c r="R236" s="2891"/>
      <c r="S236" s="254"/>
      <c r="T236" s="254"/>
      <c r="U236" s="254"/>
      <c r="V236" s="254"/>
      <c r="W236" s="254"/>
      <c r="X236" s="254"/>
      <c r="Y236" s="254"/>
    </row>
    <row r="237" spans="1:25" s="86" customFormat="1" ht="19.5" customHeight="1" x14ac:dyDescent="0.25">
      <c r="A237" s="2827"/>
      <c r="B237" s="2886" t="s">
        <v>46</v>
      </c>
      <c r="C237" s="2886"/>
      <c r="D237" s="202">
        <f>SUM(D234:D236)</f>
        <v>0</v>
      </c>
      <c r="E237" s="202">
        <f t="shared" ref="E237:L239" si="58">SUM(E234:E236)</f>
        <v>0</v>
      </c>
      <c r="F237" s="202">
        <f t="shared" si="58"/>
        <v>0</v>
      </c>
      <c r="G237" s="202">
        <f t="shared" si="58"/>
        <v>0</v>
      </c>
      <c r="H237" s="202">
        <f t="shared" si="58"/>
        <v>8</v>
      </c>
      <c r="I237" s="202">
        <f t="shared" si="58"/>
        <v>8</v>
      </c>
      <c r="J237" s="202">
        <f t="shared" si="58"/>
        <v>0</v>
      </c>
      <c r="K237" s="202">
        <f t="shared" si="58"/>
        <v>2</v>
      </c>
      <c r="L237" s="202">
        <f t="shared" si="58"/>
        <v>2</v>
      </c>
      <c r="M237" s="196">
        <f t="shared" si="51"/>
        <v>0</v>
      </c>
      <c r="N237" s="196">
        <f t="shared" si="51"/>
        <v>10</v>
      </c>
      <c r="O237" s="196">
        <f t="shared" si="53"/>
        <v>10</v>
      </c>
      <c r="P237" s="2893" t="s">
        <v>133</v>
      </c>
      <c r="Q237" s="2893"/>
      <c r="R237" s="2891"/>
      <c r="S237" s="254"/>
      <c r="T237" s="254"/>
      <c r="U237" s="254"/>
      <c r="V237" s="254"/>
      <c r="W237" s="254"/>
      <c r="X237" s="254"/>
      <c r="Y237" s="254"/>
    </row>
    <row r="238" spans="1:25" s="86" customFormat="1" ht="22.5" customHeight="1" x14ac:dyDescent="0.25">
      <c r="A238" s="2827"/>
      <c r="B238" s="2853" t="s">
        <v>62</v>
      </c>
      <c r="C238" s="1065" t="s">
        <v>2162</v>
      </c>
      <c r="D238" s="202">
        <f t="shared" ref="D238:D239" si="59">SUM(D235:D237)</f>
        <v>0</v>
      </c>
      <c r="E238" s="202">
        <f t="shared" si="58"/>
        <v>0</v>
      </c>
      <c r="F238" s="202">
        <f t="shared" si="58"/>
        <v>0</v>
      </c>
      <c r="G238" s="202">
        <v>0</v>
      </c>
      <c r="H238" s="202">
        <v>6</v>
      </c>
      <c r="I238" s="202">
        <v>6</v>
      </c>
      <c r="J238" s="202">
        <v>0</v>
      </c>
      <c r="K238" s="202">
        <v>0</v>
      </c>
      <c r="L238" s="202">
        <v>0</v>
      </c>
      <c r="M238" s="196">
        <f t="shared" si="51"/>
        <v>0</v>
      </c>
      <c r="N238" s="196">
        <f t="shared" si="51"/>
        <v>6</v>
      </c>
      <c r="O238" s="196">
        <f t="shared" si="53"/>
        <v>6</v>
      </c>
      <c r="P238" s="1919" t="s">
        <v>696</v>
      </c>
      <c r="Q238" s="2898" t="s">
        <v>697</v>
      </c>
      <c r="R238" s="2891"/>
      <c r="S238" s="254"/>
      <c r="T238" s="254"/>
      <c r="U238" s="254"/>
      <c r="V238" s="254"/>
      <c r="W238" s="254"/>
      <c r="X238" s="254"/>
      <c r="Y238" s="254"/>
    </row>
    <row r="239" spans="1:25" s="86" customFormat="1" ht="19.5" customHeight="1" x14ac:dyDescent="0.25">
      <c r="A239" s="2827"/>
      <c r="B239" s="2886"/>
      <c r="C239" s="1891" t="s">
        <v>2163</v>
      </c>
      <c r="D239" s="202">
        <f t="shared" si="59"/>
        <v>0</v>
      </c>
      <c r="E239" s="202">
        <f t="shared" si="58"/>
        <v>0</v>
      </c>
      <c r="F239" s="202">
        <f t="shared" si="58"/>
        <v>0</v>
      </c>
      <c r="G239" s="202">
        <v>0</v>
      </c>
      <c r="H239" s="202">
        <v>0</v>
      </c>
      <c r="I239" s="202">
        <v>0</v>
      </c>
      <c r="J239" s="202">
        <v>0</v>
      </c>
      <c r="K239" s="202">
        <v>0</v>
      </c>
      <c r="L239" s="202">
        <v>0</v>
      </c>
      <c r="M239" s="202">
        <v>0</v>
      </c>
      <c r="N239" s="202">
        <v>0</v>
      </c>
      <c r="O239" s="202">
        <v>0</v>
      </c>
      <c r="P239" s="1066" t="s">
        <v>670</v>
      </c>
      <c r="Q239" s="2899"/>
      <c r="R239" s="2891"/>
      <c r="S239" s="254"/>
      <c r="T239" s="254"/>
      <c r="U239" s="254"/>
      <c r="V239" s="254"/>
      <c r="W239" s="254"/>
      <c r="X239" s="254"/>
      <c r="Y239" s="254"/>
    </row>
    <row r="240" spans="1:25" s="86" customFormat="1" ht="17.25" customHeight="1" x14ac:dyDescent="0.25">
      <c r="A240" s="2853"/>
      <c r="B240" s="2877" t="s">
        <v>46</v>
      </c>
      <c r="C240" s="2877"/>
      <c r="D240" s="213">
        <f>SUM(D238:D239)</f>
        <v>0</v>
      </c>
      <c r="E240" s="213">
        <f t="shared" ref="E240:L240" si="60">SUM(E238:E239)</f>
        <v>0</v>
      </c>
      <c r="F240" s="213">
        <f t="shared" si="60"/>
        <v>0</v>
      </c>
      <c r="G240" s="213">
        <f t="shared" si="60"/>
        <v>0</v>
      </c>
      <c r="H240" s="213">
        <f t="shared" si="60"/>
        <v>6</v>
      </c>
      <c r="I240" s="213">
        <f t="shared" si="60"/>
        <v>6</v>
      </c>
      <c r="J240" s="213">
        <f t="shared" si="60"/>
        <v>0</v>
      </c>
      <c r="K240" s="213">
        <f t="shared" si="60"/>
        <v>0</v>
      </c>
      <c r="L240" s="213">
        <f t="shared" si="60"/>
        <v>0</v>
      </c>
      <c r="M240" s="196">
        <f t="shared" si="51"/>
        <v>0</v>
      </c>
      <c r="N240" s="196">
        <f t="shared" si="51"/>
        <v>6</v>
      </c>
      <c r="O240" s="196">
        <f t="shared" si="53"/>
        <v>6</v>
      </c>
      <c r="P240" s="2893" t="s">
        <v>133</v>
      </c>
      <c r="Q240" s="2893"/>
      <c r="R240" s="2892"/>
      <c r="S240" s="254"/>
      <c r="T240" s="254"/>
      <c r="U240" s="254"/>
      <c r="V240" s="254"/>
      <c r="W240" s="254"/>
      <c r="X240" s="254"/>
      <c r="Y240" s="254"/>
    </row>
    <row r="241" spans="1:25" s="86" customFormat="1" ht="22.5" customHeight="1" thickBot="1" x14ac:dyDescent="0.3">
      <c r="A241" s="2849" t="s">
        <v>49</v>
      </c>
      <c r="B241" s="2849"/>
      <c r="C241" s="2849"/>
      <c r="D241" s="2460">
        <f>SUM(D227,D233,D237,D240)</f>
        <v>0</v>
      </c>
      <c r="E241" s="2460">
        <f t="shared" ref="E241:L241" si="61">SUM(E227,E233,E237,E240)</f>
        <v>3</v>
      </c>
      <c r="F241" s="2460">
        <f t="shared" si="61"/>
        <v>3</v>
      </c>
      <c r="G241" s="2460">
        <f t="shared" si="61"/>
        <v>0</v>
      </c>
      <c r="H241" s="2460">
        <f t="shared" si="61"/>
        <v>56</v>
      </c>
      <c r="I241" s="2460">
        <f t="shared" si="61"/>
        <v>56</v>
      </c>
      <c r="J241" s="2460">
        <f t="shared" si="61"/>
        <v>0</v>
      </c>
      <c r="K241" s="2460">
        <f t="shared" si="61"/>
        <v>16</v>
      </c>
      <c r="L241" s="2460">
        <f t="shared" si="61"/>
        <v>16</v>
      </c>
      <c r="M241" s="2460">
        <f t="shared" si="51"/>
        <v>0</v>
      </c>
      <c r="N241" s="2460">
        <f t="shared" si="51"/>
        <v>75</v>
      </c>
      <c r="O241" s="2460">
        <f t="shared" si="53"/>
        <v>75</v>
      </c>
      <c r="P241" s="2902" t="s">
        <v>130</v>
      </c>
      <c r="Q241" s="2902"/>
      <c r="R241" s="2902"/>
      <c r="S241" s="254"/>
      <c r="T241" s="254"/>
      <c r="U241" s="254"/>
      <c r="V241" s="254"/>
      <c r="W241" s="254"/>
      <c r="X241" s="254"/>
      <c r="Y241" s="254"/>
    </row>
    <row r="242" spans="1:25" s="86" customFormat="1" ht="22.5" customHeight="1" x14ac:dyDescent="0.25">
      <c r="A242" s="2405"/>
      <c r="B242" s="2405"/>
      <c r="C242" s="2405"/>
      <c r="D242" s="2421"/>
      <c r="E242" s="2421"/>
      <c r="F242" s="2421"/>
      <c r="G242" s="2421"/>
      <c r="H242" s="2421"/>
      <c r="I242" s="2421"/>
      <c r="J242" s="2421"/>
      <c r="K242" s="2421"/>
      <c r="L242" s="2421"/>
      <c r="M242" s="2421"/>
      <c r="N242" s="2421"/>
      <c r="O242" s="2421"/>
      <c r="P242" s="2450"/>
      <c r="Q242" s="2450"/>
      <c r="R242" s="2450"/>
      <c r="S242" s="254"/>
      <c r="T242" s="254"/>
      <c r="U242" s="254"/>
      <c r="V242" s="254"/>
      <c r="W242" s="254"/>
      <c r="X242" s="254"/>
      <c r="Y242" s="254"/>
    </row>
    <row r="243" spans="1:25" s="86" customFormat="1" ht="31.5" customHeight="1" x14ac:dyDescent="0.25">
      <c r="A243" s="1865"/>
      <c r="B243" s="1865"/>
      <c r="C243" s="1865"/>
      <c r="D243" s="354"/>
      <c r="E243" s="354"/>
      <c r="F243" s="354"/>
      <c r="G243" s="354"/>
      <c r="H243" s="354"/>
      <c r="I243" s="354"/>
      <c r="J243" s="354"/>
      <c r="K243" s="354"/>
      <c r="L243" s="354"/>
      <c r="M243" s="354"/>
      <c r="N243" s="354"/>
      <c r="O243" s="354"/>
      <c r="P243" s="1864"/>
      <c r="Q243" s="1864"/>
      <c r="R243" s="1864"/>
      <c r="S243" s="254"/>
      <c r="T243" s="254"/>
      <c r="U243" s="254"/>
      <c r="V243" s="254"/>
      <c r="W243" s="254"/>
      <c r="X243" s="254"/>
      <c r="Y243" s="254"/>
    </row>
    <row r="244" spans="1:25" s="86" customFormat="1" ht="23.25" customHeight="1" thickBot="1" x14ac:dyDescent="0.3">
      <c r="A244" s="1910" t="s">
        <v>834</v>
      </c>
      <c r="B244" s="1910"/>
      <c r="C244" s="1910"/>
      <c r="D244" s="1910"/>
      <c r="E244" s="1910"/>
      <c r="F244" s="1910"/>
      <c r="G244" s="1910"/>
      <c r="H244" s="1910"/>
      <c r="I244" s="1910"/>
      <c r="J244" s="1910"/>
      <c r="K244" s="1910"/>
      <c r="L244" s="1910"/>
      <c r="M244" s="1910"/>
      <c r="N244" s="1910"/>
      <c r="O244" s="1910"/>
      <c r="P244" s="1910"/>
      <c r="Q244" s="1910"/>
      <c r="R244" s="1908" t="s">
        <v>2277</v>
      </c>
      <c r="S244" s="254"/>
      <c r="T244" s="254"/>
      <c r="U244" s="254"/>
      <c r="V244" s="254"/>
      <c r="W244" s="254"/>
      <c r="X244" s="254"/>
      <c r="Y244" s="254"/>
    </row>
    <row r="245" spans="1:25" s="86" customFormat="1" ht="22.5" customHeight="1" thickTop="1" x14ac:dyDescent="0.25">
      <c r="A245" s="2794" t="s">
        <v>44</v>
      </c>
      <c r="B245" s="2797" t="s">
        <v>467</v>
      </c>
      <c r="C245" s="2797" t="s">
        <v>45</v>
      </c>
      <c r="D245" s="2847" t="s">
        <v>33</v>
      </c>
      <c r="E245" s="2847"/>
      <c r="F245" s="2847"/>
      <c r="G245" s="2847" t="s">
        <v>1</v>
      </c>
      <c r="H245" s="2847"/>
      <c r="I245" s="2847"/>
      <c r="J245" s="2847" t="s">
        <v>2</v>
      </c>
      <c r="K245" s="2847"/>
      <c r="L245" s="2847"/>
      <c r="M245" s="2797" t="s">
        <v>31</v>
      </c>
      <c r="N245" s="2797"/>
      <c r="O245" s="2797"/>
      <c r="P245" s="2867" t="s">
        <v>99</v>
      </c>
      <c r="Q245" s="2867" t="s">
        <v>126</v>
      </c>
      <c r="R245" s="2857" t="s">
        <v>98</v>
      </c>
      <c r="S245" s="254"/>
      <c r="T245" s="254"/>
      <c r="U245" s="254"/>
      <c r="V245" s="254"/>
      <c r="W245" s="254"/>
      <c r="X245" s="254"/>
      <c r="Y245" s="254"/>
    </row>
    <row r="246" spans="1:25" s="86" customFormat="1" ht="18.75" customHeight="1" x14ac:dyDescent="0.25">
      <c r="A246" s="2795"/>
      <c r="B246" s="2845"/>
      <c r="C246" s="2845"/>
      <c r="D246" s="2827" t="s">
        <v>94</v>
      </c>
      <c r="E246" s="2827"/>
      <c r="F246" s="2827"/>
      <c r="G246" s="2827" t="s">
        <v>95</v>
      </c>
      <c r="H246" s="2827"/>
      <c r="I246" s="2827"/>
      <c r="J246" s="2827" t="s">
        <v>96</v>
      </c>
      <c r="K246" s="2827"/>
      <c r="L246" s="2827"/>
      <c r="M246" s="2827" t="s">
        <v>116</v>
      </c>
      <c r="N246" s="2827"/>
      <c r="O246" s="2827"/>
      <c r="P246" s="2868"/>
      <c r="Q246" s="2868"/>
      <c r="R246" s="2858"/>
      <c r="S246" s="254"/>
      <c r="T246" s="254"/>
      <c r="U246" s="254"/>
      <c r="V246" s="254"/>
      <c r="W246" s="254"/>
      <c r="X246" s="254"/>
      <c r="Y246" s="254"/>
    </row>
    <row r="247" spans="1:25" s="86" customFormat="1" ht="21" customHeight="1" x14ac:dyDescent="0.25">
      <c r="A247" s="2795"/>
      <c r="B247" s="2845"/>
      <c r="C247" s="2845"/>
      <c r="D247" s="2559" t="s">
        <v>204</v>
      </c>
      <c r="E247" s="2559" t="s">
        <v>2833</v>
      </c>
      <c r="F247" s="2559" t="s">
        <v>26</v>
      </c>
      <c r="G247" s="2559" t="s">
        <v>204</v>
      </c>
      <c r="H247" s="2559" t="s">
        <v>2833</v>
      </c>
      <c r="I247" s="2559" t="s">
        <v>26</v>
      </c>
      <c r="J247" s="2559" t="s">
        <v>204</v>
      </c>
      <c r="K247" s="2559" t="s">
        <v>2833</v>
      </c>
      <c r="L247" s="2559" t="s">
        <v>26</v>
      </c>
      <c r="M247" s="2559" t="s">
        <v>204</v>
      </c>
      <c r="N247" s="2559" t="s">
        <v>2833</v>
      </c>
      <c r="O247" s="2559" t="s">
        <v>26</v>
      </c>
      <c r="P247" s="2868"/>
      <c r="Q247" s="2868"/>
      <c r="R247" s="2858"/>
      <c r="S247" s="254"/>
      <c r="T247" s="254"/>
      <c r="U247" s="254"/>
      <c r="V247" s="254"/>
      <c r="W247" s="254"/>
      <c r="X247" s="254"/>
      <c r="Y247" s="254"/>
    </row>
    <row r="248" spans="1:25" s="86" customFormat="1" ht="24" customHeight="1" thickBot="1" x14ac:dyDescent="0.3">
      <c r="A248" s="2802"/>
      <c r="B248" s="2846"/>
      <c r="C248" s="2846"/>
      <c r="D248" s="191" t="s">
        <v>181</v>
      </c>
      <c r="E248" s="191" t="s">
        <v>182</v>
      </c>
      <c r="F248" s="191" t="s">
        <v>183</v>
      </c>
      <c r="G248" s="191" t="s">
        <v>181</v>
      </c>
      <c r="H248" s="191" t="s">
        <v>182</v>
      </c>
      <c r="I248" s="191" t="s">
        <v>183</v>
      </c>
      <c r="J248" s="191" t="s">
        <v>181</v>
      </c>
      <c r="K248" s="191" t="s">
        <v>182</v>
      </c>
      <c r="L248" s="191" t="s">
        <v>183</v>
      </c>
      <c r="M248" s="191" t="s">
        <v>181</v>
      </c>
      <c r="N248" s="191" t="s">
        <v>182</v>
      </c>
      <c r="O248" s="191" t="s">
        <v>183</v>
      </c>
      <c r="P248" s="2869"/>
      <c r="Q248" s="2869"/>
      <c r="R248" s="2859"/>
      <c r="S248" s="254"/>
      <c r="T248" s="254"/>
      <c r="U248" s="254"/>
      <c r="V248" s="254"/>
      <c r="W248" s="254"/>
      <c r="X248" s="254"/>
      <c r="Y248" s="254"/>
    </row>
    <row r="249" spans="1:25" s="86" customFormat="1" ht="16.5" customHeight="1" x14ac:dyDescent="0.25">
      <c r="A249" s="2904" t="s">
        <v>38</v>
      </c>
      <c r="B249" s="1846" t="s">
        <v>67</v>
      </c>
      <c r="C249" s="479" t="s">
        <v>67</v>
      </c>
      <c r="D249" s="2563">
        <v>2</v>
      </c>
      <c r="E249" s="2563">
        <v>9</v>
      </c>
      <c r="F249" s="2563">
        <v>11</v>
      </c>
      <c r="G249" s="2563">
        <v>8</v>
      </c>
      <c r="H249" s="2563">
        <v>10</v>
      </c>
      <c r="I249" s="2563">
        <v>18</v>
      </c>
      <c r="J249" s="2563">
        <v>3</v>
      </c>
      <c r="K249" s="2563">
        <v>2</v>
      </c>
      <c r="L249" s="2563">
        <v>5</v>
      </c>
      <c r="M249" s="2563">
        <f t="shared" ref="M249:O268" si="62">SUM(D249,G249,J249)</f>
        <v>13</v>
      </c>
      <c r="N249" s="2563">
        <f t="shared" si="62"/>
        <v>21</v>
      </c>
      <c r="O249" s="2563">
        <f>SUM(M249:N249)</f>
        <v>34</v>
      </c>
      <c r="P249" s="1237" t="s">
        <v>161</v>
      </c>
      <c r="Q249" s="1901" t="s">
        <v>161</v>
      </c>
      <c r="R249" s="2905" t="s">
        <v>160</v>
      </c>
      <c r="S249" s="254"/>
      <c r="T249" s="254"/>
      <c r="U249" s="254"/>
      <c r="V249" s="254"/>
      <c r="W249" s="254"/>
      <c r="X249" s="254"/>
      <c r="Y249" s="254"/>
    </row>
    <row r="250" spans="1:25" s="260" customFormat="1" ht="27" customHeight="1" x14ac:dyDescent="0.25">
      <c r="A250" s="2886"/>
      <c r="B250" s="2886" t="s">
        <v>68</v>
      </c>
      <c r="C250" s="1891" t="s">
        <v>68</v>
      </c>
      <c r="D250" s="2565">
        <v>0</v>
      </c>
      <c r="E250" s="2565">
        <v>0</v>
      </c>
      <c r="F250" s="2565">
        <v>0</v>
      </c>
      <c r="G250" s="2565">
        <v>11</v>
      </c>
      <c r="H250" s="2565">
        <v>7</v>
      </c>
      <c r="I250" s="2565">
        <v>18</v>
      </c>
      <c r="J250" s="2565">
        <v>6</v>
      </c>
      <c r="K250" s="2565">
        <v>6</v>
      </c>
      <c r="L250" s="2565">
        <v>12</v>
      </c>
      <c r="M250" s="2563">
        <f>SUM(D250,G250,J250)</f>
        <v>17</v>
      </c>
      <c r="N250" s="2563">
        <f t="shared" si="62"/>
        <v>13</v>
      </c>
      <c r="O250" s="2563">
        <f t="shared" si="62"/>
        <v>30</v>
      </c>
      <c r="P250" s="620" t="s">
        <v>162</v>
      </c>
      <c r="Q250" s="2906" t="s">
        <v>162</v>
      </c>
      <c r="R250" s="2899"/>
      <c r="S250" s="259"/>
      <c r="T250" s="259"/>
      <c r="U250" s="259"/>
      <c r="V250" s="259"/>
      <c r="W250" s="259"/>
      <c r="X250" s="259"/>
      <c r="Y250" s="259"/>
    </row>
    <row r="251" spans="1:25" s="260" customFormat="1" ht="24.75" customHeight="1" x14ac:dyDescent="0.25">
      <c r="A251" s="2886"/>
      <c r="B251" s="2886"/>
      <c r="C251" s="1891" t="s">
        <v>702</v>
      </c>
      <c r="D251" s="2565">
        <v>23</v>
      </c>
      <c r="E251" s="2565">
        <v>32</v>
      </c>
      <c r="F251" s="2565">
        <v>55</v>
      </c>
      <c r="G251" s="2565">
        <v>1</v>
      </c>
      <c r="H251" s="2565">
        <v>3</v>
      </c>
      <c r="I251" s="2565">
        <v>4</v>
      </c>
      <c r="J251" s="2565">
        <v>0</v>
      </c>
      <c r="K251" s="2565">
        <v>0</v>
      </c>
      <c r="L251" s="2565">
        <v>0</v>
      </c>
      <c r="M251" s="2563">
        <f t="shared" ref="M251:M254" si="63">SUM(D251,G251,J251)</f>
        <v>24</v>
      </c>
      <c r="N251" s="2563">
        <f t="shared" si="62"/>
        <v>35</v>
      </c>
      <c r="O251" s="2563">
        <f t="shared" si="62"/>
        <v>59</v>
      </c>
      <c r="P251" s="2700" t="s">
        <v>348</v>
      </c>
      <c r="Q251" s="2906"/>
      <c r="R251" s="2899"/>
      <c r="S251" s="259"/>
      <c r="T251" s="259"/>
      <c r="U251" s="259"/>
      <c r="V251" s="259"/>
      <c r="W251" s="259"/>
      <c r="X251" s="259"/>
      <c r="Y251" s="259"/>
    </row>
    <row r="252" spans="1:25" s="260" customFormat="1" ht="31.5" customHeight="1" x14ac:dyDescent="0.25">
      <c r="A252" s="2886"/>
      <c r="B252" s="2886"/>
      <c r="C252" s="844" t="s">
        <v>2281</v>
      </c>
      <c r="D252" s="2565">
        <v>0</v>
      </c>
      <c r="E252" s="2565">
        <v>0</v>
      </c>
      <c r="F252" s="2565">
        <v>0</v>
      </c>
      <c r="G252" s="2565">
        <v>5</v>
      </c>
      <c r="H252" s="2565">
        <v>1</v>
      </c>
      <c r="I252" s="2565">
        <v>6</v>
      </c>
      <c r="J252" s="2565">
        <v>0</v>
      </c>
      <c r="K252" s="2565">
        <v>0</v>
      </c>
      <c r="L252" s="2565">
        <v>0</v>
      </c>
      <c r="M252" s="2563">
        <f t="shared" si="63"/>
        <v>5</v>
      </c>
      <c r="N252" s="2563">
        <f t="shared" si="62"/>
        <v>1</v>
      </c>
      <c r="O252" s="2563">
        <f t="shared" si="62"/>
        <v>6</v>
      </c>
      <c r="P252" s="620" t="s">
        <v>2545</v>
      </c>
      <c r="Q252" s="2906"/>
      <c r="R252" s="2899"/>
      <c r="S252" s="259"/>
      <c r="T252" s="259"/>
      <c r="U252" s="259"/>
      <c r="V252" s="259"/>
      <c r="W252" s="259"/>
      <c r="X252" s="259"/>
      <c r="Y252" s="259"/>
    </row>
    <row r="253" spans="1:25" s="260" customFormat="1" ht="18" customHeight="1" x14ac:dyDescent="0.25">
      <c r="A253" s="2886"/>
      <c r="B253" s="2886"/>
      <c r="C253" s="1891" t="s">
        <v>700</v>
      </c>
      <c r="D253" s="2565">
        <v>13</v>
      </c>
      <c r="E253" s="2565">
        <v>6</v>
      </c>
      <c r="F253" s="2565">
        <v>19</v>
      </c>
      <c r="G253" s="2565">
        <v>0</v>
      </c>
      <c r="H253" s="2565">
        <v>0</v>
      </c>
      <c r="I253" s="2565">
        <v>0</v>
      </c>
      <c r="J253" s="2565">
        <v>0</v>
      </c>
      <c r="K253" s="2565">
        <v>0</v>
      </c>
      <c r="L253" s="2565">
        <v>0</v>
      </c>
      <c r="M253" s="2563">
        <f t="shared" si="63"/>
        <v>13</v>
      </c>
      <c r="N253" s="2563">
        <f t="shared" si="62"/>
        <v>6</v>
      </c>
      <c r="O253" s="2563">
        <f t="shared" si="62"/>
        <v>19</v>
      </c>
      <c r="P253" s="620" t="s">
        <v>701</v>
      </c>
      <c r="Q253" s="2906"/>
      <c r="R253" s="2899"/>
      <c r="S253" s="259"/>
      <c r="T253" s="259"/>
      <c r="U253" s="259"/>
      <c r="V253" s="259"/>
      <c r="W253" s="259"/>
      <c r="X253" s="259"/>
      <c r="Y253" s="259"/>
    </row>
    <row r="254" spans="1:25" s="260" customFormat="1" ht="21.75" customHeight="1" x14ac:dyDescent="0.25">
      <c r="A254" s="2886"/>
      <c r="B254" s="2886"/>
      <c r="C254" s="1891" t="s">
        <v>2282</v>
      </c>
      <c r="D254" s="2565">
        <v>4</v>
      </c>
      <c r="E254" s="2565">
        <v>1</v>
      </c>
      <c r="F254" s="2565">
        <v>5</v>
      </c>
      <c r="G254" s="2565">
        <v>0</v>
      </c>
      <c r="H254" s="2565">
        <v>0</v>
      </c>
      <c r="I254" s="2565">
        <v>0</v>
      </c>
      <c r="J254" s="2565">
        <v>0</v>
      </c>
      <c r="K254" s="2565">
        <v>0</v>
      </c>
      <c r="L254" s="2565">
        <v>0</v>
      </c>
      <c r="M254" s="2563">
        <f t="shared" si="63"/>
        <v>4</v>
      </c>
      <c r="N254" s="2563">
        <f t="shared" si="62"/>
        <v>1</v>
      </c>
      <c r="O254" s="2563">
        <f t="shared" si="62"/>
        <v>5</v>
      </c>
      <c r="P254" s="620" t="s">
        <v>703</v>
      </c>
      <c r="Q254" s="2906"/>
      <c r="R254" s="2899"/>
      <c r="S254" s="259"/>
      <c r="T254" s="259"/>
      <c r="U254" s="259"/>
      <c r="V254" s="259"/>
      <c r="W254" s="259"/>
      <c r="X254" s="259"/>
      <c r="Y254" s="259"/>
    </row>
    <row r="255" spans="1:25" s="86" customFormat="1" ht="15.75" customHeight="1" x14ac:dyDescent="0.25">
      <c r="A255" s="2886"/>
      <c r="B255" s="2886" t="s">
        <v>46</v>
      </c>
      <c r="C255" s="2886"/>
      <c r="D255" s="2565">
        <f>SUM(D250:D254)</f>
        <v>40</v>
      </c>
      <c r="E255" s="2565">
        <f t="shared" ref="E255:O255" si="64">SUM(E250:E254)</f>
        <v>39</v>
      </c>
      <c r="F255" s="2565">
        <f t="shared" si="64"/>
        <v>79</v>
      </c>
      <c r="G255" s="2565">
        <f t="shared" si="64"/>
        <v>17</v>
      </c>
      <c r="H255" s="2565">
        <f t="shared" si="64"/>
        <v>11</v>
      </c>
      <c r="I255" s="2565">
        <f t="shared" si="64"/>
        <v>28</v>
      </c>
      <c r="J255" s="2565">
        <f t="shared" si="64"/>
        <v>6</v>
      </c>
      <c r="K255" s="2565">
        <f t="shared" si="64"/>
        <v>6</v>
      </c>
      <c r="L255" s="2565">
        <f t="shared" si="64"/>
        <v>12</v>
      </c>
      <c r="M255" s="2565">
        <f t="shared" si="64"/>
        <v>63</v>
      </c>
      <c r="N255" s="2565">
        <f t="shared" si="64"/>
        <v>56</v>
      </c>
      <c r="O255" s="2565">
        <f t="shared" si="64"/>
        <v>119</v>
      </c>
      <c r="P255" s="2893" t="s">
        <v>133</v>
      </c>
      <c r="Q255" s="2893"/>
      <c r="R255" s="2899"/>
      <c r="S255" s="254"/>
      <c r="U255" s="254"/>
      <c r="V255" s="254"/>
      <c r="W255" s="254"/>
      <c r="X255" s="254"/>
      <c r="Y255" s="254"/>
    </row>
    <row r="256" spans="1:25" s="86" customFormat="1" ht="26.25" customHeight="1" x14ac:dyDescent="0.25">
      <c r="A256" s="2886"/>
      <c r="B256" s="2877" t="s">
        <v>69</v>
      </c>
      <c r="C256" s="1891" t="s">
        <v>69</v>
      </c>
      <c r="D256" s="2565">
        <v>0</v>
      </c>
      <c r="E256" s="2565">
        <v>0</v>
      </c>
      <c r="F256" s="2565">
        <v>0</v>
      </c>
      <c r="G256" s="2565">
        <v>12</v>
      </c>
      <c r="H256" s="2565">
        <v>7</v>
      </c>
      <c r="I256" s="2565">
        <v>19</v>
      </c>
      <c r="J256" s="2565">
        <v>7</v>
      </c>
      <c r="K256" s="2565">
        <v>3</v>
      </c>
      <c r="L256" s="2565">
        <v>10</v>
      </c>
      <c r="M256" s="2563">
        <f t="shared" si="62"/>
        <v>19</v>
      </c>
      <c r="N256" s="2563">
        <f t="shared" si="62"/>
        <v>10</v>
      </c>
      <c r="O256" s="2563">
        <f t="shared" ref="O256:O270" si="65">SUM(M256:N256)</f>
        <v>29</v>
      </c>
      <c r="P256" s="1873" t="s">
        <v>2169</v>
      </c>
      <c r="Q256" s="2900" t="s">
        <v>163</v>
      </c>
      <c r="R256" s="2899"/>
      <c r="S256" s="254"/>
      <c r="T256" s="254"/>
      <c r="U256" s="254"/>
      <c r="V256" s="254"/>
      <c r="W256" s="254"/>
      <c r="X256" s="254"/>
      <c r="Y256" s="254"/>
    </row>
    <row r="257" spans="1:25" s="86" customFormat="1" ht="19.5" customHeight="1" x14ac:dyDescent="0.25">
      <c r="A257" s="2886"/>
      <c r="B257" s="2853"/>
      <c r="C257" s="1891" t="s">
        <v>704</v>
      </c>
      <c r="D257" s="2565">
        <v>15</v>
      </c>
      <c r="E257" s="2565">
        <v>10</v>
      </c>
      <c r="F257" s="2565">
        <v>25</v>
      </c>
      <c r="G257" s="2565">
        <v>0</v>
      </c>
      <c r="H257" s="2565">
        <v>0</v>
      </c>
      <c r="I257" s="2565">
        <v>0</v>
      </c>
      <c r="J257" s="2565">
        <v>0</v>
      </c>
      <c r="K257" s="2565">
        <v>0</v>
      </c>
      <c r="L257" s="2565">
        <v>0</v>
      </c>
      <c r="M257" s="2563">
        <f t="shared" si="62"/>
        <v>15</v>
      </c>
      <c r="N257" s="2563">
        <f t="shared" si="62"/>
        <v>10</v>
      </c>
      <c r="O257" s="2563">
        <f t="shared" si="65"/>
        <v>25</v>
      </c>
      <c r="P257" s="1873" t="s">
        <v>2179</v>
      </c>
      <c r="Q257" s="2898"/>
      <c r="R257" s="2899"/>
      <c r="S257" s="254"/>
      <c r="T257" s="254"/>
      <c r="U257" s="254"/>
      <c r="V257" s="254"/>
      <c r="W257" s="254"/>
      <c r="X257" s="254"/>
      <c r="Y257" s="254"/>
    </row>
    <row r="258" spans="1:25" s="86" customFormat="1" ht="24" customHeight="1" x14ac:dyDescent="0.25">
      <c r="A258" s="2886"/>
      <c r="B258" s="2886" t="s">
        <v>46</v>
      </c>
      <c r="C258" s="2886"/>
      <c r="D258" s="2565">
        <f>SUM(D256:D257)</f>
        <v>15</v>
      </c>
      <c r="E258" s="2565">
        <f t="shared" ref="E258:L258" si="66">SUM(E256:E257)</f>
        <v>10</v>
      </c>
      <c r="F258" s="2565">
        <f t="shared" si="66"/>
        <v>25</v>
      </c>
      <c r="G258" s="2565">
        <f t="shared" si="66"/>
        <v>12</v>
      </c>
      <c r="H258" s="2565">
        <f t="shared" si="66"/>
        <v>7</v>
      </c>
      <c r="I258" s="2565">
        <f t="shared" si="66"/>
        <v>19</v>
      </c>
      <c r="J258" s="2565">
        <f t="shared" si="66"/>
        <v>7</v>
      </c>
      <c r="K258" s="2565">
        <f t="shared" si="66"/>
        <v>3</v>
      </c>
      <c r="L258" s="2565">
        <f t="shared" si="66"/>
        <v>10</v>
      </c>
      <c r="M258" s="2563">
        <f t="shared" si="62"/>
        <v>34</v>
      </c>
      <c r="N258" s="2563">
        <f t="shared" si="62"/>
        <v>20</v>
      </c>
      <c r="O258" s="2563">
        <f t="shared" si="65"/>
        <v>54</v>
      </c>
      <c r="P258" s="2893" t="s">
        <v>133</v>
      </c>
      <c r="Q258" s="2893"/>
      <c r="R258" s="2899"/>
      <c r="S258" s="254"/>
      <c r="T258" s="254"/>
      <c r="U258" s="254"/>
      <c r="V258" s="254"/>
      <c r="W258" s="254"/>
      <c r="X258" s="254"/>
      <c r="Y258" s="254"/>
    </row>
    <row r="259" spans="1:25" s="86" customFormat="1" ht="21" customHeight="1" x14ac:dyDescent="0.25">
      <c r="A259" s="2886"/>
      <c r="B259" s="1872" t="s">
        <v>1348</v>
      </c>
      <c r="C259" s="1872"/>
      <c r="D259" s="2565">
        <v>0</v>
      </c>
      <c r="E259" s="2565">
        <v>0</v>
      </c>
      <c r="F259" s="2565">
        <v>0</v>
      </c>
      <c r="G259" s="2565">
        <v>9</v>
      </c>
      <c r="H259" s="2565">
        <v>8</v>
      </c>
      <c r="I259" s="2565">
        <v>17</v>
      </c>
      <c r="J259" s="2565">
        <v>0</v>
      </c>
      <c r="K259" s="2565">
        <v>0</v>
      </c>
      <c r="L259" s="2565">
        <v>0</v>
      </c>
      <c r="M259" s="2563">
        <f t="shared" si="62"/>
        <v>9</v>
      </c>
      <c r="N259" s="2563">
        <f t="shared" si="62"/>
        <v>8</v>
      </c>
      <c r="O259" s="2563">
        <f t="shared" si="65"/>
        <v>17</v>
      </c>
      <c r="P259" s="1873"/>
      <c r="Q259" s="1904" t="s">
        <v>706</v>
      </c>
      <c r="R259" s="2899"/>
      <c r="S259" s="254"/>
      <c r="T259" s="254"/>
      <c r="U259" s="254"/>
      <c r="V259" s="254"/>
      <c r="W259" s="254"/>
      <c r="X259" s="254"/>
      <c r="Y259" s="254"/>
    </row>
    <row r="260" spans="1:25" s="86" customFormat="1" ht="19.5" customHeight="1" x14ac:dyDescent="0.25">
      <c r="A260" s="2886"/>
      <c r="B260" s="2877" t="s">
        <v>70</v>
      </c>
      <c r="C260" s="1872" t="s">
        <v>1245</v>
      </c>
      <c r="D260" s="2565">
        <v>2</v>
      </c>
      <c r="E260" s="2565">
        <v>0</v>
      </c>
      <c r="F260" s="2565">
        <v>2</v>
      </c>
      <c r="G260" s="2565">
        <v>12</v>
      </c>
      <c r="H260" s="2565">
        <v>3</v>
      </c>
      <c r="I260" s="2565">
        <v>15</v>
      </c>
      <c r="J260" s="2565">
        <v>10</v>
      </c>
      <c r="K260" s="2565">
        <v>3</v>
      </c>
      <c r="L260" s="2565">
        <v>13</v>
      </c>
      <c r="M260" s="2563">
        <f t="shared" si="62"/>
        <v>24</v>
      </c>
      <c r="N260" s="2563">
        <f t="shared" si="62"/>
        <v>6</v>
      </c>
      <c r="O260" s="2563">
        <f t="shared" si="65"/>
        <v>30</v>
      </c>
      <c r="P260" s="1904" t="s">
        <v>164</v>
      </c>
      <c r="Q260" s="2900" t="s">
        <v>164</v>
      </c>
      <c r="R260" s="2899"/>
      <c r="S260" s="254"/>
      <c r="T260" s="254"/>
      <c r="U260" s="254"/>
      <c r="V260" s="254"/>
      <c r="W260" s="254"/>
      <c r="X260" s="254"/>
      <c r="Y260" s="254"/>
    </row>
    <row r="261" spans="1:25" s="86" customFormat="1" ht="43.5" customHeight="1" x14ac:dyDescent="0.25">
      <c r="A261" s="2877"/>
      <c r="B261" s="2853"/>
      <c r="C261" s="1867" t="s">
        <v>2283</v>
      </c>
      <c r="D261" s="2565">
        <v>2</v>
      </c>
      <c r="E261" s="2565">
        <v>7</v>
      </c>
      <c r="F261" s="2570">
        <v>9</v>
      </c>
      <c r="G261" s="2570">
        <v>0</v>
      </c>
      <c r="H261" s="2570">
        <v>0</v>
      </c>
      <c r="I261" s="2570">
        <v>0</v>
      </c>
      <c r="J261" s="2570">
        <v>0</v>
      </c>
      <c r="K261" s="2570">
        <v>0</v>
      </c>
      <c r="L261" s="2570">
        <v>0</v>
      </c>
      <c r="M261" s="2563">
        <f t="shared" si="62"/>
        <v>2</v>
      </c>
      <c r="N261" s="2563">
        <f t="shared" si="62"/>
        <v>7</v>
      </c>
      <c r="O261" s="2563">
        <f t="shared" si="65"/>
        <v>9</v>
      </c>
      <c r="P261" s="584" t="s">
        <v>2546</v>
      </c>
      <c r="Q261" s="2898"/>
      <c r="R261" s="2900"/>
      <c r="S261" s="254"/>
      <c r="T261" s="254"/>
      <c r="U261" s="254"/>
      <c r="V261" s="254"/>
      <c r="W261" s="254"/>
      <c r="X261" s="254"/>
      <c r="Y261" s="254"/>
    </row>
    <row r="262" spans="1:25" s="86" customFormat="1" ht="20.25" customHeight="1" x14ac:dyDescent="0.25">
      <c r="A262" s="1867"/>
      <c r="B262" s="1869" t="s">
        <v>71</v>
      </c>
      <c r="C262" s="1867"/>
      <c r="D262" s="2570">
        <v>0</v>
      </c>
      <c r="E262" s="2570">
        <v>0</v>
      </c>
      <c r="F262" s="2570">
        <v>0</v>
      </c>
      <c r="G262" s="2570">
        <v>8</v>
      </c>
      <c r="H262" s="2570">
        <v>9</v>
      </c>
      <c r="I262" s="2570">
        <v>17</v>
      </c>
      <c r="J262" s="2570">
        <v>5</v>
      </c>
      <c r="K262" s="2570">
        <v>1</v>
      </c>
      <c r="L262" s="2570">
        <v>6</v>
      </c>
      <c r="M262" s="193">
        <f t="shared" si="62"/>
        <v>13</v>
      </c>
      <c r="N262" s="193">
        <f t="shared" si="62"/>
        <v>10</v>
      </c>
      <c r="O262" s="193">
        <f t="shared" si="65"/>
        <v>23</v>
      </c>
      <c r="P262" s="1898"/>
      <c r="Q262" s="2276" t="s">
        <v>165</v>
      </c>
      <c r="R262" s="1898"/>
      <c r="S262" s="254"/>
      <c r="T262" s="254"/>
      <c r="U262" s="254"/>
      <c r="V262" s="254"/>
      <c r="W262" s="254"/>
      <c r="X262" s="254"/>
      <c r="Y262" s="254"/>
    </row>
    <row r="263" spans="1:25" s="86" customFormat="1" ht="24.75" customHeight="1" x14ac:dyDescent="0.25">
      <c r="A263" s="2862" t="s">
        <v>49</v>
      </c>
      <c r="B263" s="2862"/>
      <c r="C263" s="2862"/>
      <c r="D263" s="2570">
        <f>SUM(D262,D261,D260,D259,D258,D255,D249)</f>
        <v>61</v>
      </c>
      <c r="E263" s="2570">
        <f t="shared" ref="E263:O263" si="67">SUM(E262,E261,E260,E259,E258,E255,E249)</f>
        <v>65</v>
      </c>
      <c r="F263" s="2570">
        <f t="shared" si="67"/>
        <v>126</v>
      </c>
      <c r="G263" s="2570">
        <f t="shared" si="67"/>
        <v>66</v>
      </c>
      <c r="H263" s="2570">
        <f t="shared" si="67"/>
        <v>48</v>
      </c>
      <c r="I263" s="2570">
        <f t="shared" si="67"/>
        <v>114</v>
      </c>
      <c r="J263" s="2570">
        <f t="shared" si="67"/>
        <v>31</v>
      </c>
      <c r="K263" s="2570">
        <f t="shared" si="67"/>
        <v>15</v>
      </c>
      <c r="L263" s="2570">
        <f t="shared" si="67"/>
        <v>46</v>
      </c>
      <c r="M263" s="2565">
        <f t="shared" si="67"/>
        <v>158</v>
      </c>
      <c r="N263" s="2565">
        <f t="shared" si="67"/>
        <v>128</v>
      </c>
      <c r="O263" s="2565">
        <f t="shared" si="67"/>
        <v>286</v>
      </c>
      <c r="P263" s="2900" t="s">
        <v>130</v>
      </c>
      <c r="Q263" s="2900"/>
      <c r="R263" s="2900"/>
      <c r="S263" s="254"/>
      <c r="T263" s="254"/>
      <c r="U263" s="254"/>
      <c r="V263" s="254"/>
      <c r="W263" s="254"/>
      <c r="X263" s="254"/>
      <c r="Y263" s="254"/>
    </row>
    <row r="264" spans="1:25" s="86" customFormat="1" ht="21.75" customHeight="1" x14ac:dyDescent="0.25">
      <c r="A264" s="2832" t="s">
        <v>438</v>
      </c>
      <c r="B264" s="2877" t="s">
        <v>72</v>
      </c>
      <c r="C264" s="1891" t="s">
        <v>72</v>
      </c>
      <c r="D264" s="2565">
        <v>0</v>
      </c>
      <c r="E264" s="2565">
        <v>0</v>
      </c>
      <c r="F264" s="2565">
        <v>0</v>
      </c>
      <c r="G264" s="2565">
        <v>4</v>
      </c>
      <c r="H264" s="2565">
        <v>5</v>
      </c>
      <c r="I264" s="2565">
        <v>9</v>
      </c>
      <c r="J264" s="2565">
        <v>5</v>
      </c>
      <c r="K264" s="2565">
        <v>4</v>
      </c>
      <c r="L264" s="2565">
        <v>9</v>
      </c>
      <c r="M264" s="2563">
        <f t="shared" si="62"/>
        <v>9</v>
      </c>
      <c r="N264" s="2563">
        <f t="shared" si="62"/>
        <v>9</v>
      </c>
      <c r="O264" s="2563">
        <f t="shared" si="65"/>
        <v>18</v>
      </c>
      <c r="P264" s="1904" t="s">
        <v>145</v>
      </c>
      <c r="Q264" s="2890" t="s">
        <v>145</v>
      </c>
      <c r="R264" s="2832" t="s">
        <v>707</v>
      </c>
      <c r="S264" s="254"/>
      <c r="T264" s="254"/>
      <c r="U264" s="254"/>
      <c r="V264" s="254"/>
      <c r="W264" s="254"/>
      <c r="X264" s="254"/>
      <c r="Y264" s="254"/>
    </row>
    <row r="265" spans="1:25" s="86" customFormat="1" ht="21.75" customHeight="1" x14ac:dyDescent="0.25">
      <c r="A265" s="2833"/>
      <c r="B265" s="2827"/>
      <c r="C265" s="1891" t="s">
        <v>73</v>
      </c>
      <c r="D265" s="2565">
        <v>0</v>
      </c>
      <c r="E265" s="2565">
        <v>0</v>
      </c>
      <c r="F265" s="2565">
        <v>0</v>
      </c>
      <c r="G265" s="2565">
        <v>3</v>
      </c>
      <c r="H265" s="2565">
        <v>6</v>
      </c>
      <c r="I265" s="2565">
        <v>9</v>
      </c>
      <c r="J265" s="2565">
        <v>1</v>
      </c>
      <c r="K265" s="2565">
        <v>3</v>
      </c>
      <c r="L265" s="2565">
        <v>4</v>
      </c>
      <c r="M265" s="2563">
        <f t="shared" si="62"/>
        <v>4</v>
      </c>
      <c r="N265" s="2563">
        <f t="shared" si="62"/>
        <v>9</v>
      </c>
      <c r="O265" s="2563">
        <f t="shared" si="65"/>
        <v>13</v>
      </c>
      <c r="P265" s="1904" t="s">
        <v>159</v>
      </c>
      <c r="Q265" s="2891"/>
      <c r="R265" s="2833"/>
      <c r="S265" s="254"/>
      <c r="T265" s="254"/>
      <c r="U265" s="254"/>
      <c r="V265" s="254"/>
      <c r="W265" s="254"/>
      <c r="X265" s="254"/>
      <c r="Y265" s="254"/>
    </row>
    <row r="266" spans="1:25" s="86" customFormat="1" ht="39" customHeight="1" x14ac:dyDescent="0.25">
      <c r="A266" s="2833"/>
      <c r="B266" s="2853"/>
      <c r="C266" s="1891" t="s">
        <v>2284</v>
      </c>
      <c r="D266" s="2565">
        <v>0</v>
      </c>
      <c r="E266" s="2565">
        <v>0</v>
      </c>
      <c r="F266" s="2565">
        <v>0</v>
      </c>
      <c r="G266" s="2565">
        <v>7</v>
      </c>
      <c r="H266" s="2565">
        <v>8</v>
      </c>
      <c r="I266" s="2565">
        <v>15</v>
      </c>
      <c r="J266" s="2565">
        <v>5</v>
      </c>
      <c r="K266" s="2565">
        <v>5</v>
      </c>
      <c r="L266" s="2565">
        <v>10</v>
      </c>
      <c r="M266" s="2563">
        <f t="shared" si="62"/>
        <v>12</v>
      </c>
      <c r="N266" s="2563">
        <f t="shared" si="62"/>
        <v>13</v>
      </c>
      <c r="O266" s="2563">
        <f t="shared" si="65"/>
        <v>25</v>
      </c>
      <c r="P266" s="1919" t="s">
        <v>2547</v>
      </c>
      <c r="Q266" s="2892"/>
      <c r="R266" s="2833"/>
      <c r="S266" s="254"/>
      <c r="T266" s="254"/>
      <c r="U266" s="254"/>
      <c r="V266" s="254"/>
      <c r="W266" s="254"/>
      <c r="X266" s="254"/>
      <c r="Y266" s="254"/>
    </row>
    <row r="267" spans="1:25" s="86" customFormat="1" ht="21.75" customHeight="1" x14ac:dyDescent="0.25">
      <c r="A267" s="2833"/>
      <c r="B267" s="2886" t="s">
        <v>46</v>
      </c>
      <c r="C267" s="2886"/>
      <c r="D267" s="2565">
        <f>SUM(D264:D266)</f>
        <v>0</v>
      </c>
      <c r="E267" s="2565">
        <f t="shared" ref="E267:O267" si="68">SUM(E264:E266)</f>
        <v>0</v>
      </c>
      <c r="F267" s="2565">
        <f t="shared" si="68"/>
        <v>0</v>
      </c>
      <c r="G267" s="2565">
        <f t="shared" si="68"/>
        <v>14</v>
      </c>
      <c r="H267" s="2565">
        <f t="shared" si="68"/>
        <v>19</v>
      </c>
      <c r="I267" s="2565">
        <f t="shared" si="68"/>
        <v>33</v>
      </c>
      <c r="J267" s="2565">
        <f t="shared" si="68"/>
        <v>11</v>
      </c>
      <c r="K267" s="2565">
        <f t="shared" si="68"/>
        <v>12</v>
      </c>
      <c r="L267" s="2565">
        <f t="shared" si="68"/>
        <v>23</v>
      </c>
      <c r="M267" s="2565">
        <f t="shared" si="68"/>
        <v>25</v>
      </c>
      <c r="N267" s="2565">
        <f t="shared" si="68"/>
        <v>31</v>
      </c>
      <c r="O267" s="2565">
        <f t="shared" si="68"/>
        <v>56</v>
      </c>
      <c r="P267" s="2892" t="s">
        <v>133</v>
      </c>
      <c r="Q267" s="2892"/>
      <c r="R267" s="2833"/>
      <c r="S267" s="254"/>
      <c r="T267" s="254"/>
      <c r="U267" s="254"/>
      <c r="V267" s="254"/>
      <c r="W267" s="254"/>
      <c r="X267" s="254"/>
      <c r="Y267" s="254"/>
    </row>
    <row r="268" spans="1:25" s="86" customFormat="1" ht="21.75" customHeight="1" x14ac:dyDescent="0.25">
      <c r="A268" s="2833"/>
      <c r="B268" s="2877" t="s">
        <v>74</v>
      </c>
      <c r="C268" s="1296" t="s">
        <v>74</v>
      </c>
      <c r="D268" s="2565">
        <f>SUM(D265:D267)</f>
        <v>0</v>
      </c>
      <c r="E268" s="2565">
        <f>SUM(E265:E267)</f>
        <v>0</v>
      </c>
      <c r="F268" s="2565">
        <v>0</v>
      </c>
      <c r="G268" s="2565">
        <v>4</v>
      </c>
      <c r="H268" s="2565">
        <v>11</v>
      </c>
      <c r="I268" s="2565">
        <v>15</v>
      </c>
      <c r="J268" s="2565">
        <v>0</v>
      </c>
      <c r="K268" s="2565">
        <v>0</v>
      </c>
      <c r="L268" s="2565">
        <v>0</v>
      </c>
      <c r="M268" s="2563">
        <f t="shared" si="62"/>
        <v>4</v>
      </c>
      <c r="N268" s="2563">
        <f t="shared" si="62"/>
        <v>11</v>
      </c>
      <c r="O268" s="2563">
        <f t="shared" si="65"/>
        <v>15</v>
      </c>
      <c r="P268" s="1904" t="s">
        <v>152</v>
      </c>
      <c r="Q268" s="2900" t="s">
        <v>152</v>
      </c>
      <c r="R268" s="2833"/>
      <c r="S268" s="254"/>
      <c r="T268" s="254"/>
      <c r="U268" s="254"/>
      <c r="V268" s="254"/>
      <c r="W268" s="254"/>
      <c r="X268" s="254"/>
      <c r="Y268" s="254"/>
    </row>
    <row r="269" spans="1:25" s="86" customFormat="1" ht="19.5" customHeight="1" x14ac:dyDescent="0.25">
      <c r="A269" s="2833"/>
      <c r="B269" s="2827"/>
      <c r="C269" s="1296" t="s">
        <v>708</v>
      </c>
      <c r="D269" s="2565">
        <f t="shared" ref="D269:O271" si="69">SUM(D266:D268)</f>
        <v>0</v>
      </c>
      <c r="E269" s="2565">
        <f t="shared" si="69"/>
        <v>0</v>
      </c>
      <c r="F269" s="2565">
        <v>0</v>
      </c>
      <c r="G269" s="2565">
        <v>1</v>
      </c>
      <c r="H269" s="2565">
        <v>14</v>
      </c>
      <c r="I269" s="2565">
        <v>15</v>
      </c>
      <c r="J269" s="2565">
        <v>0</v>
      </c>
      <c r="K269" s="2565">
        <v>0</v>
      </c>
      <c r="L269" s="2565">
        <v>0</v>
      </c>
      <c r="M269" s="2563">
        <f t="shared" ref="M269:N270" si="70">SUM(D269,G269,J269)</f>
        <v>1</v>
      </c>
      <c r="N269" s="2563">
        <f t="shared" si="70"/>
        <v>14</v>
      </c>
      <c r="O269" s="2563">
        <f t="shared" si="65"/>
        <v>15</v>
      </c>
      <c r="P269" s="2699" t="s">
        <v>709</v>
      </c>
      <c r="Q269" s="2901"/>
      <c r="R269" s="2833"/>
      <c r="S269" s="254"/>
      <c r="T269" s="254"/>
      <c r="U269" s="254"/>
      <c r="V269" s="254"/>
      <c r="W269" s="254"/>
      <c r="X269" s="254"/>
      <c r="Y269" s="254"/>
    </row>
    <row r="270" spans="1:25" s="86" customFormat="1" ht="54.75" customHeight="1" x14ac:dyDescent="0.25">
      <c r="A270" s="2833"/>
      <c r="B270" s="2827"/>
      <c r="C270" s="1068" t="s">
        <v>2285</v>
      </c>
      <c r="D270" s="2570">
        <f t="shared" si="69"/>
        <v>0</v>
      </c>
      <c r="E270" s="2570">
        <f t="shared" si="69"/>
        <v>0</v>
      </c>
      <c r="F270" s="2570">
        <v>0</v>
      </c>
      <c r="G270" s="2570">
        <v>6</v>
      </c>
      <c r="H270" s="2570">
        <v>9</v>
      </c>
      <c r="I270" s="2570">
        <v>15</v>
      </c>
      <c r="J270" s="2570">
        <v>1</v>
      </c>
      <c r="K270" s="2570">
        <v>3</v>
      </c>
      <c r="L270" s="2570">
        <v>4</v>
      </c>
      <c r="M270" s="193">
        <f t="shared" si="70"/>
        <v>7</v>
      </c>
      <c r="N270" s="193">
        <f t="shared" si="70"/>
        <v>12</v>
      </c>
      <c r="O270" s="193">
        <f t="shared" si="65"/>
        <v>19</v>
      </c>
      <c r="P270" s="263" t="s">
        <v>2548</v>
      </c>
      <c r="Q270" s="2901"/>
      <c r="R270" s="2833"/>
      <c r="S270" s="254"/>
      <c r="T270" s="254"/>
      <c r="U270" s="254"/>
      <c r="V270" s="254"/>
      <c r="W270" s="254"/>
      <c r="X270" s="254"/>
      <c r="Y270" s="254"/>
    </row>
    <row r="271" spans="1:25" s="86" customFormat="1" ht="21.75" customHeight="1" thickBot="1" x14ac:dyDescent="0.3">
      <c r="A271" s="2903"/>
      <c r="B271" s="2888" t="s">
        <v>46</v>
      </c>
      <c r="C271" s="2888"/>
      <c r="D271" s="2568">
        <f>SUM(D268:D270)</f>
        <v>0</v>
      </c>
      <c r="E271" s="2568">
        <f t="shared" si="69"/>
        <v>0</v>
      </c>
      <c r="F271" s="2568">
        <f t="shared" si="69"/>
        <v>0</v>
      </c>
      <c r="G271" s="2568">
        <f t="shared" si="69"/>
        <v>11</v>
      </c>
      <c r="H271" s="2568">
        <f t="shared" si="69"/>
        <v>34</v>
      </c>
      <c r="I271" s="2568">
        <f t="shared" si="69"/>
        <v>45</v>
      </c>
      <c r="J271" s="2568">
        <f t="shared" si="69"/>
        <v>1</v>
      </c>
      <c r="K271" s="2568">
        <f t="shared" si="69"/>
        <v>3</v>
      </c>
      <c r="L271" s="2568">
        <f t="shared" si="69"/>
        <v>4</v>
      </c>
      <c r="M271" s="2568">
        <f t="shared" si="69"/>
        <v>12</v>
      </c>
      <c r="N271" s="2568">
        <f t="shared" si="69"/>
        <v>37</v>
      </c>
      <c r="O271" s="2568">
        <f t="shared" si="69"/>
        <v>49</v>
      </c>
      <c r="P271" s="2889" t="s">
        <v>133</v>
      </c>
      <c r="Q271" s="2889"/>
      <c r="R271" s="2903"/>
      <c r="S271" s="254"/>
      <c r="T271" s="254"/>
      <c r="U271" s="254"/>
      <c r="V271" s="254"/>
      <c r="W271" s="254"/>
      <c r="X271" s="254"/>
      <c r="Y271" s="254"/>
    </row>
    <row r="272" spans="1:25" s="86" customFormat="1" ht="27.75" customHeight="1" x14ac:dyDescent="0.25">
      <c r="A272" s="1874"/>
      <c r="B272" s="1874"/>
      <c r="C272" s="1874"/>
      <c r="D272" s="194"/>
      <c r="E272" s="194"/>
      <c r="F272" s="194"/>
      <c r="G272" s="194"/>
      <c r="H272" s="194"/>
      <c r="I272" s="194"/>
      <c r="J272" s="194"/>
      <c r="K272" s="194"/>
      <c r="L272" s="194"/>
      <c r="M272" s="194"/>
      <c r="N272" s="194"/>
      <c r="O272" s="194"/>
      <c r="P272" s="1899"/>
      <c r="Q272" s="1899"/>
      <c r="R272" s="1899"/>
      <c r="S272" s="254"/>
      <c r="T272" s="254"/>
      <c r="U272" s="254"/>
      <c r="V272" s="254"/>
      <c r="W272" s="254"/>
      <c r="X272" s="254"/>
      <c r="Y272" s="254"/>
    </row>
    <row r="273" spans="1:25" s="86" customFormat="1" ht="27.75" customHeight="1" x14ac:dyDescent="0.25">
      <c r="A273" s="1874"/>
      <c r="B273" s="1874"/>
      <c r="C273" s="1874"/>
      <c r="D273" s="194"/>
      <c r="E273" s="194"/>
      <c r="F273" s="194"/>
      <c r="G273" s="194"/>
      <c r="H273" s="194"/>
      <c r="I273" s="194"/>
      <c r="J273" s="194"/>
      <c r="K273" s="194"/>
      <c r="L273" s="194"/>
      <c r="M273" s="194"/>
      <c r="N273" s="194"/>
      <c r="O273" s="194"/>
      <c r="P273" s="1899"/>
      <c r="Q273" s="1899"/>
      <c r="R273" s="1899"/>
      <c r="S273" s="254"/>
      <c r="T273" s="254"/>
      <c r="U273" s="254"/>
      <c r="V273" s="254"/>
      <c r="W273" s="254"/>
      <c r="X273" s="254"/>
      <c r="Y273" s="254"/>
    </row>
    <row r="274" spans="1:25" s="86" customFormat="1" ht="27.75" customHeight="1" x14ac:dyDescent="0.25">
      <c r="A274" s="1874"/>
      <c r="B274" s="1874"/>
      <c r="C274" s="1874"/>
      <c r="D274" s="194"/>
      <c r="E274" s="194"/>
      <c r="F274" s="194"/>
      <c r="G274" s="194"/>
      <c r="H274" s="194"/>
      <c r="I274" s="194"/>
      <c r="J274" s="194"/>
      <c r="K274" s="194"/>
      <c r="L274" s="194"/>
      <c r="M274" s="194"/>
      <c r="N274" s="194"/>
      <c r="O274" s="194"/>
      <c r="P274" s="1899"/>
      <c r="Q274" s="1899"/>
      <c r="R274" s="1899"/>
      <c r="S274" s="254"/>
      <c r="T274" s="254"/>
      <c r="U274" s="254"/>
      <c r="V274" s="254"/>
      <c r="W274" s="254"/>
      <c r="X274" s="254"/>
      <c r="Y274" s="254"/>
    </row>
    <row r="275" spans="1:25" s="86" customFormat="1" ht="25.5" customHeight="1" thickBot="1" x14ac:dyDescent="0.3">
      <c r="A275" s="1910" t="s">
        <v>834</v>
      </c>
      <c r="B275" s="1910"/>
      <c r="C275" s="1910"/>
      <c r="D275" s="1910"/>
      <c r="E275" s="1910"/>
      <c r="F275" s="1910"/>
      <c r="G275" s="1910"/>
      <c r="H275" s="1910"/>
      <c r="I275" s="1910"/>
      <c r="J275" s="1910"/>
      <c r="K275" s="1910"/>
      <c r="L275" s="1910"/>
      <c r="M275" s="1910"/>
      <c r="N275" s="1910"/>
      <c r="O275" s="1910"/>
      <c r="P275" s="1910"/>
      <c r="Q275" s="1910"/>
      <c r="R275" s="1908" t="s">
        <v>2277</v>
      </c>
      <c r="S275" s="254"/>
      <c r="T275" s="254"/>
      <c r="U275" s="254"/>
      <c r="V275" s="254"/>
      <c r="W275" s="254"/>
      <c r="X275" s="254"/>
      <c r="Y275" s="254"/>
    </row>
    <row r="276" spans="1:25" s="86" customFormat="1" ht="25.5" customHeight="1" thickTop="1" x14ac:dyDescent="0.25">
      <c r="A276" s="2794" t="s">
        <v>44</v>
      </c>
      <c r="B276" s="2797" t="s">
        <v>467</v>
      </c>
      <c r="C276" s="2797" t="s">
        <v>45</v>
      </c>
      <c r="D276" s="2847" t="s">
        <v>33</v>
      </c>
      <c r="E276" s="2847"/>
      <c r="F276" s="2847"/>
      <c r="G276" s="2847" t="s">
        <v>1</v>
      </c>
      <c r="H276" s="2847"/>
      <c r="I276" s="2847"/>
      <c r="J276" s="2847" t="s">
        <v>2</v>
      </c>
      <c r="K276" s="2847"/>
      <c r="L276" s="2847"/>
      <c r="M276" s="2797" t="s">
        <v>31</v>
      </c>
      <c r="N276" s="2797"/>
      <c r="O276" s="2797"/>
      <c r="P276" s="2909" t="s">
        <v>99</v>
      </c>
      <c r="Q276" s="2909" t="s">
        <v>126</v>
      </c>
      <c r="R276" s="2910" t="s">
        <v>98</v>
      </c>
      <c r="S276" s="254"/>
      <c r="T276" s="254"/>
      <c r="U276" s="254"/>
      <c r="V276" s="254"/>
      <c r="W276" s="254"/>
      <c r="X276" s="254"/>
      <c r="Y276" s="254"/>
    </row>
    <row r="277" spans="1:25" s="86" customFormat="1" ht="25.5" customHeight="1" x14ac:dyDescent="0.25">
      <c r="A277" s="2795"/>
      <c r="B277" s="2845"/>
      <c r="C277" s="2845"/>
      <c r="D277" s="2827" t="s">
        <v>94</v>
      </c>
      <c r="E277" s="2827"/>
      <c r="F277" s="2827"/>
      <c r="G277" s="2827" t="s">
        <v>95</v>
      </c>
      <c r="H277" s="2827"/>
      <c r="I277" s="2827"/>
      <c r="J277" s="2827" t="s">
        <v>96</v>
      </c>
      <c r="K277" s="2827"/>
      <c r="L277" s="2827"/>
      <c r="M277" s="2827" t="s">
        <v>116</v>
      </c>
      <c r="N277" s="2827"/>
      <c r="O277" s="2827"/>
      <c r="P277" s="2883"/>
      <c r="Q277" s="2883"/>
      <c r="R277" s="2911"/>
      <c r="S277" s="254"/>
      <c r="T277" s="254"/>
      <c r="U277" s="254"/>
      <c r="V277" s="254"/>
      <c r="W277" s="254"/>
      <c r="X277" s="254"/>
      <c r="Y277" s="254"/>
    </row>
    <row r="278" spans="1:25" s="86" customFormat="1" ht="25.5" customHeight="1" x14ac:dyDescent="0.25">
      <c r="A278" s="2795"/>
      <c r="B278" s="2845"/>
      <c r="C278" s="2845"/>
      <c r="D278" s="2559" t="s">
        <v>204</v>
      </c>
      <c r="E278" s="2559" t="s">
        <v>2833</v>
      </c>
      <c r="F278" s="2559" t="s">
        <v>26</v>
      </c>
      <c r="G278" s="2559" t="s">
        <v>204</v>
      </c>
      <c r="H278" s="2559" t="s">
        <v>2833</v>
      </c>
      <c r="I278" s="2559" t="s">
        <v>26</v>
      </c>
      <c r="J278" s="2559" t="s">
        <v>204</v>
      </c>
      <c r="K278" s="2559" t="s">
        <v>2833</v>
      </c>
      <c r="L278" s="2559" t="s">
        <v>26</v>
      </c>
      <c r="M278" s="2559" t="s">
        <v>204</v>
      </c>
      <c r="N278" s="2559" t="s">
        <v>2833</v>
      </c>
      <c r="O278" s="2559" t="s">
        <v>26</v>
      </c>
      <c r="P278" s="2883"/>
      <c r="Q278" s="2883"/>
      <c r="R278" s="2911"/>
      <c r="S278" s="254"/>
      <c r="T278" s="254"/>
      <c r="U278" s="254"/>
      <c r="V278" s="254"/>
      <c r="W278" s="254"/>
      <c r="X278" s="254"/>
      <c r="Y278" s="254"/>
    </row>
    <row r="279" spans="1:25" s="86" customFormat="1" ht="25.5" customHeight="1" thickBot="1" x14ac:dyDescent="0.3">
      <c r="A279" s="2802"/>
      <c r="B279" s="2846"/>
      <c r="C279" s="2846"/>
      <c r="D279" s="191" t="s">
        <v>181</v>
      </c>
      <c r="E279" s="191" t="s">
        <v>182</v>
      </c>
      <c r="F279" s="191" t="s">
        <v>183</v>
      </c>
      <c r="G279" s="191" t="s">
        <v>181</v>
      </c>
      <c r="H279" s="191" t="s">
        <v>182</v>
      </c>
      <c r="I279" s="191" t="s">
        <v>183</v>
      </c>
      <c r="J279" s="191" t="s">
        <v>181</v>
      </c>
      <c r="K279" s="191" t="s">
        <v>182</v>
      </c>
      <c r="L279" s="191" t="s">
        <v>183</v>
      </c>
      <c r="M279" s="191" t="s">
        <v>181</v>
      </c>
      <c r="N279" s="191" t="s">
        <v>182</v>
      </c>
      <c r="O279" s="191" t="s">
        <v>183</v>
      </c>
      <c r="P279" s="2884"/>
      <c r="Q279" s="2884"/>
      <c r="R279" s="2912"/>
      <c r="S279" s="254"/>
      <c r="T279" s="254"/>
      <c r="U279" s="254"/>
      <c r="V279" s="254"/>
      <c r="W279" s="254"/>
      <c r="X279" s="254"/>
      <c r="Y279" s="254"/>
    </row>
    <row r="280" spans="1:25" s="86" customFormat="1" ht="24.75" customHeight="1" x14ac:dyDescent="0.25">
      <c r="A280" s="2918" t="s">
        <v>438</v>
      </c>
      <c r="B280" s="2853" t="s">
        <v>75</v>
      </c>
      <c r="C280" s="1068" t="s">
        <v>76</v>
      </c>
      <c r="D280" s="2570">
        <v>0</v>
      </c>
      <c r="E280" s="2570">
        <v>0</v>
      </c>
      <c r="F280" s="2570">
        <v>0</v>
      </c>
      <c r="G280" s="2570">
        <v>4</v>
      </c>
      <c r="H280" s="2570">
        <v>6</v>
      </c>
      <c r="I280" s="2570">
        <v>10</v>
      </c>
      <c r="J280" s="2570">
        <v>2</v>
      </c>
      <c r="K280" s="2570">
        <v>2</v>
      </c>
      <c r="L280" s="2570">
        <v>4</v>
      </c>
      <c r="M280" s="2570">
        <f t="shared" ref="M280:N292" si="71">SUM(D280,G280,J280)</f>
        <v>6</v>
      </c>
      <c r="N280" s="2570">
        <f t="shared" si="71"/>
        <v>8</v>
      </c>
      <c r="O280" s="2570">
        <f>SUM(M280:N280)</f>
        <v>14</v>
      </c>
      <c r="P280" s="1920" t="s">
        <v>153</v>
      </c>
      <c r="Q280" s="2893" t="s">
        <v>148</v>
      </c>
      <c r="R280" s="2907" t="s">
        <v>707</v>
      </c>
      <c r="S280" s="254"/>
      <c r="T280" s="254"/>
      <c r="U280" s="254"/>
      <c r="V280" s="254"/>
      <c r="W280" s="254"/>
      <c r="X280" s="254"/>
      <c r="Y280" s="254"/>
    </row>
    <row r="281" spans="1:25" s="86" customFormat="1" ht="24" customHeight="1" x14ac:dyDescent="0.25">
      <c r="A281" s="2833"/>
      <c r="B281" s="2886"/>
      <c r="C281" s="1891" t="s">
        <v>77</v>
      </c>
      <c r="D281" s="2565">
        <v>0</v>
      </c>
      <c r="E281" s="2565">
        <v>0</v>
      </c>
      <c r="F281" s="2565">
        <v>0</v>
      </c>
      <c r="G281" s="2565">
        <v>4</v>
      </c>
      <c r="H281" s="2565">
        <v>9</v>
      </c>
      <c r="I281" s="2565">
        <v>13</v>
      </c>
      <c r="J281" s="2565">
        <v>1</v>
      </c>
      <c r="K281" s="2565">
        <v>2</v>
      </c>
      <c r="L281" s="2565">
        <v>3</v>
      </c>
      <c r="M281" s="2570">
        <f t="shared" si="71"/>
        <v>5</v>
      </c>
      <c r="N281" s="2570">
        <f t="shared" si="71"/>
        <v>11</v>
      </c>
      <c r="O281" s="2570">
        <f t="shared" ref="O281:O292" si="72">SUM(M281:N281)</f>
        <v>16</v>
      </c>
      <c r="P281" s="1904" t="s">
        <v>154</v>
      </c>
      <c r="Q281" s="2893"/>
      <c r="R281" s="2908"/>
      <c r="S281" s="254"/>
      <c r="T281" s="254"/>
      <c r="U281" s="254"/>
      <c r="V281" s="254"/>
      <c r="W281" s="254"/>
      <c r="X281" s="254"/>
      <c r="Y281" s="254"/>
    </row>
    <row r="282" spans="1:25" s="86" customFormat="1" ht="21.75" customHeight="1" x14ac:dyDescent="0.25">
      <c r="A282" s="2833"/>
      <c r="B282" s="2886" t="s">
        <v>46</v>
      </c>
      <c r="C282" s="2886"/>
      <c r="D282" s="2565">
        <f t="shared" ref="D282:L282" si="73">SUM(D280:D281)</f>
        <v>0</v>
      </c>
      <c r="E282" s="2565">
        <f t="shared" si="73"/>
        <v>0</v>
      </c>
      <c r="F282" s="2565">
        <f t="shared" si="73"/>
        <v>0</v>
      </c>
      <c r="G282" s="2565">
        <f t="shared" si="73"/>
        <v>8</v>
      </c>
      <c r="H282" s="2565">
        <f t="shared" si="73"/>
        <v>15</v>
      </c>
      <c r="I282" s="2565">
        <f t="shared" si="73"/>
        <v>23</v>
      </c>
      <c r="J282" s="2565">
        <f t="shared" si="73"/>
        <v>3</v>
      </c>
      <c r="K282" s="2565">
        <f t="shared" si="73"/>
        <v>4</v>
      </c>
      <c r="L282" s="2565">
        <f t="shared" si="73"/>
        <v>7</v>
      </c>
      <c r="M282" s="2570">
        <f t="shared" si="71"/>
        <v>11</v>
      </c>
      <c r="N282" s="2570">
        <f t="shared" si="71"/>
        <v>19</v>
      </c>
      <c r="O282" s="2570">
        <f t="shared" si="72"/>
        <v>30</v>
      </c>
      <c r="P282" s="2893" t="s">
        <v>133</v>
      </c>
      <c r="Q282" s="2893"/>
      <c r="R282" s="2908"/>
      <c r="S282" s="254"/>
      <c r="T282" s="254"/>
      <c r="U282" s="254"/>
      <c r="V282" s="254"/>
      <c r="W282" s="254"/>
      <c r="X282" s="254"/>
      <c r="Y282" s="254"/>
    </row>
    <row r="283" spans="1:25" s="86" customFormat="1" ht="25.5" customHeight="1" x14ac:dyDescent="0.25">
      <c r="A283" s="2833"/>
      <c r="B283" s="2877" t="s">
        <v>79</v>
      </c>
      <c r="C283" s="1872" t="s">
        <v>80</v>
      </c>
      <c r="D283" s="2565">
        <f>SUM(D281:D282)</f>
        <v>0</v>
      </c>
      <c r="E283" s="2565">
        <f>SUM(E281:E282)</f>
        <v>0</v>
      </c>
      <c r="F283" s="2565">
        <v>0</v>
      </c>
      <c r="G283" s="2565">
        <v>3</v>
      </c>
      <c r="H283" s="2565">
        <v>7</v>
      </c>
      <c r="I283" s="2565">
        <v>10</v>
      </c>
      <c r="J283" s="2565">
        <v>3</v>
      </c>
      <c r="K283" s="2565">
        <v>3</v>
      </c>
      <c r="L283" s="2565">
        <v>6</v>
      </c>
      <c r="M283" s="2570">
        <f t="shared" si="71"/>
        <v>6</v>
      </c>
      <c r="N283" s="2570">
        <f t="shared" si="71"/>
        <v>10</v>
      </c>
      <c r="O283" s="2570">
        <f t="shared" si="72"/>
        <v>16</v>
      </c>
      <c r="P283" s="1904" t="s">
        <v>711</v>
      </c>
      <c r="Q283" s="2890" t="s">
        <v>149</v>
      </c>
      <c r="R283" s="2908"/>
      <c r="S283" s="254"/>
      <c r="T283" s="254"/>
      <c r="U283" s="254"/>
      <c r="V283" s="254"/>
      <c r="W283" s="254"/>
      <c r="X283" s="254"/>
      <c r="Y283" s="254"/>
    </row>
    <row r="284" spans="1:25" s="86" customFormat="1" ht="27" customHeight="1" x14ac:dyDescent="0.25">
      <c r="A284" s="2833"/>
      <c r="B284" s="2827"/>
      <c r="C284" s="1872" t="s">
        <v>81</v>
      </c>
      <c r="D284" s="2565">
        <f t="shared" ref="D284:E285" si="74">SUM(D282:D283)</f>
        <v>0</v>
      </c>
      <c r="E284" s="2565">
        <f t="shared" si="74"/>
        <v>0</v>
      </c>
      <c r="F284" s="2565">
        <v>0</v>
      </c>
      <c r="G284" s="2565">
        <v>6</v>
      </c>
      <c r="H284" s="2565">
        <v>6</v>
      </c>
      <c r="I284" s="2565">
        <v>12</v>
      </c>
      <c r="J284" s="2565">
        <v>3</v>
      </c>
      <c r="K284" s="2565">
        <v>0</v>
      </c>
      <c r="L284" s="2565">
        <v>3</v>
      </c>
      <c r="M284" s="2570">
        <f t="shared" si="71"/>
        <v>9</v>
      </c>
      <c r="N284" s="2570">
        <f t="shared" si="71"/>
        <v>6</v>
      </c>
      <c r="O284" s="2570">
        <f t="shared" si="72"/>
        <v>15</v>
      </c>
      <c r="P284" s="1919" t="s">
        <v>155</v>
      </c>
      <c r="Q284" s="2891"/>
      <c r="R284" s="2908"/>
      <c r="S284" s="254"/>
      <c r="T284" s="254"/>
      <c r="U284" s="254"/>
      <c r="V284" s="254"/>
      <c r="W284" s="254"/>
      <c r="X284" s="254"/>
      <c r="Y284" s="254"/>
    </row>
    <row r="285" spans="1:25" s="86" customFormat="1" ht="30.75" customHeight="1" x14ac:dyDescent="0.25">
      <c r="A285" s="2833"/>
      <c r="B285" s="2853"/>
      <c r="C285" s="1872" t="s">
        <v>728</v>
      </c>
      <c r="D285" s="2565">
        <f t="shared" si="74"/>
        <v>0</v>
      </c>
      <c r="E285" s="2565">
        <f t="shared" si="74"/>
        <v>0</v>
      </c>
      <c r="F285" s="2565">
        <v>0</v>
      </c>
      <c r="G285" s="2565">
        <v>4</v>
      </c>
      <c r="H285" s="2565">
        <v>6</v>
      </c>
      <c r="I285" s="2565">
        <v>10</v>
      </c>
      <c r="J285" s="2565">
        <v>0</v>
      </c>
      <c r="K285" s="2565">
        <v>3</v>
      </c>
      <c r="L285" s="2565">
        <v>3</v>
      </c>
      <c r="M285" s="2570">
        <f t="shared" si="71"/>
        <v>4</v>
      </c>
      <c r="N285" s="2570">
        <f t="shared" si="71"/>
        <v>9</v>
      </c>
      <c r="O285" s="2570">
        <f t="shared" si="72"/>
        <v>13</v>
      </c>
      <c r="P285" s="2147" t="s">
        <v>2549</v>
      </c>
      <c r="Q285" s="2892"/>
      <c r="R285" s="2908"/>
      <c r="S285" s="254"/>
      <c r="T285" s="254"/>
      <c r="U285" s="254"/>
      <c r="V285" s="254"/>
      <c r="W285" s="254"/>
      <c r="X285" s="254"/>
      <c r="Y285" s="254"/>
    </row>
    <row r="286" spans="1:25" s="86" customFormat="1" ht="27" customHeight="1" x14ac:dyDescent="0.25">
      <c r="A286" s="2833"/>
      <c r="B286" s="2886" t="s">
        <v>46</v>
      </c>
      <c r="C286" s="2886"/>
      <c r="D286" s="2565">
        <f>SUM(D283:D285)</f>
        <v>0</v>
      </c>
      <c r="E286" s="2565">
        <f t="shared" ref="E286:O286" si="75">SUM(E283:E285)</f>
        <v>0</v>
      </c>
      <c r="F286" s="2565">
        <f t="shared" si="75"/>
        <v>0</v>
      </c>
      <c r="G286" s="2565">
        <f t="shared" si="75"/>
        <v>13</v>
      </c>
      <c r="H286" s="2565">
        <f t="shared" si="75"/>
        <v>19</v>
      </c>
      <c r="I286" s="2565">
        <f t="shared" si="75"/>
        <v>32</v>
      </c>
      <c r="J286" s="2565">
        <f t="shared" si="75"/>
        <v>6</v>
      </c>
      <c r="K286" s="2565">
        <f t="shared" si="75"/>
        <v>6</v>
      </c>
      <c r="L286" s="2565">
        <f t="shared" si="75"/>
        <v>12</v>
      </c>
      <c r="M286" s="2565">
        <f t="shared" si="75"/>
        <v>19</v>
      </c>
      <c r="N286" s="2565">
        <f t="shared" si="75"/>
        <v>25</v>
      </c>
      <c r="O286" s="2565">
        <f t="shared" si="75"/>
        <v>44</v>
      </c>
      <c r="P286" s="2893" t="s">
        <v>133</v>
      </c>
      <c r="Q286" s="2893"/>
      <c r="R286" s="2908"/>
      <c r="S286" s="254"/>
      <c r="T286" s="254"/>
      <c r="U286" s="254"/>
      <c r="V286" s="254"/>
      <c r="W286" s="254"/>
      <c r="X286" s="254"/>
      <c r="Y286" s="254"/>
    </row>
    <row r="287" spans="1:25" s="86" customFormat="1" ht="30.75" customHeight="1" x14ac:dyDescent="0.25">
      <c r="A287" s="2833"/>
      <c r="B287" s="2832" t="s">
        <v>712</v>
      </c>
      <c r="C287" s="1439" t="s">
        <v>713</v>
      </c>
      <c r="D287" s="2565">
        <f>SUM(D284:D286)</f>
        <v>0</v>
      </c>
      <c r="E287" s="2565">
        <f>SUM(E284:E286)</f>
        <v>0</v>
      </c>
      <c r="F287" s="2565">
        <v>0</v>
      </c>
      <c r="G287" s="2565">
        <v>4</v>
      </c>
      <c r="H287" s="2565">
        <v>4</v>
      </c>
      <c r="I287" s="2565">
        <v>8</v>
      </c>
      <c r="J287" s="2565">
        <v>3</v>
      </c>
      <c r="K287" s="2565">
        <v>0</v>
      </c>
      <c r="L287" s="2565">
        <v>3</v>
      </c>
      <c r="M287" s="2570">
        <f t="shared" si="71"/>
        <v>7</v>
      </c>
      <c r="N287" s="2570">
        <f t="shared" si="71"/>
        <v>4</v>
      </c>
      <c r="O287" s="2570">
        <f t="shared" si="72"/>
        <v>11</v>
      </c>
      <c r="P287" s="1904" t="s">
        <v>714</v>
      </c>
      <c r="Q287" s="2919" t="s">
        <v>158</v>
      </c>
      <c r="R287" s="2908"/>
      <c r="S287" s="254"/>
      <c r="T287" s="254"/>
      <c r="U287" s="254"/>
      <c r="V287" s="254"/>
      <c r="W287" s="254"/>
      <c r="X287" s="254"/>
      <c r="Y287" s="254"/>
    </row>
    <row r="288" spans="1:25" s="86" customFormat="1" ht="30.75" customHeight="1" x14ac:dyDescent="0.25">
      <c r="A288" s="2833"/>
      <c r="B288" s="2833"/>
      <c r="C288" s="1297" t="s">
        <v>715</v>
      </c>
      <c r="D288" s="2565">
        <f t="shared" ref="D288:E292" si="76">SUM(D286:D287)</f>
        <v>0</v>
      </c>
      <c r="E288" s="2565">
        <f t="shared" si="76"/>
        <v>0</v>
      </c>
      <c r="F288" s="2570">
        <v>0</v>
      </c>
      <c r="G288" s="2570">
        <v>3</v>
      </c>
      <c r="H288" s="2570">
        <v>6</v>
      </c>
      <c r="I288" s="2570">
        <v>9</v>
      </c>
      <c r="J288" s="2570">
        <v>0</v>
      </c>
      <c r="K288" s="2570">
        <v>0</v>
      </c>
      <c r="L288" s="2570">
        <v>0</v>
      </c>
      <c r="M288" s="2570">
        <f t="shared" si="71"/>
        <v>3</v>
      </c>
      <c r="N288" s="2570">
        <f t="shared" si="71"/>
        <v>6</v>
      </c>
      <c r="O288" s="2570">
        <f t="shared" si="72"/>
        <v>9</v>
      </c>
      <c r="P288" s="584" t="s">
        <v>716</v>
      </c>
      <c r="Q288" s="2920"/>
      <c r="R288" s="2908"/>
      <c r="S288" s="254"/>
      <c r="T288" s="254"/>
      <c r="U288" s="254"/>
      <c r="V288" s="254"/>
      <c r="W288" s="254"/>
      <c r="X288" s="254"/>
      <c r="Y288" s="254"/>
    </row>
    <row r="289" spans="1:25" s="86" customFormat="1" ht="54.75" customHeight="1" x14ac:dyDescent="0.25">
      <c r="A289" s="2833"/>
      <c r="B289" s="2833"/>
      <c r="C289" s="1090" t="s">
        <v>717</v>
      </c>
      <c r="D289" s="2565">
        <f t="shared" si="76"/>
        <v>0</v>
      </c>
      <c r="E289" s="2565">
        <f t="shared" si="76"/>
        <v>0</v>
      </c>
      <c r="F289" s="2565">
        <v>0</v>
      </c>
      <c r="G289" s="2565">
        <v>8</v>
      </c>
      <c r="H289" s="2565">
        <v>3</v>
      </c>
      <c r="I289" s="2565">
        <v>11</v>
      </c>
      <c r="J289" s="2565">
        <v>3</v>
      </c>
      <c r="K289" s="2565">
        <v>1</v>
      </c>
      <c r="L289" s="2565">
        <v>4</v>
      </c>
      <c r="M289" s="2570">
        <f t="shared" si="71"/>
        <v>11</v>
      </c>
      <c r="N289" s="2570">
        <f t="shared" si="71"/>
        <v>4</v>
      </c>
      <c r="O289" s="2570">
        <f t="shared" si="72"/>
        <v>15</v>
      </c>
      <c r="P289" s="1904" t="s">
        <v>718</v>
      </c>
      <c r="Q289" s="2920"/>
      <c r="R289" s="2908"/>
      <c r="S289" s="254"/>
      <c r="T289" s="254"/>
      <c r="U289" s="254"/>
      <c r="V289" s="254"/>
      <c r="W289" s="254"/>
      <c r="X289" s="254"/>
      <c r="Y289" s="254"/>
    </row>
    <row r="290" spans="1:25" s="86" customFormat="1" ht="31.5" customHeight="1" x14ac:dyDescent="0.25">
      <c r="A290" s="2833"/>
      <c r="B290" s="2833"/>
      <c r="C290" s="1090" t="s">
        <v>82</v>
      </c>
      <c r="D290" s="2565">
        <f t="shared" si="76"/>
        <v>0</v>
      </c>
      <c r="E290" s="2565">
        <f t="shared" si="76"/>
        <v>0</v>
      </c>
      <c r="F290" s="2565">
        <v>0</v>
      </c>
      <c r="G290" s="2565">
        <v>3</v>
      </c>
      <c r="H290" s="2565">
        <v>5</v>
      </c>
      <c r="I290" s="2565">
        <v>8</v>
      </c>
      <c r="J290" s="2565">
        <v>0</v>
      </c>
      <c r="K290" s="2565">
        <v>0</v>
      </c>
      <c r="L290" s="2565">
        <v>0</v>
      </c>
      <c r="M290" s="2570">
        <f t="shared" si="71"/>
        <v>3</v>
      </c>
      <c r="N290" s="2570">
        <f t="shared" si="71"/>
        <v>5</v>
      </c>
      <c r="O290" s="2570">
        <f t="shared" si="72"/>
        <v>8</v>
      </c>
      <c r="P290" s="1915" t="s">
        <v>157</v>
      </c>
      <c r="Q290" s="2920"/>
      <c r="R290" s="2908"/>
      <c r="S290" s="254"/>
      <c r="T290" s="254"/>
      <c r="U290" s="254"/>
      <c r="V290" s="254"/>
      <c r="W290" s="254"/>
      <c r="X290" s="254"/>
      <c r="Y290" s="254"/>
    </row>
    <row r="291" spans="1:25" s="86" customFormat="1" ht="30.75" customHeight="1" x14ac:dyDescent="0.25">
      <c r="A291" s="2833"/>
      <c r="B291" s="2833"/>
      <c r="C291" s="1891" t="s">
        <v>719</v>
      </c>
      <c r="D291" s="2565">
        <f t="shared" si="76"/>
        <v>0</v>
      </c>
      <c r="E291" s="2565">
        <f t="shared" si="76"/>
        <v>0</v>
      </c>
      <c r="F291" s="2565">
        <v>0</v>
      </c>
      <c r="G291" s="2565">
        <v>7</v>
      </c>
      <c r="H291" s="2565">
        <v>3</v>
      </c>
      <c r="I291" s="2565">
        <v>10</v>
      </c>
      <c r="J291" s="2565">
        <v>0</v>
      </c>
      <c r="K291" s="2565">
        <v>0</v>
      </c>
      <c r="L291" s="2565">
        <v>0</v>
      </c>
      <c r="M291" s="2570">
        <f t="shared" si="71"/>
        <v>7</v>
      </c>
      <c r="N291" s="2570">
        <f t="shared" si="71"/>
        <v>3</v>
      </c>
      <c r="O291" s="2570">
        <f t="shared" si="72"/>
        <v>10</v>
      </c>
      <c r="P291" s="1904" t="s">
        <v>720</v>
      </c>
      <c r="Q291" s="2920"/>
      <c r="R291" s="2908"/>
      <c r="S291" s="254"/>
      <c r="T291" s="254"/>
      <c r="U291" s="254"/>
      <c r="V291" s="254"/>
      <c r="W291" s="254"/>
      <c r="X291" s="254"/>
      <c r="Y291" s="254"/>
    </row>
    <row r="292" spans="1:25" s="1849" customFormat="1" ht="30.75" customHeight="1" thickBot="1" x14ac:dyDescent="0.3">
      <c r="A292" s="2833"/>
      <c r="B292" s="2833"/>
      <c r="C292" s="2268" t="s">
        <v>721</v>
      </c>
      <c r="D292" s="2570">
        <f t="shared" si="76"/>
        <v>0</v>
      </c>
      <c r="E292" s="2570">
        <f t="shared" si="76"/>
        <v>0</v>
      </c>
      <c r="F292" s="2570">
        <v>0</v>
      </c>
      <c r="G292" s="2570">
        <v>5</v>
      </c>
      <c r="H292" s="2570">
        <v>8</v>
      </c>
      <c r="I292" s="2570">
        <v>13</v>
      </c>
      <c r="J292" s="2570">
        <v>3</v>
      </c>
      <c r="K292" s="2570">
        <v>4</v>
      </c>
      <c r="L292" s="2570">
        <v>7</v>
      </c>
      <c r="M292" s="2570">
        <f t="shared" si="71"/>
        <v>8</v>
      </c>
      <c r="N292" s="2570">
        <f t="shared" si="71"/>
        <v>12</v>
      </c>
      <c r="O292" s="2570">
        <f t="shared" si="72"/>
        <v>20</v>
      </c>
      <c r="P292" s="251" t="s">
        <v>722</v>
      </c>
      <c r="Q292" s="2921"/>
      <c r="R292" s="2908"/>
    </row>
    <row r="293" spans="1:25" s="86" customFormat="1" ht="28.5" customHeight="1" thickTop="1" thickBot="1" x14ac:dyDescent="0.3">
      <c r="A293" s="2913" t="s">
        <v>46</v>
      </c>
      <c r="B293" s="2913"/>
      <c r="C293" s="2913"/>
      <c r="D293" s="2587">
        <f>SUM(D287:D292)</f>
        <v>0</v>
      </c>
      <c r="E293" s="2587">
        <f t="shared" ref="E293:O293" si="77">SUM(E287:E292)</f>
        <v>0</v>
      </c>
      <c r="F293" s="2587">
        <f t="shared" si="77"/>
        <v>0</v>
      </c>
      <c r="G293" s="2587">
        <f t="shared" si="77"/>
        <v>30</v>
      </c>
      <c r="H293" s="2587">
        <f t="shared" si="77"/>
        <v>29</v>
      </c>
      <c r="I293" s="2587">
        <f t="shared" si="77"/>
        <v>59</v>
      </c>
      <c r="J293" s="2587">
        <f t="shared" si="77"/>
        <v>9</v>
      </c>
      <c r="K293" s="2587">
        <f t="shared" si="77"/>
        <v>5</v>
      </c>
      <c r="L293" s="2587">
        <f t="shared" si="77"/>
        <v>14</v>
      </c>
      <c r="M293" s="2587">
        <f t="shared" si="77"/>
        <v>39</v>
      </c>
      <c r="N293" s="2587">
        <f t="shared" si="77"/>
        <v>34</v>
      </c>
      <c r="O293" s="2587">
        <f t="shared" si="77"/>
        <v>73</v>
      </c>
      <c r="P293" s="2914" t="s">
        <v>133</v>
      </c>
      <c r="Q293" s="2914"/>
      <c r="R293" s="2464"/>
      <c r="S293" s="254"/>
      <c r="T293" s="254"/>
      <c r="U293" s="254"/>
      <c r="V293" s="254"/>
      <c r="W293" s="254"/>
      <c r="X293" s="254"/>
      <c r="Y293" s="254"/>
    </row>
    <row r="294" spans="1:25" s="86" customFormat="1" ht="28.5" customHeight="1" x14ac:dyDescent="0.25">
      <c r="A294" s="351"/>
      <c r="B294" s="1887"/>
      <c r="C294" s="1888"/>
      <c r="D294" s="194"/>
      <c r="E294" s="194"/>
      <c r="F294" s="194"/>
      <c r="G294" s="194"/>
      <c r="H294" s="194"/>
      <c r="I294" s="194"/>
      <c r="J294" s="194"/>
      <c r="K294" s="194"/>
      <c r="L294" s="194"/>
      <c r="M294" s="194"/>
      <c r="N294" s="194"/>
      <c r="O294" s="194"/>
      <c r="P294" s="1899"/>
      <c r="Q294" s="1899"/>
      <c r="R294" s="352"/>
      <c r="S294" s="254"/>
      <c r="T294" s="254"/>
      <c r="U294" s="254"/>
      <c r="V294" s="254"/>
      <c r="W294" s="254"/>
      <c r="X294" s="254"/>
      <c r="Y294" s="254"/>
    </row>
    <row r="295" spans="1:25" s="86" customFormat="1" ht="28.5" customHeight="1" x14ac:dyDescent="0.25">
      <c r="A295" s="351"/>
      <c r="B295" s="1887"/>
      <c r="C295" s="1888"/>
      <c r="D295" s="194"/>
      <c r="E295" s="194"/>
      <c r="F295" s="194"/>
      <c r="G295" s="194"/>
      <c r="H295" s="194"/>
      <c r="I295" s="194"/>
      <c r="J295" s="194"/>
      <c r="K295" s="194"/>
      <c r="L295" s="194"/>
      <c r="M295" s="194"/>
      <c r="N295" s="194"/>
      <c r="O295" s="194"/>
      <c r="P295" s="1899"/>
      <c r="Q295" s="1899"/>
      <c r="R295" s="352"/>
      <c r="S295" s="254"/>
      <c r="T295" s="254"/>
      <c r="U295" s="254"/>
      <c r="V295" s="254"/>
      <c r="W295" s="254"/>
      <c r="X295" s="254"/>
      <c r="Y295" s="254"/>
    </row>
    <row r="296" spans="1:25" s="86" customFormat="1" ht="28.5" customHeight="1" x14ac:dyDescent="0.25">
      <c r="A296" s="351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254"/>
      <c r="T296" s="254"/>
      <c r="U296" s="254"/>
      <c r="V296" s="254"/>
      <c r="W296" s="254"/>
      <c r="X296" s="254"/>
      <c r="Y296" s="254"/>
    </row>
    <row r="297" spans="1:25" s="86" customFormat="1" ht="30" customHeight="1" thickBot="1" x14ac:dyDescent="0.3">
      <c r="A297" s="1910" t="s">
        <v>834</v>
      </c>
      <c r="B297" s="1910"/>
      <c r="C297" s="1910"/>
      <c r="D297" s="1910"/>
      <c r="E297" s="1910"/>
      <c r="F297" s="1910"/>
      <c r="G297" s="1910"/>
      <c r="H297" s="1910"/>
      <c r="I297" s="1910"/>
      <c r="J297" s="1910"/>
      <c r="K297" s="1910"/>
      <c r="L297" s="1910"/>
      <c r="M297" s="1910"/>
      <c r="N297" s="1910"/>
      <c r="O297" s="1910"/>
      <c r="P297" s="1910"/>
      <c r="Q297" s="1910"/>
      <c r="R297" s="1908" t="s">
        <v>2277</v>
      </c>
      <c r="S297" s="254"/>
      <c r="T297" s="254"/>
      <c r="U297" s="254"/>
      <c r="V297" s="254"/>
      <c r="W297" s="254"/>
      <c r="X297" s="254"/>
      <c r="Y297" s="254"/>
    </row>
    <row r="298" spans="1:25" s="86" customFormat="1" ht="24" customHeight="1" thickTop="1" x14ac:dyDescent="0.25">
      <c r="A298" s="2915" t="s">
        <v>44</v>
      </c>
      <c r="B298" s="2797" t="s">
        <v>467</v>
      </c>
      <c r="C298" s="2797" t="s">
        <v>45</v>
      </c>
      <c r="D298" s="2847" t="s">
        <v>33</v>
      </c>
      <c r="E298" s="2847"/>
      <c r="F298" s="2847"/>
      <c r="G298" s="2847" t="s">
        <v>1</v>
      </c>
      <c r="H298" s="2847"/>
      <c r="I298" s="2847"/>
      <c r="J298" s="2847" t="s">
        <v>2</v>
      </c>
      <c r="K298" s="2847"/>
      <c r="L298" s="2847"/>
      <c r="M298" s="2797" t="s">
        <v>31</v>
      </c>
      <c r="N298" s="2797"/>
      <c r="O298" s="2797"/>
      <c r="P298" s="2909" t="s">
        <v>99</v>
      </c>
      <c r="Q298" s="2909" t="s">
        <v>126</v>
      </c>
      <c r="R298" s="2910" t="s">
        <v>98</v>
      </c>
      <c r="S298" s="254"/>
      <c r="T298" s="254"/>
      <c r="U298" s="254"/>
      <c r="V298" s="254"/>
      <c r="W298" s="254"/>
      <c r="X298" s="254"/>
      <c r="Y298" s="254"/>
    </row>
    <row r="299" spans="1:25" s="86" customFormat="1" ht="19.5" customHeight="1" x14ac:dyDescent="0.25">
      <c r="A299" s="2916"/>
      <c r="B299" s="2845"/>
      <c r="C299" s="2845"/>
      <c r="D299" s="2827" t="s">
        <v>94</v>
      </c>
      <c r="E299" s="2827"/>
      <c r="F299" s="2827"/>
      <c r="G299" s="2827" t="s">
        <v>95</v>
      </c>
      <c r="H299" s="2827"/>
      <c r="I299" s="2827"/>
      <c r="J299" s="2827" t="s">
        <v>96</v>
      </c>
      <c r="K299" s="2827"/>
      <c r="L299" s="2827"/>
      <c r="M299" s="2827" t="s">
        <v>116</v>
      </c>
      <c r="N299" s="2827"/>
      <c r="O299" s="2827"/>
      <c r="P299" s="2883"/>
      <c r="Q299" s="2883"/>
      <c r="R299" s="2911"/>
      <c r="S299" s="254"/>
      <c r="T299" s="254"/>
      <c r="U299" s="254"/>
      <c r="V299" s="254"/>
      <c r="W299" s="254"/>
      <c r="X299" s="254"/>
      <c r="Y299" s="254"/>
    </row>
    <row r="300" spans="1:25" s="86" customFormat="1" ht="17.25" customHeight="1" x14ac:dyDescent="0.25">
      <c r="A300" s="2916"/>
      <c r="B300" s="2845"/>
      <c r="C300" s="2845"/>
      <c r="D300" s="2559" t="s">
        <v>204</v>
      </c>
      <c r="E300" s="2559" t="s">
        <v>2833</v>
      </c>
      <c r="F300" s="2559" t="s">
        <v>26</v>
      </c>
      <c r="G300" s="2559" t="s">
        <v>204</v>
      </c>
      <c r="H300" s="2559" t="s">
        <v>2833</v>
      </c>
      <c r="I300" s="2559" t="s">
        <v>26</v>
      </c>
      <c r="J300" s="2559" t="s">
        <v>204</v>
      </c>
      <c r="K300" s="2559" t="s">
        <v>2833</v>
      </c>
      <c r="L300" s="2559" t="s">
        <v>26</v>
      </c>
      <c r="M300" s="2559" t="s">
        <v>204</v>
      </c>
      <c r="N300" s="2559" t="s">
        <v>2833</v>
      </c>
      <c r="O300" s="2559" t="s">
        <v>26</v>
      </c>
      <c r="P300" s="2883"/>
      <c r="Q300" s="2883"/>
      <c r="R300" s="2911"/>
      <c r="S300" s="254"/>
      <c r="T300" s="254"/>
      <c r="U300" s="254"/>
      <c r="V300" s="254"/>
      <c r="W300" s="254"/>
      <c r="X300" s="254"/>
      <c r="Y300" s="254"/>
    </row>
    <row r="301" spans="1:25" s="86" customFormat="1" ht="19.5" customHeight="1" thickBot="1" x14ac:dyDescent="0.3">
      <c r="A301" s="2917"/>
      <c r="B301" s="2846"/>
      <c r="C301" s="2846"/>
      <c r="D301" s="191" t="s">
        <v>181</v>
      </c>
      <c r="E301" s="191" t="s">
        <v>182</v>
      </c>
      <c r="F301" s="191" t="s">
        <v>183</v>
      </c>
      <c r="G301" s="191" t="s">
        <v>181</v>
      </c>
      <c r="H301" s="191" t="s">
        <v>182</v>
      </c>
      <c r="I301" s="191" t="s">
        <v>183</v>
      </c>
      <c r="J301" s="191" t="s">
        <v>181</v>
      </c>
      <c r="K301" s="191" t="s">
        <v>182</v>
      </c>
      <c r="L301" s="191" t="s">
        <v>183</v>
      </c>
      <c r="M301" s="191" t="s">
        <v>181</v>
      </c>
      <c r="N301" s="191" t="s">
        <v>182</v>
      </c>
      <c r="O301" s="191" t="s">
        <v>183</v>
      </c>
      <c r="P301" s="2884"/>
      <c r="Q301" s="2884"/>
      <c r="R301" s="2911"/>
      <c r="S301" s="254"/>
      <c r="T301" s="254"/>
      <c r="U301" s="254"/>
      <c r="V301" s="254"/>
      <c r="W301" s="254"/>
      <c r="X301" s="254"/>
      <c r="Y301" s="254"/>
    </row>
    <row r="302" spans="1:25" s="86" customFormat="1" ht="45.75" customHeight="1" x14ac:dyDescent="0.25">
      <c r="A302" s="2918" t="s">
        <v>438</v>
      </c>
      <c r="B302" s="1891" t="s">
        <v>729</v>
      </c>
      <c r="C302" s="1891" t="s">
        <v>729</v>
      </c>
      <c r="D302" s="211">
        <v>0</v>
      </c>
      <c r="E302" s="211">
        <v>0</v>
      </c>
      <c r="F302" s="211">
        <v>0</v>
      </c>
      <c r="G302" s="196">
        <v>5</v>
      </c>
      <c r="H302" s="196">
        <v>11</v>
      </c>
      <c r="I302" s="196">
        <v>16</v>
      </c>
      <c r="J302" s="196">
        <v>0</v>
      </c>
      <c r="K302" s="196">
        <v>0</v>
      </c>
      <c r="L302" s="196">
        <v>0</v>
      </c>
      <c r="M302" s="196">
        <f t="shared" ref="M302:N317" si="78">SUM(D302,G302,J302)</f>
        <v>5</v>
      </c>
      <c r="N302" s="196">
        <f t="shared" si="78"/>
        <v>11</v>
      </c>
      <c r="O302" s="196">
        <f>SUM(M302:N302)</f>
        <v>16</v>
      </c>
      <c r="P302" s="480" t="s">
        <v>2551</v>
      </c>
      <c r="Q302" s="480" t="s">
        <v>2551</v>
      </c>
      <c r="R302" s="2923" t="s">
        <v>2550</v>
      </c>
      <c r="S302" s="254"/>
      <c r="T302" s="254"/>
      <c r="U302" s="254"/>
      <c r="V302" s="254"/>
      <c r="W302" s="254"/>
      <c r="X302" s="254"/>
      <c r="Y302" s="254"/>
    </row>
    <row r="303" spans="1:25" s="86" customFormat="1" ht="35.25" customHeight="1" x14ac:dyDescent="0.25">
      <c r="A303" s="2922"/>
      <c r="B303" s="1850" t="s">
        <v>2286</v>
      </c>
      <c r="C303" s="1891" t="s">
        <v>2287</v>
      </c>
      <c r="D303" s="211">
        <v>0</v>
      </c>
      <c r="E303" s="211">
        <v>0</v>
      </c>
      <c r="F303" s="211">
        <v>0</v>
      </c>
      <c r="G303" s="196">
        <v>9</v>
      </c>
      <c r="H303" s="196">
        <v>2</v>
      </c>
      <c r="I303" s="196">
        <v>11</v>
      </c>
      <c r="J303" s="196">
        <v>0</v>
      </c>
      <c r="K303" s="196">
        <v>0</v>
      </c>
      <c r="L303" s="196">
        <v>0</v>
      </c>
      <c r="M303" s="196">
        <f t="shared" si="78"/>
        <v>9</v>
      </c>
      <c r="N303" s="196">
        <f t="shared" si="78"/>
        <v>2</v>
      </c>
      <c r="O303" s="196">
        <f t="shared" ref="O303:O317" si="79">SUM(M303:N303)</f>
        <v>11</v>
      </c>
      <c r="P303" s="500" t="s">
        <v>2553</v>
      </c>
      <c r="Q303" s="500" t="s">
        <v>2552</v>
      </c>
      <c r="R303" s="2924"/>
      <c r="S303" s="254"/>
      <c r="T303" s="254"/>
      <c r="U303" s="254"/>
      <c r="V303" s="254"/>
      <c r="W303" s="254"/>
      <c r="X303" s="254"/>
      <c r="Y303" s="254"/>
    </row>
    <row r="304" spans="1:25" s="86" customFormat="1" ht="24.75" customHeight="1" x14ac:dyDescent="0.25">
      <c r="A304" s="2886" t="s">
        <v>49</v>
      </c>
      <c r="B304" s="2886"/>
      <c r="C304" s="2886"/>
      <c r="D304" s="211">
        <f>SUM(D302:D303,D293,D286,D282,D271,D267)</f>
        <v>0</v>
      </c>
      <c r="E304" s="211">
        <f t="shared" ref="E304:O304" si="80">SUM(E302:E303,E293,E286,E282,E271,E267)</f>
        <v>0</v>
      </c>
      <c r="F304" s="211">
        <f t="shared" si="80"/>
        <v>0</v>
      </c>
      <c r="G304" s="211">
        <f t="shared" si="80"/>
        <v>90</v>
      </c>
      <c r="H304" s="211">
        <f t="shared" si="80"/>
        <v>129</v>
      </c>
      <c r="I304" s="211">
        <f t="shared" si="80"/>
        <v>219</v>
      </c>
      <c r="J304" s="211">
        <f t="shared" si="80"/>
        <v>30</v>
      </c>
      <c r="K304" s="211">
        <f t="shared" si="80"/>
        <v>30</v>
      </c>
      <c r="L304" s="211">
        <f t="shared" si="80"/>
        <v>60</v>
      </c>
      <c r="M304" s="211">
        <f t="shared" si="80"/>
        <v>120</v>
      </c>
      <c r="N304" s="211">
        <f t="shared" si="80"/>
        <v>159</v>
      </c>
      <c r="O304" s="211">
        <f t="shared" si="80"/>
        <v>279</v>
      </c>
      <c r="P304" s="2899" t="s">
        <v>130</v>
      </c>
      <c r="Q304" s="2899"/>
      <c r="R304" s="2899"/>
      <c r="S304" s="254"/>
      <c r="T304" s="254"/>
      <c r="U304" s="254"/>
      <c r="V304" s="254"/>
      <c r="W304" s="254"/>
      <c r="X304" s="254"/>
      <c r="Y304" s="254"/>
    </row>
    <row r="305" spans="1:25" s="86" customFormat="1" ht="24" customHeight="1" x14ac:dyDescent="0.25">
      <c r="A305" s="2832" t="s">
        <v>731</v>
      </c>
      <c r="B305" s="2877" t="s">
        <v>59</v>
      </c>
      <c r="C305" s="1911" t="s">
        <v>2031</v>
      </c>
      <c r="D305" s="211">
        <v>0</v>
      </c>
      <c r="E305" s="196">
        <v>0</v>
      </c>
      <c r="F305" s="196">
        <v>0</v>
      </c>
      <c r="G305" s="196">
        <v>5</v>
      </c>
      <c r="H305" s="196">
        <v>8</v>
      </c>
      <c r="I305" s="196">
        <v>13</v>
      </c>
      <c r="J305" s="196">
        <v>2</v>
      </c>
      <c r="K305" s="196">
        <v>3</v>
      </c>
      <c r="L305" s="196">
        <v>5</v>
      </c>
      <c r="M305" s="196">
        <f t="shared" si="78"/>
        <v>7</v>
      </c>
      <c r="N305" s="196">
        <f t="shared" si="78"/>
        <v>11</v>
      </c>
      <c r="O305" s="196">
        <f t="shared" si="79"/>
        <v>18</v>
      </c>
      <c r="P305" s="2419" t="s">
        <v>2177</v>
      </c>
      <c r="Q305" s="2900" t="s">
        <v>137</v>
      </c>
      <c r="R305" s="2926" t="s">
        <v>732</v>
      </c>
      <c r="S305" s="254"/>
      <c r="T305" s="254"/>
      <c r="U305" s="254"/>
      <c r="V305" s="254"/>
      <c r="W305" s="254"/>
      <c r="X305" s="254"/>
      <c r="Y305" s="254"/>
    </row>
    <row r="306" spans="1:25" s="86" customFormat="1" ht="31.5" customHeight="1" x14ac:dyDescent="0.25">
      <c r="A306" s="2833"/>
      <c r="B306" s="2853"/>
      <c r="C306" s="1911" t="s">
        <v>2032</v>
      </c>
      <c r="D306" s="211">
        <v>0</v>
      </c>
      <c r="E306" s="196">
        <v>0</v>
      </c>
      <c r="F306" s="196">
        <v>0</v>
      </c>
      <c r="G306" s="196">
        <v>4</v>
      </c>
      <c r="H306" s="196">
        <v>6</v>
      </c>
      <c r="I306" s="196">
        <v>10</v>
      </c>
      <c r="J306" s="196">
        <v>3</v>
      </c>
      <c r="K306" s="196">
        <v>3</v>
      </c>
      <c r="L306" s="196">
        <v>6</v>
      </c>
      <c r="M306" s="196">
        <f t="shared" si="78"/>
        <v>7</v>
      </c>
      <c r="N306" s="196">
        <f t="shared" si="78"/>
        <v>9</v>
      </c>
      <c r="O306" s="196">
        <f t="shared" si="79"/>
        <v>16</v>
      </c>
      <c r="P306" s="2413" t="s">
        <v>2178</v>
      </c>
      <c r="Q306" s="2898"/>
      <c r="R306" s="2908"/>
      <c r="S306" s="254"/>
      <c r="T306" s="254"/>
      <c r="U306" s="254"/>
      <c r="V306" s="254"/>
      <c r="W306" s="254"/>
      <c r="X306" s="254"/>
      <c r="Y306" s="254"/>
    </row>
    <row r="307" spans="1:25" s="86" customFormat="1" ht="24" customHeight="1" x14ac:dyDescent="0.25">
      <c r="A307" s="2833"/>
      <c r="B307" s="2886" t="s">
        <v>46</v>
      </c>
      <c r="C307" s="2886"/>
      <c r="D307" s="211">
        <f>SUM(D305:D306)</f>
        <v>0</v>
      </c>
      <c r="E307" s="211">
        <f t="shared" ref="E307:L316" si="81">SUM(E305:E306)</f>
        <v>0</v>
      </c>
      <c r="F307" s="211">
        <f t="shared" si="81"/>
        <v>0</v>
      </c>
      <c r="G307" s="211">
        <f t="shared" si="81"/>
        <v>9</v>
      </c>
      <c r="H307" s="211">
        <f t="shared" si="81"/>
        <v>14</v>
      </c>
      <c r="I307" s="211">
        <f t="shared" si="81"/>
        <v>23</v>
      </c>
      <c r="J307" s="211">
        <f t="shared" si="81"/>
        <v>5</v>
      </c>
      <c r="K307" s="211">
        <f t="shared" si="81"/>
        <v>6</v>
      </c>
      <c r="L307" s="211">
        <f t="shared" si="81"/>
        <v>11</v>
      </c>
      <c r="M307" s="196">
        <f t="shared" si="78"/>
        <v>14</v>
      </c>
      <c r="N307" s="196">
        <f t="shared" si="78"/>
        <v>20</v>
      </c>
      <c r="O307" s="196">
        <f t="shared" si="79"/>
        <v>34</v>
      </c>
      <c r="P307" s="2925" t="s">
        <v>133</v>
      </c>
      <c r="Q307" s="2925"/>
      <c r="R307" s="2908"/>
      <c r="S307" s="254"/>
      <c r="T307" s="254"/>
      <c r="U307" s="254"/>
      <c r="V307" s="254"/>
      <c r="W307" s="254"/>
      <c r="X307" s="254"/>
      <c r="Y307" s="254"/>
    </row>
    <row r="308" spans="1:25" s="86" customFormat="1" ht="24" customHeight="1" x14ac:dyDescent="0.25">
      <c r="A308" s="2833"/>
      <c r="B308" s="2877" t="s">
        <v>60</v>
      </c>
      <c r="C308" s="1911" t="s">
        <v>2033</v>
      </c>
      <c r="D308" s="211">
        <f t="shared" ref="D308:D309" si="82">SUM(D306:D307)</f>
        <v>0</v>
      </c>
      <c r="E308" s="211">
        <f t="shared" si="81"/>
        <v>0</v>
      </c>
      <c r="F308" s="196">
        <v>0</v>
      </c>
      <c r="G308" s="196">
        <v>7</v>
      </c>
      <c r="H308" s="196">
        <v>24</v>
      </c>
      <c r="I308" s="196">
        <v>31</v>
      </c>
      <c r="J308" s="196">
        <v>6</v>
      </c>
      <c r="K308" s="196">
        <v>3</v>
      </c>
      <c r="L308" s="196">
        <v>9</v>
      </c>
      <c r="M308" s="196">
        <f t="shared" si="78"/>
        <v>13</v>
      </c>
      <c r="N308" s="196">
        <f t="shared" si="78"/>
        <v>27</v>
      </c>
      <c r="O308" s="196">
        <f t="shared" si="79"/>
        <v>40</v>
      </c>
      <c r="P308" s="2413" t="s">
        <v>2170</v>
      </c>
      <c r="Q308" s="2900" t="s">
        <v>138</v>
      </c>
      <c r="R308" s="2908"/>
      <c r="S308" s="254"/>
      <c r="T308" s="254"/>
      <c r="U308" s="254"/>
      <c r="V308" s="254"/>
      <c r="W308" s="254"/>
      <c r="X308" s="254"/>
      <c r="Y308" s="254"/>
    </row>
    <row r="309" spans="1:25" s="86" customFormat="1" ht="42.75" customHeight="1" x14ac:dyDescent="0.25">
      <c r="A309" s="2833"/>
      <c r="B309" s="2853"/>
      <c r="C309" s="1911" t="s">
        <v>2034</v>
      </c>
      <c r="D309" s="211">
        <f t="shared" si="82"/>
        <v>0</v>
      </c>
      <c r="E309" s="211">
        <f t="shared" si="81"/>
        <v>0</v>
      </c>
      <c r="F309" s="196">
        <v>0</v>
      </c>
      <c r="G309" s="196">
        <v>11</v>
      </c>
      <c r="H309" s="196">
        <v>5</v>
      </c>
      <c r="I309" s="196">
        <v>16</v>
      </c>
      <c r="J309" s="196">
        <v>2</v>
      </c>
      <c r="K309" s="196">
        <v>2</v>
      </c>
      <c r="L309" s="196">
        <v>4</v>
      </c>
      <c r="M309" s="196">
        <f t="shared" si="78"/>
        <v>13</v>
      </c>
      <c r="N309" s="196">
        <f t="shared" si="78"/>
        <v>7</v>
      </c>
      <c r="O309" s="196">
        <f t="shared" si="79"/>
        <v>20</v>
      </c>
      <c r="P309" s="2413" t="s">
        <v>2171</v>
      </c>
      <c r="Q309" s="2898"/>
      <c r="R309" s="2908"/>
      <c r="S309" s="254"/>
      <c r="T309" s="254"/>
      <c r="U309" s="254"/>
      <c r="V309" s="254"/>
      <c r="W309" s="254"/>
      <c r="X309" s="254"/>
      <c r="Y309" s="254"/>
    </row>
    <row r="310" spans="1:25" s="86" customFormat="1" ht="24" customHeight="1" x14ac:dyDescent="0.25">
      <c r="A310" s="2833"/>
      <c r="B310" s="2886" t="s">
        <v>46</v>
      </c>
      <c r="C310" s="2886"/>
      <c r="D310" s="211">
        <f>SUM(D308:D309)</f>
        <v>0</v>
      </c>
      <c r="E310" s="211">
        <f t="shared" si="81"/>
        <v>0</v>
      </c>
      <c r="F310" s="211">
        <f t="shared" si="81"/>
        <v>0</v>
      </c>
      <c r="G310" s="211">
        <f t="shared" si="81"/>
        <v>18</v>
      </c>
      <c r="H310" s="211">
        <f t="shared" si="81"/>
        <v>29</v>
      </c>
      <c r="I310" s="211">
        <f t="shared" si="81"/>
        <v>47</v>
      </c>
      <c r="J310" s="211">
        <f t="shared" si="81"/>
        <v>8</v>
      </c>
      <c r="K310" s="211">
        <f t="shared" si="81"/>
        <v>5</v>
      </c>
      <c r="L310" s="211">
        <f t="shared" si="81"/>
        <v>13</v>
      </c>
      <c r="M310" s="196">
        <f t="shared" si="78"/>
        <v>26</v>
      </c>
      <c r="N310" s="196">
        <f t="shared" si="78"/>
        <v>34</v>
      </c>
      <c r="O310" s="196">
        <f t="shared" si="79"/>
        <v>60</v>
      </c>
      <c r="P310" s="2925" t="s">
        <v>133</v>
      </c>
      <c r="Q310" s="2925"/>
      <c r="R310" s="2908"/>
      <c r="S310" s="254"/>
      <c r="T310" s="254"/>
      <c r="U310" s="254"/>
      <c r="V310" s="254"/>
      <c r="W310" s="254"/>
      <c r="X310" s="254"/>
      <c r="Y310" s="254"/>
    </row>
    <row r="311" spans="1:25" s="86" customFormat="1" ht="24" customHeight="1" x14ac:dyDescent="0.25">
      <c r="A311" s="2833"/>
      <c r="B311" s="2877" t="s">
        <v>61</v>
      </c>
      <c r="C311" s="1911" t="s">
        <v>2035</v>
      </c>
      <c r="D311" s="211">
        <f t="shared" ref="D311:D312" si="83">SUM(D309:D310)</f>
        <v>0</v>
      </c>
      <c r="E311" s="211">
        <f t="shared" si="81"/>
        <v>0</v>
      </c>
      <c r="F311" s="211">
        <v>0</v>
      </c>
      <c r="G311" s="211">
        <v>10</v>
      </c>
      <c r="H311" s="211">
        <v>13</v>
      </c>
      <c r="I311" s="211">
        <v>23</v>
      </c>
      <c r="J311" s="211">
        <v>3</v>
      </c>
      <c r="K311" s="211">
        <v>4</v>
      </c>
      <c r="L311" s="211">
        <v>7</v>
      </c>
      <c r="M311" s="196">
        <f t="shared" si="78"/>
        <v>13</v>
      </c>
      <c r="N311" s="196">
        <f t="shared" si="78"/>
        <v>17</v>
      </c>
      <c r="O311" s="196">
        <f t="shared" si="79"/>
        <v>30</v>
      </c>
      <c r="P311" s="2288" t="s">
        <v>2172</v>
      </c>
      <c r="Q311" s="2900" t="s">
        <v>139</v>
      </c>
      <c r="R311" s="2908"/>
      <c r="S311" s="254"/>
      <c r="T311" s="254"/>
      <c r="U311" s="254"/>
      <c r="V311" s="254"/>
      <c r="W311" s="254"/>
      <c r="X311" s="254"/>
      <c r="Y311" s="254"/>
    </row>
    <row r="312" spans="1:25" s="86" customFormat="1" ht="36" customHeight="1" x14ac:dyDescent="0.25">
      <c r="A312" s="2833"/>
      <c r="B312" s="2853"/>
      <c r="C312" s="1911" t="s">
        <v>2036</v>
      </c>
      <c r="D312" s="211">
        <f t="shared" si="83"/>
        <v>0</v>
      </c>
      <c r="E312" s="211">
        <f t="shared" si="81"/>
        <v>0</v>
      </c>
      <c r="F312" s="211">
        <v>0</v>
      </c>
      <c r="G312" s="211">
        <v>7</v>
      </c>
      <c r="H312" s="211">
        <v>3</v>
      </c>
      <c r="I312" s="211">
        <v>10</v>
      </c>
      <c r="J312" s="211">
        <v>0</v>
      </c>
      <c r="K312" s="211">
        <v>0</v>
      </c>
      <c r="L312" s="211">
        <v>0</v>
      </c>
      <c r="M312" s="196">
        <f t="shared" si="78"/>
        <v>7</v>
      </c>
      <c r="N312" s="196">
        <f t="shared" si="78"/>
        <v>3</v>
      </c>
      <c r="O312" s="196">
        <f t="shared" si="79"/>
        <v>10</v>
      </c>
      <c r="P312" s="1904" t="s">
        <v>2173</v>
      </c>
      <c r="Q312" s="2901"/>
      <c r="R312" s="2908"/>
      <c r="S312" s="254"/>
      <c r="T312" s="254"/>
      <c r="U312" s="254"/>
      <c r="V312" s="254"/>
      <c r="W312" s="254"/>
      <c r="X312" s="254"/>
      <c r="Y312" s="254"/>
    </row>
    <row r="313" spans="1:25" s="86" customFormat="1" ht="24" customHeight="1" x14ac:dyDescent="0.25">
      <c r="A313" s="2833"/>
      <c r="B313" s="2886" t="s">
        <v>46</v>
      </c>
      <c r="C313" s="2886"/>
      <c r="D313" s="211">
        <f>SUM(D311:D312)</f>
        <v>0</v>
      </c>
      <c r="E313" s="211">
        <f t="shared" si="81"/>
        <v>0</v>
      </c>
      <c r="F313" s="211">
        <f t="shared" si="81"/>
        <v>0</v>
      </c>
      <c r="G313" s="211">
        <f t="shared" si="81"/>
        <v>17</v>
      </c>
      <c r="H313" s="211">
        <f t="shared" si="81"/>
        <v>16</v>
      </c>
      <c r="I313" s="211">
        <f t="shared" si="81"/>
        <v>33</v>
      </c>
      <c r="J313" s="211">
        <f t="shared" si="81"/>
        <v>3</v>
      </c>
      <c r="K313" s="211">
        <f t="shared" si="81"/>
        <v>4</v>
      </c>
      <c r="L313" s="211">
        <f t="shared" si="81"/>
        <v>7</v>
      </c>
      <c r="M313" s="196">
        <f t="shared" si="78"/>
        <v>20</v>
      </c>
      <c r="N313" s="196">
        <f t="shared" si="78"/>
        <v>20</v>
      </c>
      <c r="O313" s="196">
        <f t="shared" si="79"/>
        <v>40</v>
      </c>
      <c r="P313" s="2925" t="s">
        <v>133</v>
      </c>
      <c r="Q313" s="2925"/>
      <c r="R313" s="2908"/>
      <c r="S313" s="254"/>
      <c r="T313" s="254"/>
      <c r="U313" s="254"/>
      <c r="V313" s="254"/>
      <c r="W313" s="254"/>
      <c r="X313" s="254"/>
      <c r="Y313" s="254"/>
    </row>
    <row r="314" spans="1:25" s="86" customFormat="1" ht="24" customHeight="1" x14ac:dyDescent="0.25">
      <c r="A314" s="2833"/>
      <c r="B314" s="2877" t="s">
        <v>62</v>
      </c>
      <c r="C314" s="1911" t="s">
        <v>2037</v>
      </c>
      <c r="D314" s="211">
        <f t="shared" ref="D314:D315" si="84">SUM(D312:D313)</f>
        <v>0</v>
      </c>
      <c r="E314" s="211">
        <f t="shared" si="81"/>
        <v>0</v>
      </c>
      <c r="F314" s="196">
        <v>0</v>
      </c>
      <c r="G314" s="196">
        <v>5</v>
      </c>
      <c r="H314" s="196">
        <v>6</v>
      </c>
      <c r="I314" s="196">
        <v>11</v>
      </c>
      <c r="J314" s="196">
        <v>5</v>
      </c>
      <c r="K314" s="196">
        <v>2</v>
      </c>
      <c r="L314" s="196">
        <v>7</v>
      </c>
      <c r="M314" s="196">
        <f t="shared" si="78"/>
        <v>10</v>
      </c>
      <c r="N314" s="196">
        <f t="shared" si="78"/>
        <v>8</v>
      </c>
      <c r="O314" s="196">
        <f t="shared" si="79"/>
        <v>18</v>
      </c>
      <c r="P314" s="1777" t="s">
        <v>2174</v>
      </c>
      <c r="Q314" s="2821" t="s">
        <v>140</v>
      </c>
      <c r="R314" s="2908"/>
      <c r="S314" s="254"/>
      <c r="T314" s="254"/>
      <c r="U314" s="254"/>
      <c r="V314" s="254"/>
      <c r="W314" s="254"/>
      <c r="X314" s="254"/>
      <c r="Y314" s="254"/>
    </row>
    <row r="315" spans="1:25" s="86" customFormat="1" ht="30.75" customHeight="1" x14ac:dyDescent="0.25">
      <c r="A315" s="2833"/>
      <c r="B315" s="2853"/>
      <c r="C315" s="1911" t="s">
        <v>975</v>
      </c>
      <c r="D315" s="211">
        <f t="shared" si="84"/>
        <v>0</v>
      </c>
      <c r="E315" s="211">
        <f t="shared" si="81"/>
        <v>0</v>
      </c>
      <c r="F315" s="196">
        <v>0</v>
      </c>
      <c r="G315" s="196">
        <v>13</v>
      </c>
      <c r="H315" s="196">
        <v>4</v>
      </c>
      <c r="I315" s="196">
        <v>17</v>
      </c>
      <c r="J315" s="196">
        <v>9</v>
      </c>
      <c r="K315" s="196">
        <v>4</v>
      </c>
      <c r="L315" s="196">
        <v>13</v>
      </c>
      <c r="M315" s="196">
        <f t="shared" si="78"/>
        <v>22</v>
      </c>
      <c r="N315" s="196">
        <f t="shared" si="78"/>
        <v>8</v>
      </c>
      <c r="O315" s="196">
        <f t="shared" si="79"/>
        <v>30</v>
      </c>
      <c r="P315" s="1904" t="s">
        <v>2175</v>
      </c>
      <c r="Q315" s="2824"/>
      <c r="R315" s="2908"/>
      <c r="S315" s="254"/>
      <c r="T315" s="254"/>
      <c r="U315" s="254"/>
      <c r="V315" s="254"/>
      <c r="W315" s="254"/>
      <c r="X315" s="254"/>
      <c r="Y315" s="254"/>
    </row>
    <row r="316" spans="1:25" s="86" customFormat="1" ht="24" customHeight="1" x14ac:dyDescent="0.25">
      <c r="A316" s="2861"/>
      <c r="B316" s="2886" t="s">
        <v>46</v>
      </c>
      <c r="C316" s="2886"/>
      <c r="D316" s="211">
        <f>SUM(D314:D315)</f>
        <v>0</v>
      </c>
      <c r="E316" s="211">
        <f t="shared" si="81"/>
        <v>0</v>
      </c>
      <c r="F316" s="211">
        <f t="shared" si="81"/>
        <v>0</v>
      </c>
      <c r="G316" s="211">
        <f t="shared" si="81"/>
        <v>18</v>
      </c>
      <c r="H316" s="211">
        <f t="shared" si="81"/>
        <v>10</v>
      </c>
      <c r="I316" s="211">
        <f t="shared" si="81"/>
        <v>28</v>
      </c>
      <c r="J316" s="211">
        <f t="shared" si="81"/>
        <v>14</v>
      </c>
      <c r="K316" s="211">
        <f t="shared" si="81"/>
        <v>6</v>
      </c>
      <c r="L316" s="211">
        <f t="shared" si="81"/>
        <v>20</v>
      </c>
      <c r="M316" s="196">
        <f t="shared" si="78"/>
        <v>32</v>
      </c>
      <c r="N316" s="196">
        <f t="shared" si="78"/>
        <v>16</v>
      </c>
      <c r="O316" s="196">
        <f t="shared" si="79"/>
        <v>48</v>
      </c>
      <c r="P316" s="2925" t="s">
        <v>133</v>
      </c>
      <c r="Q316" s="2925"/>
      <c r="R316" s="2927"/>
      <c r="S316" s="254"/>
      <c r="T316" s="254"/>
      <c r="U316" s="254"/>
      <c r="V316" s="254"/>
      <c r="W316" s="254"/>
      <c r="X316" s="254"/>
      <c r="Y316" s="254"/>
    </row>
    <row r="317" spans="1:25" s="86" customFormat="1" ht="24" customHeight="1" thickBot="1" x14ac:dyDescent="0.3">
      <c r="A317" s="2888" t="s">
        <v>49</v>
      </c>
      <c r="B317" s="2888"/>
      <c r="C317" s="2888"/>
      <c r="D317" s="2588">
        <f>SUM(D316,D313,D310,D307)</f>
        <v>0</v>
      </c>
      <c r="E317" s="2588">
        <f t="shared" ref="E317:L317" si="85">SUM(E316,E313,E310,E307)</f>
        <v>0</v>
      </c>
      <c r="F317" s="2588">
        <f t="shared" si="85"/>
        <v>0</v>
      </c>
      <c r="G317" s="2588">
        <f t="shared" si="85"/>
        <v>62</v>
      </c>
      <c r="H317" s="2588">
        <f t="shared" si="85"/>
        <v>69</v>
      </c>
      <c r="I317" s="2588">
        <f t="shared" si="85"/>
        <v>131</v>
      </c>
      <c r="J317" s="2588">
        <f t="shared" si="85"/>
        <v>30</v>
      </c>
      <c r="K317" s="2588">
        <f t="shared" si="85"/>
        <v>21</v>
      </c>
      <c r="L317" s="2588">
        <f t="shared" si="85"/>
        <v>51</v>
      </c>
      <c r="M317" s="2460">
        <f t="shared" si="78"/>
        <v>92</v>
      </c>
      <c r="N317" s="2460">
        <f t="shared" si="78"/>
        <v>90</v>
      </c>
      <c r="O317" s="2460">
        <f t="shared" si="79"/>
        <v>182</v>
      </c>
      <c r="P317" s="2914" t="s">
        <v>130</v>
      </c>
      <c r="Q317" s="2914"/>
      <c r="R317" s="2914"/>
      <c r="S317" s="254"/>
      <c r="T317" s="254"/>
      <c r="U317" s="254"/>
      <c r="V317" s="254"/>
      <c r="W317" s="254"/>
      <c r="X317" s="254"/>
      <c r="Y317" s="254"/>
    </row>
    <row r="318" spans="1:25" s="86" customFormat="1" ht="24.75" customHeight="1" x14ac:dyDescent="0.25">
      <c r="S318" s="254"/>
      <c r="T318" s="254"/>
      <c r="U318" s="254"/>
      <c r="V318" s="254"/>
      <c r="W318" s="254"/>
      <c r="X318" s="254"/>
      <c r="Y318" s="254"/>
    </row>
    <row r="319" spans="1:25" s="86" customFormat="1" ht="24.75" customHeight="1" x14ac:dyDescent="0.25">
      <c r="S319" s="254"/>
      <c r="T319" s="254"/>
      <c r="U319" s="254"/>
      <c r="V319" s="254"/>
      <c r="W319" s="254"/>
      <c r="X319" s="254"/>
      <c r="Y319" s="254"/>
    </row>
    <row r="320" spans="1:25" s="86" customFormat="1" ht="24.75" customHeight="1" x14ac:dyDescent="0.25">
      <c r="S320" s="254"/>
      <c r="T320" s="254"/>
      <c r="U320" s="254"/>
      <c r="V320" s="254"/>
      <c r="W320" s="254"/>
      <c r="X320" s="254"/>
      <c r="Y320" s="254"/>
    </row>
    <row r="321" spans="1:25" s="86" customFormat="1" ht="24.75" customHeight="1" x14ac:dyDescent="0.25">
      <c r="S321" s="254"/>
      <c r="T321" s="254"/>
      <c r="U321" s="254"/>
      <c r="V321" s="254"/>
      <c r="W321" s="254"/>
      <c r="X321" s="254"/>
      <c r="Y321" s="254"/>
    </row>
    <row r="322" spans="1:25" s="86" customFormat="1" ht="29.25" customHeight="1" thickBot="1" x14ac:dyDescent="0.3">
      <c r="A322" s="1910" t="s">
        <v>834</v>
      </c>
      <c r="B322" s="1910"/>
      <c r="C322" s="1910"/>
      <c r="D322" s="1910"/>
      <c r="E322" s="1910"/>
      <c r="F322" s="1910"/>
      <c r="G322" s="1910"/>
      <c r="H322" s="1910"/>
      <c r="I322" s="1910"/>
      <c r="J322" s="1910"/>
      <c r="K322" s="1910"/>
      <c r="L322" s="1910"/>
      <c r="M322" s="1910"/>
      <c r="N322" s="1910"/>
      <c r="O322" s="1910"/>
      <c r="P322" s="1910"/>
      <c r="Q322" s="1910"/>
      <c r="R322" s="1908" t="s">
        <v>2277</v>
      </c>
      <c r="S322" s="254"/>
      <c r="T322" s="254"/>
      <c r="U322" s="254"/>
      <c r="V322" s="254"/>
      <c r="W322" s="254"/>
      <c r="X322" s="254"/>
      <c r="Y322" s="254"/>
    </row>
    <row r="323" spans="1:25" s="86" customFormat="1" ht="22.5" customHeight="1" thickTop="1" x14ac:dyDescent="0.25">
      <c r="A323" s="2794" t="s">
        <v>44</v>
      </c>
      <c r="B323" s="2797" t="s">
        <v>467</v>
      </c>
      <c r="C323" s="2797" t="s">
        <v>45</v>
      </c>
      <c r="D323" s="2847" t="s">
        <v>33</v>
      </c>
      <c r="E323" s="2847"/>
      <c r="F323" s="2847"/>
      <c r="G323" s="2847" t="s">
        <v>1</v>
      </c>
      <c r="H323" s="2847"/>
      <c r="I323" s="2847"/>
      <c r="J323" s="2847" t="s">
        <v>2</v>
      </c>
      <c r="K323" s="2847"/>
      <c r="L323" s="2847"/>
      <c r="M323" s="2797" t="s">
        <v>31</v>
      </c>
      <c r="N323" s="2797"/>
      <c r="O323" s="2797"/>
      <c r="P323" s="2909" t="s">
        <v>99</v>
      </c>
      <c r="Q323" s="2909" t="s">
        <v>126</v>
      </c>
      <c r="R323" s="2910" t="s">
        <v>98</v>
      </c>
      <c r="S323" s="254"/>
      <c r="T323" s="254"/>
      <c r="U323" s="254"/>
      <c r="V323" s="254"/>
      <c r="W323" s="254"/>
      <c r="X323" s="254"/>
      <c r="Y323" s="254"/>
    </row>
    <row r="324" spans="1:25" s="86" customFormat="1" ht="18" customHeight="1" x14ac:dyDescent="0.25">
      <c r="A324" s="2795"/>
      <c r="B324" s="2845"/>
      <c r="C324" s="2845"/>
      <c r="D324" s="2827" t="s">
        <v>94</v>
      </c>
      <c r="E324" s="2827"/>
      <c r="F324" s="2827"/>
      <c r="G324" s="2827" t="s">
        <v>95</v>
      </c>
      <c r="H324" s="2827"/>
      <c r="I324" s="2827"/>
      <c r="J324" s="2827" t="s">
        <v>96</v>
      </c>
      <c r="K324" s="2827"/>
      <c r="L324" s="2827"/>
      <c r="M324" s="2827" t="s">
        <v>116</v>
      </c>
      <c r="N324" s="2827"/>
      <c r="O324" s="2827"/>
      <c r="P324" s="2883"/>
      <c r="Q324" s="2883"/>
      <c r="R324" s="2911"/>
      <c r="S324" s="254"/>
      <c r="T324" s="254"/>
      <c r="U324" s="254"/>
      <c r="V324" s="254"/>
      <c r="W324" s="254"/>
      <c r="X324" s="254"/>
      <c r="Y324" s="254"/>
    </row>
    <row r="325" spans="1:25" s="86" customFormat="1" ht="17.25" customHeight="1" x14ac:dyDescent="0.25">
      <c r="A325" s="2795"/>
      <c r="B325" s="2845"/>
      <c r="C325" s="2845"/>
      <c r="D325" s="2559" t="s">
        <v>204</v>
      </c>
      <c r="E325" s="2559" t="s">
        <v>2833</v>
      </c>
      <c r="F325" s="2559" t="s">
        <v>26</v>
      </c>
      <c r="G325" s="2559" t="s">
        <v>204</v>
      </c>
      <c r="H325" s="2559" t="s">
        <v>2833</v>
      </c>
      <c r="I325" s="2559" t="s">
        <v>26</v>
      </c>
      <c r="J325" s="2559" t="s">
        <v>204</v>
      </c>
      <c r="K325" s="2559" t="s">
        <v>2833</v>
      </c>
      <c r="L325" s="2559" t="s">
        <v>26</v>
      </c>
      <c r="M325" s="2559" t="s">
        <v>204</v>
      </c>
      <c r="N325" s="2559" t="s">
        <v>2833</v>
      </c>
      <c r="O325" s="2559" t="s">
        <v>26</v>
      </c>
      <c r="P325" s="2883"/>
      <c r="Q325" s="2883"/>
      <c r="R325" s="2911"/>
      <c r="S325" s="254"/>
      <c r="T325" s="254"/>
      <c r="U325" s="254"/>
      <c r="V325" s="254"/>
      <c r="W325" s="254"/>
      <c r="X325" s="254"/>
      <c r="Y325" s="254"/>
    </row>
    <row r="326" spans="1:25" s="86" customFormat="1" ht="18" customHeight="1" thickBot="1" x14ac:dyDescent="0.3">
      <c r="A326" s="2802"/>
      <c r="B326" s="2846"/>
      <c r="C326" s="2846"/>
      <c r="D326" s="191" t="s">
        <v>181</v>
      </c>
      <c r="E326" s="191" t="s">
        <v>182</v>
      </c>
      <c r="F326" s="191" t="s">
        <v>183</v>
      </c>
      <c r="G326" s="191" t="s">
        <v>181</v>
      </c>
      <c r="H326" s="191" t="s">
        <v>182</v>
      </c>
      <c r="I326" s="191" t="s">
        <v>183</v>
      </c>
      <c r="J326" s="191" t="s">
        <v>181</v>
      </c>
      <c r="K326" s="191" t="s">
        <v>182</v>
      </c>
      <c r="L326" s="191" t="s">
        <v>183</v>
      </c>
      <c r="M326" s="191" t="s">
        <v>181</v>
      </c>
      <c r="N326" s="191" t="s">
        <v>182</v>
      </c>
      <c r="O326" s="191" t="s">
        <v>183</v>
      </c>
      <c r="P326" s="2884"/>
      <c r="Q326" s="2884"/>
      <c r="R326" s="2912"/>
      <c r="S326" s="254"/>
      <c r="T326" s="254"/>
      <c r="U326" s="254"/>
      <c r="V326" s="254"/>
      <c r="W326" s="254"/>
      <c r="X326" s="254"/>
      <c r="Y326" s="254"/>
    </row>
    <row r="327" spans="1:25" s="86" customFormat="1" ht="18" customHeight="1" x14ac:dyDescent="0.25">
      <c r="A327" s="2929" t="s">
        <v>288</v>
      </c>
      <c r="B327" s="2852" t="s">
        <v>72</v>
      </c>
      <c r="C327" s="1872" t="s">
        <v>72</v>
      </c>
      <c r="D327" s="2589">
        <v>0</v>
      </c>
      <c r="E327" s="2589">
        <v>0</v>
      </c>
      <c r="F327" s="2589">
        <v>0</v>
      </c>
      <c r="G327" s="2589">
        <v>0</v>
      </c>
      <c r="H327" s="2589">
        <v>8</v>
      </c>
      <c r="I327" s="2589">
        <v>8</v>
      </c>
      <c r="J327" s="2589">
        <v>0</v>
      </c>
      <c r="K327" s="2589">
        <v>6</v>
      </c>
      <c r="L327" s="2589">
        <v>6</v>
      </c>
      <c r="M327" s="2589">
        <f t="shared" ref="M327:N345" si="86">SUM(D327,G327,J327)</f>
        <v>0</v>
      </c>
      <c r="N327" s="2589">
        <f t="shared" si="86"/>
        <v>14</v>
      </c>
      <c r="O327" s="2589">
        <f>SUM(M327:N327)</f>
        <v>14</v>
      </c>
      <c r="P327" s="1904" t="s">
        <v>145</v>
      </c>
      <c r="Q327" s="2932" t="s">
        <v>145</v>
      </c>
      <c r="R327" s="2934" t="s">
        <v>289</v>
      </c>
      <c r="S327" s="254"/>
      <c r="T327" s="254"/>
      <c r="U327" s="254"/>
      <c r="V327" s="254"/>
      <c r="W327" s="254"/>
      <c r="X327" s="254"/>
      <c r="Y327" s="254"/>
    </row>
    <row r="328" spans="1:25" s="86" customFormat="1" ht="18" customHeight="1" x14ac:dyDescent="0.25">
      <c r="A328" s="2930"/>
      <c r="B328" s="2853"/>
      <c r="C328" s="1872" t="s">
        <v>73</v>
      </c>
      <c r="D328" s="2585">
        <v>0</v>
      </c>
      <c r="E328" s="2585">
        <v>0</v>
      </c>
      <c r="F328" s="2585">
        <v>0</v>
      </c>
      <c r="G328" s="2585">
        <v>0</v>
      </c>
      <c r="H328" s="2585">
        <v>8</v>
      </c>
      <c r="I328" s="2585">
        <v>8</v>
      </c>
      <c r="J328" s="2585">
        <v>0</v>
      </c>
      <c r="K328" s="2585">
        <v>6</v>
      </c>
      <c r="L328" s="2585">
        <v>6</v>
      </c>
      <c r="M328" s="2585">
        <f t="shared" si="86"/>
        <v>0</v>
      </c>
      <c r="N328" s="2585">
        <f t="shared" si="86"/>
        <v>14</v>
      </c>
      <c r="O328" s="2585">
        <f t="shared" ref="O328:O345" si="87">SUM(M328:N328)</f>
        <v>14</v>
      </c>
      <c r="P328" s="1904" t="s">
        <v>159</v>
      </c>
      <c r="Q328" s="2933"/>
      <c r="R328" s="2901"/>
      <c r="S328" s="254"/>
      <c r="T328" s="254"/>
      <c r="U328" s="254"/>
      <c r="V328" s="254"/>
      <c r="W328" s="254"/>
      <c r="X328" s="254"/>
      <c r="Y328" s="254"/>
    </row>
    <row r="329" spans="1:25" s="86" customFormat="1" ht="18" customHeight="1" x14ac:dyDescent="0.25">
      <c r="A329" s="2930"/>
      <c r="B329" s="2886" t="s">
        <v>46</v>
      </c>
      <c r="C329" s="2886"/>
      <c r="D329" s="2585">
        <f>SUM(D327:D328)</f>
        <v>0</v>
      </c>
      <c r="E329" s="2585">
        <f t="shared" ref="E329:L336" si="88">SUM(E327:E328)</f>
        <v>0</v>
      </c>
      <c r="F329" s="2585">
        <f t="shared" si="88"/>
        <v>0</v>
      </c>
      <c r="G329" s="2585">
        <f t="shared" si="88"/>
        <v>0</v>
      </c>
      <c r="H329" s="2585">
        <f t="shared" si="88"/>
        <v>16</v>
      </c>
      <c r="I329" s="2585">
        <f t="shared" si="88"/>
        <v>16</v>
      </c>
      <c r="J329" s="2585">
        <f t="shared" si="88"/>
        <v>0</v>
      </c>
      <c r="K329" s="2585">
        <f t="shared" si="88"/>
        <v>12</v>
      </c>
      <c r="L329" s="2585">
        <f t="shared" si="88"/>
        <v>12</v>
      </c>
      <c r="M329" s="2585">
        <f t="shared" si="86"/>
        <v>0</v>
      </c>
      <c r="N329" s="2585">
        <f t="shared" si="86"/>
        <v>28</v>
      </c>
      <c r="O329" s="2585">
        <f t="shared" si="87"/>
        <v>28</v>
      </c>
      <c r="P329" s="2925" t="s">
        <v>133</v>
      </c>
      <c r="Q329" s="2925"/>
      <c r="R329" s="2901"/>
      <c r="S329" s="254"/>
      <c r="T329" s="254"/>
      <c r="U329" s="254"/>
      <c r="V329" s="254"/>
      <c r="W329" s="254"/>
      <c r="X329" s="254"/>
      <c r="Y329" s="254"/>
    </row>
    <row r="330" spans="1:25" s="86" customFormat="1" ht="18.75" customHeight="1" x14ac:dyDescent="0.25">
      <c r="A330" s="2930"/>
      <c r="B330" s="1891" t="s">
        <v>74</v>
      </c>
      <c r="C330" s="1911" t="s">
        <v>74</v>
      </c>
      <c r="D330" s="2585">
        <f>SUM(D328:D329)</f>
        <v>0</v>
      </c>
      <c r="E330" s="2585">
        <f t="shared" si="88"/>
        <v>0</v>
      </c>
      <c r="F330" s="2585">
        <f t="shared" si="88"/>
        <v>0</v>
      </c>
      <c r="G330" s="2585">
        <f t="shared" si="88"/>
        <v>0</v>
      </c>
      <c r="H330" s="196">
        <v>14</v>
      </c>
      <c r="I330" s="196">
        <v>14</v>
      </c>
      <c r="J330" s="196">
        <v>0</v>
      </c>
      <c r="K330" s="196">
        <v>0</v>
      </c>
      <c r="L330" s="196">
        <v>0</v>
      </c>
      <c r="M330" s="196">
        <f t="shared" si="86"/>
        <v>0</v>
      </c>
      <c r="N330" s="196">
        <f t="shared" si="86"/>
        <v>14</v>
      </c>
      <c r="O330" s="196">
        <f t="shared" si="87"/>
        <v>14</v>
      </c>
      <c r="P330" s="1922" t="s">
        <v>152</v>
      </c>
      <c r="Q330" s="1922" t="s">
        <v>152</v>
      </c>
      <c r="R330" s="2901"/>
      <c r="S330" s="254"/>
      <c r="T330" s="254"/>
      <c r="U330" s="254"/>
      <c r="V330" s="254"/>
      <c r="W330" s="254"/>
      <c r="X330" s="254"/>
      <c r="Y330" s="254"/>
    </row>
    <row r="331" spans="1:25" s="86" customFormat="1" ht="18.75" customHeight="1" x14ac:dyDescent="0.25">
      <c r="A331" s="2930"/>
      <c r="B331" s="1891" t="s">
        <v>79</v>
      </c>
      <c r="C331" s="1891" t="s">
        <v>81</v>
      </c>
      <c r="D331" s="2585">
        <f>SUM(D329:D330)</f>
        <v>0</v>
      </c>
      <c r="E331" s="2585">
        <f t="shared" si="88"/>
        <v>0</v>
      </c>
      <c r="F331" s="2585">
        <f t="shared" si="88"/>
        <v>0</v>
      </c>
      <c r="G331" s="2585">
        <f t="shared" si="88"/>
        <v>0</v>
      </c>
      <c r="H331" s="196">
        <v>13</v>
      </c>
      <c r="I331" s="196">
        <v>13</v>
      </c>
      <c r="J331" s="196">
        <v>0</v>
      </c>
      <c r="K331" s="196">
        <v>4</v>
      </c>
      <c r="L331" s="196">
        <v>4</v>
      </c>
      <c r="M331" s="196">
        <f t="shared" si="86"/>
        <v>0</v>
      </c>
      <c r="N331" s="196">
        <f t="shared" si="86"/>
        <v>17</v>
      </c>
      <c r="O331" s="196">
        <f t="shared" si="87"/>
        <v>17</v>
      </c>
      <c r="P331" s="500" t="s">
        <v>155</v>
      </c>
      <c r="Q331" s="877" t="s">
        <v>149</v>
      </c>
      <c r="R331" s="2901"/>
      <c r="S331" s="254"/>
      <c r="T331" s="254"/>
      <c r="U331" s="254"/>
      <c r="V331" s="254"/>
      <c r="W331" s="254"/>
      <c r="X331" s="254"/>
      <c r="Y331" s="254"/>
    </row>
    <row r="332" spans="1:25" s="86" customFormat="1" ht="41.25" customHeight="1" x14ac:dyDescent="0.25">
      <c r="A332" s="2930"/>
      <c r="B332" s="842" t="s">
        <v>91</v>
      </c>
      <c r="C332" s="2420" t="s">
        <v>82</v>
      </c>
      <c r="D332" s="2585">
        <f t="shared" ref="D332:D336" si="89">SUM(D330:D331)</f>
        <v>0</v>
      </c>
      <c r="E332" s="2585">
        <f t="shared" si="88"/>
        <v>0</v>
      </c>
      <c r="F332" s="213">
        <v>0</v>
      </c>
      <c r="G332" s="2585">
        <v>0</v>
      </c>
      <c r="H332" s="213">
        <v>8</v>
      </c>
      <c r="I332" s="213">
        <v>8</v>
      </c>
      <c r="J332" s="196">
        <v>0</v>
      </c>
      <c r="K332" s="213">
        <v>4</v>
      </c>
      <c r="L332" s="213">
        <v>4</v>
      </c>
      <c r="M332" s="196">
        <v>0</v>
      </c>
      <c r="N332" s="196">
        <f t="shared" si="86"/>
        <v>12</v>
      </c>
      <c r="O332" s="196">
        <f t="shared" si="87"/>
        <v>12</v>
      </c>
      <c r="P332" s="584" t="s">
        <v>157</v>
      </c>
      <c r="Q332" s="838" t="s">
        <v>158</v>
      </c>
      <c r="R332" s="2901"/>
      <c r="S332" s="254"/>
      <c r="T332" s="254"/>
      <c r="U332" s="254"/>
      <c r="V332" s="254"/>
      <c r="W332" s="254"/>
      <c r="X332" s="254"/>
      <c r="Y332" s="254"/>
    </row>
    <row r="333" spans="1:25" s="86" customFormat="1" ht="53.25" customHeight="1" x14ac:dyDescent="0.25">
      <c r="A333" s="2930"/>
      <c r="B333" s="1891" t="s">
        <v>729</v>
      </c>
      <c r="C333" s="2411" t="s">
        <v>734</v>
      </c>
      <c r="D333" s="2585">
        <f t="shared" si="89"/>
        <v>0</v>
      </c>
      <c r="E333" s="2585">
        <f t="shared" si="88"/>
        <v>0</v>
      </c>
      <c r="F333" s="213">
        <v>0</v>
      </c>
      <c r="G333" s="2585">
        <v>0</v>
      </c>
      <c r="H333" s="196">
        <v>12</v>
      </c>
      <c r="I333" s="196">
        <v>12</v>
      </c>
      <c r="J333" s="196">
        <v>0</v>
      </c>
      <c r="K333" s="196">
        <v>0</v>
      </c>
      <c r="L333" s="196">
        <v>0</v>
      </c>
      <c r="M333" s="196">
        <v>0</v>
      </c>
      <c r="N333" s="196">
        <f t="shared" si="86"/>
        <v>12</v>
      </c>
      <c r="O333" s="196">
        <f t="shared" si="87"/>
        <v>12</v>
      </c>
      <c r="P333" s="1904" t="s">
        <v>735</v>
      </c>
      <c r="Q333" s="1923" t="s">
        <v>730</v>
      </c>
      <c r="R333" s="2901"/>
      <c r="S333" s="254"/>
      <c r="T333" s="254"/>
      <c r="U333" s="254"/>
      <c r="V333" s="254"/>
      <c r="W333" s="254"/>
      <c r="X333" s="254"/>
      <c r="Y333" s="254"/>
    </row>
    <row r="334" spans="1:25" s="86" customFormat="1" ht="21" customHeight="1" x14ac:dyDescent="0.25">
      <c r="A334" s="2930"/>
      <c r="B334" s="1891" t="s">
        <v>739</v>
      </c>
      <c r="C334" s="1872"/>
      <c r="D334" s="2585">
        <f t="shared" si="89"/>
        <v>0</v>
      </c>
      <c r="E334" s="2585">
        <f t="shared" si="88"/>
        <v>0</v>
      </c>
      <c r="F334" s="213">
        <v>0</v>
      </c>
      <c r="G334" s="2585">
        <v>0</v>
      </c>
      <c r="H334" s="2585">
        <v>11</v>
      </c>
      <c r="I334" s="2585">
        <v>11</v>
      </c>
      <c r="J334" s="196">
        <v>0</v>
      </c>
      <c r="K334" s="2585">
        <v>4</v>
      </c>
      <c r="L334" s="2585">
        <v>4</v>
      </c>
      <c r="M334" s="196">
        <v>0</v>
      </c>
      <c r="N334" s="196">
        <f t="shared" si="86"/>
        <v>15</v>
      </c>
      <c r="O334" s="196">
        <f t="shared" si="87"/>
        <v>15</v>
      </c>
      <c r="P334" s="1881"/>
      <c r="Q334" s="500" t="s">
        <v>740</v>
      </c>
      <c r="R334" s="2901"/>
      <c r="S334" s="254"/>
      <c r="T334" s="254"/>
      <c r="U334" s="254"/>
      <c r="V334" s="254"/>
      <c r="W334" s="254"/>
      <c r="X334" s="254"/>
      <c r="Y334" s="254"/>
    </row>
    <row r="335" spans="1:25" s="86" customFormat="1" ht="27.75" customHeight="1" x14ac:dyDescent="0.25">
      <c r="A335" s="2930"/>
      <c r="B335" s="1891" t="s">
        <v>741</v>
      </c>
      <c r="C335" s="1872"/>
      <c r="D335" s="2585">
        <f t="shared" si="89"/>
        <v>0</v>
      </c>
      <c r="E335" s="2585">
        <f t="shared" si="88"/>
        <v>0</v>
      </c>
      <c r="F335" s="213">
        <v>0</v>
      </c>
      <c r="G335" s="2585">
        <v>0</v>
      </c>
      <c r="H335" s="196">
        <v>10</v>
      </c>
      <c r="I335" s="196">
        <v>10</v>
      </c>
      <c r="J335" s="196">
        <v>0</v>
      </c>
      <c r="K335" s="196">
        <v>0</v>
      </c>
      <c r="L335" s="196">
        <v>0</v>
      </c>
      <c r="M335" s="196">
        <v>0</v>
      </c>
      <c r="N335" s="196">
        <f t="shared" si="86"/>
        <v>10</v>
      </c>
      <c r="O335" s="196">
        <f t="shared" si="87"/>
        <v>10</v>
      </c>
      <c r="P335" s="1881"/>
      <c r="Q335" s="1922" t="s">
        <v>742</v>
      </c>
      <c r="R335" s="2901"/>
      <c r="S335" s="254"/>
      <c r="T335" s="254"/>
      <c r="U335" s="254"/>
      <c r="V335" s="254"/>
      <c r="W335" s="254"/>
      <c r="X335" s="254"/>
      <c r="Y335" s="254"/>
    </row>
    <row r="336" spans="1:25" s="86" customFormat="1" ht="21" customHeight="1" x14ac:dyDescent="0.25">
      <c r="A336" s="2931"/>
      <c r="B336" s="1911" t="s">
        <v>743</v>
      </c>
      <c r="C336" s="1872"/>
      <c r="D336" s="2585">
        <f t="shared" si="89"/>
        <v>0</v>
      </c>
      <c r="E336" s="2585">
        <f t="shared" si="88"/>
        <v>0</v>
      </c>
      <c r="F336" s="213">
        <v>0</v>
      </c>
      <c r="G336" s="2585">
        <v>0</v>
      </c>
      <c r="H336" s="196">
        <v>11</v>
      </c>
      <c r="I336" s="196">
        <v>11</v>
      </c>
      <c r="J336" s="196">
        <v>0</v>
      </c>
      <c r="K336" s="196">
        <v>0</v>
      </c>
      <c r="L336" s="196">
        <v>0</v>
      </c>
      <c r="M336" s="196">
        <v>0</v>
      </c>
      <c r="N336" s="196">
        <f t="shared" si="86"/>
        <v>11</v>
      </c>
      <c r="O336" s="196">
        <f t="shared" si="87"/>
        <v>11</v>
      </c>
      <c r="P336" s="1881"/>
      <c r="Q336" s="1922" t="s">
        <v>744</v>
      </c>
      <c r="R336" s="2898"/>
      <c r="S336" s="254"/>
      <c r="T336" s="254"/>
      <c r="U336" s="254"/>
      <c r="V336" s="254"/>
      <c r="W336" s="254"/>
      <c r="X336" s="254"/>
      <c r="Y336" s="254"/>
    </row>
    <row r="337" spans="1:25" s="86" customFormat="1" ht="21" customHeight="1" x14ac:dyDescent="0.25">
      <c r="A337" s="2886" t="s">
        <v>49</v>
      </c>
      <c r="B337" s="2886"/>
      <c r="C337" s="2886"/>
      <c r="D337" s="196">
        <f>SUM(D329:D336)</f>
        <v>0</v>
      </c>
      <c r="E337" s="196">
        <f t="shared" ref="E337:L337" si="90">SUM(E329:E336)</f>
        <v>0</v>
      </c>
      <c r="F337" s="196">
        <f t="shared" si="90"/>
        <v>0</v>
      </c>
      <c r="G337" s="196">
        <f t="shared" si="90"/>
        <v>0</v>
      </c>
      <c r="H337" s="196">
        <f t="shared" si="90"/>
        <v>95</v>
      </c>
      <c r="I337" s="196">
        <f t="shared" si="90"/>
        <v>95</v>
      </c>
      <c r="J337" s="196">
        <f t="shared" si="90"/>
        <v>0</v>
      </c>
      <c r="K337" s="196">
        <f t="shared" si="90"/>
        <v>24</v>
      </c>
      <c r="L337" s="196">
        <f t="shared" si="90"/>
        <v>24</v>
      </c>
      <c r="M337" s="196">
        <f t="shared" si="86"/>
        <v>0</v>
      </c>
      <c r="N337" s="196">
        <f t="shared" si="86"/>
        <v>119</v>
      </c>
      <c r="O337" s="196">
        <f t="shared" si="87"/>
        <v>119</v>
      </c>
      <c r="P337" s="2928" t="s">
        <v>130</v>
      </c>
      <c r="Q337" s="2928"/>
      <c r="R337" s="2928"/>
      <c r="S337" s="254"/>
      <c r="T337" s="254"/>
      <c r="U337" s="254"/>
      <c r="V337" s="254"/>
      <c r="W337" s="254"/>
      <c r="X337" s="254"/>
      <c r="Y337" s="254"/>
    </row>
    <row r="338" spans="1:25" s="86" customFormat="1" ht="24" customHeight="1" x14ac:dyDescent="0.25">
      <c r="A338" s="2886" t="s">
        <v>39</v>
      </c>
      <c r="B338" s="1891" t="s">
        <v>72</v>
      </c>
      <c r="C338" s="1872"/>
      <c r="D338" s="196">
        <v>0</v>
      </c>
      <c r="E338" s="196">
        <v>0</v>
      </c>
      <c r="F338" s="196">
        <v>0</v>
      </c>
      <c r="G338" s="196">
        <v>12</v>
      </c>
      <c r="H338" s="196">
        <v>15</v>
      </c>
      <c r="I338" s="196">
        <v>27</v>
      </c>
      <c r="J338" s="196">
        <v>9</v>
      </c>
      <c r="K338" s="196">
        <v>6</v>
      </c>
      <c r="L338" s="196">
        <v>15</v>
      </c>
      <c r="M338" s="196">
        <f t="shared" si="86"/>
        <v>21</v>
      </c>
      <c r="N338" s="196">
        <f t="shared" si="86"/>
        <v>21</v>
      </c>
      <c r="O338" s="196">
        <f t="shared" si="87"/>
        <v>42</v>
      </c>
      <c r="P338" s="1881"/>
      <c r="Q338" s="1904" t="s">
        <v>145</v>
      </c>
      <c r="R338" s="2890" t="s">
        <v>442</v>
      </c>
      <c r="S338" s="254"/>
      <c r="T338" s="254"/>
      <c r="U338" s="254"/>
      <c r="V338" s="254"/>
      <c r="W338" s="254"/>
      <c r="X338" s="254"/>
      <c r="Y338" s="254"/>
    </row>
    <row r="339" spans="1:25" s="86" customFormat="1" ht="24" customHeight="1" x14ac:dyDescent="0.25">
      <c r="A339" s="2886"/>
      <c r="B339" s="1891" t="s">
        <v>74</v>
      </c>
      <c r="C339" s="1872"/>
      <c r="D339" s="196">
        <v>0</v>
      </c>
      <c r="E339" s="196">
        <v>0</v>
      </c>
      <c r="F339" s="196">
        <v>0</v>
      </c>
      <c r="G339" s="196">
        <v>10</v>
      </c>
      <c r="H339" s="196">
        <v>12</v>
      </c>
      <c r="I339" s="196">
        <v>22</v>
      </c>
      <c r="J339" s="196">
        <v>4</v>
      </c>
      <c r="K339" s="196">
        <v>6</v>
      </c>
      <c r="L339" s="196">
        <v>10</v>
      </c>
      <c r="M339" s="196">
        <f t="shared" si="86"/>
        <v>14</v>
      </c>
      <c r="N339" s="196">
        <f t="shared" si="86"/>
        <v>18</v>
      </c>
      <c r="O339" s="196">
        <f t="shared" si="87"/>
        <v>32</v>
      </c>
      <c r="P339" s="1881"/>
      <c r="Q339" s="1904" t="s">
        <v>745</v>
      </c>
      <c r="R339" s="2891"/>
      <c r="S339" s="254"/>
      <c r="T339" s="254"/>
      <c r="U339" s="254"/>
      <c r="V339" s="254"/>
      <c r="W339" s="254"/>
      <c r="X339" s="254"/>
      <c r="Y339" s="254"/>
    </row>
    <row r="340" spans="1:25" s="86" customFormat="1" ht="24" customHeight="1" x14ac:dyDescent="0.25">
      <c r="A340" s="2886"/>
      <c r="B340" s="1891" t="s">
        <v>75</v>
      </c>
      <c r="C340" s="1872"/>
      <c r="D340" s="196">
        <v>0</v>
      </c>
      <c r="E340" s="196">
        <v>0</v>
      </c>
      <c r="F340" s="196">
        <v>0</v>
      </c>
      <c r="G340" s="196">
        <v>12</v>
      </c>
      <c r="H340" s="196">
        <v>10</v>
      </c>
      <c r="I340" s="196">
        <v>22</v>
      </c>
      <c r="J340" s="196">
        <v>13</v>
      </c>
      <c r="K340" s="196">
        <v>12</v>
      </c>
      <c r="L340" s="196">
        <v>25</v>
      </c>
      <c r="M340" s="196">
        <f t="shared" si="86"/>
        <v>25</v>
      </c>
      <c r="N340" s="196">
        <f t="shared" si="86"/>
        <v>22</v>
      </c>
      <c r="O340" s="196">
        <f t="shared" si="87"/>
        <v>47</v>
      </c>
      <c r="P340" s="1886"/>
      <c r="Q340" s="1904" t="s">
        <v>148</v>
      </c>
      <c r="R340" s="2891"/>
      <c r="S340" s="254"/>
      <c r="T340" s="254"/>
      <c r="U340" s="254"/>
      <c r="V340" s="254"/>
      <c r="W340" s="254"/>
      <c r="X340" s="254"/>
      <c r="Y340" s="254"/>
    </row>
    <row r="341" spans="1:25" s="86" customFormat="1" ht="24" customHeight="1" x14ac:dyDescent="0.25">
      <c r="A341" s="2886"/>
      <c r="B341" s="1891" t="s">
        <v>79</v>
      </c>
      <c r="C341" s="1872"/>
      <c r="D341" s="196">
        <v>0</v>
      </c>
      <c r="E341" s="196">
        <v>0</v>
      </c>
      <c r="F341" s="196">
        <v>0</v>
      </c>
      <c r="G341" s="196">
        <v>6</v>
      </c>
      <c r="H341" s="196">
        <v>9</v>
      </c>
      <c r="I341" s="196">
        <v>15</v>
      </c>
      <c r="J341" s="196">
        <v>5</v>
      </c>
      <c r="K341" s="196">
        <v>5</v>
      </c>
      <c r="L341" s="196">
        <v>10</v>
      </c>
      <c r="M341" s="196">
        <f t="shared" si="86"/>
        <v>11</v>
      </c>
      <c r="N341" s="196">
        <f t="shared" si="86"/>
        <v>14</v>
      </c>
      <c r="O341" s="196">
        <f t="shared" si="87"/>
        <v>25</v>
      </c>
      <c r="P341" s="1886"/>
      <c r="Q341" s="1904" t="s">
        <v>149</v>
      </c>
      <c r="R341" s="2891"/>
      <c r="S341" s="254"/>
      <c r="T341" s="254"/>
      <c r="U341" s="254"/>
      <c r="V341" s="254"/>
      <c r="W341" s="254"/>
      <c r="X341" s="254"/>
      <c r="Y341" s="254"/>
    </row>
    <row r="342" spans="1:25" s="86" customFormat="1" ht="24" customHeight="1" x14ac:dyDescent="0.25">
      <c r="A342" s="2886"/>
      <c r="B342" s="1891" t="s">
        <v>746</v>
      </c>
      <c r="C342" s="1872"/>
      <c r="D342" s="196">
        <v>6</v>
      </c>
      <c r="E342" s="196">
        <v>9</v>
      </c>
      <c r="F342" s="196">
        <v>15</v>
      </c>
      <c r="G342" s="196">
        <v>11</v>
      </c>
      <c r="H342" s="196">
        <v>13</v>
      </c>
      <c r="I342" s="196">
        <v>24</v>
      </c>
      <c r="J342" s="196">
        <v>12</v>
      </c>
      <c r="K342" s="196">
        <v>12</v>
      </c>
      <c r="L342" s="196">
        <v>24</v>
      </c>
      <c r="M342" s="196">
        <f t="shared" si="86"/>
        <v>29</v>
      </c>
      <c r="N342" s="196">
        <f t="shared" si="86"/>
        <v>34</v>
      </c>
      <c r="O342" s="196">
        <f t="shared" si="87"/>
        <v>63</v>
      </c>
      <c r="P342" s="1886"/>
      <c r="Q342" s="1904" t="s">
        <v>747</v>
      </c>
      <c r="R342" s="2891"/>
      <c r="S342" s="254"/>
      <c r="T342" s="254"/>
      <c r="U342" s="254"/>
      <c r="V342" s="254"/>
      <c r="W342" s="254"/>
      <c r="X342" s="254"/>
      <c r="Y342" s="254"/>
    </row>
    <row r="343" spans="1:25" s="86" customFormat="1" ht="24" customHeight="1" x14ac:dyDescent="0.25">
      <c r="A343" s="2886"/>
      <c r="B343" s="1891" t="s">
        <v>748</v>
      </c>
      <c r="C343" s="1872"/>
      <c r="D343" s="196">
        <v>21</v>
      </c>
      <c r="E343" s="196">
        <v>2</v>
      </c>
      <c r="F343" s="196">
        <v>23</v>
      </c>
      <c r="G343" s="196">
        <v>23</v>
      </c>
      <c r="H343" s="196">
        <v>14</v>
      </c>
      <c r="I343" s="196">
        <v>37</v>
      </c>
      <c r="J343" s="196">
        <v>2</v>
      </c>
      <c r="K343" s="196">
        <v>5</v>
      </c>
      <c r="L343" s="196">
        <v>7</v>
      </c>
      <c r="M343" s="196">
        <f t="shared" si="86"/>
        <v>46</v>
      </c>
      <c r="N343" s="196">
        <f t="shared" si="86"/>
        <v>21</v>
      </c>
      <c r="O343" s="196">
        <f t="shared" si="87"/>
        <v>67</v>
      </c>
      <c r="P343" s="1886"/>
      <c r="Q343" s="1904" t="s">
        <v>749</v>
      </c>
      <c r="R343" s="2891"/>
      <c r="S343" s="254"/>
      <c r="T343" s="254"/>
      <c r="U343" s="254"/>
      <c r="V343" s="254"/>
      <c r="W343" s="254"/>
      <c r="X343" s="254"/>
      <c r="Y343" s="254"/>
    </row>
    <row r="344" spans="1:25" s="86" customFormat="1" ht="24" customHeight="1" x14ac:dyDescent="0.25">
      <c r="A344" s="2886"/>
      <c r="B344" s="1891" t="s">
        <v>84</v>
      </c>
      <c r="C344" s="1872"/>
      <c r="D344" s="196">
        <v>0</v>
      </c>
      <c r="E344" s="196">
        <v>0</v>
      </c>
      <c r="F344" s="196">
        <v>0</v>
      </c>
      <c r="G344" s="196">
        <v>3</v>
      </c>
      <c r="H344" s="196">
        <v>4</v>
      </c>
      <c r="I344" s="196">
        <v>7</v>
      </c>
      <c r="J344" s="196">
        <v>1</v>
      </c>
      <c r="K344" s="196">
        <v>2</v>
      </c>
      <c r="L344" s="196">
        <v>3</v>
      </c>
      <c r="M344" s="196">
        <f t="shared" si="86"/>
        <v>4</v>
      </c>
      <c r="N344" s="196">
        <f t="shared" si="86"/>
        <v>6</v>
      </c>
      <c r="O344" s="196">
        <f t="shared" si="87"/>
        <v>10</v>
      </c>
      <c r="P344" s="1886"/>
      <c r="Q344" s="1904" t="s">
        <v>750</v>
      </c>
      <c r="R344" s="2891"/>
      <c r="S344" s="254"/>
      <c r="T344" s="254"/>
      <c r="U344" s="254"/>
      <c r="V344" s="254"/>
      <c r="W344" s="254"/>
      <c r="X344" s="254"/>
      <c r="Y344" s="254"/>
    </row>
    <row r="345" spans="1:25" s="86" customFormat="1" ht="24" customHeight="1" x14ac:dyDescent="0.25">
      <c r="A345" s="2877"/>
      <c r="B345" s="1905" t="s">
        <v>751</v>
      </c>
      <c r="C345" s="1867"/>
      <c r="D345" s="196">
        <v>0</v>
      </c>
      <c r="E345" s="196">
        <v>0</v>
      </c>
      <c r="F345" s="213">
        <v>0</v>
      </c>
      <c r="G345" s="213">
        <v>19</v>
      </c>
      <c r="H345" s="213">
        <v>10</v>
      </c>
      <c r="I345" s="213">
        <v>29</v>
      </c>
      <c r="J345" s="213">
        <v>9</v>
      </c>
      <c r="K345" s="213">
        <v>4</v>
      </c>
      <c r="L345" s="213">
        <v>13</v>
      </c>
      <c r="M345" s="196">
        <f t="shared" si="86"/>
        <v>28</v>
      </c>
      <c r="N345" s="196">
        <f t="shared" si="86"/>
        <v>14</v>
      </c>
      <c r="O345" s="196">
        <f t="shared" si="87"/>
        <v>42</v>
      </c>
      <c r="P345" s="1898"/>
      <c r="Q345" s="584" t="s">
        <v>752</v>
      </c>
      <c r="R345" s="2891"/>
      <c r="S345" s="254"/>
      <c r="T345" s="254"/>
      <c r="U345" s="254"/>
      <c r="V345" s="254"/>
      <c r="W345" s="254"/>
      <c r="X345" s="254"/>
      <c r="Y345" s="254"/>
    </row>
    <row r="346" spans="1:25" s="86" customFormat="1" ht="24" customHeight="1" thickBot="1" x14ac:dyDescent="0.3">
      <c r="A346" s="2888" t="s">
        <v>49</v>
      </c>
      <c r="B346" s="2888"/>
      <c r="C346" s="2888"/>
      <c r="D346" s="2588">
        <f>SUM(D338:D345)</f>
        <v>27</v>
      </c>
      <c r="E346" s="2588">
        <f t="shared" ref="E346:O346" si="91">SUM(E338:E345)</f>
        <v>11</v>
      </c>
      <c r="F346" s="2588">
        <f t="shared" si="91"/>
        <v>38</v>
      </c>
      <c r="G346" s="2588">
        <f t="shared" si="91"/>
        <v>96</v>
      </c>
      <c r="H346" s="2588">
        <f t="shared" si="91"/>
        <v>87</v>
      </c>
      <c r="I346" s="2588">
        <f t="shared" si="91"/>
        <v>183</v>
      </c>
      <c r="J346" s="2588">
        <f t="shared" si="91"/>
        <v>55</v>
      </c>
      <c r="K346" s="2588">
        <f t="shared" si="91"/>
        <v>52</v>
      </c>
      <c r="L346" s="2588">
        <f t="shared" si="91"/>
        <v>107</v>
      </c>
      <c r="M346" s="2460">
        <f t="shared" si="91"/>
        <v>178</v>
      </c>
      <c r="N346" s="2460">
        <f t="shared" si="91"/>
        <v>150</v>
      </c>
      <c r="O346" s="2460">
        <f t="shared" si="91"/>
        <v>328</v>
      </c>
      <c r="P346" s="2914" t="s">
        <v>130</v>
      </c>
      <c r="Q346" s="2914"/>
      <c r="R346" s="2914"/>
      <c r="S346" s="254"/>
      <c r="T346" s="254"/>
      <c r="U346" s="254"/>
      <c r="V346" s="254"/>
      <c r="W346" s="254"/>
      <c r="X346" s="254"/>
      <c r="Y346" s="254"/>
    </row>
    <row r="347" spans="1:25" s="86" customFormat="1" ht="21" customHeight="1" x14ac:dyDescent="0.25">
      <c r="S347" s="254"/>
      <c r="T347" s="254"/>
      <c r="U347" s="254"/>
      <c r="V347" s="254"/>
      <c r="W347" s="254"/>
      <c r="X347" s="254"/>
      <c r="Y347" s="254"/>
    </row>
    <row r="348" spans="1:25" s="86" customFormat="1" ht="21" customHeight="1" x14ac:dyDescent="0.25">
      <c r="S348" s="254"/>
      <c r="T348" s="254"/>
      <c r="U348" s="254"/>
      <c r="V348" s="254"/>
      <c r="W348" s="254"/>
      <c r="X348" s="254"/>
      <c r="Y348" s="254"/>
    </row>
    <row r="349" spans="1:25" s="86" customFormat="1" ht="21" customHeight="1" x14ac:dyDescent="0.25">
      <c r="S349" s="254"/>
      <c r="T349" s="254"/>
      <c r="U349" s="254"/>
      <c r="V349" s="254"/>
      <c r="W349" s="254"/>
      <c r="X349" s="254"/>
      <c r="Y349" s="254"/>
    </row>
    <row r="350" spans="1:25" s="86" customFormat="1" ht="21" customHeight="1" x14ac:dyDescent="0.25">
      <c r="S350" s="254"/>
      <c r="T350" s="254"/>
      <c r="U350" s="254"/>
      <c r="V350" s="254"/>
      <c r="W350" s="254"/>
      <c r="X350" s="254"/>
      <c r="Y350" s="254"/>
    </row>
    <row r="351" spans="1:25" s="86" customFormat="1" ht="26.25" customHeight="1" thickBot="1" x14ac:dyDescent="0.3">
      <c r="A351" s="1910" t="s">
        <v>834</v>
      </c>
      <c r="B351" s="1910"/>
      <c r="C351" s="1910"/>
      <c r="D351" s="1910"/>
      <c r="E351" s="1910"/>
      <c r="F351" s="1910"/>
      <c r="G351" s="1910"/>
      <c r="H351" s="1910"/>
      <c r="I351" s="1910"/>
      <c r="J351" s="1910"/>
      <c r="K351" s="1910"/>
      <c r="L351" s="1910"/>
      <c r="M351" s="1910"/>
      <c r="N351" s="1910"/>
      <c r="O351" s="1910"/>
      <c r="P351" s="1910"/>
      <c r="Q351" s="1910"/>
      <c r="R351" s="1908" t="s">
        <v>2277</v>
      </c>
      <c r="S351" s="254"/>
      <c r="T351" s="254"/>
      <c r="U351" s="254"/>
      <c r="V351" s="254"/>
      <c r="W351" s="254"/>
      <c r="X351" s="254"/>
      <c r="Y351" s="254"/>
    </row>
    <row r="352" spans="1:25" s="86" customFormat="1" ht="19.5" customHeight="1" thickTop="1" x14ac:dyDescent="0.25">
      <c r="A352" s="2915" t="s">
        <v>44</v>
      </c>
      <c r="B352" s="2797" t="s">
        <v>467</v>
      </c>
      <c r="C352" s="2797" t="s">
        <v>45</v>
      </c>
      <c r="D352" s="2847" t="s">
        <v>33</v>
      </c>
      <c r="E352" s="2847"/>
      <c r="F352" s="2847"/>
      <c r="G352" s="2847" t="s">
        <v>1</v>
      </c>
      <c r="H352" s="2847"/>
      <c r="I352" s="2847"/>
      <c r="J352" s="2847" t="s">
        <v>2</v>
      </c>
      <c r="K352" s="2847"/>
      <c r="L352" s="2847"/>
      <c r="M352" s="2797" t="s">
        <v>31</v>
      </c>
      <c r="N352" s="2797"/>
      <c r="O352" s="2797"/>
      <c r="P352" s="2909" t="s">
        <v>99</v>
      </c>
      <c r="Q352" s="2909" t="s">
        <v>126</v>
      </c>
      <c r="R352" s="2910" t="s">
        <v>98</v>
      </c>
      <c r="S352" s="254"/>
      <c r="T352" s="254"/>
      <c r="U352" s="254"/>
      <c r="V352" s="254"/>
      <c r="W352" s="254"/>
      <c r="X352" s="254"/>
      <c r="Y352" s="254"/>
    </row>
    <row r="353" spans="1:25" s="86" customFormat="1" ht="19.5" customHeight="1" x14ac:dyDescent="0.25">
      <c r="A353" s="2916"/>
      <c r="B353" s="2845"/>
      <c r="C353" s="2845"/>
      <c r="D353" s="2827" t="s">
        <v>94</v>
      </c>
      <c r="E353" s="2827"/>
      <c r="F353" s="2827"/>
      <c r="G353" s="2827" t="s">
        <v>95</v>
      </c>
      <c r="H353" s="2827"/>
      <c r="I353" s="2827"/>
      <c r="J353" s="2827" t="s">
        <v>96</v>
      </c>
      <c r="K353" s="2827"/>
      <c r="L353" s="2827"/>
      <c r="M353" s="2827" t="s">
        <v>116</v>
      </c>
      <c r="N353" s="2827"/>
      <c r="O353" s="2827"/>
      <c r="P353" s="2883"/>
      <c r="Q353" s="2883"/>
      <c r="R353" s="2911"/>
      <c r="S353" s="254"/>
      <c r="T353" s="254"/>
      <c r="U353" s="254"/>
      <c r="V353" s="254"/>
      <c r="W353" s="254"/>
      <c r="X353" s="254"/>
      <c r="Y353" s="254"/>
    </row>
    <row r="354" spans="1:25" s="86" customFormat="1" ht="19.5" customHeight="1" x14ac:dyDescent="0.25">
      <c r="A354" s="2916"/>
      <c r="B354" s="2845"/>
      <c r="C354" s="2845"/>
      <c r="D354" s="2559" t="s">
        <v>204</v>
      </c>
      <c r="E354" s="2559" t="s">
        <v>2833</v>
      </c>
      <c r="F354" s="2559" t="s">
        <v>26</v>
      </c>
      <c r="G354" s="2559" t="s">
        <v>204</v>
      </c>
      <c r="H354" s="2559" t="s">
        <v>2833</v>
      </c>
      <c r="I354" s="2559" t="s">
        <v>26</v>
      </c>
      <c r="J354" s="2559" t="s">
        <v>204</v>
      </c>
      <c r="K354" s="2559" t="s">
        <v>2833</v>
      </c>
      <c r="L354" s="2559" t="s">
        <v>26</v>
      </c>
      <c r="M354" s="2559" t="s">
        <v>204</v>
      </c>
      <c r="N354" s="2559" t="s">
        <v>2833</v>
      </c>
      <c r="O354" s="2559" t="s">
        <v>26</v>
      </c>
      <c r="P354" s="2883"/>
      <c r="Q354" s="2883"/>
      <c r="R354" s="2911"/>
      <c r="S354" s="254"/>
      <c r="T354" s="254"/>
      <c r="U354" s="254"/>
      <c r="V354" s="254"/>
      <c r="W354" s="254"/>
      <c r="X354" s="254"/>
      <c r="Y354" s="254"/>
    </row>
    <row r="355" spans="1:25" s="86" customFormat="1" ht="19.5" customHeight="1" thickBot="1" x14ac:dyDescent="0.3">
      <c r="A355" s="2917"/>
      <c r="B355" s="2846"/>
      <c r="C355" s="2846"/>
      <c r="D355" s="191" t="s">
        <v>181</v>
      </c>
      <c r="E355" s="191" t="s">
        <v>182</v>
      </c>
      <c r="F355" s="191" t="s">
        <v>183</v>
      </c>
      <c r="G355" s="191" t="s">
        <v>181</v>
      </c>
      <c r="H355" s="191" t="s">
        <v>182</v>
      </c>
      <c r="I355" s="191" t="s">
        <v>183</v>
      </c>
      <c r="J355" s="191" t="s">
        <v>181</v>
      </c>
      <c r="K355" s="191" t="s">
        <v>182</v>
      </c>
      <c r="L355" s="191" t="s">
        <v>183</v>
      </c>
      <c r="M355" s="191" t="s">
        <v>181</v>
      </c>
      <c r="N355" s="191" t="s">
        <v>182</v>
      </c>
      <c r="O355" s="191" t="s">
        <v>183</v>
      </c>
      <c r="P355" s="2884"/>
      <c r="Q355" s="2884"/>
      <c r="R355" s="2912"/>
      <c r="S355" s="254"/>
      <c r="T355" s="254"/>
      <c r="U355" s="254"/>
      <c r="V355" s="254"/>
      <c r="W355" s="254"/>
      <c r="X355" s="254"/>
      <c r="Y355" s="254"/>
    </row>
    <row r="356" spans="1:25" s="86" customFormat="1" ht="18.75" customHeight="1" x14ac:dyDescent="0.25">
      <c r="A356" s="2852" t="s">
        <v>445</v>
      </c>
      <c r="B356" s="1891" t="s">
        <v>395</v>
      </c>
      <c r="C356" s="1891"/>
      <c r="D356" s="196">
        <v>0</v>
      </c>
      <c r="E356" s="196">
        <v>0</v>
      </c>
      <c r="F356" s="196">
        <v>0</v>
      </c>
      <c r="G356" s="196">
        <v>4</v>
      </c>
      <c r="H356" s="196">
        <v>9</v>
      </c>
      <c r="I356" s="196">
        <v>13</v>
      </c>
      <c r="J356" s="196">
        <v>0</v>
      </c>
      <c r="K356" s="196">
        <v>0</v>
      </c>
      <c r="L356" s="196">
        <v>0</v>
      </c>
      <c r="M356" s="196">
        <f t="shared" ref="M356:N380" si="92">SUM(D356,G356,J356)</f>
        <v>4</v>
      </c>
      <c r="N356" s="196">
        <f t="shared" si="92"/>
        <v>9</v>
      </c>
      <c r="O356" s="196">
        <f>SUM(M356:N356)</f>
        <v>13</v>
      </c>
      <c r="P356" s="1873"/>
      <c r="Q356" s="1919" t="s">
        <v>152</v>
      </c>
      <c r="R356" s="2935" t="s">
        <v>446</v>
      </c>
      <c r="S356" s="254"/>
      <c r="T356" s="254"/>
      <c r="U356" s="254"/>
      <c r="V356" s="254"/>
      <c r="W356" s="254"/>
      <c r="X356" s="254"/>
      <c r="Y356" s="254"/>
    </row>
    <row r="357" spans="1:25" s="86" customFormat="1" ht="17.25" customHeight="1" x14ac:dyDescent="0.25">
      <c r="A357" s="2827"/>
      <c r="B357" s="1891" t="s">
        <v>2038</v>
      </c>
      <c r="C357" s="1891"/>
      <c r="D357" s="196">
        <v>0</v>
      </c>
      <c r="E357" s="196">
        <v>0</v>
      </c>
      <c r="F357" s="196">
        <v>0</v>
      </c>
      <c r="G357" s="196">
        <v>2</v>
      </c>
      <c r="H357" s="196">
        <v>4</v>
      </c>
      <c r="I357" s="196">
        <v>6</v>
      </c>
      <c r="J357" s="196">
        <v>0</v>
      </c>
      <c r="K357" s="196">
        <v>0</v>
      </c>
      <c r="L357" s="196">
        <v>0</v>
      </c>
      <c r="M357" s="196">
        <f t="shared" si="92"/>
        <v>2</v>
      </c>
      <c r="N357" s="196">
        <f t="shared" si="92"/>
        <v>4</v>
      </c>
      <c r="O357" s="196">
        <f t="shared" ref="O357:O362" si="93">SUM(M357:N357)</f>
        <v>6</v>
      </c>
      <c r="P357" s="1873"/>
      <c r="Q357" s="1919" t="s">
        <v>2213</v>
      </c>
      <c r="R357" s="2936"/>
      <c r="S357" s="254"/>
      <c r="T357" s="254"/>
      <c r="U357" s="254"/>
      <c r="V357" s="254"/>
      <c r="W357" s="254"/>
      <c r="X357" s="254"/>
      <c r="Y357" s="254"/>
    </row>
    <row r="358" spans="1:25" s="86" customFormat="1" ht="17.25" customHeight="1" x14ac:dyDescent="0.25">
      <c r="A358" s="2827"/>
      <c r="B358" s="1891" t="s">
        <v>2039</v>
      </c>
      <c r="C358" s="1891"/>
      <c r="D358" s="196">
        <v>0</v>
      </c>
      <c r="E358" s="196">
        <v>0</v>
      </c>
      <c r="F358" s="196">
        <v>0</v>
      </c>
      <c r="G358" s="196">
        <v>4</v>
      </c>
      <c r="H358" s="196">
        <v>3</v>
      </c>
      <c r="I358" s="196">
        <v>7</v>
      </c>
      <c r="J358" s="196">
        <v>0</v>
      </c>
      <c r="K358" s="196">
        <v>0</v>
      </c>
      <c r="L358" s="196">
        <v>0</v>
      </c>
      <c r="M358" s="196">
        <f t="shared" si="92"/>
        <v>4</v>
      </c>
      <c r="N358" s="196">
        <f t="shared" si="92"/>
        <v>3</v>
      </c>
      <c r="O358" s="196">
        <f t="shared" si="93"/>
        <v>7</v>
      </c>
      <c r="P358" s="1873"/>
      <c r="Q358" s="1919" t="s">
        <v>2214</v>
      </c>
      <c r="R358" s="2936"/>
      <c r="S358" s="254"/>
      <c r="T358" s="254"/>
      <c r="U358" s="254"/>
      <c r="V358" s="254"/>
      <c r="W358" s="254"/>
      <c r="X358" s="254"/>
      <c r="Y358" s="254"/>
    </row>
    <row r="359" spans="1:25" s="86" customFormat="1" ht="19.5" customHeight="1" x14ac:dyDescent="0.25">
      <c r="A359" s="2827"/>
      <c r="B359" s="1891" t="s">
        <v>2040</v>
      </c>
      <c r="C359" s="1891"/>
      <c r="D359" s="196">
        <v>0</v>
      </c>
      <c r="E359" s="196">
        <v>0</v>
      </c>
      <c r="F359" s="196">
        <v>0</v>
      </c>
      <c r="G359" s="196">
        <v>3</v>
      </c>
      <c r="H359" s="196">
        <v>5</v>
      </c>
      <c r="I359" s="196">
        <v>8</v>
      </c>
      <c r="J359" s="196">
        <v>0</v>
      </c>
      <c r="K359" s="196">
        <v>0</v>
      </c>
      <c r="L359" s="196">
        <v>0</v>
      </c>
      <c r="M359" s="196">
        <f t="shared" si="92"/>
        <v>3</v>
      </c>
      <c r="N359" s="196">
        <f t="shared" si="92"/>
        <v>5</v>
      </c>
      <c r="O359" s="196">
        <f t="shared" si="93"/>
        <v>8</v>
      </c>
      <c r="P359" s="1873"/>
      <c r="Q359" s="1919" t="s">
        <v>2215</v>
      </c>
      <c r="R359" s="2936"/>
      <c r="S359" s="254"/>
      <c r="T359" s="254"/>
      <c r="U359" s="254"/>
      <c r="V359" s="254"/>
      <c r="W359" s="254"/>
      <c r="X359" s="254"/>
      <c r="Y359" s="254"/>
    </row>
    <row r="360" spans="1:25" s="86" customFormat="1" ht="19.5" customHeight="1" x14ac:dyDescent="0.25">
      <c r="A360" s="2827"/>
      <c r="B360" s="1891" t="s">
        <v>915</v>
      </c>
      <c r="C360" s="1891"/>
      <c r="D360" s="196">
        <v>0</v>
      </c>
      <c r="E360" s="196">
        <v>0</v>
      </c>
      <c r="F360" s="196">
        <v>0</v>
      </c>
      <c r="G360" s="196">
        <v>0</v>
      </c>
      <c r="H360" s="196">
        <v>0</v>
      </c>
      <c r="I360" s="196">
        <v>0</v>
      </c>
      <c r="J360" s="196">
        <v>0</v>
      </c>
      <c r="K360" s="196">
        <v>0</v>
      </c>
      <c r="L360" s="196">
        <v>0</v>
      </c>
      <c r="M360" s="196">
        <f t="shared" si="92"/>
        <v>0</v>
      </c>
      <c r="N360" s="196">
        <f t="shared" si="92"/>
        <v>0</v>
      </c>
      <c r="O360" s="196">
        <f t="shared" si="93"/>
        <v>0</v>
      </c>
      <c r="P360" s="1873"/>
      <c r="Q360" s="1919" t="s">
        <v>2216</v>
      </c>
      <c r="R360" s="2936"/>
      <c r="S360" s="254"/>
      <c r="T360" s="254"/>
      <c r="U360" s="254"/>
      <c r="V360" s="254"/>
      <c r="W360" s="254"/>
      <c r="X360" s="254"/>
      <c r="Y360" s="254"/>
    </row>
    <row r="361" spans="1:25" s="86" customFormat="1" ht="19.5" customHeight="1" x14ac:dyDescent="0.25">
      <c r="A361" s="2827"/>
      <c r="B361" s="1891" t="s">
        <v>2041</v>
      </c>
      <c r="C361" s="1891"/>
      <c r="D361" s="196">
        <v>0</v>
      </c>
      <c r="E361" s="196">
        <v>0</v>
      </c>
      <c r="F361" s="196">
        <v>0</v>
      </c>
      <c r="G361" s="196">
        <v>4</v>
      </c>
      <c r="H361" s="196">
        <v>8</v>
      </c>
      <c r="I361" s="196">
        <v>12</v>
      </c>
      <c r="J361" s="196">
        <v>0</v>
      </c>
      <c r="K361" s="196">
        <v>0</v>
      </c>
      <c r="L361" s="196">
        <v>0</v>
      </c>
      <c r="M361" s="196">
        <f t="shared" si="92"/>
        <v>4</v>
      </c>
      <c r="N361" s="196">
        <f t="shared" si="92"/>
        <v>8</v>
      </c>
      <c r="O361" s="196">
        <f t="shared" si="93"/>
        <v>12</v>
      </c>
      <c r="P361" s="1873"/>
      <c r="Q361" s="1919" t="s">
        <v>2217</v>
      </c>
      <c r="R361" s="2936"/>
      <c r="S361" s="254"/>
      <c r="T361" s="254"/>
      <c r="U361" s="254"/>
      <c r="V361" s="254"/>
      <c r="W361" s="254"/>
      <c r="X361" s="254"/>
      <c r="Y361" s="254"/>
    </row>
    <row r="362" spans="1:25" s="86" customFormat="1" ht="19.5" customHeight="1" x14ac:dyDescent="0.25">
      <c r="A362" s="2853"/>
      <c r="B362" s="1891" t="s">
        <v>2042</v>
      </c>
      <c r="C362" s="1891"/>
      <c r="D362" s="196">
        <v>0</v>
      </c>
      <c r="E362" s="196">
        <v>0</v>
      </c>
      <c r="F362" s="196">
        <v>0</v>
      </c>
      <c r="G362" s="196">
        <v>2</v>
      </c>
      <c r="H362" s="196">
        <v>3</v>
      </c>
      <c r="I362" s="196">
        <v>5</v>
      </c>
      <c r="J362" s="196">
        <v>0</v>
      </c>
      <c r="K362" s="196">
        <v>0</v>
      </c>
      <c r="L362" s="196">
        <v>0</v>
      </c>
      <c r="M362" s="196">
        <f t="shared" si="92"/>
        <v>2</v>
      </c>
      <c r="N362" s="196">
        <f t="shared" si="92"/>
        <v>3</v>
      </c>
      <c r="O362" s="196">
        <f t="shared" si="93"/>
        <v>5</v>
      </c>
      <c r="P362" s="1873"/>
      <c r="Q362" s="1919" t="s">
        <v>2218</v>
      </c>
      <c r="R362" s="2937"/>
      <c r="S362" s="254"/>
      <c r="T362" s="254"/>
      <c r="U362" s="254"/>
      <c r="V362" s="254"/>
      <c r="W362" s="254"/>
      <c r="X362" s="254"/>
      <c r="Y362" s="254"/>
    </row>
    <row r="363" spans="1:25" s="86" customFormat="1" ht="20.25" customHeight="1" x14ac:dyDescent="0.25">
      <c r="A363" s="2886" t="s">
        <v>92</v>
      </c>
      <c r="B363" s="2886"/>
      <c r="C363" s="2886"/>
      <c r="D363" s="196">
        <f>SUM(D356:D362)</f>
        <v>0</v>
      </c>
      <c r="E363" s="196">
        <f t="shared" ref="E363:O364" si="94">SUM(E356:E362)</f>
        <v>0</v>
      </c>
      <c r="F363" s="196">
        <f t="shared" si="94"/>
        <v>0</v>
      </c>
      <c r="G363" s="196">
        <f t="shared" si="94"/>
        <v>19</v>
      </c>
      <c r="H363" s="196">
        <f t="shared" si="94"/>
        <v>32</v>
      </c>
      <c r="I363" s="196">
        <f t="shared" si="94"/>
        <v>51</v>
      </c>
      <c r="J363" s="196">
        <f t="shared" si="94"/>
        <v>0</v>
      </c>
      <c r="K363" s="196">
        <f t="shared" si="94"/>
        <v>0</v>
      </c>
      <c r="L363" s="196">
        <f t="shared" si="94"/>
        <v>0</v>
      </c>
      <c r="M363" s="196">
        <f t="shared" si="94"/>
        <v>19</v>
      </c>
      <c r="N363" s="196">
        <f t="shared" si="94"/>
        <v>32</v>
      </c>
      <c r="O363" s="196">
        <f t="shared" si="94"/>
        <v>51</v>
      </c>
      <c r="P363" s="2893" t="s">
        <v>130</v>
      </c>
      <c r="Q363" s="2893"/>
      <c r="R363" s="2893"/>
      <c r="S363" s="254"/>
      <c r="T363" s="254"/>
      <c r="U363" s="254"/>
      <c r="V363" s="254"/>
      <c r="W363" s="254"/>
      <c r="X363" s="254"/>
      <c r="Y363" s="254"/>
    </row>
    <row r="364" spans="1:25" s="86" customFormat="1" ht="15" customHeight="1" x14ac:dyDescent="0.25">
      <c r="A364" s="2886" t="s">
        <v>753</v>
      </c>
      <c r="B364" s="1891" t="s">
        <v>754</v>
      </c>
      <c r="C364" s="1872"/>
      <c r="D364" s="196">
        <f t="shared" ref="D364" si="95">SUM(D357:D363)</f>
        <v>0</v>
      </c>
      <c r="E364" s="196">
        <f t="shared" si="94"/>
        <v>0</v>
      </c>
      <c r="F364" s="196">
        <v>0</v>
      </c>
      <c r="G364" s="196">
        <v>9</v>
      </c>
      <c r="H364" s="196">
        <v>6</v>
      </c>
      <c r="I364" s="196">
        <v>15</v>
      </c>
      <c r="J364" s="196">
        <v>10</v>
      </c>
      <c r="K364" s="196">
        <v>3</v>
      </c>
      <c r="L364" s="196">
        <v>13</v>
      </c>
      <c r="M364" s="196">
        <f t="shared" si="92"/>
        <v>19</v>
      </c>
      <c r="N364" s="196">
        <f t="shared" si="92"/>
        <v>9</v>
      </c>
      <c r="O364" s="196">
        <f t="shared" ref="O364:O380" si="96">SUM(M364:N364)</f>
        <v>28</v>
      </c>
      <c r="P364" s="1886"/>
      <c r="Q364" s="1922" t="s">
        <v>755</v>
      </c>
      <c r="R364" s="2893" t="s">
        <v>448</v>
      </c>
      <c r="S364" s="254"/>
      <c r="T364" s="254"/>
      <c r="U364" s="254"/>
      <c r="V364" s="254"/>
      <c r="W364" s="254"/>
      <c r="X364" s="254"/>
      <c r="Y364" s="254"/>
    </row>
    <row r="365" spans="1:25" s="86" customFormat="1" ht="31.5" customHeight="1" x14ac:dyDescent="0.25">
      <c r="A365" s="2886"/>
      <c r="B365" s="2289" t="s">
        <v>756</v>
      </c>
      <c r="C365" s="1872"/>
      <c r="D365" s="196">
        <v>0</v>
      </c>
      <c r="E365" s="196">
        <v>0</v>
      </c>
      <c r="F365" s="196">
        <v>0</v>
      </c>
      <c r="G365" s="196">
        <v>9</v>
      </c>
      <c r="H365" s="196">
        <v>5</v>
      </c>
      <c r="I365" s="196">
        <v>14</v>
      </c>
      <c r="J365" s="196">
        <v>6</v>
      </c>
      <c r="K365" s="196">
        <v>5</v>
      </c>
      <c r="L365" s="196">
        <v>11</v>
      </c>
      <c r="M365" s="196">
        <f t="shared" si="92"/>
        <v>15</v>
      </c>
      <c r="N365" s="196">
        <f t="shared" si="92"/>
        <v>10</v>
      </c>
      <c r="O365" s="196">
        <f t="shared" si="96"/>
        <v>25</v>
      </c>
      <c r="P365" s="1886"/>
      <c r="Q365" s="1922" t="s">
        <v>757</v>
      </c>
      <c r="R365" s="2893"/>
      <c r="S365" s="254"/>
      <c r="T365" s="254"/>
      <c r="U365" s="254"/>
      <c r="V365" s="254"/>
      <c r="W365" s="254"/>
      <c r="X365" s="254"/>
      <c r="Y365" s="254"/>
    </row>
    <row r="366" spans="1:25" s="86" customFormat="1" ht="18.75" customHeight="1" x14ac:dyDescent="0.25">
      <c r="A366" s="2886"/>
      <c r="B366" s="1891" t="s">
        <v>758</v>
      </c>
      <c r="C366" s="1872"/>
      <c r="D366" s="196">
        <v>0</v>
      </c>
      <c r="E366" s="196">
        <v>0</v>
      </c>
      <c r="F366" s="196">
        <v>0</v>
      </c>
      <c r="G366" s="196">
        <v>5</v>
      </c>
      <c r="H366" s="196">
        <v>10</v>
      </c>
      <c r="I366" s="196">
        <v>15</v>
      </c>
      <c r="J366" s="196">
        <v>4</v>
      </c>
      <c r="K366" s="196">
        <v>6</v>
      </c>
      <c r="L366" s="196">
        <v>10</v>
      </c>
      <c r="M366" s="196">
        <f t="shared" si="92"/>
        <v>9</v>
      </c>
      <c r="N366" s="196">
        <f t="shared" si="92"/>
        <v>16</v>
      </c>
      <c r="O366" s="196">
        <f t="shared" si="96"/>
        <v>25</v>
      </c>
      <c r="P366" s="1886"/>
      <c r="Q366" s="1922" t="s">
        <v>759</v>
      </c>
      <c r="R366" s="2893"/>
      <c r="S366" s="254"/>
      <c r="T366" s="254"/>
      <c r="U366" s="254"/>
      <c r="V366" s="254"/>
      <c r="W366" s="254"/>
      <c r="X366" s="254"/>
      <c r="Y366" s="254"/>
    </row>
    <row r="367" spans="1:25" s="86" customFormat="1" ht="32.25" customHeight="1" x14ac:dyDescent="0.25">
      <c r="A367" s="2886"/>
      <c r="B367" s="1891" t="s">
        <v>2043</v>
      </c>
      <c r="C367" s="1891" t="s">
        <v>2044</v>
      </c>
      <c r="D367" s="196">
        <v>19</v>
      </c>
      <c r="E367" s="196">
        <v>2</v>
      </c>
      <c r="F367" s="196">
        <v>21</v>
      </c>
      <c r="G367" s="196">
        <v>0</v>
      </c>
      <c r="H367" s="196">
        <v>0</v>
      </c>
      <c r="I367" s="196">
        <v>0</v>
      </c>
      <c r="J367" s="196">
        <v>0</v>
      </c>
      <c r="K367" s="196">
        <v>0</v>
      </c>
      <c r="L367" s="196">
        <v>0</v>
      </c>
      <c r="M367" s="196">
        <f t="shared" si="92"/>
        <v>19</v>
      </c>
      <c r="N367" s="196">
        <f t="shared" si="92"/>
        <v>2</v>
      </c>
      <c r="O367" s="196">
        <f t="shared" si="96"/>
        <v>21</v>
      </c>
      <c r="P367" s="2469" t="s">
        <v>2176</v>
      </c>
      <c r="Q367" s="1920" t="s">
        <v>2219</v>
      </c>
      <c r="R367" s="2893"/>
      <c r="S367" s="254"/>
      <c r="T367" s="254"/>
      <c r="U367" s="254"/>
      <c r="V367" s="254"/>
      <c r="W367" s="254"/>
      <c r="X367" s="254"/>
      <c r="Y367" s="254"/>
    </row>
    <row r="368" spans="1:25" s="86" customFormat="1" ht="21" customHeight="1" x14ac:dyDescent="0.25">
      <c r="A368" s="2877" t="s">
        <v>49</v>
      </c>
      <c r="B368" s="2877"/>
      <c r="C368" s="2877"/>
      <c r="D368" s="213">
        <f>SUM(D364:D367)</f>
        <v>19</v>
      </c>
      <c r="E368" s="213">
        <f t="shared" ref="E368:L368" si="97">SUM(E364:E367)</f>
        <v>2</v>
      </c>
      <c r="F368" s="213">
        <f t="shared" si="97"/>
        <v>21</v>
      </c>
      <c r="G368" s="213">
        <f t="shared" si="97"/>
        <v>23</v>
      </c>
      <c r="H368" s="213">
        <f t="shared" si="97"/>
        <v>21</v>
      </c>
      <c r="I368" s="213">
        <f t="shared" si="97"/>
        <v>44</v>
      </c>
      <c r="J368" s="213">
        <f t="shared" si="97"/>
        <v>20</v>
      </c>
      <c r="K368" s="213">
        <f t="shared" si="97"/>
        <v>14</v>
      </c>
      <c r="L368" s="213">
        <f t="shared" si="97"/>
        <v>34</v>
      </c>
      <c r="M368" s="213">
        <f t="shared" si="92"/>
        <v>62</v>
      </c>
      <c r="N368" s="213">
        <f t="shared" si="92"/>
        <v>37</v>
      </c>
      <c r="O368" s="213">
        <f t="shared" si="96"/>
        <v>99</v>
      </c>
      <c r="P368" s="2890" t="s">
        <v>130</v>
      </c>
      <c r="Q368" s="2890"/>
      <c r="R368" s="2890"/>
      <c r="S368" s="254"/>
      <c r="T368" s="254"/>
      <c r="U368" s="254"/>
      <c r="V368" s="254"/>
      <c r="W368" s="254"/>
      <c r="X368" s="254"/>
      <c r="Y368" s="254"/>
    </row>
    <row r="369" spans="1:25" s="86" customFormat="1" ht="16.5" customHeight="1" x14ac:dyDescent="0.25">
      <c r="A369" s="2877" t="s">
        <v>40</v>
      </c>
      <c r="B369" s="1891" t="s">
        <v>85</v>
      </c>
      <c r="C369" s="1872"/>
      <c r="D369" s="196">
        <v>0</v>
      </c>
      <c r="E369" s="196">
        <v>0</v>
      </c>
      <c r="F369" s="196">
        <v>0</v>
      </c>
      <c r="G369" s="196">
        <v>7</v>
      </c>
      <c r="H369" s="196">
        <v>6</v>
      </c>
      <c r="I369" s="196">
        <v>13</v>
      </c>
      <c r="J369" s="196">
        <v>0</v>
      </c>
      <c r="K369" s="196">
        <v>0</v>
      </c>
      <c r="L369" s="196">
        <v>0</v>
      </c>
      <c r="M369" s="213">
        <f t="shared" si="92"/>
        <v>7</v>
      </c>
      <c r="N369" s="213">
        <f t="shared" si="92"/>
        <v>6</v>
      </c>
      <c r="O369" s="213">
        <f t="shared" si="96"/>
        <v>13</v>
      </c>
      <c r="P369" s="1886"/>
      <c r="Q369" s="1896" t="s">
        <v>151</v>
      </c>
      <c r="R369" s="2899" t="s">
        <v>124</v>
      </c>
      <c r="S369" s="254"/>
      <c r="T369" s="254"/>
      <c r="U369" s="254"/>
      <c r="V369" s="254"/>
      <c r="W369" s="254"/>
      <c r="X369" s="254"/>
      <c r="Y369" s="254"/>
    </row>
    <row r="370" spans="1:25" s="86" customFormat="1" ht="18.75" customHeight="1" x14ac:dyDescent="0.25">
      <c r="A370" s="2827"/>
      <c r="B370" s="1891" t="s">
        <v>760</v>
      </c>
      <c r="C370" s="1872"/>
      <c r="D370" s="196">
        <v>0</v>
      </c>
      <c r="E370" s="196">
        <v>0</v>
      </c>
      <c r="F370" s="196">
        <v>0</v>
      </c>
      <c r="G370" s="196">
        <v>6</v>
      </c>
      <c r="H370" s="196">
        <v>6</v>
      </c>
      <c r="I370" s="196">
        <v>12</v>
      </c>
      <c r="J370" s="196">
        <v>7</v>
      </c>
      <c r="K370" s="196">
        <v>4</v>
      </c>
      <c r="L370" s="196">
        <v>11</v>
      </c>
      <c r="M370" s="213">
        <f t="shared" si="92"/>
        <v>13</v>
      </c>
      <c r="N370" s="213">
        <f t="shared" si="92"/>
        <v>10</v>
      </c>
      <c r="O370" s="213">
        <f t="shared" si="96"/>
        <v>23</v>
      </c>
      <c r="P370" s="1902"/>
      <c r="Q370" s="1896" t="s">
        <v>761</v>
      </c>
      <c r="R370" s="2899"/>
      <c r="S370" s="254"/>
      <c r="T370" s="254"/>
      <c r="U370" s="254"/>
      <c r="V370" s="254"/>
      <c r="W370" s="254"/>
      <c r="X370" s="254"/>
      <c r="Y370" s="254"/>
    </row>
    <row r="371" spans="1:25" s="86" customFormat="1" ht="16.5" customHeight="1" x14ac:dyDescent="0.25">
      <c r="A371" s="2827"/>
      <c r="B371" s="1891" t="s">
        <v>762</v>
      </c>
      <c r="C371" s="1872"/>
      <c r="D371" s="196">
        <v>0</v>
      </c>
      <c r="E371" s="196">
        <v>0</v>
      </c>
      <c r="F371" s="196">
        <v>0</v>
      </c>
      <c r="G371" s="196">
        <v>10</v>
      </c>
      <c r="H371" s="196">
        <v>5</v>
      </c>
      <c r="I371" s="196">
        <v>15</v>
      </c>
      <c r="J371" s="196">
        <v>6</v>
      </c>
      <c r="K371" s="196">
        <v>5</v>
      </c>
      <c r="L371" s="196">
        <v>11</v>
      </c>
      <c r="M371" s="213">
        <f t="shared" si="92"/>
        <v>16</v>
      </c>
      <c r="N371" s="213">
        <f t="shared" si="92"/>
        <v>10</v>
      </c>
      <c r="O371" s="213">
        <f t="shared" si="96"/>
        <v>26</v>
      </c>
      <c r="P371" s="1886"/>
      <c r="Q371" s="1896" t="s">
        <v>763</v>
      </c>
      <c r="R371" s="2899"/>
      <c r="S371" s="254"/>
      <c r="T371" s="254"/>
      <c r="U371" s="254"/>
      <c r="V371" s="254"/>
      <c r="W371" s="254"/>
      <c r="X371" s="254"/>
      <c r="Y371" s="254"/>
    </row>
    <row r="372" spans="1:25" s="86" customFormat="1" ht="18" customHeight="1" x14ac:dyDescent="0.25">
      <c r="A372" s="2827"/>
      <c r="B372" s="1891" t="s">
        <v>764</v>
      </c>
      <c r="C372" s="1872"/>
      <c r="D372" s="196">
        <v>0</v>
      </c>
      <c r="E372" s="196">
        <v>0</v>
      </c>
      <c r="F372" s="196">
        <v>0</v>
      </c>
      <c r="G372" s="196">
        <v>3</v>
      </c>
      <c r="H372" s="196">
        <v>10</v>
      </c>
      <c r="I372" s="196">
        <v>13</v>
      </c>
      <c r="J372" s="196">
        <v>0</v>
      </c>
      <c r="K372" s="196">
        <v>0</v>
      </c>
      <c r="L372" s="196">
        <v>0</v>
      </c>
      <c r="M372" s="213">
        <f t="shared" si="92"/>
        <v>3</v>
      </c>
      <c r="N372" s="213">
        <f t="shared" si="92"/>
        <v>10</v>
      </c>
      <c r="O372" s="213">
        <f t="shared" si="96"/>
        <v>13</v>
      </c>
      <c r="P372" s="1886"/>
      <c r="Q372" s="620" t="s">
        <v>765</v>
      </c>
      <c r="R372" s="2899"/>
      <c r="S372" s="254"/>
      <c r="T372" s="254"/>
      <c r="U372" s="254"/>
      <c r="V372" s="254"/>
      <c r="W372" s="254"/>
      <c r="X372" s="254"/>
      <c r="Y372" s="254"/>
    </row>
    <row r="373" spans="1:25" s="86" customFormat="1" ht="57" customHeight="1" x14ac:dyDescent="0.25">
      <c r="A373" s="2853"/>
      <c r="B373" s="1891" t="s">
        <v>2288</v>
      </c>
      <c r="C373" s="1872"/>
      <c r="D373" s="196">
        <v>2</v>
      </c>
      <c r="E373" s="196">
        <v>2</v>
      </c>
      <c r="F373" s="196">
        <v>4</v>
      </c>
      <c r="G373" s="196">
        <v>0</v>
      </c>
      <c r="H373" s="196">
        <v>0</v>
      </c>
      <c r="I373" s="196">
        <v>0</v>
      </c>
      <c r="J373" s="196">
        <v>0</v>
      </c>
      <c r="K373" s="196">
        <v>0</v>
      </c>
      <c r="L373" s="196">
        <v>0</v>
      </c>
      <c r="M373" s="213">
        <f t="shared" si="92"/>
        <v>2</v>
      </c>
      <c r="N373" s="213">
        <f t="shared" si="92"/>
        <v>2</v>
      </c>
      <c r="O373" s="213">
        <f t="shared" si="96"/>
        <v>4</v>
      </c>
      <c r="P373" s="1886"/>
      <c r="Q373" s="620" t="s">
        <v>2554</v>
      </c>
      <c r="R373" s="1886"/>
      <c r="S373" s="254"/>
      <c r="T373" s="254"/>
      <c r="U373" s="254"/>
      <c r="V373" s="254"/>
      <c r="W373" s="254"/>
      <c r="X373" s="254"/>
      <c r="Y373" s="254"/>
    </row>
    <row r="374" spans="1:25" s="86" customFormat="1" ht="21" customHeight="1" x14ac:dyDescent="0.25">
      <c r="A374" s="2886" t="s">
        <v>49</v>
      </c>
      <c r="B374" s="2886"/>
      <c r="C374" s="2886"/>
      <c r="D374" s="196">
        <f>SUM(D369:D373)</f>
        <v>2</v>
      </c>
      <c r="E374" s="196">
        <f t="shared" ref="E374:O374" si="98">SUM(E369:E373)</f>
        <v>2</v>
      </c>
      <c r="F374" s="196">
        <f t="shared" si="98"/>
        <v>4</v>
      </c>
      <c r="G374" s="196">
        <f t="shared" si="98"/>
        <v>26</v>
      </c>
      <c r="H374" s="196">
        <f t="shared" si="98"/>
        <v>27</v>
      </c>
      <c r="I374" s="196">
        <f t="shared" si="98"/>
        <v>53</v>
      </c>
      <c r="J374" s="196">
        <f t="shared" si="98"/>
        <v>13</v>
      </c>
      <c r="K374" s="196">
        <f t="shared" si="98"/>
        <v>9</v>
      </c>
      <c r="L374" s="196">
        <f t="shared" si="98"/>
        <v>22</v>
      </c>
      <c r="M374" s="196">
        <f t="shared" si="98"/>
        <v>41</v>
      </c>
      <c r="N374" s="196">
        <f t="shared" si="98"/>
        <v>38</v>
      </c>
      <c r="O374" s="196">
        <f t="shared" si="98"/>
        <v>79</v>
      </c>
      <c r="P374" s="2899" t="s">
        <v>130</v>
      </c>
      <c r="Q374" s="2899"/>
      <c r="R374" s="2899"/>
      <c r="S374" s="254"/>
      <c r="T374" s="254"/>
      <c r="U374" s="254"/>
      <c r="V374" s="254"/>
      <c r="W374" s="254"/>
      <c r="X374" s="254"/>
      <c r="Y374" s="254"/>
    </row>
    <row r="375" spans="1:25" s="86" customFormat="1" ht="20.25" customHeight="1" x14ac:dyDescent="0.25">
      <c r="A375" s="2877" t="s">
        <v>449</v>
      </c>
      <c r="B375" s="1903" t="s">
        <v>766</v>
      </c>
      <c r="C375" s="1903" t="s">
        <v>766</v>
      </c>
      <c r="D375" s="196">
        <v>0</v>
      </c>
      <c r="E375" s="196">
        <v>0</v>
      </c>
      <c r="F375" s="196">
        <v>0</v>
      </c>
      <c r="G375" s="196">
        <v>7</v>
      </c>
      <c r="H375" s="196">
        <v>8</v>
      </c>
      <c r="I375" s="196">
        <v>15</v>
      </c>
      <c r="J375" s="196">
        <v>10</v>
      </c>
      <c r="K375" s="196">
        <v>7</v>
      </c>
      <c r="L375" s="196">
        <v>17</v>
      </c>
      <c r="M375" s="213">
        <f t="shared" si="92"/>
        <v>17</v>
      </c>
      <c r="N375" s="213">
        <f t="shared" si="92"/>
        <v>15</v>
      </c>
      <c r="O375" s="213">
        <f t="shared" si="96"/>
        <v>32</v>
      </c>
      <c r="P375" s="1907" t="s">
        <v>767</v>
      </c>
      <c r="Q375" s="1907" t="s">
        <v>767</v>
      </c>
      <c r="R375" s="2926" t="s">
        <v>768</v>
      </c>
      <c r="S375" s="254"/>
      <c r="T375" s="254"/>
      <c r="U375" s="254"/>
      <c r="V375" s="254"/>
      <c r="W375" s="254"/>
      <c r="X375" s="254"/>
      <c r="Y375" s="254"/>
    </row>
    <row r="376" spans="1:25" s="86" customFormat="1" ht="18.75" customHeight="1" x14ac:dyDescent="0.25">
      <c r="A376" s="2827"/>
      <c r="B376" s="1903" t="s">
        <v>769</v>
      </c>
      <c r="C376" s="1903" t="s">
        <v>769</v>
      </c>
      <c r="D376" s="196">
        <v>0</v>
      </c>
      <c r="E376" s="196">
        <v>0</v>
      </c>
      <c r="F376" s="196">
        <v>0</v>
      </c>
      <c r="G376" s="196">
        <v>6</v>
      </c>
      <c r="H376" s="196">
        <v>7</v>
      </c>
      <c r="I376" s="196">
        <v>13</v>
      </c>
      <c r="J376" s="196">
        <v>8</v>
      </c>
      <c r="K376" s="196">
        <v>6</v>
      </c>
      <c r="L376" s="196">
        <v>14</v>
      </c>
      <c r="M376" s="213">
        <f t="shared" si="92"/>
        <v>14</v>
      </c>
      <c r="N376" s="213">
        <f t="shared" si="92"/>
        <v>13</v>
      </c>
      <c r="O376" s="213">
        <f t="shared" si="96"/>
        <v>27</v>
      </c>
      <c r="P376" s="1907" t="s">
        <v>770</v>
      </c>
      <c r="Q376" s="1907" t="s">
        <v>770</v>
      </c>
      <c r="R376" s="2908"/>
      <c r="S376" s="254"/>
      <c r="T376" s="254"/>
      <c r="U376" s="254"/>
      <c r="V376" s="254"/>
      <c r="W376" s="254"/>
      <c r="X376" s="254"/>
      <c r="Y376" s="254"/>
    </row>
    <row r="377" spans="1:25" s="86" customFormat="1" ht="18" customHeight="1" x14ac:dyDescent="0.25">
      <c r="A377" s="2827"/>
      <c r="B377" s="1903" t="s">
        <v>771</v>
      </c>
      <c r="C377" s="1903" t="s">
        <v>771</v>
      </c>
      <c r="D377" s="196">
        <v>0</v>
      </c>
      <c r="E377" s="196">
        <v>0</v>
      </c>
      <c r="F377" s="196">
        <v>0</v>
      </c>
      <c r="G377" s="196">
        <v>6</v>
      </c>
      <c r="H377" s="196">
        <v>7</v>
      </c>
      <c r="I377" s="196">
        <v>13</v>
      </c>
      <c r="J377" s="196">
        <v>10</v>
      </c>
      <c r="K377" s="196">
        <v>7</v>
      </c>
      <c r="L377" s="196">
        <v>17</v>
      </c>
      <c r="M377" s="213">
        <f t="shared" si="92"/>
        <v>16</v>
      </c>
      <c r="N377" s="213">
        <f t="shared" si="92"/>
        <v>14</v>
      </c>
      <c r="O377" s="213">
        <f t="shared" si="96"/>
        <v>30</v>
      </c>
      <c r="P377" s="1904" t="s">
        <v>772</v>
      </c>
      <c r="Q377" s="1904" t="s">
        <v>772</v>
      </c>
      <c r="R377" s="2908"/>
      <c r="S377" s="254"/>
      <c r="T377" s="254"/>
      <c r="U377" s="254"/>
      <c r="V377" s="254"/>
      <c r="W377" s="254"/>
      <c r="X377" s="254"/>
      <c r="Y377" s="254"/>
    </row>
    <row r="378" spans="1:25" s="86" customFormat="1" ht="18.75" customHeight="1" x14ac:dyDescent="0.25">
      <c r="A378" s="2827"/>
      <c r="B378" s="1903" t="s">
        <v>773</v>
      </c>
      <c r="C378" s="1903" t="s">
        <v>773</v>
      </c>
      <c r="D378" s="196">
        <v>0</v>
      </c>
      <c r="E378" s="196">
        <v>0</v>
      </c>
      <c r="F378" s="196">
        <v>0</v>
      </c>
      <c r="G378" s="196">
        <v>6</v>
      </c>
      <c r="H378" s="196">
        <v>8</v>
      </c>
      <c r="I378" s="196">
        <v>14</v>
      </c>
      <c r="J378" s="196">
        <v>0</v>
      </c>
      <c r="K378" s="196">
        <v>0</v>
      </c>
      <c r="L378" s="196">
        <v>0</v>
      </c>
      <c r="M378" s="213">
        <f t="shared" si="92"/>
        <v>6</v>
      </c>
      <c r="N378" s="213">
        <f t="shared" si="92"/>
        <v>8</v>
      </c>
      <c r="O378" s="213">
        <f t="shared" si="96"/>
        <v>14</v>
      </c>
      <c r="P378" s="1907" t="s">
        <v>774</v>
      </c>
      <c r="Q378" s="1907" t="s">
        <v>774</v>
      </c>
      <c r="R378" s="2908"/>
      <c r="S378" s="254"/>
      <c r="T378" s="254"/>
      <c r="U378" s="254"/>
      <c r="V378" s="254"/>
      <c r="W378" s="254"/>
      <c r="X378" s="254"/>
      <c r="Y378" s="254"/>
    </row>
    <row r="379" spans="1:25" s="86" customFormat="1" ht="18" customHeight="1" x14ac:dyDescent="0.25">
      <c r="A379" s="2853"/>
      <c r="B379" s="837" t="s">
        <v>2045</v>
      </c>
      <c r="C379" s="837" t="s">
        <v>2045</v>
      </c>
      <c r="D379" s="196">
        <v>0</v>
      </c>
      <c r="E379" s="196">
        <v>0</v>
      </c>
      <c r="F379" s="213">
        <v>0</v>
      </c>
      <c r="G379" s="213">
        <v>6</v>
      </c>
      <c r="H379" s="213">
        <v>7</v>
      </c>
      <c r="I379" s="213">
        <v>13</v>
      </c>
      <c r="J379" s="196">
        <v>0</v>
      </c>
      <c r="K379" s="196">
        <v>0</v>
      </c>
      <c r="L379" s="213">
        <v>0</v>
      </c>
      <c r="M379" s="213">
        <f t="shared" si="92"/>
        <v>6</v>
      </c>
      <c r="N379" s="213">
        <f t="shared" si="92"/>
        <v>7</v>
      </c>
      <c r="O379" s="213">
        <f t="shared" si="96"/>
        <v>13</v>
      </c>
      <c r="P379" s="1897" t="s">
        <v>2221</v>
      </c>
      <c r="Q379" s="1897" t="s">
        <v>2221</v>
      </c>
      <c r="R379" s="2927"/>
      <c r="S379" s="254"/>
      <c r="T379" s="254"/>
      <c r="U379" s="254"/>
      <c r="V379" s="254"/>
      <c r="W379" s="254"/>
      <c r="X379" s="254"/>
      <c r="Y379" s="254"/>
    </row>
    <row r="380" spans="1:25" s="86" customFormat="1" ht="18" customHeight="1" thickBot="1" x14ac:dyDescent="0.3">
      <c r="A380" s="2888" t="s">
        <v>49</v>
      </c>
      <c r="B380" s="2888"/>
      <c r="C380" s="2888"/>
      <c r="D380" s="2588">
        <f>SUM(D375:D379)</f>
        <v>0</v>
      </c>
      <c r="E380" s="2588">
        <f t="shared" ref="E380:L380" si="99">SUM(E375:E379)</f>
        <v>0</v>
      </c>
      <c r="F380" s="2588">
        <f t="shared" si="99"/>
        <v>0</v>
      </c>
      <c r="G380" s="2588">
        <f t="shared" si="99"/>
        <v>31</v>
      </c>
      <c r="H380" s="2588">
        <f t="shared" si="99"/>
        <v>37</v>
      </c>
      <c r="I380" s="2588">
        <f t="shared" si="99"/>
        <v>68</v>
      </c>
      <c r="J380" s="2588">
        <f t="shared" si="99"/>
        <v>28</v>
      </c>
      <c r="K380" s="2588">
        <f t="shared" si="99"/>
        <v>20</v>
      </c>
      <c r="L380" s="2588">
        <f t="shared" si="99"/>
        <v>48</v>
      </c>
      <c r="M380" s="2460">
        <f t="shared" si="92"/>
        <v>59</v>
      </c>
      <c r="N380" s="2460">
        <f t="shared" si="92"/>
        <v>57</v>
      </c>
      <c r="O380" s="2460">
        <f t="shared" si="96"/>
        <v>116</v>
      </c>
      <c r="P380" s="2914" t="s">
        <v>130</v>
      </c>
      <c r="Q380" s="2914"/>
      <c r="R380" s="2914"/>
      <c r="S380" s="254"/>
      <c r="T380" s="254"/>
      <c r="U380" s="254"/>
      <c r="V380" s="254"/>
      <c r="W380" s="254"/>
      <c r="X380" s="254"/>
      <c r="Y380" s="254"/>
    </row>
    <row r="381" spans="1:25" s="86" customFormat="1" ht="18" customHeight="1" x14ac:dyDescent="0.25">
      <c r="A381" s="2404"/>
      <c r="B381" s="2404"/>
      <c r="C381" s="2404"/>
      <c r="D381" s="2418"/>
      <c r="E381" s="2418"/>
      <c r="F381" s="2418"/>
      <c r="G381" s="2418"/>
      <c r="H381" s="2418"/>
      <c r="I381" s="2418"/>
      <c r="J381" s="2418"/>
      <c r="K381" s="2418"/>
      <c r="L381" s="2418"/>
      <c r="M381" s="2421"/>
      <c r="N381" s="2421"/>
      <c r="O381" s="2421"/>
      <c r="P381" s="2416"/>
      <c r="Q381" s="2416"/>
      <c r="R381" s="2416"/>
      <c r="S381" s="254"/>
      <c r="T381" s="254"/>
      <c r="U381" s="254"/>
      <c r="V381" s="254"/>
      <c r="W381" s="254"/>
      <c r="X381" s="254"/>
      <c r="Y381" s="254"/>
    </row>
    <row r="382" spans="1:25" s="86" customFormat="1" ht="27.75" customHeight="1" x14ac:dyDescent="0.25">
      <c r="S382" s="254"/>
      <c r="T382" s="254"/>
      <c r="U382" s="254"/>
      <c r="V382" s="254"/>
      <c r="W382" s="254"/>
      <c r="X382" s="254"/>
      <c r="Y382" s="254"/>
    </row>
    <row r="383" spans="1:25" s="86" customFormat="1" ht="20.100000000000001" customHeight="1" thickBot="1" x14ac:dyDescent="0.3">
      <c r="A383" s="1910" t="s">
        <v>834</v>
      </c>
      <c r="B383" s="1910"/>
      <c r="C383" s="1910"/>
      <c r="D383" s="1910"/>
      <c r="E383" s="1910"/>
      <c r="F383" s="1910"/>
      <c r="G383" s="1910"/>
      <c r="H383" s="1910"/>
      <c r="I383" s="1910"/>
      <c r="J383" s="1910"/>
      <c r="K383" s="1910"/>
      <c r="L383" s="1910"/>
      <c r="M383" s="1910"/>
      <c r="N383" s="1910"/>
      <c r="O383" s="1910"/>
      <c r="P383" s="1910"/>
      <c r="Q383" s="1910"/>
      <c r="R383" s="1908" t="s">
        <v>2277</v>
      </c>
      <c r="S383" s="254"/>
      <c r="T383" s="254"/>
      <c r="U383" s="254"/>
      <c r="V383" s="254"/>
      <c r="W383" s="254"/>
      <c r="X383" s="254"/>
      <c r="Y383" s="254"/>
    </row>
    <row r="384" spans="1:25" s="86" customFormat="1" ht="20.100000000000001" customHeight="1" thickTop="1" x14ac:dyDescent="0.25">
      <c r="A384" s="2915" t="s">
        <v>44</v>
      </c>
      <c r="B384" s="2797" t="s">
        <v>467</v>
      </c>
      <c r="C384" s="2797" t="s">
        <v>45</v>
      </c>
      <c r="D384" s="2847" t="s">
        <v>33</v>
      </c>
      <c r="E384" s="2847"/>
      <c r="F384" s="2847"/>
      <c r="G384" s="2847" t="s">
        <v>1</v>
      </c>
      <c r="H384" s="2847"/>
      <c r="I384" s="2847"/>
      <c r="J384" s="2847" t="s">
        <v>2</v>
      </c>
      <c r="K384" s="2847"/>
      <c r="L384" s="2847"/>
      <c r="M384" s="2797" t="s">
        <v>31</v>
      </c>
      <c r="N384" s="2797"/>
      <c r="O384" s="2797"/>
      <c r="P384" s="2867" t="s">
        <v>99</v>
      </c>
      <c r="Q384" s="2867" t="s">
        <v>126</v>
      </c>
      <c r="R384" s="2857" t="s">
        <v>98</v>
      </c>
      <c r="S384" s="254"/>
      <c r="T384" s="254"/>
      <c r="U384" s="254"/>
      <c r="V384" s="254"/>
      <c r="W384" s="254"/>
      <c r="X384" s="254"/>
      <c r="Y384" s="254"/>
    </row>
    <row r="385" spans="1:25" s="86" customFormat="1" ht="20.100000000000001" customHeight="1" x14ac:dyDescent="0.25">
      <c r="A385" s="2916"/>
      <c r="B385" s="2845"/>
      <c r="C385" s="2845"/>
      <c r="D385" s="2827" t="s">
        <v>94</v>
      </c>
      <c r="E385" s="2827"/>
      <c r="F385" s="2827"/>
      <c r="G385" s="2827" t="s">
        <v>95</v>
      </c>
      <c r="H385" s="2827"/>
      <c r="I385" s="2827"/>
      <c r="J385" s="2827" t="s">
        <v>96</v>
      </c>
      <c r="K385" s="2827"/>
      <c r="L385" s="2827"/>
      <c r="M385" s="2827" t="s">
        <v>116</v>
      </c>
      <c r="N385" s="2827"/>
      <c r="O385" s="2827"/>
      <c r="P385" s="2868"/>
      <c r="Q385" s="2868"/>
      <c r="R385" s="2858"/>
      <c r="S385" s="254"/>
      <c r="T385" s="254"/>
      <c r="U385" s="254"/>
      <c r="V385" s="254"/>
      <c r="W385" s="254"/>
      <c r="X385" s="254"/>
      <c r="Y385" s="254"/>
    </row>
    <row r="386" spans="1:25" s="86" customFormat="1" ht="20.100000000000001" customHeight="1" x14ac:dyDescent="0.25">
      <c r="A386" s="2916"/>
      <c r="B386" s="2845"/>
      <c r="C386" s="2845"/>
      <c r="D386" s="2559" t="s">
        <v>204</v>
      </c>
      <c r="E386" s="2559" t="s">
        <v>2833</v>
      </c>
      <c r="F386" s="2559" t="s">
        <v>26</v>
      </c>
      <c r="G386" s="2559" t="s">
        <v>204</v>
      </c>
      <c r="H386" s="2559" t="s">
        <v>2833</v>
      </c>
      <c r="I386" s="2559" t="s">
        <v>26</v>
      </c>
      <c r="J386" s="2559" t="s">
        <v>204</v>
      </c>
      <c r="K386" s="2559" t="s">
        <v>2833</v>
      </c>
      <c r="L386" s="2559" t="s">
        <v>26</v>
      </c>
      <c r="M386" s="2559" t="s">
        <v>204</v>
      </c>
      <c r="N386" s="2559" t="s">
        <v>2833</v>
      </c>
      <c r="O386" s="2559" t="s">
        <v>26</v>
      </c>
      <c r="P386" s="2868"/>
      <c r="Q386" s="2868"/>
      <c r="R386" s="2858"/>
      <c r="S386" s="254"/>
      <c r="T386" s="254"/>
      <c r="U386" s="254"/>
      <c r="V386" s="254"/>
      <c r="W386" s="254"/>
      <c r="X386" s="254"/>
      <c r="Y386" s="254"/>
    </row>
    <row r="387" spans="1:25" s="262" customFormat="1" ht="20.100000000000001" customHeight="1" thickBot="1" x14ac:dyDescent="0.3">
      <c r="A387" s="2917"/>
      <c r="B387" s="2846"/>
      <c r="C387" s="2846"/>
      <c r="D387" s="191" t="s">
        <v>181</v>
      </c>
      <c r="E387" s="191" t="s">
        <v>182</v>
      </c>
      <c r="F387" s="191" t="s">
        <v>183</v>
      </c>
      <c r="G387" s="191" t="s">
        <v>181</v>
      </c>
      <c r="H387" s="191" t="s">
        <v>182</v>
      </c>
      <c r="I387" s="191" t="s">
        <v>183</v>
      </c>
      <c r="J387" s="191" t="s">
        <v>181</v>
      </c>
      <c r="K387" s="191" t="s">
        <v>182</v>
      </c>
      <c r="L387" s="191" t="s">
        <v>183</v>
      </c>
      <c r="M387" s="191" t="s">
        <v>181</v>
      </c>
      <c r="N387" s="191" t="s">
        <v>182</v>
      </c>
      <c r="O387" s="191" t="s">
        <v>183</v>
      </c>
      <c r="P387" s="2869"/>
      <c r="Q387" s="2869"/>
      <c r="R387" s="2859"/>
      <c r="S387" s="259"/>
      <c r="T387" s="259"/>
      <c r="U387" s="259"/>
      <c r="V387" s="259"/>
      <c r="W387" s="259"/>
      <c r="X387" s="259"/>
      <c r="Y387" s="259"/>
    </row>
    <row r="388" spans="1:25" s="262" customFormat="1" ht="57.75" customHeight="1" x14ac:dyDescent="0.25">
      <c r="A388" s="2291" t="s">
        <v>775</v>
      </c>
      <c r="B388" s="494"/>
      <c r="C388" s="494"/>
      <c r="D388" s="196">
        <v>0</v>
      </c>
      <c r="E388" s="196">
        <v>0</v>
      </c>
      <c r="F388" s="196">
        <v>0</v>
      </c>
      <c r="G388" s="196">
        <v>33</v>
      </c>
      <c r="H388" s="196">
        <v>7</v>
      </c>
      <c r="I388" s="196">
        <v>40</v>
      </c>
      <c r="J388" s="196">
        <v>20</v>
      </c>
      <c r="K388" s="196">
        <v>1</v>
      </c>
      <c r="L388" s="196">
        <v>21</v>
      </c>
      <c r="M388" s="196">
        <f t="shared" ref="M388:N409" si="100">SUM(D388,G388,J388)</f>
        <v>53</v>
      </c>
      <c r="N388" s="196">
        <f t="shared" si="100"/>
        <v>8</v>
      </c>
      <c r="O388" s="196">
        <f>SUM(M388:N388)</f>
        <v>61</v>
      </c>
      <c r="P388" s="1900"/>
      <c r="Q388" s="2290"/>
      <c r="R388" s="2423" t="s">
        <v>2645</v>
      </c>
      <c r="S388" s="259"/>
      <c r="T388" s="259"/>
      <c r="U388" s="259"/>
      <c r="V388" s="259"/>
      <c r="W388" s="259"/>
      <c r="X388" s="259"/>
      <c r="Y388" s="259"/>
    </row>
    <row r="389" spans="1:25" s="262" customFormat="1" ht="72" customHeight="1" x14ac:dyDescent="0.25">
      <c r="A389" s="2287" t="s">
        <v>776</v>
      </c>
      <c r="B389" s="2272"/>
      <c r="C389" s="2272"/>
      <c r="D389" s="196">
        <v>0</v>
      </c>
      <c r="E389" s="196">
        <v>0</v>
      </c>
      <c r="F389" s="196">
        <v>0</v>
      </c>
      <c r="G389" s="196">
        <v>0</v>
      </c>
      <c r="H389" s="196">
        <v>29</v>
      </c>
      <c r="I389" s="196">
        <v>29</v>
      </c>
      <c r="J389" s="196">
        <v>0</v>
      </c>
      <c r="K389" s="196">
        <v>20</v>
      </c>
      <c r="L389" s="196">
        <v>20</v>
      </c>
      <c r="M389" s="196">
        <f t="shared" si="100"/>
        <v>0</v>
      </c>
      <c r="N389" s="196">
        <f t="shared" si="100"/>
        <v>49</v>
      </c>
      <c r="O389" s="196">
        <f>SUM(M389:N389)</f>
        <v>49</v>
      </c>
      <c r="P389" s="1900"/>
      <c r="Q389" s="500"/>
      <c r="R389" s="2423" t="s">
        <v>2673</v>
      </c>
      <c r="S389" s="259"/>
      <c r="T389" s="259"/>
      <c r="U389" s="259"/>
      <c r="V389" s="259"/>
      <c r="W389" s="259"/>
      <c r="X389" s="259"/>
      <c r="Y389" s="259"/>
    </row>
    <row r="390" spans="1:25" s="262" customFormat="1" ht="20.100000000000001" customHeight="1" x14ac:dyDescent="0.25">
      <c r="A390" s="2877" t="s">
        <v>291</v>
      </c>
      <c r="B390" s="2886" t="s">
        <v>371</v>
      </c>
      <c r="C390" s="1891" t="s">
        <v>777</v>
      </c>
      <c r="D390" s="196">
        <v>0</v>
      </c>
      <c r="E390" s="196">
        <v>0</v>
      </c>
      <c r="F390" s="196">
        <v>0</v>
      </c>
      <c r="G390" s="196">
        <v>8</v>
      </c>
      <c r="H390" s="196">
        <v>4</v>
      </c>
      <c r="I390" s="196">
        <v>12</v>
      </c>
      <c r="J390" s="196">
        <v>3</v>
      </c>
      <c r="K390" s="196">
        <v>0</v>
      </c>
      <c r="L390" s="196">
        <v>3</v>
      </c>
      <c r="M390" s="196">
        <f t="shared" si="100"/>
        <v>11</v>
      </c>
      <c r="N390" s="196">
        <f t="shared" si="100"/>
        <v>4</v>
      </c>
      <c r="O390" s="196">
        <f t="shared" ref="O390:O409" si="101">SUM(M390:N390)</f>
        <v>15</v>
      </c>
      <c r="P390" s="620" t="s">
        <v>373</v>
      </c>
      <c r="Q390" s="2893" t="s">
        <v>778</v>
      </c>
      <c r="R390" s="2940" t="s">
        <v>292</v>
      </c>
      <c r="S390" s="259"/>
      <c r="T390" s="259"/>
      <c r="U390" s="259"/>
      <c r="V390" s="259"/>
      <c r="W390" s="259"/>
      <c r="X390" s="259"/>
      <c r="Y390" s="259"/>
    </row>
    <row r="391" spans="1:25" s="262" customFormat="1" ht="20.100000000000001" customHeight="1" x14ac:dyDescent="0.25">
      <c r="A391" s="2827"/>
      <c r="B391" s="2886"/>
      <c r="C391" s="1891" t="s">
        <v>779</v>
      </c>
      <c r="D391" s="196">
        <v>0</v>
      </c>
      <c r="E391" s="196">
        <v>0</v>
      </c>
      <c r="F391" s="196">
        <v>0</v>
      </c>
      <c r="G391" s="196">
        <v>0</v>
      </c>
      <c r="H391" s="196">
        <v>4</v>
      </c>
      <c r="I391" s="196">
        <v>4</v>
      </c>
      <c r="J391" s="196">
        <v>0</v>
      </c>
      <c r="K391" s="196">
        <v>1</v>
      </c>
      <c r="L391" s="196">
        <v>1</v>
      </c>
      <c r="M391" s="196">
        <f t="shared" si="100"/>
        <v>0</v>
      </c>
      <c r="N391" s="196">
        <f t="shared" si="100"/>
        <v>5</v>
      </c>
      <c r="O391" s="196">
        <f t="shared" si="101"/>
        <v>5</v>
      </c>
      <c r="P391" s="620" t="s">
        <v>780</v>
      </c>
      <c r="Q391" s="2893"/>
      <c r="R391" s="2938"/>
      <c r="S391" s="259"/>
      <c r="T391" s="259"/>
      <c r="U391" s="259"/>
      <c r="V391" s="259"/>
      <c r="W391" s="259"/>
      <c r="X391" s="259"/>
      <c r="Y391" s="259"/>
    </row>
    <row r="392" spans="1:25" s="262" customFormat="1" ht="20.100000000000001" customHeight="1" x14ac:dyDescent="0.25">
      <c r="A392" s="2853"/>
      <c r="B392" s="2886"/>
      <c r="C392" s="1891" t="s">
        <v>375</v>
      </c>
      <c r="D392" s="196">
        <v>0</v>
      </c>
      <c r="E392" s="196">
        <v>0</v>
      </c>
      <c r="F392" s="196">
        <v>0</v>
      </c>
      <c r="G392" s="196">
        <v>1</v>
      </c>
      <c r="H392" s="196">
        <v>2</v>
      </c>
      <c r="I392" s="196">
        <v>3</v>
      </c>
      <c r="J392" s="196">
        <v>0</v>
      </c>
      <c r="K392" s="196">
        <v>0</v>
      </c>
      <c r="L392" s="196">
        <v>0</v>
      </c>
      <c r="M392" s="196">
        <f t="shared" si="100"/>
        <v>1</v>
      </c>
      <c r="N392" s="196">
        <f t="shared" si="100"/>
        <v>2</v>
      </c>
      <c r="O392" s="196">
        <f t="shared" si="101"/>
        <v>3</v>
      </c>
      <c r="P392" s="620" t="s">
        <v>376</v>
      </c>
      <c r="Q392" s="2893"/>
      <c r="R392" s="2941"/>
      <c r="S392" s="259"/>
      <c r="T392" s="259"/>
      <c r="U392" s="259"/>
      <c r="V392" s="259"/>
      <c r="W392" s="259"/>
      <c r="X392" s="259"/>
      <c r="Y392" s="259"/>
    </row>
    <row r="393" spans="1:25" s="262" customFormat="1" ht="21.75" customHeight="1" x14ac:dyDescent="0.25">
      <c r="A393" s="1903"/>
      <c r="B393" s="2886" t="s">
        <v>46</v>
      </c>
      <c r="C393" s="2886"/>
      <c r="D393" s="196">
        <f>SUM(D390:D392)</f>
        <v>0</v>
      </c>
      <c r="E393" s="196">
        <f t="shared" ref="E393:L397" si="102">SUM(E390:E392)</f>
        <v>0</v>
      </c>
      <c r="F393" s="196">
        <f t="shared" si="102"/>
        <v>0</v>
      </c>
      <c r="G393" s="196">
        <f t="shared" si="102"/>
        <v>9</v>
      </c>
      <c r="H393" s="196">
        <f t="shared" si="102"/>
        <v>10</v>
      </c>
      <c r="I393" s="196">
        <f t="shared" si="102"/>
        <v>19</v>
      </c>
      <c r="J393" s="196">
        <f t="shared" si="102"/>
        <v>3</v>
      </c>
      <c r="K393" s="196">
        <f t="shared" si="102"/>
        <v>1</v>
      </c>
      <c r="L393" s="196">
        <f t="shared" si="102"/>
        <v>4</v>
      </c>
      <c r="M393" s="196">
        <f t="shared" si="100"/>
        <v>12</v>
      </c>
      <c r="N393" s="196">
        <f t="shared" si="100"/>
        <v>11</v>
      </c>
      <c r="O393" s="196">
        <f t="shared" si="101"/>
        <v>23</v>
      </c>
      <c r="P393" s="2893" t="s">
        <v>133</v>
      </c>
      <c r="Q393" s="2893"/>
      <c r="R393" s="1923"/>
      <c r="S393" s="259"/>
      <c r="T393" s="259"/>
      <c r="U393" s="259"/>
      <c r="V393" s="259"/>
      <c r="W393" s="259"/>
      <c r="X393" s="259"/>
      <c r="Y393" s="259"/>
    </row>
    <row r="394" spans="1:25" s="262" customFormat="1" ht="20.25" customHeight="1" x14ac:dyDescent="0.25">
      <c r="A394" s="2827" t="s">
        <v>291</v>
      </c>
      <c r="B394" s="2827" t="s">
        <v>781</v>
      </c>
      <c r="C394" s="842" t="s">
        <v>782</v>
      </c>
      <c r="D394" s="196">
        <f t="shared" ref="D394:D397" si="103">SUM(D391:D393)</f>
        <v>0</v>
      </c>
      <c r="E394" s="196">
        <f t="shared" si="102"/>
        <v>0</v>
      </c>
      <c r="F394" s="194">
        <v>0</v>
      </c>
      <c r="G394" s="194">
        <v>6</v>
      </c>
      <c r="H394" s="194">
        <v>3</v>
      </c>
      <c r="I394" s="194">
        <v>9</v>
      </c>
      <c r="J394" s="194">
        <v>1</v>
      </c>
      <c r="K394" s="194">
        <v>2</v>
      </c>
      <c r="L394" s="194">
        <v>3</v>
      </c>
      <c r="M394" s="196">
        <f t="shared" si="100"/>
        <v>7</v>
      </c>
      <c r="N394" s="196">
        <f t="shared" si="100"/>
        <v>5</v>
      </c>
      <c r="O394" s="196">
        <f t="shared" si="101"/>
        <v>12</v>
      </c>
      <c r="P394" s="1076" t="s">
        <v>783</v>
      </c>
      <c r="Q394" s="2891" t="s">
        <v>784</v>
      </c>
      <c r="R394" s="2938" t="s">
        <v>292</v>
      </c>
      <c r="S394" s="259"/>
      <c r="T394" s="259"/>
      <c r="U394" s="259"/>
      <c r="V394" s="259"/>
      <c r="W394" s="259"/>
      <c r="X394" s="259"/>
      <c r="Y394" s="259"/>
    </row>
    <row r="395" spans="1:25" s="262" customFormat="1" ht="18.75" customHeight="1" x14ac:dyDescent="0.25">
      <c r="A395" s="2827"/>
      <c r="B395" s="2827"/>
      <c r="C395" s="1903" t="s">
        <v>785</v>
      </c>
      <c r="D395" s="196">
        <f t="shared" si="103"/>
        <v>0</v>
      </c>
      <c r="E395" s="196">
        <f t="shared" si="102"/>
        <v>0</v>
      </c>
      <c r="F395" s="196">
        <v>0</v>
      </c>
      <c r="G395" s="196">
        <v>5</v>
      </c>
      <c r="H395" s="196">
        <v>4</v>
      </c>
      <c r="I395" s="196">
        <v>9</v>
      </c>
      <c r="J395" s="196">
        <v>0</v>
      </c>
      <c r="K395" s="196">
        <v>2</v>
      </c>
      <c r="L395" s="196">
        <v>2</v>
      </c>
      <c r="M395" s="196">
        <f t="shared" si="100"/>
        <v>5</v>
      </c>
      <c r="N395" s="196">
        <f t="shared" si="100"/>
        <v>6</v>
      </c>
      <c r="O395" s="196">
        <f t="shared" si="101"/>
        <v>11</v>
      </c>
      <c r="P395" s="620" t="s">
        <v>786</v>
      </c>
      <c r="Q395" s="2891"/>
      <c r="R395" s="2938"/>
      <c r="S395" s="259"/>
      <c r="T395" s="259"/>
      <c r="U395" s="259"/>
      <c r="V395" s="259"/>
      <c r="W395" s="259"/>
      <c r="X395" s="259"/>
      <c r="Y395" s="259"/>
    </row>
    <row r="396" spans="1:25" s="262" customFormat="1" ht="18.75" customHeight="1" x14ac:dyDescent="0.25">
      <c r="A396" s="2827"/>
      <c r="B396" s="2827"/>
      <c r="C396" s="1903" t="s">
        <v>787</v>
      </c>
      <c r="D396" s="196">
        <f t="shared" si="103"/>
        <v>0</v>
      </c>
      <c r="E396" s="196">
        <f t="shared" si="102"/>
        <v>0</v>
      </c>
      <c r="F396" s="196">
        <v>0</v>
      </c>
      <c r="G396" s="196">
        <v>3</v>
      </c>
      <c r="H396" s="196">
        <v>2</v>
      </c>
      <c r="I396" s="196">
        <v>5</v>
      </c>
      <c r="J396" s="196">
        <v>1</v>
      </c>
      <c r="K396" s="196">
        <v>1</v>
      </c>
      <c r="L396" s="196">
        <v>2</v>
      </c>
      <c r="M396" s="196">
        <f t="shared" si="100"/>
        <v>4</v>
      </c>
      <c r="N396" s="196">
        <f t="shared" si="100"/>
        <v>3</v>
      </c>
      <c r="O396" s="196">
        <f t="shared" si="101"/>
        <v>7</v>
      </c>
      <c r="P396" s="620" t="s">
        <v>788</v>
      </c>
      <c r="Q396" s="2891"/>
      <c r="R396" s="2938"/>
      <c r="S396" s="259"/>
      <c r="T396" s="259"/>
      <c r="U396" s="259"/>
      <c r="V396" s="259"/>
      <c r="W396" s="259"/>
      <c r="X396" s="259"/>
      <c r="Y396" s="259"/>
    </row>
    <row r="397" spans="1:25" s="262" customFormat="1" ht="20.25" customHeight="1" x14ac:dyDescent="0.25">
      <c r="A397" s="2827"/>
      <c r="B397" s="2877"/>
      <c r="C397" s="837" t="s">
        <v>789</v>
      </c>
      <c r="D397" s="196">
        <f t="shared" si="103"/>
        <v>0</v>
      </c>
      <c r="E397" s="196">
        <f t="shared" si="102"/>
        <v>0</v>
      </c>
      <c r="F397" s="213">
        <v>0</v>
      </c>
      <c r="G397" s="213">
        <v>0</v>
      </c>
      <c r="H397" s="213">
        <v>0</v>
      </c>
      <c r="I397" s="213">
        <v>0</v>
      </c>
      <c r="J397" s="213">
        <v>0</v>
      </c>
      <c r="K397" s="213">
        <v>0</v>
      </c>
      <c r="L397" s="213">
        <v>0</v>
      </c>
      <c r="M397" s="196">
        <f t="shared" si="100"/>
        <v>0</v>
      </c>
      <c r="N397" s="196">
        <f t="shared" si="100"/>
        <v>0</v>
      </c>
      <c r="O397" s="196">
        <f t="shared" si="101"/>
        <v>0</v>
      </c>
      <c r="P397" s="1897" t="s">
        <v>790</v>
      </c>
      <c r="Q397" s="2891"/>
      <c r="R397" s="2938"/>
      <c r="S397" s="259"/>
      <c r="T397" s="259"/>
      <c r="U397" s="259"/>
      <c r="V397" s="259"/>
      <c r="W397" s="259"/>
      <c r="X397" s="259"/>
      <c r="Y397" s="259"/>
    </row>
    <row r="398" spans="1:25" s="262" customFormat="1" ht="18.75" customHeight="1" x14ac:dyDescent="0.25">
      <c r="A398" s="2827"/>
      <c r="B398" s="2886" t="s">
        <v>46</v>
      </c>
      <c r="C398" s="2886"/>
      <c r="D398" s="196">
        <f>SUM(D394:D397)</f>
        <v>0</v>
      </c>
      <c r="E398" s="196">
        <f t="shared" ref="E398:L405" si="104">SUM(E394:E397)</f>
        <v>0</v>
      </c>
      <c r="F398" s="196">
        <f t="shared" si="104"/>
        <v>0</v>
      </c>
      <c r="G398" s="196">
        <f t="shared" si="104"/>
        <v>14</v>
      </c>
      <c r="H398" s="196">
        <f t="shared" si="104"/>
        <v>9</v>
      </c>
      <c r="I398" s="196">
        <f t="shared" si="104"/>
        <v>23</v>
      </c>
      <c r="J398" s="196">
        <f t="shared" si="104"/>
        <v>2</v>
      </c>
      <c r="K398" s="196">
        <f t="shared" si="104"/>
        <v>5</v>
      </c>
      <c r="L398" s="196">
        <f t="shared" si="104"/>
        <v>7</v>
      </c>
      <c r="M398" s="196">
        <f t="shared" si="100"/>
        <v>16</v>
      </c>
      <c r="N398" s="196">
        <f t="shared" si="100"/>
        <v>14</v>
      </c>
      <c r="O398" s="196">
        <f t="shared" si="101"/>
        <v>30</v>
      </c>
      <c r="P398" s="2939" t="s">
        <v>133</v>
      </c>
      <c r="Q398" s="2939"/>
      <c r="R398" s="2938"/>
      <c r="S398" s="259"/>
      <c r="T398" s="259"/>
      <c r="U398" s="259"/>
      <c r="V398" s="259"/>
      <c r="W398" s="259"/>
      <c r="X398" s="259"/>
      <c r="Y398" s="259"/>
    </row>
    <row r="399" spans="1:25" s="262" customFormat="1" ht="20.25" customHeight="1" x14ac:dyDescent="0.25">
      <c r="A399" s="2827"/>
      <c r="B399" s="2827" t="s">
        <v>379</v>
      </c>
      <c r="C399" s="843" t="s">
        <v>791</v>
      </c>
      <c r="D399" s="196">
        <f t="shared" ref="D399:D402" si="105">SUM(D395:D398)</f>
        <v>0</v>
      </c>
      <c r="E399" s="196">
        <f t="shared" si="104"/>
        <v>0</v>
      </c>
      <c r="F399" s="202">
        <v>0</v>
      </c>
      <c r="G399" s="202">
        <v>5</v>
      </c>
      <c r="H399" s="202">
        <v>0</v>
      </c>
      <c r="I399" s="202">
        <v>5</v>
      </c>
      <c r="J399" s="202">
        <v>3</v>
      </c>
      <c r="K399" s="202">
        <v>0</v>
      </c>
      <c r="L399" s="202">
        <v>3</v>
      </c>
      <c r="M399" s="196">
        <f t="shared" si="100"/>
        <v>8</v>
      </c>
      <c r="N399" s="196">
        <f t="shared" si="100"/>
        <v>0</v>
      </c>
      <c r="O399" s="196">
        <f t="shared" si="101"/>
        <v>8</v>
      </c>
      <c r="P399" s="1079" t="s">
        <v>380</v>
      </c>
      <c r="Q399" s="2892" t="s">
        <v>405</v>
      </c>
      <c r="R399" s="2938"/>
      <c r="S399" s="259"/>
      <c r="T399" s="259"/>
      <c r="U399" s="259"/>
      <c r="V399" s="259"/>
      <c r="W399" s="259"/>
      <c r="X399" s="259"/>
      <c r="Y399" s="259"/>
    </row>
    <row r="400" spans="1:25" s="262" customFormat="1" ht="18.75" customHeight="1" x14ac:dyDescent="0.25">
      <c r="A400" s="2827"/>
      <c r="B400" s="2827"/>
      <c r="C400" s="1903" t="s">
        <v>792</v>
      </c>
      <c r="D400" s="196">
        <f t="shared" si="105"/>
        <v>0</v>
      </c>
      <c r="E400" s="196">
        <f t="shared" si="104"/>
        <v>0</v>
      </c>
      <c r="F400" s="196">
        <v>0</v>
      </c>
      <c r="G400" s="196">
        <v>4</v>
      </c>
      <c r="H400" s="196">
        <v>2</v>
      </c>
      <c r="I400" s="196">
        <v>6</v>
      </c>
      <c r="J400" s="196">
        <v>2</v>
      </c>
      <c r="K400" s="196">
        <v>2</v>
      </c>
      <c r="L400" s="196">
        <v>4</v>
      </c>
      <c r="M400" s="196">
        <f t="shared" si="100"/>
        <v>6</v>
      </c>
      <c r="N400" s="196">
        <f t="shared" si="100"/>
        <v>4</v>
      </c>
      <c r="O400" s="196">
        <f t="shared" si="101"/>
        <v>10</v>
      </c>
      <c r="P400" s="620" t="s">
        <v>793</v>
      </c>
      <c r="Q400" s="2893"/>
      <c r="R400" s="2938"/>
      <c r="S400" s="259"/>
      <c r="T400" s="259"/>
      <c r="U400" s="259"/>
      <c r="V400" s="259"/>
      <c r="W400" s="259"/>
      <c r="X400" s="259"/>
      <c r="Y400" s="259"/>
    </row>
    <row r="401" spans="1:25" s="262" customFormat="1" ht="20.25" customHeight="1" x14ac:dyDescent="0.25">
      <c r="A401" s="2827"/>
      <c r="B401" s="2827"/>
      <c r="C401" s="1903" t="s">
        <v>794</v>
      </c>
      <c r="D401" s="196">
        <f t="shared" si="105"/>
        <v>0</v>
      </c>
      <c r="E401" s="196">
        <f t="shared" si="104"/>
        <v>0</v>
      </c>
      <c r="F401" s="196">
        <v>0</v>
      </c>
      <c r="G401" s="196">
        <v>4</v>
      </c>
      <c r="H401" s="196">
        <v>0</v>
      </c>
      <c r="I401" s="196">
        <v>4</v>
      </c>
      <c r="J401" s="196">
        <v>1</v>
      </c>
      <c r="K401" s="196">
        <v>0</v>
      </c>
      <c r="L401" s="196">
        <v>1</v>
      </c>
      <c r="M401" s="196">
        <f t="shared" si="100"/>
        <v>5</v>
      </c>
      <c r="N401" s="196">
        <f t="shared" si="100"/>
        <v>0</v>
      </c>
      <c r="O401" s="196">
        <f t="shared" si="101"/>
        <v>5</v>
      </c>
      <c r="P401" s="620" t="s">
        <v>795</v>
      </c>
      <c r="Q401" s="2893"/>
      <c r="R401" s="2938"/>
      <c r="S401" s="259"/>
      <c r="T401" s="259"/>
      <c r="U401" s="259"/>
      <c r="V401" s="259"/>
      <c r="W401" s="259"/>
      <c r="X401" s="259"/>
      <c r="Y401" s="259"/>
    </row>
    <row r="402" spans="1:25" s="262" customFormat="1" ht="31.5" customHeight="1" x14ac:dyDescent="0.25">
      <c r="A402" s="2827"/>
      <c r="B402" s="2827"/>
      <c r="C402" s="1903" t="s">
        <v>384</v>
      </c>
      <c r="D402" s="196">
        <f t="shared" si="105"/>
        <v>0</v>
      </c>
      <c r="E402" s="196">
        <f t="shared" si="104"/>
        <v>0</v>
      </c>
      <c r="F402" s="196">
        <v>0</v>
      </c>
      <c r="G402" s="196">
        <v>3</v>
      </c>
      <c r="H402" s="196">
        <v>0</v>
      </c>
      <c r="I402" s="196">
        <v>3</v>
      </c>
      <c r="J402" s="196">
        <v>2</v>
      </c>
      <c r="K402" s="196">
        <v>0</v>
      </c>
      <c r="L402" s="196">
        <v>2</v>
      </c>
      <c r="M402" s="196">
        <f t="shared" si="100"/>
        <v>5</v>
      </c>
      <c r="N402" s="196">
        <f t="shared" si="100"/>
        <v>0</v>
      </c>
      <c r="O402" s="196">
        <f t="shared" si="101"/>
        <v>5</v>
      </c>
      <c r="P402" s="1896" t="s">
        <v>385</v>
      </c>
      <c r="Q402" s="2893"/>
      <c r="R402" s="2938"/>
      <c r="S402" s="259"/>
      <c r="T402" s="259"/>
      <c r="U402" s="259"/>
      <c r="V402" s="259"/>
      <c r="W402" s="259"/>
      <c r="X402" s="259"/>
      <c r="Y402" s="259"/>
    </row>
    <row r="403" spans="1:25" s="262" customFormat="1" ht="18" customHeight="1" x14ac:dyDescent="0.25">
      <c r="A403" s="2827"/>
      <c r="B403" s="2886" t="s">
        <v>46</v>
      </c>
      <c r="C403" s="2886"/>
      <c r="D403" s="196">
        <f>SUM(D399:D402)</f>
        <v>0</v>
      </c>
      <c r="E403" s="196">
        <f t="shared" si="104"/>
        <v>0</v>
      </c>
      <c r="F403" s="196">
        <f t="shared" si="104"/>
        <v>0</v>
      </c>
      <c r="G403" s="196">
        <f t="shared" si="104"/>
        <v>16</v>
      </c>
      <c r="H403" s="196">
        <f t="shared" si="104"/>
        <v>2</v>
      </c>
      <c r="I403" s="196">
        <f t="shared" si="104"/>
        <v>18</v>
      </c>
      <c r="J403" s="196">
        <f t="shared" si="104"/>
        <v>8</v>
      </c>
      <c r="K403" s="196">
        <f t="shared" si="104"/>
        <v>2</v>
      </c>
      <c r="L403" s="196">
        <f t="shared" si="104"/>
        <v>10</v>
      </c>
      <c r="M403" s="196">
        <f t="shared" si="100"/>
        <v>24</v>
      </c>
      <c r="N403" s="196">
        <f t="shared" si="100"/>
        <v>4</v>
      </c>
      <c r="O403" s="196">
        <f t="shared" si="101"/>
        <v>28</v>
      </c>
      <c r="P403" s="2939" t="s">
        <v>133</v>
      </c>
      <c r="Q403" s="2939"/>
      <c r="R403" s="2938"/>
      <c r="S403" s="259"/>
      <c r="T403" s="259"/>
      <c r="U403" s="259"/>
      <c r="V403" s="259"/>
      <c r="W403" s="259"/>
      <c r="X403" s="259"/>
      <c r="Y403" s="259"/>
    </row>
    <row r="404" spans="1:25" s="262" customFormat="1" ht="18" customHeight="1" x14ac:dyDescent="0.25">
      <c r="A404" s="2827"/>
      <c r="B404" s="2877" t="s">
        <v>796</v>
      </c>
      <c r="C404" s="1903" t="s">
        <v>797</v>
      </c>
      <c r="D404" s="196">
        <f t="shared" ref="D404:D405" si="106">SUM(D400:D403)</f>
        <v>0</v>
      </c>
      <c r="E404" s="196">
        <f t="shared" si="104"/>
        <v>0</v>
      </c>
      <c r="F404" s="196">
        <v>0</v>
      </c>
      <c r="G404" s="196">
        <v>9</v>
      </c>
      <c r="H404" s="196">
        <v>1</v>
      </c>
      <c r="I404" s="196">
        <v>10</v>
      </c>
      <c r="J404" s="196">
        <v>4</v>
      </c>
      <c r="K404" s="196">
        <v>2</v>
      </c>
      <c r="L404" s="196">
        <v>6</v>
      </c>
      <c r="M404" s="196">
        <f t="shared" si="100"/>
        <v>13</v>
      </c>
      <c r="N404" s="196">
        <f t="shared" si="100"/>
        <v>3</v>
      </c>
      <c r="O404" s="196">
        <f t="shared" si="101"/>
        <v>16</v>
      </c>
      <c r="P404" s="620" t="s">
        <v>798</v>
      </c>
      <c r="Q404" s="2821" t="s">
        <v>799</v>
      </c>
      <c r="R404" s="2938"/>
      <c r="S404" s="259"/>
      <c r="T404" s="259"/>
      <c r="U404" s="259"/>
      <c r="V404" s="259"/>
      <c r="W404" s="259"/>
      <c r="X404" s="259"/>
      <c r="Y404" s="259"/>
    </row>
    <row r="405" spans="1:25" s="262" customFormat="1" ht="18" customHeight="1" x14ac:dyDescent="0.25">
      <c r="A405" s="2827"/>
      <c r="B405" s="2853"/>
      <c r="C405" s="1903" t="s">
        <v>800</v>
      </c>
      <c r="D405" s="196">
        <f t="shared" si="106"/>
        <v>0</v>
      </c>
      <c r="E405" s="196">
        <f t="shared" si="104"/>
        <v>0</v>
      </c>
      <c r="F405" s="196">
        <v>0</v>
      </c>
      <c r="G405" s="196">
        <v>11</v>
      </c>
      <c r="H405" s="196">
        <v>2</v>
      </c>
      <c r="I405" s="196">
        <v>13</v>
      </c>
      <c r="J405" s="196">
        <v>6</v>
      </c>
      <c r="K405" s="196">
        <v>1</v>
      </c>
      <c r="L405" s="196">
        <v>7</v>
      </c>
      <c r="M405" s="196">
        <f t="shared" si="100"/>
        <v>17</v>
      </c>
      <c r="N405" s="196">
        <f t="shared" si="100"/>
        <v>3</v>
      </c>
      <c r="O405" s="196">
        <f t="shared" si="101"/>
        <v>20</v>
      </c>
      <c r="P405" s="620" t="s">
        <v>801</v>
      </c>
      <c r="Q405" s="2824"/>
      <c r="R405" s="2938"/>
      <c r="S405" s="259"/>
      <c r="T405" s="259"/>
      <c r="U405" s="259"/>
      <c r="V405" s="259"/>
      <c r="W405" s="259"/>
      <c r="X405" s="259"/>
      <c r="Y405" s="259"/>
    </row>
    <row r="406" spans="1:25" s="264" customFormat="1" ht="20.25" customHeight="1" x14ac:dyDescent="0.25">
      <c r="A406" s="2827"/>
      <c r="B406" s="2886" t="s">
        <v>46</v>
      </c>
      <c r="C406" s="2886"/>
      <c r="D406" s="196">
        <f>SUM(D404:D405)</f>
        <v>0</v>
      </c>
      <c r="E406" s="196">
        <f t="shared" ref="E406:L408" si="107">SUM(E404:E405)</f>
        <v>0</v>
      </c>
      <c r="F406" s="196">
        <f t="shared" si="107"/>
        <v>0</v>
      </c>
      <c r="G406" s="196">
        <f t="shared" si="107"/>
        <v>20</v>
      </c>
      <c r="H406" s="196">
        <f t="shared" si="107"/>
        <v>3</v>
      </c>
      <c r="I406" s="196">
        <f t="shared" si="107"/>
        <v>23</v>
      </c>
      <c r="J406" s="196">
        <f t="shared" si="107"/>
        <v>10</v>
      </c>
      <c r="K406" s="196">
        <f t="shared" si="107"/>
        <v>3</v>
      </c>
      <c r="L406" s="196">
        <f t="shared" si="107"/>
        <v>13</v>
      </c>
      <c r="M406" s="196">
        <f t="shared" si="100"/>
        <v>30</v>
      </c>
      <c r="N406" s="196">
        <f t="shared" si="100"/>
        <v>6</v>
      </c>
      <c r="O406" s="196">
        <f t="shared" si="101"/>
        <v>36</v>
      </c>
      <c r="P406" s="2893" t="s">
        <v>133</v>
      </c>
      <c r="Q406" s="2893"/>
      <c r="R406" s="2938"/>
      <c r="S406" s="254"/>
      <c r="T406" s="254"/>
      <c r="U406" s="254"/>
      <c r="V406" s="254"/>
      <c r="W406" s="254"/>
      <c r="X406" s="254"/>
      <c r="Y406" s="254"/>
    </row>
    <row r="407" spans="1:25" s="254" customFormat="1" ht="18.75" customHeight="1" x14ac:dyDescent="0.25">
      <c r="A407" s="2827"/>
      <c r="B407" s="1903" t="s">
        <v>802</v>
      </c>
      <c r="C407" s="1903" t="s">
        <v>802</v>
      </c>
      <c r="D407" s="196">
        <f t="shared" ref="D407:D408" si="108">SUM(D405:D406)</f>
        <v>0</v>
      </c>
      <c r="E407" s="196">
        <f t="shared" si="107"/>
        <v>0</v>
      </c>
      <c r="F407" s="196">
        <v>0</v>
      </c>
      <c r="G407" s="196">
        <v>3</v>
      </c>
      <c r="H407" s="196">
        <v>9</v>
      </c>
      <c r="I407" s="196">
        <v>12</v>
      </c>
      <c r="J407" s="196">
        <v>2</v>
      </c>
      <c r="K407" s="196">
        <v>6</v>
      </c>
      <c r="L407" s="196">
        <v>8</v>
      </c>
      <c r="M407" s="196">
        <f t="shared" si="100"/>
        <v>5</v>
      </c>
      <c r="N407" s="196">
        <f t="shared" si="100"/>
        <v>15</v>
      </c>
      <c r="O407" s="196">
        <f t="shared" si="101"/>
        <v>20</v>
      </c>
      <c r="P407" s="1896" t="s">
        <v>803</v>
      </c>
      <c r="Q407" s="1896" t="s">
        <v>803</v>
      </c>
      <c r="R407" s="2938"/>
    </row>
    <row r="408" spans="1:25" s="254" customFormat="1" ht="18.75" customHeight="1" x14ac:dyDescent="0.25">
      <c r="A408" s="2827"/>
      <c r="B408" s="837" t="s">
        <v>804</v>
      </c>
      <c r="C408" s="837" t="s">
        <v>804</v>
      </c>
      <c r="D408" s="196">
        <f t="shared" si="108"/>
        <v>0</v>
      </c>
      <c r="E408" s="196">
        <f t="shared" si="107"/>
        <v>0</v>
      </c>
      <c r="F408" s="213">
        <v>0</v>
      </c>
      <c r="G408" s="213">
        <v>7</v>
      </c>
      <c r="H408" s="213">
        <v>1</v>
      </c>
      <c r="I408" s="213">
        <v>8</v>
      </c>
      <c r="J408" s="213">
        <v>0</v>
      </c>
      <c r="K408" s="213">
        <v>0</v>
      </c>
      <c r="L408" s="213">
        <v>0</v>
      </c>
      <c r="M408" s="196">
        <f t="shared" si="100"/>
        <v>7</v>
      </c>
      <c r="N408" s="196">
        <f t="shared" si="100"/>
        <v>1</v>
      </c>
      <c r="O408" s="196">
        <f t="shared" si="101"/>
        <v>8</v>
      </c>
      <c r="P408" s="1896" t="s">
        <v>805</v>
      </c>
      <c r="Q408" s="1896" t="s">
        <v>805</v>
      </c>
      <c r="R408" s="2938"/>
    </row>
    <row r="409" spans="1:25" s="254" customFormat="1" ht="23.25" customHeight="1" thickBot="1" x14ac:dyDescent="0.3">
      <c r="A409" s="2888" t="s">
        <v>49</v>
      </c>
      <c r="B409" s="2888"/>
      <c r="C409" s="2888"/>
      <c r="D409" s="2588">
        <f>SUM(D393,D398,D403,D406,D407:D408)</f>
        <v>0</v>
      </c>
      <c r="E409" s="2588">
        <f t="shared" ref="E409:L409" si="109">SUM(E393,E398,E403,E406,E407:E408)</f>
        <v>0</v>
      </c>
      <c r="F409" s="2588">
        <f t="shared" si="109"/>
        <v>0</v>
      </c>
      <c r="G409" s="2588">
        <f t="shared" si="109"/>
        <v>69</v>
      </c>
      <c r="H409" s="2588">
        <f t="shared" si="109"/>
        <v>34</v>
      </c>
      <c r="I409" s="2588">
        <f t="shared" si="109"/>
        <v>103</v>
      </c>
      <c r="J409" s="2588">
        <f t="shared" si="109"/>
        <v>25</v>
      </c>
      <c r="K409" s="2588">
        <f t="shared" si="109"/>
        <v>17</v>
      </c>
      <c r="L409" s="2588">
        <f t="shared" si="109"/>
        <v>42</v>
      </c>
      <c r="M409" s="2460">
        <f t="shared" si="100"/>
        <v>94</v>
      </c>
      <c r="N409" s="2460">
        <f t="shared" si="100"/>
        <v>51</v>
      </c>
      <c r="O409" s="2460">
        <f t="shared" si="101"/>
        <v>145</v>
      </c>
      <c r="P409" s="2914" t="s">
        <v>130</v>
      </c>
      <c r="Q409" s="2914"/>
      <c r="R409" s="2914"/>
    </row>
    <row r="410" spans="1:25" s="254" customFormat="1" ht="30.75" customHeight="1" x14ac:dyDescent="0.25">
      <c r="A410" s="1868"/>
      <c r="B410" s="1868"/>
      <c r="C410" s="1868"/>
      <c r="D410" s="1871"/>
      <c r="E410" s="1871"/>
      <c r="F410" s="1871"/>
      <c r="G410" s="1871"/>
      <c r="H410" s="1871"/>
      <c r="I410" s="1871"/>
      <c r="J410" s="1871"/>
      <c r="K410" s="1871"/>
      <c r="L410" s="1871"/>
      <c r="M410" s="1871"/>
      <c r="N410" s="1871"/>
      <c r="O410" s="1871"/>
      <c r="P410" s="1474"/>
      <c r="Q410" s="1474"/>
      <c r="R410" s="1474"/>
    </row>
    <row r="411" spans="1:25" s="254" customFormat="1" ht="30.75" customHeight="1" x14ac:dyDescent="0.25">
      <c r="A411" s="2295"/>
      <c r="B411" s="2295"/>
      <c r="C411" s="2295"/>
      <c r="D411" s="2298"/>
      <c r="E411" s="2298"/>
      <c r="F411" s="2298"/>
      <c r="G411" s="2298"/>
      <c r="H411" s="2298"/>
      <c r="I411" s="2298"/>
      <c r="J411" s="2298"/>
      <c r="K411" s="2298"/>
      <c r="L411" s="2298"/>
      <c r="M411" s="2298"/>
      <c r="N411" s="2298"/>
      <c r="O411" s="2298"/>
      <c r="P411" s="1474"/>
      <c r="Q411" s="1474"/>
      <c r="R411" s="1474"/>
    </row>
    <row r="412" spans="1:25" s="254" customFormat="1" ht="30.75" customHeight="1" thickBot="1" x14ac:dyDescent="0.3">
      <c r="A412" s="1910" t="s">
        <v>834</v>
      </c>
      <c r="B412" s="1910"/>
      <c r="C412" s="1910"/>
      <c r="D412" s="1910"/>
      <c r="E412" s="1910"/>
      <c r="F412" s="1910"/>
      <c r="G412" s="1910"/>
      <c r="H412" s="1910"/>
      <c r="I412" s="1910"/>
      <c r="J412" s="1910"/>
      <c r="K412" s="1910"/>
      <c r="L412" s="1910"/>
      <c r="M412" s="1910"/>
      <c r="N412" s="1910"/>
      <c r="O412" s="1910"/>
      <c r="P412" s="1910"/>
      <c r="Q412" s="1910"/>
      <c r="R412" s="1908" t="s">
        <v>2277</v>
      </c>
    </row>
    <row r="413" spans="1:25" s="254" customFormat="1" ht="24.75" customHeight="1" thickTop="1" x14ac:dyDescent="0.25">
      <c r="A413" s="2794" t="s">
        <v>44</v>
      </c>
      <c r="B413" s="2797" t="s">
        <v>467</v>
      </c>
      <c r="C413" s="2797" t="s">
        <v>45</v>
      </c>
      <c r="D413" s="2847" t="s">
        <v>33</v>
      </c>
      <c r="E413" s="2847"/>
      <c r="F413" s="2847"/>
      <c r="G413" s="2847" t="s">
        <v>1</v>
      </c>
      <c r="H413" s="2847"/>
      <c r="I413" s="2847"/>
      <c r="J413" s="2847" t="s">
        <v>2</v>
      </c>
      <c r="K413" s="2847"/>
      <c r="L413" s="2847"/>
      <c r="M413" s="2797" t="s">
        <v>31</v>
      </c>
      <c r="N413" s="2797"/>
      <c r="O413" s="2797"/>
      <c r="P413" s="2867" t="s">
        <v>99</v>
      </c>
      <c r="Q413" s="2867" t="s">
        <v>126</v>
      </c>
      <c r="R413" s="2857" t="s">
        <v>98</v>
      </c>
    </row>
    <row r="414" spans="1:25" s="86" customFormat="1" ht="24" customHeight="1" x14ac:dyDescent="0.25">
      <c r="A414" s="2795"/>
      <c r="B414" s="2845"/>
      <c r="C414" s="2845"/>
      <c r="D414" s="2827" t="s">
        <v>94</v>
      </c>
      <c r="E414" s="2827"/>
      <c r="F414" s="2827"/>
      <c r="G414" s="2827" t="s">
        <v>95</v>
      </c>
      <c r="H414" s="2827"/>
      <c r="I414" s="2827"/>
      <c r="J414" s="2827" t="s">
        <v>96</v>
      </c>
      <c r="K414" s="2827"/>
      <c r="L414" s="2827"/>
      <c r="M414" s="2827" t="s">
        <v>116</v>
      </c>
      <c r="N414" s="2827"/>
      <c r="O414" s="2827"/>
      <c r="P414" s="2868"/>
      <c r="Q414" s="2868"/>
      <c r="R414" s="2858"/>
      <c r="S414" s="254"/>
      <c r="T414" s="254"/>
      <c r="U414" s="254"/>
      <c r="V414" s="254"/>
      <c r="W414" s="254"/>
      <c r="X414" s="254"/>
      <c r="Y414" s="254"/>
    </row>
    <row r="415" spans="1:25" s="86" customFormat="1" ht="24" customHeight="1" x14ac:dyDescent="0.25">
      <c r="A415" s="2795"/>
      <c r="B415" s="2845"/>
      <c r="C415" s="2845"/>
      <c r="D415" s="2559" t="s">
        <v>204</v>
      </c>
      <c r="E415" s="2559" t="s">
        <v>2833</v>
      </c>
      <c r="F415" s="2559" t="s">
        <v>26</v>
      </c>
      <c r="G415" s="2559" t="s">
        <v>204</v>
      </c>
      <c r="H415" s="2559" t="s">
        <v>2833</v>
      </c>
      <c r="I415" s="2559" t="s">
        <v>26</v>
      </c>
      <c r="J415" s="2559" t="s">
        <v>204</v>
      </c>
      <c r="K415" s="2559" t="s">
        <v>2833</v>
      </c>
      <c r="L415" s="2559" t="s">
        <v>26</v>
      </c>
      <c r="M415" s="2559" t="s">
        <v>204</v>
      </c>
      <c r="N415" s="2559" t="s">
        <v>2833</v>
      </c>
      <c r="O415" s="2559" t="s">
        <v>26</v>
      </c>
      <c r="P415" s="2868"/>
      <c r="Q415" s="2868"/>
      <c r="R415" s="2858"/>
      <c r="S415" s="254"/>
      <c r="T415" s="254"/>
      <c r="U415" s="254"/>
      <c r="V415" s="254"/>
      <c r="W415" s="254"/>
      <c r="X415" s="254"/>
      <c r="Y415" s="254"/>
    </row>
    <row r="416" spans="1:25" s="86" customFormat="1" ht="23.25" customHeight="1" thickBot="1" x14ac:dyDescent="0.3">
      <c r="A416" s="2795"/>
      <c r="B416" s="2845"/>
      <c r="C416" s="2845"/>
      <c r="D416" s="191" t="s">
        <v>181</v>
      </c>
      <c r="E416" s="191" t="s">
        <v>182</v>
      </c>
      <c r="F416" s="191" t="s">
        <v>183</v>
      </c>
      <c r="G416" s="191" t="s">
        <v>181</v>
      </c>
      <c r="H416" s="191" t="s">
        <v>182</v>
      </c>
      <c r="I416" s="191" t="s">
        <v>183</v>
      </c>
      <c r="J416" s="191" t="s">
        <v>181</v>
      </c>
      <c r="K416" s="191" t="s">
        <v>182</v>
      </c>
      <c r="L416" s="191" t="s">
        <v>183</v>
      </c>
      <c r="M416" s="191" t="s">
        <v>181</v>
      </c>
      <c r="N416" s="191" t="s">
        <v>182</v>
      </c>
      <c r="O416" s="191" t="s">
        <v>183</v>
      </c>
      <c r="P416" s="2868"/>
      <c r="Q416" s="2868"/>
      <c r="R416" s="2858"/>
      <c r="S416" s="254"/>
      <c r="T416" s="254"/>
      <c r="U416" s="254"/>
      <c r="V416" s="254"/>
      <c r="W416" s="254"/>
      <c r="X416" s="254"/>
      <c r="Y416" s="254"/>
    </row>
    <row r="417" spans="1:27" s="86" customFormat="1" ht="21.75" customHeight="1" x14ac:dyDescent="0.25">
      <c r="A417" s="2944" t="s">
        <v>806</v>
      </c>
      <c r="B417" s="494" t="s">
        <v>72</v>
      </c>
      <c r="C417" s="1906"/>
      <c r="D417" s="2563">
        <v>0</v>
      </c>
      <c r="E417" s="2563">
        <v>0</v>
      </c>
      <c r="F417" s="2563">
        <v>0</v>
      </c>
      <c r="G417" s="2563">
        <v>4</v>
      </c>
      <c r="H417" s="2563">
        <v>8</v>
      </c>
      <c r="I417" s="2563">
        <v>12</v>
      </c>
      <c r="J417" s="2563">
        <v>5</v>
      </c>
      <c r="K417" s="2563">
        <v>5</v>
      </c>
      <c r="L417" s="2563">
        <v>10</v>
      </c>
      <c r="M417" s="2563">
        <f t="shared" ref="M417:N430" si="110">SUM(D417,G417,J417)</f>
        <v>9</v>
      </c>
      <c r="N417" s="2563">
        <f t="shared" si="110"/>
        <v>13</v>
      </c>
      <c r="O417" s="2563">
        <f>SUM(M417:N417)</f>
        <v>22</v>
      </c>
      <c r="P417" s="1901"/>
      <c r="Q417" s="1072" t="s">
        <v>145</v>
      </c>
      <c r="R417" s="2907" t="s">
        <v>144</v>
      </c>
      <c r="S417" s="254"/>
      <c r="T417" s="254"/>
      <c r="U417" s="254"/>
      <c r="V417" s="254"/>
      <c r="W417" s="254"/>
      <c r="X417" s="254"/>
      <c r="Y417" s="254"/>
    </row>
    <row r="418" spans="1:27" s="86" customFormat="1" ht="27.75" customHeight="1" x14ac:dyDescent="0.25">
      <c r="A418" s="2945"/>
      <c r="B418" s="1903" t="s">
        <v>807</v>
      </c>
      <c r="C418" s="1872"/>
      <c r="D418" s="2565">
        <v>0</v>
      </c>
      <c r="E418" s="2565">
        <v>0</v>
      </c>
      <c r="F418" s="2565">
        <v>0</v>
      </c>
      <c r="G418" s="2565">
        <v>15</v>
      </c>
      <c r="H418" s="2565">
        <v>3</v>
      </c>
      <c r="I418" s="2565">
        <v>18</v>
      </c>
      <c r="J418" s="2565">
        <v>7</v>
      </c>
      <c r="K418" s="2565">
        <v>9</v>
      </c>
      <c r="L418" s="2565">
        <v>16</v>
      </c>
      <c r="M418" s="2563">
        <f t="shared" si="110"/>
        <v>22</v>
      </c>
      <c r="N418" s="2563">
        <f t="shared" si="110"/>
        <v>12</v>
      </c>
      <c r="O418" s="2563">
        <f t="shared" ref="O418:O430" si="111">SUM(M418:N418)</f>
        <v>34</v>
      </c>
      <c r="P418" s="1886"/>
      <c r="Q418" s="1904" t="s">
        <v>808</v>
      </c>
      <c r="R418" s="2908"/>
      <c r="S418" s="254"/>
      <c r="T418" s="254"/>
      <c r="U418" s="254"/>
      <c r="V418" s="254"/>
      <c r="W418" s="2315"/>
      <c r="X418" s="254"/>
      <c r="Y418" s="254"/>
      <c r="AA418" s="2317"/>
    </row>
    <row r="419" spans="1:27" s="266" customFormat="1" ht="34.5" customHeight="1" x14ac:dyDescent="0.25">
      <c r="A419" s="2945"/>
      <c r="B419" s="1903" t="s">
        <v>809</v>
      </c>
      <c r="C419" s="1872"/>
      <c r="D419" s="2565">
        <v>0</v>
      </c>
      <c r="E419" s="2565">
        <v>0</v>
      </c>
      <c r="F419" s="2565">
        <v>0</v>
      </c>
      <c r="G419" s="2565">
        <v>15</v>
      </c>
      <c r="H419" s="2565">
        <v>3</v>
      </c>
      <c r="I419" s="2565">
        <v>18</v>
      </c>
      <c r="J419" s="2565">
        <v>12</v>
      </c>
      <c r="K419" s="2565">
        <v>4</v>
      </c>
      <c r="L419" s="2565">
        <v>16</v>
      </c>
      <c r="M419" s="2563">
        <f t="shared" si="110"/>
        <v>27</v>
      </c>
      <c r="N419" s="2563">
        <f t="shared" si="110"/>
        <v>7</v>
      </c>
      <c r="O419" s="2563">
        <f t="shared" si="111"/>
        <v>34</v>
      </c>
      <c r="P419" s="1886"/>
      <c r="Q419" s="2273" t="s">
        <v>810</v>
      </c>
      <c r="R419" s="2908"/>
      <c r="S419" s="265"/>
      <c r="T419" s="265"/>
      <c r="U419" s="265"/>
      <c r="V419" s="265"/>
      <c r="W419" s="265"/>
      <c r="X419" s="265"/>
      <c r="Y419" s="265"/>
    </row>
    <row r="420" spans="1:27" s="266" customFormat="1" ht="27" customHeight="1" x14ac:dyDescent="0.25">
      <c r="A420" s="2886" t="s">
        <v>49</v>
      </c>
      <c r="B420" s="2886"/>
      <c r="C420" s="2886"/>
      <c r="D420" s="2565">
        <f>SUM(D417:D419)</f>
        <v>0</v>
      </c>
      <c r="E420" s="2565">
        <f t="shared" ref="E420:L420" si="112">SUM(E417:E419)</f>
        <v>0</v>
      </c>
      <c r="F420" s="2565">
        <f t="shared" si="112"/>
        <v>0</v>
      </c>
      <c r="G420" s="2565">
        <f t="shared" si="112"/>
        <v>34</v>
      </c>
      <c r="H420" s="2565">
        <f t="shared" si="112"/>
        <v>14</v>
      </c>
      <c r="I420" s="2565">
        <f t="shared" si="112"/>
        <v>48</v>
      </c>
      <c r="J420" s="2565">
        <f t="shared" si="112"/>
        <v>24</v>
      </c>
      <c r="K420" s="2565">
        <f t="shared" si="112"/>
        <v>18</v>
      </c>
      <c r="L420" s="2565">
        <f t="shared" si="112"/>
        <v>42</v>
      </c>
      <c r="M420" s="2563">
        <f t="shared" si="110"/>
        <v>58</v>
      </c>
      <c r="N420" s="2563">
        <f t="shared" si="110"/>
        <v>32</v>
      </c>
      <c r="O420" s="2563">
        <f t="shared" si="111"/>
        <v>90</v>
      </c>
      <c r="P420" s="2899" t="s">
        <v>130</v>
      </c>
      <c r="Q420" s="2899"/>
      <c r="R420" s="2899"/>
      <c r="S420" s="265"/>
      <c r="T420" s="265"/>
      <c r="U420" s="265"/>
      <c r="V420" s="265"/>
      <c r="W420" s="265"/>
      <c r="X420" s="265"/>
      <c r="Y420" s="265"/>
    </row>
    <row r="421" spans="1:27" s="266" customFormat="1" ht="29.25" customHeight="1" x14ac:dyDescent="0.25">
      <c r="A421" s="2945" t="s">
        <v>454</v>
      </c>
      <c r="B421" s="2945"/>
      <c r="C421" s="2945"/>
      <c r="D421" s="2565">
        <f t="shared" ref="D421:L421" si="113">SUM(D420,D409,D389,D388,D380,D374,D368,D363,D346,D337,D317,D304,D263,D241,D221,D170,D142,D125,D120,D74,D67,D51,D38,D37)</f>
        <v>181</v>
      </c>
      <c r="E421" s="2565">
        <f t="shared" si="113"/>
        <v>185</v>
      </c>
      <c r="F421" s="2565">
        <f t="shared" si="113"/>
        <v>366</v>
      </c>
      <c r="G421" s="2565">
        <f t="shared" si="113"/>
        <v>1006</v>
      </c>
      <c r="H421" s="2565">
        <f t="shared" si="113"/>
        <v>1265</v>
      </c>
      <c r="I421" s="2565">
        <f t="shared" si="113"/>
        <v>2271</v>
      </c>
      <c r="J421" s="2565">
        <f t="shared" si="113"/>
        <v>533</v>
      </c>
      <c r="K421" s="2565">
        <f t="shared" si="113"/>
        <v>487</v>
      </c>
      <c r="L421" s="2565">
        <f t="shared" si="113"/>
        <v>1020</v>
      </c>
      <c r="M421" s="2563">
        <f t="shared" si="110"/>
        <v>1720</v>
      </c>
      <c r="N421" s="2563">
        <f t="shared" si="110"/>
        <v>1937</v>
      </c>
      <c r="O421" s="2563">
        <f t="shared" si="111"/>
        <v>3657</v>
      </c>
      <c r="P421" s="2939" t="s">
        <v>116</v>
      </c>
      <c r="Q421" s="2939"/>
      <c r="R421" s="2939"/>
      <c r="S421" s="265"/>
      <c r="T421" s="265"/>
      <c r="U421" s="265"/>
      <c r="V421" s="265"/>
      <c r="W421" s="265"/>
      <c r="X421" s="265"/>
      <c r="Y421" s="265"/>
    </row>
    <row r="422" spans="1:27" s="266" customFormat="1" ht="74.25" customHeight="1" x14ac:dyDescent="0.25">
      <c r="A422" s="2272" t="s">
        <v>811</v>
      </c>
      <c r="B422" s="2272"/>
      <c r="C422" s="2272"/>
      <c r="D422" s="2565">
        <v>6</v>
      </c>
      <c r="E422" s="2565">
        <v>4</v>
      </c>
      <c r="F422" s="2565">
        <v>10</v>
      </c>
      <c r="G422" s="2565">
        <v>9</v>
      </c>
      <c r="H422" s="2565">
        <v>18</v>
      </c>
      <c r="I422" s="2565">
        <v>27</v>
      </c>
      <c r="J422" s="2565">
        <v>0</v>
      </c>
      <c r="K422" s="2565">
        <v>0</v>
      </c>
      <c r="L422" s="2565">
        <v>0</v>
      </c>
      <c r="M422" s="2563">
        <f t="shared" si="110"/>
        <v>15</v>
      </c>
      <c r="N422" s="2563">
        <f t="shared" si="110"/>
        <v>22</v>
      </c>
      <c r="O422" s="2563">
        <f t="shared" si="111"/>
        <v>37</v>
      </c>
      <c r="P422" s="2422"/>
      <c r="Q422" s="2425"/>
      <c r="R422" s="2425" t="s">
        <v>812</v>
      </c>
      <c r="S422" s="265"/>
      <c r="T422" s="265"/>
      <c r="U422" s="265"/>
      <c r="V422" s="265"/>
      <c r="W422" s="265"/>
      <c r="X422" s="265"/>
      <c r="Y422" s="265"/>
    </row>
    <row r="423" spans="1:27" s="266" customFormat="1" ht="36" customHeight="1" x14ac:dyDescent="0.25">
      <c r="A423" s="2946" t="s">
        <v>458</v>
      </c>
      <c r="B423" s="2832" t="s">
        <v>813</v>
      </c>
      <c r="C423" s="1069" t="s">
        <v>427</v>
      </c>
      <c r="D423" s="2563">
        <v>0</v>
      </c>
      <c r="E423" s="2563">
        <v>0</v>
      </c>
      <c r="F423" s="2563">
        <v>0</v>
      </c>
      <c r="G423" s="2563">
        <v>2</v>
      </c>
      <c r="H423" s="2563">
        <v>7</v>
      </c>
      <c r="I423" s="2563">
        <v>9</v>
      </c>
      <c r="J423" s="2563">
        <v>0</v>
      </c>
      <c r="K423" s="2563">
        <v>0</v>
      </c>
      <c r="L423" s="2563">
        <v>0</v>
      </c>
      <c r="M423" s="2563">
        <f t="shared" si="110"/>
        <v>2</v>
      </c>
      <c r="N423" s="2563">
        <f t="shared" si="110"/>
        <v>7</v>
      </c>
      <c r="O423" s="2563">
        <f t="shared" si="111"/>
        <v>9</v>
      </c>
      <c r="P423" s="2318" t="s">
        <v>2561</v>
      </c>
      <c r="Q423" s="2942" t="s">
        <v>814</v>
      </c>
      <c r="R423" s="2949" t="s">
        <v>815</v>
      </c>
      <c r="S423" s="265"/>
      <c r="T423" s="265"/>
      <c r="U423" s="265"/>
      <c r="V423" s="265"/>
      <c r="W423" s="265"/>
      <c r="X423" s="265"/>
      <c r="Y423" s="265"/>
    </row>
    <row r="424" spans="1:27" s="266" customFormat="1" ht="21.75" customHeight="1" x14ac:dyDescent="0.25">
      <c r="A424" s="2947"/>
      <c r="B424" s="2833"/>
      <c r="C424" s="1070" t="s">
        <v>478</v>
      </c>
      <c r="D424" s="2565">
        <v>2</v>
      </c>
      <c r="E424" s="2565">
        <v>1</v>
      </c>
      <c r="F424" s="2565">
        <v>3</v>
      </c>
      <c r="G424" s="2565">
        <v>0</v>
      </c>
      <c r="H424" s="2565">
        <v>0</v>
      </c>
      <c r="I424" s="2565">
        <v>0</v>
      </c>
      <c r="J424" s="2565">
        <v>0</v>
      </c>
      <c r="K424" s="2565">
        <v>0</v>
      </c>
      <c r="L424" s="2565">
        <v>0</v>
      </c>
      <c r="M424" s="2563">
        <f t="shared" si="110"/>
        <v>2</v>
      </c>
      <c r="N424" s="2563">
        <f t="shared" si="110"/>
        <v>1</v>
      </c>
      <c r="O424" s="2563">
        <f t="shared" si="111"/>
        <v>3</v>
      </c>
      <c r="P424" s="2294" t="s">
        <v>2562</v>
      </c>
      <c r="Q424" s="2943"/>
      <c r="R424" s="2950"/>
      <c r="S424" s="265"/>
      <c r="T424" s="265"/>
      <c r="U424" s="265"/>
      <c r="V424" s="265"/>
      <c r="W424" s="265"/>
      <c r="X424" s="265"/>
      <c r="Y424" s="265"/>
    </row>
    <row r="425" spans="1:27" s="266" customFormat="1" ht="27.75" customHeight="1" x14ac:dyDescent="0.25">
      <c r="A425" s="2947"/>
      <c r="B425" s="2833"/>
      <c r="C425" s="1070" t="s">
        <v>530</v>
      </c>
      <c r="D425" s="2565">
        <v>0</v>
      </c>
      <c r="E425" s="2565">
        <v>0</v>
      </c>
      <c r="F425" s="2565">
        <v>0</v>
      </c>
      <c r="G425" s="2565">
        <v>0</v>
      </c>
      <c r="H425" s="2565">
        <v>0</v>
      </c>
      <c r="I425" s="2565">
        <v>0</v>
      </c>
      <c r="J425" s="2565">
        <v>0</v>
      </c>
      <c r="K425" s="2565">
        <v>0</v>
      </c>
      <c r="L425" s="2565">
        <v>0</v>
      </c>
      <c r="M425" s="2563">
        <f t="shared" si="110"/>
        <v>0</v>
      </c>
      <c r="N425" s="2563">
        <f t="shared" si="110"/>
        <v>0</v>
      </c>
      <c r="O425" s="2563">
        <f t="shared" si="111"/>
        <v>0</v>
      </c>
      <c r="P425" s="2319" t="s">
        <v>2563</v>
      </c>
      <c r="Q425" s="2943"/>
      <c r="R425" s="2950"/>
      <c r="S425" s="265"/>
      <c r="T425" s="265"/>
      <c r="U425" s="265"/>
      <c r="V425" s="265"/>
      <c r="W425" s="265"/>
      <c r="X425" s="265"/>
      <c r="Y425" s="265"/>
    </row>
    <row r="426" spans="1:27" s="266" customFormat="1" ht="24" customHeight="1" x14ac:dyDescent="0.25">
      <c r="A426" s="2947"/>
      <c r="B426" s="2833"/>
      <c r="C426" s="1070" t="s">
        <v>1707</v>
      </c>
      <c r="D426" s="2565">
        <v>1</v>
      </c>
      <c r="E426" s="2565">
        <v>0</v>
      </c>
      <c r="F426" s="2565">
        <v>1</v>
      </c>
      <c r="G426" s="2565">
        <v>0</v>
      </c>
      <c r="H426" s="2565">
        <v>0</v>
      </c>
      <c r="I426" s="2565">
        <v>0</v>
      </c>
      <c r="J426" s="2565">
        <v>0</v>
      </c>
      <c r="K426" s="2565">
        <v>0</v>
      </c>
      <c r="L426" s="2565">
        <v>0</v>
      </c>
      <c r="M426" s="2563">
        <f t="shared" si="110"/>
        <v>1</v>
      </c>
      <c r="N426" s="2563">
        <f t="shared" si="110"/>
        <v>0</v>
      </c>
      <c r="O426" s="2563">
        <f t="shared" si="111"/>
        <v>1</v>
      </c>
      <c r="P426" s="2319" t="s">
        <v>2564</v>
      </c>
      <c r="Q426" s="2943"/>
      <c r="R426" s="2950"/>
      <c r="S426" s="2316"/>
      <c r="T426" s="265"/>
      <c r="U426" s="1069"/>
      <c r="V426" s="265"/>
      <c r="W426" s="265"/>
      <c r="X426" s="265"/>
      <c r="Y426" s="265"/>
    </row>
    <row r="427" spans="1:27" s="266" customFormat="1" ht="30.75" customHeight="1" x14ac:dyDescent="0.25">
      <c r="A427" s="2947"/>
      <c r="B427" s="2833"/>
      <c r="C427" s="1070" t="s">
        <v>816</v>
      </c>
      <c r="D427" s="2565">
        <v>0</v>
      </c>
      <c r="E427" s="2565">
        <v>2</v>
      </c>
      <c r="F427" s="2565">
        <v>2</v>
      </c>
      <c r="G427" s="2565">
        <v>0</v>
      </c>
      <c r="H427" s="2565">
        <v>0</v>
      </c>
      <c r="I427" s="2565">
        <v>0</v>
      </c>
      <c r="J427" s="2565">
        <v>0</v>
      </c>
      <c r="K427" s="2565">
        <v>0</v>
      </c>
      <c r="L427" s="2565">
        <v>0</v>
      </c>
      <c r="M427" s="2563">
        <f t="shared" si="110"/>
        <v>0</v>
      </c>
      <c r="N427" s="2563">
        <f t="shared" si="110"/>
        <v>2</v>
      </c>
      <c r="O427" s="2563">
        <f t="shared" si="111"/>
        <v>2</v>
      </c>
      <c r="P427" s="2319" t="s">
        <v>2565</v>
      </c>
      <c r="Q427" s="2943"/>
      <c r="R427" s="2950"/>
      <c r="S427" s="265"/>
      <c r="T427" s="265"/>
      <c r="U427" s="1070"/>
      <c r="V427" s="265"/>
      <c r="W427" s="265"/>
      <c r="X427" s="265"/>
      <c r="Y427" s="265"/>
    </row>
    <row r="428" spans="1:27" s="266" customFormat="1" ht="24" customHeight="1" x14ac:dyDescent="0.25">
      <c r="A428" s="2947"/>
      <c r="B428" s="2833"/>
      <c r="C428" s="1070" t="s">
        <v>59</v>
      </c>
      <c r="D428" s="2565">
        <v>0</v>
      </c>
      <c r="E428" s="2565">
        <v>0</v>
      </c>
      <c r="F428" s="2565">
        <v>0</v>
      </c>
      <c r="G428" s="2565">
        <v>0</v>
      </c>
      <c r="H428" s="2565">
        <v>1</v>
      </c>
      <c r="I428" s="2565">
        <v>1</v>
      </c>
      <c r="J428" s="2565">
        <v>0</v>
      </c>
      <c r="K428" s="2565">
        <v>0</v>
      </c>
      <c r="L428" s="2565">
        <v>0</v>
      </c>
      <c r="M428" s="2563">
        <f t="shared" si="110"/>
        <v>0</v>
      </c>
      <c r="N428" s="2563">
        <f t="shared" si="110"/>
        <v>1</v>
      </c>
      <c r="O428" s="2563">
        <f t="shared" si="111"/>
        <v>1</v>
      </c>
      <c r="P428" s="2319" t="s">
        <v>1906</v>
      </c>
      <c r="Q428" s="2943"/>
      <c r="R428" s="2950"/>
      <c r="S428" s="265"/>
      <c r="T428" s="265"/>
      <c r="U428" s="1070"/>
      <c r="V428" s="265"/>
      <c r="W428" s="265"/>
      <c r="X428" s="265"/>
      <c r="Y428" s="265"/>
    </row>
    <row r="429" spans="1:27" s="266" customFormat="1" ht="24" customHeight="1" x14ac:dyDescent="0.25">
      <c r="A429" s="2947"/>
      <c r="B429" s="2833"/>
      <c r="C429" s="1070" t="s">
        <v>2568</v>
      </c>
      <c r="D429" s="2565">
        <v>1</v>
      </c>
      <c r="E429" s="2565">
        <v>0</v>
      </c>
      <c r="F429" s="2565">
        <v>1</v>
      </c>
      <c r="G429" s="2565">
        <v>0</v>
      </c>
      <c r="H429" s="2565">
        <v>0</v>
      </c>
      <c r="I429" s="2565">
        <v>0</v>
      </c>
      <c r="J429" s="2565">
        <v>0</v>
      </c>
      <c r="K429" s="2565">
        <v>0</v>
      </c>
      <c r="L429" s="2565">
        <v>0</v>
      </c>
      <c r="M429" s="2563">
        <f t="shared" si="110"/>
        <v>1</v>
      </c>
      <c r="N429" s="2563">
        <f t="shared" si="110"/>
        <v>0</v>
      </c>
      <c r="O429" s="2563">
        <f t="shared" si="111"/>
        <v>1</v>
      </c>
      <c r="P429" s="2319" t="s">
        <v>2566</v>
      </c>
      <c r="Q429" s="2943"/>
      <c r="R429" s="2950"/>
      <c r="S429" s="265"/>
      <c r="T429" s="265"/>
      <c r="U429" s="1070"/>
      <c r="V429" s="265"/>
      <c r="W429" s="265"/>
      <c r="X429" s="265"/>
      <c r="Y429" s="265"/>
    </row>
    <row r="430" spans="1:27" s="266" customFormat="1" ht="24" customHeight="1" x14ac:dyDescent="0.25">
      <c r="A430" s="2948"/>
      <c r="B430" s="2833"/>
      <c r="C430" s="1071" t="s">
        <v>817</v>
      </c>
      <c r="D430" s="2570">
        <v>1</v>
      </c>
      <c r="E430" s="2570">
        <v>0</v>
      </c>
      <c r="F430" s="2570">
        <v>1</v>
      </c>
      <c r="G430" s="2570">
        <v>0</v>
      </c>
      <c r="H430" s="2570">
        <v>0</v>
      </c>
      <c r="I430" s="2570">
        <v>0</v>
      </c>
      <c r="J430" s="2570">
        <v>0</v>
      </c>
      <c r="K430" s="2570">
        <v>0</v>
      </c>
      <c r="L430" s="2570">
        <v>0</v>
      </c>
      <c r="M430" s="193">
        <f t="shared" si="110"/>
        <v>1</v>
      </c>
      <c r="N430" s="193">
        <f t="shared" si="110"/>
        <v>0</v>
      </c>
      <c r="O430" s="193">
        <f t="shared" si="111"/>
        <v>1</v>
      </c>
      <c r="P430" s="2040" t="s">
        <v>2567</v>
      </c>
      <c r="Q430" s="2943"/>
      <c r="R430" s="2924"/>
      <c r="S430" s="265"/>
      <c r="T430" s="265"/>
      <c r="U430" s="1070"/>
      <c r="V430" s="265"/>
      <c r="W430" s="265"/>
      <c r="X430" s="265"/>
      <c r="Y430" s="265"/>
    </row>
    <row r="431" spans="1:27" s="266" customFormat="1" ht="24" customHeight="1" thickBot="1" x14ac:dyDescent="0.3">
      <c r="A431" s="2465"/>
      <c r="B431" s="2888" t="s">
        <v>46</v>
      </c>
      <c r="C431" s="2888"/>
      <c r="D431" s="2568">
        <f t="shared" ref="D431:O431" si="114">SUM(D423:D430)</f>
        <v>5</v>
      </c>
      <c r="E431" s="2568">
        <f t="shared" si="114"/>
        <v>3</v>
      </c>
      <c r="F431" s="2568">
        <f t="shared" si="114"/>
        <v>8</v>
      </c>
      <c r="G431" s="2568">
        <f t="shared" si="114"/>
        <v>2</v>
      </c>
      <c r="H431" s="2568">
        <f t="shared" si="114"/>
        <v>8</v>
      </c>
      <c r="I431" s="2568">
        <f t="shared" si="114"/>
        <v>10</v>
      </c>
      <c r="J431" s="2568">
        <f t="shared" si="114"/>
        <v>0</v>
      </c>
      <c r="K431" s="2568">
        <f t="shared" si="114"/>
        <v>0</v>
      </c>
      <c r="L431" s="2568">
        <f t="shared" si="114"/>
        <v>0</v>
      </c>
      <c r="M431" s="2568">
        <f t="shared" si="114"/>
        <v>7</v>
      </c>
      <c r="N431" s="2568">
        <f t="shared" si="114"/>
        <v>11</v>
      </c>
      <c r="O431" s="2568">
        <f t="shared" si="114"/>
        <v>18</v>
      </c>
      <c r="P431" s="2889" t="s">
        <v>133</v>
      </c>
      <c r="Q431" s="2889"/>
      <c r="R431" s="2466"/>
      <c r="S431" s="265"/>
      <c r="T431" s="265"/>
      <c r="U431" s="1070"/>
      <c r="V431" s="265"/>
      <c r="W431" s="265"/>
      <c r="X431" s="265"/>
      <c r="Y431" s="265"/>
    </row>
    <row r="432" spans="1:27" s="266" customFormat="1" ht="27.75" customHeight="1" x14ac:dyDescent="0.25">
      <c r="A432" s="351"/>
      <c r="B432" s="2404"/>
      <c r="C432" s="2404"/>
      <c r="D432" s="194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2415"/>
      <c r="Q432" s="2415"/>
      <c r="R432" s="352"/>
      <c r="S432" s="265"/>
      <c r="T432" s="265"/>
      <c r="U432" s="1070"/>
      <c r="V432" s="265"/>
      <c r="W432" s="265"/>
      <c r="X432" s="265"/>
      <c r="Y432" s="265"/>
    </row>
    <row r="433" spans="1:25" s="266" customFormat="1" ht="27.75" customHeight="1" x14ac:dyDescent="0.25">
      <c r="A433" s="351"/>
      <c r="B433" s="1868"/>
      <c r="C433" s="1868"/>
      <c r="D433" s="194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1888"/>
      <c r="Q433" s="1888"/>
      <c r="R433" s="352"/>
      <c r="S433" s="265"/>
      <c r="T433" s="265"/>
      <c r="U433" s="1071"/>
      <c r="V433" s="265"/>
      <c r="W433" s="265"/>
      <c r="X433" s="265"/>
      <c r="Y433" s="265"/>
    </row>
    <row r="434" spans="1:25" s="266" customFormat="1" ht="20.25" customHeight="1" x14ac:dyDescent="0.25">
      <c r="A434" s="351"/>
      <c r="B434" s="1868"/>
      <c r="C434" s="1868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  <c r="P434" s="1888"/>
      <c r="Q434" s="1888"/>
      <c r="R434" s="352"/>
      <c r="S434" s="265"/>
      <c r="T434" s="265"/>
      <c r="U434" s="265"/>
      <c r="V434" s="265"/>
      <c r="W434" s="265"/>
      <c r="X434" s="265"/>
      <c r="Y434" s="265"/>
    </row>
    <row r="435" spans="1:25" ht="29.25" customHeight="1" thickBot="1" x14ac:dyDescent="0.3">
      <c r="A435" s="1910" t="s">
        <v>834</v>
      </c>
      <c r="B435" s="1910"/>
      <c r="C435" s="1910"/>
      <c r="D435" s="1910"/>
      <c r="E435" s="1910"/>
      <c r="F435" s="1910"/>
      <c r="G435" s="1910"/>
      <c r="H435" s="1910"/>
      <c r="I435" s="1910"/>
      <c r="J435" s="1910"/>
      <c r="K435" s="1910"/>
      <c r="L435" s="1910"/>
      <c r="M435" s="1910"/>
      <c r="N435" s="1910"/>
      <c r="O435" s="1910"/>
      <c r="P435" s="1910"/>
      <c r="Q435" s="1910"/>
      <c r="R435" s="1908" t="s">
        <v>2277</v>
      </c>
    </row>
    <row r="436" spans="1:25" ht="23.25" customHeight="1" thickTop="1" x14ac:dyDescent="0.25">
      <c r="A436" s="2794" t="s">
        <v>44</v>
      </c>
      <c r="B436" s="2797" t="s">
        <v>467</v>
      </c>
      <c r="C436" s="2797" t="s">
        <v>45</v>
      </c>
      <c r="D436" s="2847" t="s">
        <v>33</v>
      </c>
      <c r="E436" s="2847"/>
      <c r="F436" s="2847"/>
      <c r="G436" s="2847" t="s">
        <v>1</v>
      </c>
      <c r="H436" s="2847"/>
      <c r="I436" s="2847"/>
      <c r="J436" s="2847" t="s">
        <v>2</v>
      </c>
      <c r="K436" s="2847"/>
      <c r="L436" s="2847"/>
      <c r="M436" s="2797" t="s">
        <v>31</v>
      </c>
      <c r="N436" s="2797"/>
      <c r="O436" s="2797"/>
      <c r="P436" s="2867" t="s">
        <v>99</v>
      </c>
      <c r="Q436" s="2867" t="s">
        <v>126</v>
      </c>
      <c r="R436" s="2857" t="s">
        <v>98</v>
      </c>
    </row>
    <row r="437" spans="1:25" ht="23.25" customHeight="1" x14ac:dyDescent="0.25">
      <c r="A437" s="2795"/>
      <c r="B437" s="2845"/>
      <c r="C437" s="2845"/>
      <c r="D437" s="2827" t="s">
        <v>94</v>
      </c>
      <c r="E437" s="2827"/>
      <c r="F437" s="2827"/>
      <c r="G437" s="2827" t="s">
        <v>95</v>
      </c>
      <c r="H437" s="2827"/>
      <c r="I437" s="2827"/>
      <c r="J437" s="2827" t="s">
        <v>96</v>
      </c>
      <c r="K437" s="2827"/>
      <c r="L437" s="2827"/>
      <c r="M437" s="2827" t="s">
        <v>116</v>
      </c>
      <c r="N437" s="2827"/>
      <c r="O437" s="2827"/>
      <c r="P437" s="2868"/>
      <c r="Q437" s="2868"/>
      <c r="R437" s="2858"/>
    </row>
    <row r="438" spans="1:25" ht="18.75" customHeight="1" x14ac:dyDescent="0.25">
      <c r="A438" s="2795"/>
      <c r="B438" s="2845"/>
      <c r="C438" s="2845"/>
      <c r="D438" s="2559" t="s">
        <v>204</v>
      </c>
      <c r="E438" s="2559" t="s">
        <v>2833</v>
      </c>
      <c r="F438" s="2559" t="s">
        <v>26</v>
      </c>
      <c r="G438" s="2559" t="s">
        <v>204</v>
      </c>
      <c r="H438" s="2559" t="s">
        <v>2833</v>
      </c>
      <c r="I438" s="2559" t="s">
        <v>26</v>
      </c>
      <c r="J438" s="2559" t="s">
        <v>204</v>
      </c>
      <c r="K438" s="2559" t="s">
        <v>2833</v>
      </c>
      <c r="L438" s="2559" t="s">
        <v>26</v>
      </c>
      <c r="M438" s="2559" t="s">
        <v>204</v>
      </c>
      <c r="N438" s="2559" t="s">
        <v>2833</v>
      </c>
      <c r="O438" s="2559" t="s">
        <v>26</v>
      </c>
      <c r="P438" s="2868"/>
      <c r="Q438" s="2868"/>
      <c r="R438" s="2858"/>
    </row>
    <row r="439" spans="1:25" ht="19.5" customHeight="1" thickBot="1" x14ac:dyDescent="0.3">
      <c r="A439" s="2795"/>
      <c r="B439" s="2845"/>
      <c r="C439" s="2845"/>
      <c r="D439" s="191" t="s">
        <v>181</v>
      </c>
      <c r="E439" s="191" t="s">
        <v>182</v>
      </c>
      <c r="F439" s="191" t="s">
        <v>183</v>
      </c>
      <c r="G439" s="191" t="s">
        <v>181</v>
      </c>
      <c r="H439" s="191" t="s">
        <v>182</v>
      </c>
      <c r="I439" s="191" t="s">
        <v>183</v>
      </c>
      <c r="J439" s="191" t="s">
        <v>181</v>
      </c>
      <c r="K439" s="191" t="s">
        <v>182</v>
      </c>
      <c r="L439" s="191" t="s">
        <v>183</v>
      </c>
      <c r="M439" s="191" t="s">
        <v>181</v>
      </c>
      <c r="N439" s="191" t="s">
        <v>182</v>
      </c>
      <c r="O439" s="191" t="s">
        <v>183</v>
      </c>
      <c r="P439" s="2868"/>
      <c r="Q439" s="2868"/>
      <c r="R439" s="2858"/>
    </row>
    <row r="440" spans="1:25" s="266" customFormat="1" ht="28.5" customHeight="1" x14ac:dyDescent="0.25">
      <c r="A440" s="2960" t="s">
        <v>458</v>
      </c>
      <c r="B440" s="2918" t="s">
        <v>818</v>
      </c>
      <c r="C440" s="232" t="s">
        <v>819</v>
      </c>
      <c r="D440" s="2572">
        <v>0</v>
      </c>
      <c r="E440" s="2572">
        <v>0</v>
      </c>
      <c r="F440" s="2572">
        <v>0</v>
      </c>
      <c r="G440" s="2572">
        <v>1</v>
      </c>
      <c r="H440" s="2572">
        <v>0</v>
      </c>
      <c r="I440" s="2572">
        <v>1</v>
      </c>
      <c r="J440" s="2572">
        <v>0</v>
      </c>
      <c r="K440" s="2572">
        <v>2</v>
      </c>
      <c r="L440" s="2572">
        <v>2</v>
      </c>
      <c r="M440" s="2572">
        <f t="shared" ref="M440:N454" si="115">SUM(D440,G440,J440)</f>
        <v>1</v>
      </c>
      <c r="N440" s="2576">
        <f t="shared" si="115"/>
        <v>2</v>
      </c>
      <c r="O440" s="2572">
        <f>SUM(M440:N440)</f>
        <v>3</v>
      </c>
      <c r="P440" s="1075" t="s">
        <v>146</v>
      </c>
      <c r="Q440" s="2907" t="s">
        <v>820</v>
      </c>
      <c r="R440" s="2961" t="s">
        <v>815</v>
      </c>
      <c r="S440" s="265"/>
      <c r="T440" s="265"/>
      <c r="U440" s="265"/>
      <c r="V440" s="265"/>
      <c r="W440" s="265"/>
      <c r="X440" s="265"/>
      <c r="Y440" s="265"/>
    </row>
    <row r="441" spans="1:25" s="266" customFormat="1" ht="28.5" customHeight="1" x14ac:dyDescent="0.25">
      <c r="A441" s="2947"/>
      <c r="B441" s="2833"/>
      <c r="C441" s="196" t="s">
        <v>821</v>
      </c>
      <c r="D441" s="2565">
        <v>0</v>
      </c>
      <c r="E441" s="2565">
        <v>0</v>
      </c>
      <c r="F441" s="2565">
        <v>0</v>
      </c>
      <c r="G441" s="2565">
        <v>0</v>
      </c>
      <c r="H441" s="2565">
        <v>3</v>
      </c>
      <c r="I441" s="2565">
        <v>3</v>
      </c>
      <c r="J441" s="2565">
        <v>3</v>
      </c>
      <c r="K441" s="2565">
        <v>3</v>
      </c>
      <c r="L441" s="2565">
        <v>6</v>
      </c>
      <c r="M441" s="2565">
        <f t="shared" si="115"/>
        <v>3</v>
      </c>
      <c r="N441" s="2565">
        <f t="shared" si="115"/>
        <v>6</v>
      </c>
      <c r="O441" s="2565">
        <f t="shared" ref="O441:O453" si="116">SUM(M441:N441)</f>
        <v>9</v>
      </c>
      <c r="P441" s="1073" t="s">
        <v>822</v>
      </c>
      <c r="Q441" s="2908"/>
      <c r="R441" s="2962"/>
      <c r="S441" s="265"/>
      <c r="T441" s="265"/>
      <c r="U441" s="265"/>
      <c r="V441" s="265"/>
      <c r="W441" s="265"/>
      <c r="X441" s="265"/>
      <c r="Y441" s="265"/>
    </row>
    <row r="442" spans="1:25" s="266" customFormat="1" ht="28.5" customHeight="1" x14ac:dyDescent="0.25">
      <c r="A442" s="2947"/>
      <c r="B442" s="2861"/>
      <c r="C442" s="213" t="s">
        <v>2047</v>
      </c>
      <c r="D442" s="2565">
        <v>0</v>
      </c>
      <c r="E442" s="2565">
        <v>0</v>
      </c>
      <c r="F442" s="2565">
        <v>0</v>
      </c>
      <c r="G442" s="2565">
        <v>0</v>
      </c>
      <c r="H442" s="2565">
        <v>2</v>
      </c>
      <c r="I442" s="2565">
        <v>2</v>
      </c>
      <c r="J442" s="2565">
        <v>2</v>
      </c>
      <c r="K442" s="2565">
        <v>1</v>
      </c>
      <c r="L442" s="2565">
        <v>3</v>
      </c>
      <c r="M442" s="2565">
        <f t="shared" si="115"/>
        <v>2</v>
      </c>
      <c r="N442" s="2565">
        <f t="shared" si="115"/>
        <v>3</v>
      </c>
      <c r="O442" s="2565">
        <f t="shared" si="116"/>
        <v>5</v>
      </c>
      <c r="P442" s="1904" t="s">
        <v>139</v>
      </c>
      <c r="Q442" s="2927"/>
      <c r="R442" s="2962"/>
      <c r="S442" s="265"/>
      <c r="T442" s="265"/>
      <c r="U442" s="265"/>
      <c r="V442" s="265"/>
      <c r="W442" s="265"/>
      <c r="X442" s="265"/>
      <c r="Y442" s="265"/>
    </row>
    <row r="443" spans="1:25" s="86" customFormat="1" ht="28.5" customHeight="1" x14ac:dyDescent="0.25">
      <c r="A443" s="2947"/>
      <c r="B443" s="2841" t="s">
        <v>46</v>
      </c>
      <c r="C443" s="2841"/>
      <c r="D443" s="2565">
        <f>SUM(D440:D442)</f>
        <v>0</v>
      </c>
      <c r="E443" s="2565">
        <f t="shared" ref="E443:L443" si="117">SUM(E440:E442)</f>
        <v>0</v>
      </c>
      <c r="F443" s="2565">
        <f t="shared" si="117"/>
        <v>0</v>
      </c>
      <c r="G443" s="2565">
        <f t="shared" si="117"/>
        <v>1</v>
      </c>
      <c r="H443" s="2565">
        <f t="shared" si="117"/>
        <v>5</v>
      </c>
      <c r="I443" s="2565">
        <f t="shared" si="117"/>
        <v>6</v>
      </c>
      <c r="J443" s="2565">
        <f t="shared" si="117"/>
        <v>5</v>
      </c>
      <c r="K443" s="2565">
        <f t="shared" si="117"/>
        <v>6</v>
      </c>
      <c r="L443" s="2565">
        <f t="shared" si="117"/>
        <v>11</v>
      </c>
      <c r="M443" s="2565">
        <f t="shared" si="115"/>
        <v>6</v>
      </c>
      <c r="N443" s="2565">
        <f t="shared" si="115"/>
        <v>11</v>
      </c>
      <c r="O443" s="2565">
        <f t="shared" si="116"/>
        <v>17</v>
      </c>
      <c r="P443" s="2939" t="s">
        <v>133</v>
      </c>
      <c r="Q443" s="2939"/>
      <c r="R443" s="2962"/>
      <c r="S443" s="254"/>
      <c r="T443" s="254"/>
      <c r="U443" s="254"/>
      <c r="V443" s="254"/>
      <c r="W443" s="254"/>
      <c r="X443" s="254"/>
      <c r="Y443" s="254"/>
    </row>
    <row r="444" spans="1:25" s="86" customFormat="1" ht="28.5" customHeight="1" x14ac:dyDescent="0.25">
      <c r="A444" s="2842" t="s">
        <v>823</v>
      </c>
      <c r="B444" s="2842"/>
      <c r="C444" s="2842"/>
      <c r="D444" s="2565">
        <f t="shared" ref="D444:O444" si="118">SUM(D443,D431)</f>
        <v>5</v>
      </c>
      <c r="E444" s="2565">
        <f t="shared" si="118"/>
        <v>3</v>
      </c>
      <c r="F444" s="2565">
        <f t="shared" si="118"/>
        <v>8</v>
      </c>
      <c r="G444" s="2565">
        <f t="shared" si="118"/>
        <v>3</v>
      </c>
      <c r="H444" s="2565">
        <f t="shared" si="118"/>
        <v>13</v>
      </c>
      <c r="I444" s="2565">
        <f t="shared" si="118"/>
        <v>16</v>
      </c>
      <c r="J444" s="2565">
        <f t="shared" si="118"/>
        <v>5</v>
      </c>
      <c r="K444" s="2565">
        <f t="shared" si="118"/>
        <v>6</v>
      </c>
      <c r="L444" s="2565">
        <f t="shared" si="118"/>
        <v>11</v>
      </c>
      <c r="M444" s="2565">
        <f t="shared" si="118"/>
        <v>13</v>
      </c>
      <c r="N444" s="2565">
        <f t="shared" si="118"/>
        <v>22</v>
      </c>
      <c r="O444" s="2565">
        <f t="shared" si="118"/>
        <v>35</v>
      </c>
      <c r="P444" s="2951" t="s">
        <v>824</v>
      </c>
      <c r="Q444" s="2951"/>
      <c r="R444" s="2951"/>
      <c r="S444" s="254"/>
      <c r="T444" s="254"/>
      <c r="U444" s="254"/>
      <c r="V444" s="254"/>
      <c r="W444" s="254"/>
      <c r="X444" s="254"/>
      <c r="Y444" s="254"/>
    </row>
    <row r="445" spans="1:25" s="267" customFormat="1" ht="70.5" customHeight="1" x14ac:dyDescent="0.25">
      <c r="A445" s="2272" t="s">
        <v>825</v>
      </c>
      <c r="B445" s="2272"/>
      <c r="C445" s="1875"/>
      <c r="D445" s="2565">
        <v>12</v>
      </c>
      <c r="E445" s="2565">
        <v>32</v>
      </c>
      <c r="F445" s="2565">
        <v>44</v>
      </c>
      <c r="G445" s="2565">
        <v>12</v>
      </c>
      <c r="H445" s="2565">
        <v>27</v>
      </c>
      <c r="I445" s="2565">
        <v>39</v>
      </c>
      <c r="J445" s="2565">
        <v>11</v>
      </c>
      <c r="K445" s="2565">
        <v>18</v>
      </c>
      <c r="L445" s="2565">
        <v>29</v>
      </c>
      <c r="M445" s="2565">
        <f t="shared" si="115"/>
        <v>35</v>
      </c>
      <c r="N445" s="2563">
        <f t="shared" si="115"/>
        <v>77</v>
      </c>
      <c r="O445" s="2565">
        <f t="shared" si="116"/>
        <v>112</v>
      </c>
      <c r="P445" s="2285"/>
      <c r="Q445" s="2425"/>
      <c r="R445" s="2425" t="s">
        <v>826</v>
      </c>
      <c r="S445" s="242"/>
      <c r="T445" s="242"/>
      <c r="U445" s="242"/>
      <c r="V445" s="242"/>
      <c r="W445" s="242"/>
      <c r="X445" s="242"/>
      <c r="Y445" s="242"/>
    </row>
    <row r="446" spans="1:25" s="267" customFormat="1" ht="28.5" customHeight="1" x14ac:dyDescent="0.25">
      <c r="A446" s="2952" t="s">
        <v>462</v>
      </c>
      <c r="B446" s="2955" t="s">
        <v>2048</v>
      </c>
      <c r="C446" s="213" t="s">
        <v>2049</v>
      </c>
      <c r="D446" s="2565">
        <v>0</v>
      </c>
      <c r="E446" s="2565">
        <v>0</v>
      </c>
      <c r="F446" s="2565">
        <v>0</v>
      </c>
      <c r="G446" s="2565">
        <v>6</v>
      </c>
      <c r="H446" s="2565">
        <v>14</v>
      </c>
      <c r="I446" s="2565">
        <v>20</v>
      </c>
      <c r="J446" s="2565">
        <v>0</v>
      </c>
      <c r="K446" s="2565">
        <v>0</v>
      </c>
      <c r="L446" s="2565">
        <v>0</v>
      </c>
      <c r="M446" s="2565">
        <f t="shared" si="115"/>
        <v>6</v>
      </c>
      <c r="N446" s="2563">
        <f t="shared" si="115"/>
        <v>14</v>
      </c>
      <c r="O446" s="2565">
        <f t="shared" si="116"/>
        <v>20</v>
      </c>
      <c r="P446" s="1881" t="s">
        <v>2223</v>
      </c>
      <c r="Q446" s="2821" t="s">
        <v>2229</v>
      </c>
      <c r="R446" s="2821" t="s">
        <v>2222</v>
      </c>
      <c r="S446" s="242"/>
      <c r="T446" s="242"/>
      <c r="U446" s="242"/>
      <c r="V446" s="242"/>
      <c r="W446" s="242"/>
      <c r="X446" s="242"/>
      <c r="Y446" s="242"/>
    </row>
    <row r="447" spans="1:25" s="267" customFormat="1" ht="28.5" customHeight="1" x14ac:dyDescent="0.25">
      <c r="A447" s="2953"/>
      <c r="B447" s="2956"/>
      <c r="C447" s="213" t="s">
        <v>2050</v>
      </c>
      <c r="D447" s="2565">
        <v>0</v>
      </c>
      <c r="E447" s="2565">
        <v>0</v>
      </c>
      <c r="F447" s="2565">
        <v>0</v>
      </c>
      <c r="G447" s="2565">
        <v>8</v>
      </c>
      <c r="H447" s="2565">
        <v>7</v>
      </c>
      <c r="I447" s="2565">
        <v>15</v>
      </c>
      <c r="J447" s="2565">
        <v>0</v>
      </c>
      <c r="K447" s="2565">
        <v>0</v>
      </c>
      <c r="L447" s="2565">
        <v>0</v>
      </c>
      <c r="M447" s="2565">
        <f t="shared" si="115"/>
        <v>8</v>
      </c>
      <c r="N447" s="2563">
        <f t="shared" si="115"/>
        <v>7</v>
      </c>
      <c r="O447" s="2565">
        <f t="shared" si="116"/>
        <v>15</v>
      </c>
      <c r="P447" s="1881" t="s">
        <v>2224</v>
      </c>
      <c r="Q447" s="2822"/>
      <c r="R447" s="2822"/>
      <c r="S447" s="242"/>
      <c r="T447" s="242"/>
      <c r="U447" s="242"/>
      <c r="V447" s="242"/>
      <c r="W447" s="242"/>
      <c r="X447" s="242"/>
      <c r="Y447" s="242"/>
    </row>
    <row r="448" spans="1:25" s="267" customFormat="1" ht="28.5" customHeight="1" x14ac:dyDescent="0.25">
      <c r="A448" s="2953"/>
      <c r="B448" s="2957"/>
      <c r="C448" s="213" t="s">
        <v>2051</v>
      </c>
      <c r="D448" s="2565">
        <v>0</v>
      </c>
      <c r="E448" s="2565">
        <v>0</v>
      </c>
      <c r="F448" s="2565">
        <v>0</v>
      </c>
      <c r="G448" s="2565">
        <v>4</v>
      </c>
      <c r="H448" s="2565">
        <v>6</v>
      </c>
      <c r="I448" s="2565">
        <v>10</v>
      </c>
      <c r="J448" s="2565">
        <v>0</v>
      </c>
      <c r="K448" s="2565">
        <v>0</v>
      </c>
      <c r="L448" s="2565">
        <v>0</v>
      </c>
      <c r="M448" s="2565">
        <f t="shared" si="115"/>
        <v>4</v>
      </c>
      <c r="N448" s="2563">
        <f t="shared" si="115"/>
        <v>6</v>
      </c>
      <c r="O448" s="2565">
        <f t="shared" si="116"/>
        <v>10</v>
      </c>
      <c r="P448" s="1881" t="s">
        <v>2225</v>
      </c>
      <c r="Q448" s="2824"/>
      <c r="R448" s="2822"/>
      <c r="S448" s="242"/>
      <c r="T448" s="242"/>
      <c r="U448" s="242"/>
      <c r="V448" s="242"/>
      <c r="W448" s="242"/>
      <c r="X448" s="242"/>
      <c r="Y448" s="242"/>
    </row>
    <row r="449" spans="1:25" s="267" customFormat="1" ht="28.5" customHeight="1" x14ac:dyDescent="0.25">
      <c r="A449" s="2953"/>
      <c r="B449" s="2886" t="s">
        <v>46</v>
      </c>
      <c r="C449" s="2886"/>
      <c r="D449" s="2565">
        <f>SUM(D446:D448)</f>
        <v>0</v>
      </c>
      <c r="E449" s="2565">
        <f t="shared" ref="E449:L449" si="119">SUM(E446:E448)</f>
        <v>0</v>
      </c>
      <c r="F449" s="2565">
        <f t="shared" si="119"/>
        <v>0</v>
      </c>
      <c r="G449" s="2565">
        <f t="shared" si="119"/>
        <v>18</v>
      </c>
      <c r="H449" s="2565">
        <f t="shared" si="119"/>
        <v>27</v>
      </c>
      <c r="I449" s="2565">
        <f t="shared" si="119"/>
        <v>45</v>
      </c>
      <c r="J449" s="2565">
        <f t="shared" si="119"/>
        <v>0</v>
      </c>
      <c r="K449" s="2565">
        <f t="shared" si="119"/>
        <v>0</v>
      </c>
      <c r="L449" s="2565">
        <f t="shared" si="119"/>
        <v>0</v>
      </c>
      <c r="M449" s="2565">
        <f t="shared" si="115"/>
        <v>18</v>
      </c>
      <c r="N449" s="2563">
        <f t="shared" si="115"/>
        <v>27</v>
      </c>
      <c r="O449" s="2565">
        <f t="shared" si="116"/>
        <v>45</v>
      </c>
      <c r="P449" s="2893" t="s">
        <v>133</v>
      </c>
      <c r="Q449" s="2893"/>
      <c r="R449" s="2822"/>
      <c r="S449" s="242"/>
      <c r="T449" s="242"/>
      <c r="U449" s="242"/>
      <c r="V449" s="242"/>
      <c r="W449" s="242"/>
      <c r="X449" s="242"/>
      <c r="Y449" s="242"/>
    </row>
    <row r="450" spans="1:25" s="267" customFormat="1" ht="28.5" customHeight="1" x14ac:dyDescent="0.25">
      <c r="A450" s="2953"/>
      <c r="B450" s="2955" t="s">
        <v>2052</v>
      </c>
      <c r="C450" s="213" t="s">
        <v>2053</v>
      </c>
      <c r="D450" s="2565">
        <v>0</v>
      </c>
      <c r="E450" s="2565">
        <v>0</v>
      </c>
      <c r="F450" s="2565">
        <v>0</v>
      </c>
      <c r="G450" s="2565">
        <v>0</v>
      </c>
      <c r="H450" s="2565">
        <v>0</v>
      </c>
      <c r="I450" s="2565">
        <v>0</v>
      </c>
      <c r="J450" s="2565">
        <v>21</v>
      </c>
      <c r="K450" s="2565">
        <v>1</v>
      </c>
      <c r="L450" s="2565">
        <v>22</v>
      </c>
      <c r="M450" s="2565">
        <f t="shared" si="115"/>
        <v>21</v>
      </c>
      <c r="N450" s="2563">
        <f t="shared" si="115"/>
        <v>1</v>
      </c>
      <c r="O450" s="2565">
        <f t="shared" si="116"/>
        <v>22</v>
      </c>
      <c r="P450" s="1881" t="s">
        <v>2226</v>
      </c>
      <c r="Q450" s="2821" t="s">
        <v>2228</v>
      </c>
      <c r="R450" s="2822"/>
      <c r="S450" s="242"/>
      <c r="T450" s="242"/>
      <c r="U450" s="242"/>
      <c r="V450" s="242"/>
      <c r="W450" s="242"/>
      <c r="X450" s="242"/>
      <c r="Y450" s="242"/>
    </row>
    <row r="451" spans="1:25" s="267" customFormat="1" ht="28.5" customHeight="1" x14ac:dyDescent="0.25">
      <c r="A451" s="2953"/>
      <c r="B451" s="2957"/>
      <c r="C451" s="213" t="s">
        <v>2054</v>
      </c>
      <c r="D451" s="2565">
        <v>0</v>
      </c>
      <c r="E451" s="2565">
        <v>0</v>
      </c>
      <c r="F451" s="2565">
        <v>0</v>
      </c>
      <c r="G451" s="2565">
        <v>0</v>
      </c>
      <c r="H451" s="2565">
        <v>0</v>
      </c>
      <c r="I451" s="2565">
        <v>0</v>
      </c>
      <c r="J451" s="2565">
        <v>8</v>
      </c>
      <c r="K451" s="2565">
        <v>6</v>
      </c>
      <c r="L451" s="2565">
        <v>14</v>
      </c>
      <c r="M451" s="2565">
        <f t="shared" si="115"/>
        <v>8</v>
      </c>
      <c r="N451" s="2563">
        <f t="shared" si="115"/>
        <v>6</v>
      </c>
      <c r="O451" s="2565">
        <f t="shared" si="116"/>
        <v>14</v>
      </c>
      <c r="P451" s="1881" t="s">
        <v>2227</v>
      </c>
      <c r="Q451" s="2824"/>
      <c r="R451" s="2822"/>
      <c r="S451" s="242"/>
      <c r="T451" s="242"/>
      <c r="U451" s="242"/>
      <c r="V451" s="242"/>
      <c r="W451" s="242"/>
      <c r="X451" s="242"/>
      <c r="Y451" s="242"/>
    </row>
    <row r="452" spans="1:25" s="267" customFormat="1" ht="28.5" customHeight="1" x14ac:dyDescent="0.25">
      <c r="A452" s="2954"/>
      <c r="B452" s="2886" t="s">
        <v>46</v>
      </c>
      <c r="C452" s="2886"/>
      <c r="D452" s="2565">
        <f>SUM(D450:D451)</f>
        <v>0</v>
      </c>
      <c r="E452" s="2565">
        <f t="shared" ref="E452:L452" si="120">SUM(E450:E451)</f>
        <v>0</v>
      </c>
      <c r="F452" s="2565">
        <f t="shared" si="120"/>
        <v>0</v>
      </c>
      <c r="G452" s="2565">
        <f t="shared" si="120"/>
        <v>0</v>
      </c>
      <c r="H452" s="2565">
        <f t="shared" si="120"/>
        <v>0</v>
      </c>
      <c r="I452" s="2565">
        <f t="shared" si="120"/>
        <v>0</v>
      </c>
      <c r="J452" s="2565">
        <f t="shared" si="120"/>
        <v>29</v>
      </c>
      <c r="K452" s="2565">
        <f t="shared" si="120"/>
        <v>7</v>
      </c>
      <c r="L452" s="2565">
        <f t="shared" si="120"/>
        <v>36</v>
      </c>
      <c r="M452" s="2565">
        <f t="shared" si="115"/>
        <v>29</v>
      </c>
      <c r="N452" s="2563">
        <f t="shared" si="115"/>
        <v>7</v>
      </c>
      <c r="O452" s="2565">
        <f t="shared" si="116"/>
        <v>36</v>
      </c>
      <c r="P452" s="2893" t="s">
        <v>133</v>
      </c>
      <c r="Q452" s="2893"/>
      <c r="R452" s="2824"/>
      <c r="S452" s="242"/>
      <c r="T452" s="242"/>
      <c r="U452" s="242"/>
      <c r="V452" s="242"/>
      <c r="W452" s="242"/>
      <c r="X452" s="242"/>
      <c r="Y452" s="242"/>
    </row>
    <row r="453" spans="1:25" s="267" customFormat="1" ht="28.5" customHeight="1" x14ac:dyDescent="0.25">
      <c r="A453" s="2842" t="s">
        <v>823</v>
      </c>
      <c r="B453" s="2842"/>
      <c r="C453" s="2842"/>
      <c r="D453" s="2565">
        <f>SUM(D452,D449)</f>
        <v>0</v>
      </c>
      <c r="E453" s="2565">
        <f t="shared" ref="E453:L453" si="121">SUM(E452,E449)</f>
        <v>0</v>
      </c>
      <c r="F453" s="2565">
        <f t="shared" si="121"/>
        <v>0</v>
      </c>
      <c r="G453" s="2565">
        <f t="shared" si="121"/>
        <v>18</v>
      </c>
      <c r="H453" s="2565">
        <f t="shared" si="121"/>
        <v>27</v>
      </c>
      <c r="I453" s="2565">
        <f t="shared" si="121"/>
        <v>45</v>
      </c>
      <c r="J453" s="2565">
        <f t="shared" si="121"/>
        <v>29</v>
      </c>
      <c r="K453" s="2565">
        <f t="shared" si="121"/>
        <v>7</v>
      </c>
      <c r="L453" s="2565">
        <f t="shared" si="121"/>
        <v>36</v>
      </c>
      <c r="M453" s="2565">
        <f t="shared" si="115"/>
        <v>47</v>
      </c>
      <c r="N453" s="2563">
        <f t="shared" si="115"/>
        <v>34</v>
      </c>
      <c r="O453" s="2565">
        <f t="shared" si="116"/>
        <v>81</v>
      </c>
      <c r="P453" s="2951" t="s">
        <v>824</v>
      </c>
      <c r="Q453" s="2951"/>
      <c r="R453" s="2951"/>
      <c r="S453" s="242"/>
      <c r="T453" s="242"/>
      <c r="U453" s="242"/>
      <c r="V453" s="242"/>
      <c r="W453" s="242"/>
      <c r="X453" s="242"/>
      <c r="Y453" s="242"/>
    </row>
    <row r="454" spans="1:25" s="267" customFormat="1" ht="28.5" customHeight="1" thickBot="1" x14ac:dyDescent="0.3">
      <c r="A454" s="2819" t="s">
        <v>464</v>
      </c>
      <c r="B454" s="2819"/>
      <c r="C454" s="2819"/>
      <c r="D454" s="2565">
        <f t="shared" ref="D454:L454" si="122">SUM(D422,D444,D445,D453)</f>
        <v>23</v>
      </c>
      <c r="E454" s="2565">
        <f t="shared" si="122"/>
        <v>39</v>
      </c>
      <c r="F454" s="2565">
        <f t="shared" si="122"/>
        <v>62</v>
      </c>
      <c r="G454" s="2565">
        <f t="shared" si="122"/>
        <v>42</v>
      </c>
      <c r="H454" s="2565">
        <f t="shared" si="122"/>
        <v>85</v>
      </c>
      <c r="I454" s="2565">
        <f t="shared" si="122"/>
        <v>127</v>
      </c>
      <c r="J454" s="2565">
        <f t="shared" si="122"/>
        <v>45</v>
      </c>
      <c r="K454" s="2565">
        <f t="shared" si="122"/>
        <v>31</v>
      </c>
      <c r="L454" s="2565">
        <f t="shared" si="122"/>
        <v>76</v>
      </c>
      <c r="M454" s="2565">
        <f t="shared" si="115"/>
        <v>110</v>
      </c>
      <c r="N454" s="2565">
        <f t="shared" si="115"/>
        <v>155</v>
      </c>
      <c r="O454" s="2565">
        <f>SUM(M454:N454)</f>
        <v>265</v>
      </c>
      <c r="P454" s="2899" t="s">
        <v>828</v>
      </c>
      <c r="Q454" s="2899"/>
      <c r="R454" s="2899"/>
      <c r="S454" s="242"/>
      <c r="T454" s="242"/>
      <c r="U454" s="242"/>
      <c r="V454" s="242"/>
      <c r="W454" s="242"/>
      <c r="X454" s="242"/>
      <c r="Y454" s="242"/>
    </row>
    <row r="455" spans="1:25" s="267" customFormat="1" ht="28.5" customHeight="1" thickBot="1" x14ac:dyDescent="0.3">
      <c r="A455" s="2958" t="s">
        <v>42</v>
      </c>
      <c r="B455" s="2958"/>
      <c r="C455" s="2958"/>
      <c r="D455" s="2575">
        <v>204</v>
      </c>
      <c r="E455" s="2575">
        <v>224</v>
      </c>
      <c r="F455" s="2575">
        <v>428</v>
      </c>
      <c r="G455" s="2575">
        <v>1048</v>
      </c>
      <c r="H455" s="2575">
        <v>1352</v>
      </c>
      <c r="I455" s="2575">
        <v>2400</v>
      </c>
      <c r="J455" s="2575">
        <v>578</v>
      </c>
      <c r="K455" s="2575">
        <v>518</v>
      </c>
      <c r="L455" s="2575">
        <v>1096</v>
      </c>
      <c r="M455" s="2575">
        <v>1830</v>
      </c>
      <c r="N455" s="2575">
        <v>2094</v>
      </c>
      <c r="O455" s="2575">
        <v>3924</v>
      </c>
      <c r="P455" s="2959" t="s">
        <v>147</v>
      </c>
      <c r="Q455" s="2959"/>
      <c r="R455" s="2959"/>
      <c r="S455" s="242"/>
      <c r="T455" s="242"/>
      <c r="U455" s="242"/>
      <c r="V455" s="242"/>
      <c r="W455" s="242"/>
      <c r="X455" s="242"/>
      <c r="Y455" s="242"/>
    </row>
    <row r="456" spans="1:25" s="267" customFormat="1" ht="45.75" customHeight="1" thickTop="1" x14ac:dyDescent="0.25">
      <c r="A456" s="268"/>
      <c r="D456" s="269"/>
      <c r="E456" s="269"/>
      <c r="F456" s="269"/>
      <c r="G456" s="269"/>
      <c r="H456" s="269"/>
      <c r="I456" s="269"/>
      <c r="J456" s="269"/>
      <c r="K456" s="269"/>
      <c r="L456" s="269"/>
      <c r="M456" s="269"/>
      <c r="N456" s="269"/>
      <c r="O456" s="269"/>
      <c r="P456" s="270"/>
      <c r="Q456" s="270"/>
      <c r="R456" s="270"/>
      <c r="S456" s="242"/>
      <c r="T456" s="242"/>
      <c r="U456" s="242"/>
      <c r="V456" s="242"/>
      <c r="W456" s="242"/>
      <c r="X456" s="242"/>
      <c r="Y456" s="242"/>
    </row>
    <row r="457" spans="1:25" s="267" customFormat="1" ht="12.75" customHeight="1" x14ac:dyDescent="0.25">
      <c r="A457" s="268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70"/>
      <c r="Q457" s="270"/>
      <c r="R457" s="270"/>
      <c r="S457" s="242"/>
      <c r="T457" s="242"/>
      <c r="U457" s="242"/>
      <c r="V457" s="242"/>
      <c r="W457" s="242"/>
      <c r="X457" s="242"/>
      <c r="Y457" s="242"/>
    </row>
    <row r="458" spans="1:25" s="267" customFormat="1" ht="12.75" customHeight="1" x14ac:dyDescent="0.25">
      <c r="A458" s="268"/>
      <c r="D458" s="269"/>
      <c r="E458" s="269"/>
      <c r="F458" s="269"/>
      <c r="G458" s="269"/>
      <c r="H458" s="269"/>
      <c r="I458" s="269"/>
      <c r="J458" s="269"/>
      <c r="K458" s="269"/>
      <c r="L458" s="269"/>
      <c r="M458" s="269"/>
      <c r="N458" s="269"/>
      <c r="O458" s="269"/>
      <c r="P458" s="270"/>
      <c r="Q458" s="270"/>
      <c r="R458" s="270"/>
      <c r="S458" s="242"/>
      <c r="T458" s="242"/>
      <c r="U458" s="242"/>
      <c r="V458" s="242"/>
      <c r="W458" s="242"/>
      <c r="X458" s="242"/>
      <c r="Y458" s="242"/>
    </row>
    <row r="459" spans="1:25" s="267" customFormat="1" ht="12.75" customHeight="1" x14ac:dyDescent="0.25">
      <c r="A459" s="268"/>
      <c r="D459" s="269"/>
      <c r="E459" s="269"/>
      <c r="F459" s="269"/>
      <c r="G459" s="269"/>
      <c r="H459" s="269"/>
      <c r="I459" s="269"/>
      <c r="J459" s="269"/>
      <c r="K459" s="269"/>
      <c r="L459" s="269"/>
      <c r="M459" s="269"/>
      <c r="N459" s="269"/>
      <c r="O459" s="269"/>
      <c r="P459" s="270"/>
      <c r="Q459" s="270"/>
      <c r="R459" s="270"/>
      <c r="S459" s="242"/>
      <c r="T459" s="242"/>
      <c r="U459" s="242"/>
      <c r="V459" s="242"/>
      <c r="W459" s="242"/>
      <c r="X459" s="242"/>
      <c r="Y459" s="242"/>
    </row>
    <row r="460" spans="1:25" s="267" customFormat="1" ht="12.75" customHeight="1" x14ac:dyDescent="0.25">
      <c r="A460" s="268"/>
      <c r="D460" s="269"/>
      <c r="E460" s="269"/>
      <c r="F460" s="269"/>
      <c r="G460" s="269"/>
      <c r="H460" s="269"/>
      <c r="I460" s="269"/>
      <c r="J460" s="269"/>
      <c r="K460" s="269"/>
      <c r="L460" s="269"/>
      <c r="M460" s="269"/>
      <c r="N460" s="269"/>
      <c r="O460" s="269"/>
      <c r="P460" s="270"/>
      <c r="Q460" s="270"/>
      <c r="R460" s="270"/>
      <c r="S460" s="242"/>
      <c r="T460" s="242"/>
      <c r="U460" s="242"/>
      <c r="V460" s="242"/>
      <c r="W460" s="242"/>
      <c r="X460" s="242"/>
      <c r="Y460" s="242"/>
    </row>
    <row r="463" spans="1:25" ht="30" customHeight="1" x14ac:dyDescent="0.25">
      <c r="A463" s="2799"/>
      <c r="B463" s="2799"/>
      <c r="C463" s="2799"/>
      <c r="D463" s="2799"/>
      <c r="E463" s="2799"/>
      <c r="F463" s="2799"/>
      <c r="G463" s="2799"/>
      <c r="H463" s="2799"/>
      <c r="I463" s="2799"/>
      <c r="J463" s="2799"/>
      <c r="K463" s="2799"/>
      <c r="L463" s="2799"/>
      <c r="M463" s="2799"/>
      <c r="N463" s="2799"/>
      <c r="O463" s="2799"/>
      <c r="P463" s="2799"/>
      <c r="Q463" s="2799"/>
      <c r="R463" s="2799"/>
    </row>
    <row r="464" spans="1:25" s="270" customFormat="1" x14ac:dyDescent="0.25">
      <c r="A464" s="268"/>
      <c r="B464" s="267"/>
      <c r="C464" s="267"/>
      <c r="D464" s="269"/>
      <c r="E464" s="269"/>
      <c r="F464" s="269"/>
      <c r="G464" s="269"/>
      <c r="H464" s="269"/>
      <c r="I464" s="269"/>
      <c r="J464" s="269"/>
      <c r="K464" s="269"/>
      <c r="L464" s="269"/>
      <c r="M464" s="269"/>
      <c r="N464" s="269"/>
      <c r="O464" s="269"/>
      <c r="S464" s="242"/>
      <c r="T464" s="242"/>
      <c r="U464" s="242"/>
      <c r="V464" s="242"/>
      <c r="W464" s="242"/>
      <c r="X464" s="242"/>
      <c r="Y464" s="242"/>
    </row>
  </sheetData>
  <mergeCells count="537">
    <mergeCell ref="A440:A443"/>
    <mergeCell ref="B440:B442"/>
    <mergeCell ref="Q440:Q442"/>
    <mergeCell ref="R440:R443"/>
    <mergeCell ref="B443:C443"/>
    <mergeCell ref="P443:Q443"/>
    <mergeCell ref="M436:O436"/>
    <mergeCell ref="P436:P439"/>
    <mergeCell ref="Q436:Q439"/>
    <mergeCell ref="R436:R439"/>
    <mergeCell ref="D437:F437"/>
    <mergeCell ref="G437:I437"/>
    <mergeCell ref="J437:L437"/>
    <mergeCell ref="M437:O437"/>
    <mergeCell ref="A436:A439"/>
    <mergeCell ref="B436:B439"/>
    <mergeCell ref="C436:C439"/>
    <mergeCell ref="D436:F436"/>
    <mergeCell ref="G436:I436"/>
    <mergeCell ref="J436:L436"/>
    <mergeCell ref="A463:R463"/>
    <mergeCell ref="B452:C452"/>
    <mergeCell ref="P452:Q452"/>
    <mergeCell ref="A453:C453"/>
    <mergeCell ref="P453:R453"/>
    <mergeCell ref="A454:C454"/>
    <mergeCell ref="P454:R454"/>
    <mergeCell ref="A444:C444"/>
    <mergeCell ref="P444:R444"/>
    <mergeCell ref="A446:A452"/>
    <mergeCell ref="Q446:Q448"/>
    <mergeCell ref="R446:R452"/>
    <mergeCell ref="B449:C449"/>
    <mergeCell ref="P449:Q449"/>
    <mergeCell ref="Q450:Q451"/>
    <mergeCell ref="B446:B448"/>
    <mergeCell ref="B450:B451"/>
    <mergeCell ref="A455:C455"/>
    <mergeCell ref="P455:R455"/>
    <mergeCell ref="B423:B430"/>
    <mergeCell ref="Q423:Q430"/>
    <mergeCell ref="B431:C431"/>
    <mergeCell ref="P431:Q431"/>
    <mergeCell ref="A417:A419"/>
    <mergeCell ref="R417:R419"/>
    <mergeCell ref="A420:C420"/>
    <mergeCell ref="P420:R420"/>
    <mergeCell ref="A421:C421"/>
    <mergeCell ref="P421:R421"/>
    <mergeCell ref="A423:A430"/>
    <mergeCell ref="R423:R430"/>
    <mergeCell ref="Q413:Q416"/>
    <mergeCell ref="R413:R416"/>
    <mergeCell ref="D414:F414"/>
    <mergeCell ref="G414:I414"/>
    <mergeCell ref="J414:L414"/>
    <mergeCell ref="M414:O414"/>
    <mergeCell ref="A409:C409"/>
    <mergeCell ref="P409:R409"/>
    <mergeCell ref="A413:A416"/>
    <mergeCell ref="B413:B416"/>
    <mergeCell ref="C413:C416"/>
    <mergeCell ref="D413:F413"/>
    <mergeCell ref="G413:I413"/>
    <mergeCell ref="J413:L413"/>
    <mergeCell ref="M413:O413"/>
    <mergeCell ref="P413:P416"/>
    <mergeCell ref="R394:R408"/>
    <mergeCell ref="B398:C398"/>
    <mergeCell ref="P398:Q398"/>
    <mergeCell ref="B399:B402"/>
    <mergeCell ref="Q399:Q402"/>
    <mergeCell ref="A390:A392"/>
    <mergeCell ref="B390:B392"/>
    <mergeCell ref="Q390:Q392"/>
    <mergeCell ref="R390:R392"/>
    <mergeCell ref="B403:C403"/>
    <mergeCell ref="P403:Q403"/>
    <mergeCell ref="B404:B405"/>
    <mergeCell ref="Q404:Q405"/>
    <mergeCell ref="B406:C406"/>
    <mergeCell ref="P406:Q406"/>
    <mergeCell ref="B393:C393"/>
    <mergeCell ref="P393:Q393"/>
    <mergeCell ref="A394:A408"/>
    <mergeCell ref="B394:B397"/>
    <mergeCell ref="Q394:Q397"/>
    <mergeCell ref="M384:O384"/>
    <mergeCell ref="P384:P387"/>
    <mergeCell ref="Q384:Q387"/>
    <mergeCell ref="R384:R387"/>
    <mergeCell ref="D385:F385"/>
    <mergeCell ref="G385:I385"/>
    <mergeCell ref="J385:L385"/>
    <mergeCell ref="M385:O385"/>
    <mergeCell ref="A375:A379"/>
    <mergeCell ref="R375:R379"/>
    <mergeCell ref="A380:C380"/>
    <mergeCell ref="P380:R380"/>
    <mergeCell ref="A384:A387"/>
    <mergeCell ref="B384:B387"/>
    <mergeCell ref="C384:C387"/>
    <mergeCell ref="D384:F384"/>
    <mergeCell ref="G384:I384"/>
    <mergeCell ref="J384:L384"/>
    <mergeCell ref="A368:C368"/>
    <mergeCell ref="P368:R368"/>
    <mergeCell ref="A369:A373"/>
    <mergeCell ref="R369:R372"/>
    <mergeCell ref="A374:C374"/>
    <mergeCell ref="P374:R374"/>
    <mergeCell ref="A356:A362"/>
    <mergeCell ref="R356:R362"/>
    <mergeCell ref="A363:C363"/>
    <mergeCell ref="P363:R363"/>
    <mergeCell ref="A364:A367"/>
    <mergeCell ref="R364:R367"/>
    <mergeCell ref="M352:O352"/>
    <mergeCell ref="P352:P355"/>
    <mergeCell ref="Q352:Q355"/>
    <mergeCell ref="R352:R355"/>
    <mergeCell ref="D353:F353"/>
    <mergeCell ref="G353:I353"/>
    <mergeCell ref="J353:L353"/>
    <mergeCell ref="M353:O353"/>
    <mergeCell ref="A352:A355"/>
    <mergeCell ref="B352:B355"/>
    <mergeCell ref="C352:C355"/>
    <mergeCell ref="D352:F352"/>
    <mergeCell ref="G352:I352"/>
    <mergeCell ref="J352:L352"/>
    <mergeCell ref="A337:C337"/>
    <mergeCell ref="P337:R337"/>
    <mergeCell ref="A338:A345"/>
    <mergeCell ref="R338:R345"/>
    <mergeCell ref="A346:C346"/>
    <mergeCell ref="P346:R346"/>
    <mergeCell ref="A327:A336"/>
    <mergeCell ref="B327:B328"/>
    <mergeCell ref="Q327:Q328"/>
    <mergeCell ref="R327:R336"/>
    <mergeCell ref="B329:C329"/>
    <mergeCell ref="P329:Q329"/>
    <mergeCell ref="M323:O323"/>
    <mergeCell ref="P323:P326"/>
    <mergeCell ref="Q323:Q326"/>
    <mergeCell ref="R323:R326"/>
    <mergeCell ref="D324:F324"/>
    <mergeCell ref="G324:I324"/>
    <mergeCell ref="J324:L324"/>
    <mergeCell ref="M324:O324"/>
    <mergeCell ref="B316:C316"/>
    <mergeCell ref="P316:Q316"/>
    <mergeCell ref="A317:C317"/>
    <mergeCell ref="P317:R317"/>
    <mergeCell ref="A323:A326"/>
    <mergeCell ref="B323:B326"/>
    <mergeCell ref="C323:C326"/>
    <mergeCell ref="D323:F323"/>
    <mergeCell ref="G323:I323"/>
    <mergeCell ref="J323:L323"/>
    <mergeCell ref="R305:R316"/>
    <mergeCell ref="B311:B312"/>
    <mergeCell ref="Q311:Q312"/>
    <mergeCell ref="B313:C313"/>
    <mergeCell ref="P313:Q313"/>
    <mergeCell ref="B314:B315"/>
    <mergeCell ref="Q314:Q315"/>
    <mergeCell ref="A305:A316"/>
    <mergeCell ref="B305:B306"/>
    <mergeCell ref="Q305:Q306"/>
    <mergeCell ref="B307:C307"/>
    <mergeCell ref="P307:Q307"/>
    <mergeCell ref="B308:B309"/>
    <mergeCell ref="Q308:Q309"/>
    <mergeCell ref="B310:C310"/>
    <mergeCell ref="P310:Q310"/>
    <mergeCell ref="A302:A303"/>
    <mergeCell ref="R302:R303"/>
    <mergeCell ref="A304:C304"/>
    <mergeCell ref="P304:R304"/>
    <mergeCell ref="M298:O298"/>
    <mergeCell ref="P298:P301"/>
    <mergeCell ref="Q298:Q301"/>
    <mergeCell ref="R298:R301"/>
    <mergeCell ref="D299:F299"/>
    <mergeCell ref="G299:I299"/>
    <mergeCell ref="J299:L299"/>
    <mergeCell ref="M299:O299"/>
    <mergeCell ref="A293:C293"/>
    <mergeCell ref="P293:Q293"/>
    <mergeCell ref="A298:A301"/>
    <mergeCell ref="B298:B301"/>
    <mergeCell ref="C298:C301"/>
    <mergeCell ref="D298:F298"/>
    <mergeCell ref="G298:I298"/>
    <mergeCell ref="J298:L298"/>
    <mergeCell ref="A280:A292"/>
    <mergeCell ref="B280:B281"/>
    <mergeCell ref="Q280:Q281"/>
    <mergeCell ref="Q283:Q285"/>
    <mergeCell ref="Q287:Q292"/>
    <mergeCell ref="A276:A279"/>
    <mergeCell ref="B276:B279"/>
    <mergeCell ref="C276:C279"/>
    <mergeCell ref="D276:F276"/>
    <mergeCell ref="G276:I276"/>
    <mergeCell ref="J276:L276"/>
    <mergeCell ref="M276:O276"/>
    <mergeCell ref="R280:R292"/>
    <mergeCell ref="B282:C282"/>
    <mergeCell ref="P282:Q282"/>
    <mergeCell ref="B283:B285"/>
    <mergeCell ref="B286:C286"/>
    <mergeCell ref="P286:Q286"/>
    <mergeCell ref="P276:P279"/>
    <mergeCell ref="Q276:Q279"/>
    <mergeCell ref="R276:R279"/>
    <mergeCell ref="D277:F277"/>
    <mergeCell ref="G277:I277"/>
    <mergeCell ref="J277:L277"/>
    <mergeCell ref="M277:O277"/>
    <mergeCell ref="B287:B292"/>
    <mergeCell ref="B260:B261"/>
    <mergeCell ref="A263:C263"/>
    <mergeCell ref="P263:R263"/>
    <mergeCell ref="A264:A271"/>
    <mergeCell ref="B264:B266"/>
    <mergeCell ref="R264:R271"/>
    <mergeCell ref="B267:C267"/>
    <mergeCell ref="P267:Q267"/>
    <mergeCell ref="B268:B270"/>
    <mergeCell ref="A249:A261"/>
    <mergeCell ref="R249:R261"/>
    <mergeCell ref="B250:B254"/>
    <mergeCell ref="Q250:Q254"/>
    <mergeCell ref="B255:C255"/>
    <mergeCell ref="P255:Q255"/>
    <mergeCell ref="B256:B257"/>
    <mergeCell ref="Q256:Q257"/>
    <mergeCell ref="B258:C258"/>
    <mergeCell ref="P258:Q258"/>
    <mergeCell ref="B271:C271"/>
    <mergeCell ref="P271:Q271"/>
    <mergeCell ref="Q260:Q261"/>
    <mergeCell ref="Q264:Q266"/>
    <mergeCell ref="Q268:Q270"/>
    <mergeCell ref="Q245:Q248"/>
    <mergeCell ref="R245:R248"/>
    <mergeCell ref="D246:F246"/>
    <mergeCell ref="G246:I246"/>
    <mergeCell ref="J246:L246"/>
    <mergeCell ref="M246:O246"/>
    <mergeCell ref="A241:C241"/>
    <mergeCell ref="P241:R241"/>
    <mergeCell ref="A245:A248"/>
    <mergeCell ref="B245:B248"/>
    <mergeCell ref="C245:C248"/>
    <mergeCell ref="D245:F245"/>
    <mergeCell ref="G245:I245"/>
    <mergeCell ref="J245:L245"/>
    <mergeCell ref="M245:O245"/>
    <mergeCell ref="P245:P248"/>
    <mergeCell ref="A219:A220"/>
    <mergeCell ref="R219:R220"/>
    <mergeCell ref="A221:C221"/>
    <mergeCell ref="P221:R221"/>
    <mergeCell ref="A222:A240"/>
    <mergeCell ref="B222:B225"/>
    <mergeCell ref="Q222:Q225"/>
    <mergeCell ref="R222:R240"/>
    <mergeCell ref="B226:C226"/>
    <mergeCell ref="B227:C227"/>
    <mergeCell ref="B237:C237"/>
    <mergeCell ref="P237:Q237"/>
    <mergeCell ref="B238:B239"/>
    <mergeCell ref="Q238:Q239"/>
    <mergeCell ref="B240:C240"/>
    <mergeCell ref="P240:Q240"/>
    <mergeCell ref="P227:Q227"/>
    <mergeCell ref="B228:B232"/>
    <mergeCell ref="Q228:Q232"/>
    <mergeCell ref="B233:C233"/>
    <mergeCell ref="P233:Q233"/>
    <mergeCell ref="B234:B236"/>
    <mergeCell ref="Q234:Q236"/>
    <mergeCell ref="P215:P218"/>
    <mergeCell ref="Q215:Q218"/>
    <mergeCell ref="R215:R218"/>
    <mergeCell ref="D216:F216"/>
    <mergeCell ref="G216:I216"/>
    <mergeCell ref="J216:L216"/>
    <mergeCell ref="M216:O216"/>
    <mergeCell ref="Q206:Q210"/>
    <mergeCell ref="B211:C211"/>
    <mergeCell ref="P211:Q211"/>
    <mergeCell ref="R194:R211"/>
    <mergeCell ref="P201:Q201"/>
    <mergeCell ref="Q202:Q204"/>
    <mergeCell ref="P205:Q205"/>
    <mergeCell ref="Q194:Q200"/>
    <mergeCell ref="A215:A218"/>
    <mergeCell ref="B215:B218"/>
    <mergeCell ref="C215:C218"/>
    <mergeCell ref="D215:F215"/>
    <mergeCell ref="G215:I215"/>
    <mergeCell ref="J215:L215"/>
    <mergeCell ref="M215:O215"/>
    <mergeCell ref="A194:A211"/>
    <mergeCell ref="B194:B200"/>
    <mergeCell ref="B201:C201"/>
    <mergeCell ref="B202:B204"/>
    <mergeCell ref="B205:C205"/>
    <mergeCell ref="B206:B210"/>
    <mergeCell ref="Q190:Q193"/>
    <mergeCell ref="R190:R193"/>
    <mergeCell ref="D191:F191"/>
    <mergeCell ref="G191:I191"/>
    <mergeCell ref="J191:L191"/>
    <mergeCell ref="M191:O191"/>
    <mergeCell ref="A190:A193"/>
    <mergeCell ref="B190:B193"/>
    <mergeCell ref="C190:C193"/>
    <mergeCell ref="D190:F190"/>
    <mergeCell ref="G190:I190"/>
    <mergeCell ref="J190:L190"/>
    <mergeCell ref="M190:O190"/>
    <mergeCell ref="P190:P193"/>
    <mergeCell ref="A170:C170"/>
    <mergeCell ref="P170:Q170"/>
    <mergeCell ref="A171:A182"/>
    <mergeCell ref="B171:B174"/>
    <mergeCell ref="Q171:Q174"/>
    <mergeCell ref="R171:R182"/>
    <mergeCell ref="B175:C175"/>
    <mergeCell ref="P175:Q175"/>
    <mergeCell ref="B177:B181"/>
    <mergeCell ref="Q177:Q181"/>
    <mergeCell ref="B182:C182"/>
    <mergeCell ref="P182:Q182"/>
    <mergeCell ref="Q166:Q168"/>
    <mergeCell ref="R166:R169"/>
    <mergeCell ref="B169:C169"/>
    <mergeCell ref="P169:Q169"/>
    <mergeCell ref="Q162:Q165"/>
    <mergeCell ref="R162:R165"/>
    <mergeCell ref="D163:F163"/>
    <mergeCell ref="G163:I163"/>
    <mergeCell ref="J163:L163"/>
    <mergeCell ref="M163:O163"/>
    <mergeCell ref="A162:A165"/>
    <mergeCell ref="B162:B165"/>
    <mergeCell ref="C162:C165"/>
    <mergeCell ref="D162:F162"/>
    <mergeCell ref="G162:I162"/>
    <mergeCell ref="J162:L162"/>
    <mergeCell ref="M162:O162"/>
    <mergeCell ref="P162:P165"/>
    <mergeCell ref="A166:A169"/>
    <mergeCell ref="B166:B168"/>
    <mergeCell ref="B148:B149"/>
    <mergeCell ref="Q148:Q149"/>
    <mergeCell ref="B150:C150"/>
    <mergeCell ref="P150:Q150"/>
    <mergeCell ref="B152:B153"/>
    <mergeCell ref="Q152:Q153"/>
    <mergeCell ref="A136:A141"/>
    <mergeCell ref="A142:C142"/>
    <mergeCell ref="P142:R142"/>
    <mergeCell ref="A143:A156"/>
    <mergeCell ref="B143:B144"/>
    <mergeCell ref="Q143:Q144"/>
    <mergeCell ref="R143:R156"/>
    <mergeCell ref="B145:C145"/>
    <mergeCell ref="P145:Q145"/>
    <mergeCell ref="B154:C154"/>
    <mergeCell ref="P154:Q154"/>
    <mergeCell ref="Q132:Q135"/>
    <mergeCell ref="R132:R135"/>
    <mergeCell ref="D133:F133"/>
    <mergeCell ref="G133:I133"/>
    <mergeCell ref="J133:L133"/>
    <mergeCell ref="M133:O133"/>
    <mergeCell ref="A126:A129"/>
    <mergeCell ref="R126:R129"/>
    <mergeCell ref="A132:A135"/>
    <mergeCell ref="B132:B135"/>
    <mergeCell ref="C132:C135"/>
    <mergeCell ref="D132:F132"/>
    <mergeCell ref="G132:I132"/>
    <mergeCell ref="J132:L132"/>
    <mergeCell ref="M132:O132"/>
    <mergeCell ref="P132:P135"/>
    <mergeCell ref="A113:A119"/>
    <mergeCell ref="A120:C120"/>
    <mergeCell ref="P120:R120"/>
    <mergeCell ref="A121:A124"/>
    <mergeCell ref="A125:C125"/>
    <mergeCell ref="P125:R125"/>
    <mergeCell ref="Q109:Q112"/>
    <mergeCell ref="R109:R112"/>
    <mergeCell ref="D110:F110"/>
    <mergeCell ref="G110:I110"/>
    <mergeCell ref="J110:L110"/>
    <mergeCell ref="M110:O110"/>
    <mergeCell ref="A109:A112"/>
    <mergeCell ref="B109:B112"/>
    <mergeCell ref="C109:C112"/>
    <mergeCell ref="D109:F109"/>
    <mergeCell ref="G109:I109"/>
    <mergeCell ref="J109:L109"/>
    <mergeCell ref="M109:O109"/>
    <mergeCell ref="P109:P112"/>
    <mergeCell ref="A87:A99"/>
    <mergeCell ref="P90:Q90"/>
    <mergeCell ref="B92:B93"/>
    <mergeCell ref="Q92:Q93"/>
    <mergeCell ref="B94:C94"/>
    <mergeCell ref="P94:Q94"/>
    <mergeCell ref="B95:B97"/>
    <mergeCell ref="Q95:Q97"/>
    <mergeCell ref="R83:R86"/>
    <mergeCell ref="D84:F84"/>
    <mergeCell ref="G84:I84"/>
    <mergeCell ref="J84:L84"/>
    <mergeCell ref="M84:O84"/>
    <mergeCell ref="B87:B89"/>
    <mergeCell ref="Q87:Q89"/>
    <mergeCell ref="R87:R99"/>
    <mergeCell ref="B90:C90"/>
    <mergeCell ref="B98:C98"/>
    <mergeCell ref="P98:Q98"/>
    <mergeCell ref="A83:A86"/>
    <mergeCell ref="B83:B86"/>
    <mergeCell ref="C83:C86"/>
    <mergeCell ref="D83:F83"/>
    <mergeCell ref="G83:I83"/>
    <mergeCell ref="J83:L83"/>
    <mergeCell ref="M83:O83"/>
    <mergeCell ref="P83:P86"/>
    <mergeCell ref="Q83:Q86"/>
    <mergeCell ref="B72:C72"/>
    <mergeCell ref="B73:C73"/>
    <mergeCell ref="A74:C74"/>
    <mergeCell ref="P74:Q74"/>
    <mergeCell ref="A75:A77"/>
    <mergeCell ref="A51:C51"/>
    <mergeCell ref="P51:R51"/>
    <mergeCell ref="A57:A60"/>
    <mergeCell ref="B57:B60"/>
    <mergeCell ref="C57:C60"/>
    <mergeCell ref="D57:F57"/>
    <mergeCell ref="G57:I57"/>
    <mergeCell ref="J57:L57"/>
    <mergeCell ref="R75:R77"/>
    <mergeCell ref="M57:O57"/>
    <mergeCell ref="P57:P60"/>
    <mergeCell ref="Q57:Q60"/>
    <mergeCell ref="R57:R60"/>
    <mergeCell ref="D58:F58"/>
    <mergeCell ref="G58:I58"/>
    <mergeCell ref="J58:L58"/>
    <mergeCell ref="M58:O58"/>
    <mergeCell ref="A61:A66"/>
    <mergeCell ref="R61:R66"/>
    <mergeCell ref="A67:C67"/>
    <mergeCell ref="P67:R67"/>
    <mergeCell ref="A68:A73"/>
    <mergeCell ref="B68:C68"/>
    <mergeCell ref="A39:A50"/>
    <mergeCell ref="R39:R50"/>
    <mergeCell ref="B40:B41"/>
    <mergeCell ref="Q40:Q41"/>
    <mergeCell ref="B42:C42"/>
    <mergeCell ref="P42:Q42"/>
    <mergeCell ref="B43:B44"/>
    <mergeCell ref="Q43:Q44"/>
    <mergeCell ref="B45:C45"/>
    <mergeCell ref="P45:Q45"/>
    <mergeCell ref="S22:S23"/>
    <mergeCell ref="B24:C24"/>
    <mergeCell ref="P24:Q24"/>
    <mergeCell ref="A29:A32"/>
    <mergeCell ref="B29:B32"/>
    <mergeCell ref="C29:C32"/>
    <mergeCell ref="D29:F29"/>
    <mergeCell ref="G29:I29"/>
    <mergeCell ref="B8:B11"/>
    <mergeCell ref="Q8:Q11"/>
    <mergeCell ref="B12:C12"/>
    <mergeCell ref="P12:Q12"/>
    <mergeCell ref="B13:B14"/>
    <mergeCell ref="Q13:Q14"/>
    <mergeCell ref="B15:C15"/>
    <mergeCell ref="P15:Q15"/>
    <mergeCell ref="J29:L29"/>
    <mergeCell ref="M29:O29"/>
    <mergeCell ref="P29:P32"/>
    <mergeCell ref="Q29:Q32"/>
    <mergeCell ref="R29:R32"/>
    <mergeCell ref="D30:F30"/>
    <mergeCell ref="G30:I30"/>
    <mergeCell ref="J30:L30"/>
    <mergeCell ref="A1:R1"/>
    <mergeCell ref="A2:R2"/>
    <mergeCell ref="A4:A7"/>
    <mergeCell ref="B4:B7"/>
    <mergeCell ref="C4:C7"/>
    <mergeCell ref="D4:F4"/>
    <mergeCell ref="G4:I4"/>
    <mergeCell ref="J4:L4"/>
    <mergeCell ref="M4:O4"/>
    <mergeCell ref="P4:P7"/>
    <mergeCell ref="A8:A23"/>
    <mergeCell ref="R8:R23"/>
    <mergeCell ref="B75:B76"/>
    <mergeCell ref="Q75:Q76"/>
    <mergeCell ref="R68:R73"/>
    <mergeCell ref="R121:R124"/>
    <mergeCell ref="R136:R141"/>
    <mergeCell ref="Q4:Q7"/>
    <mergeCell ref="R4:R7"/>
    <mergeCell ref="D5:F5"/>
    <mergeCell ref="G5:I5"/>
    <mergeCell ref="J5:L5"/>
    <mergeCell ref="M5:O5"/>
    <mergeCell ref="B20:B23"/>
    <mergeCell ref="Q20:Q23"/>
    <mergeCell ref="A33:A36"/>
    <mergeCell ref="R33:R36"/>
    <mergeCell ref="B34:B35"/>
    <mergeCell ref="Q34:Q35"/>
    <mergeCell ref="B36:C36"/>
    <mergeCell ref="P36:Q36"/>
    <mergeCell ref="M30:O30"/>
    <mergeCell ref="A37:C37"/>
    <mergeCell ref="P37:R37"/>
  </mergeCells>
  <printOptions horizontalCentered="1"/>
  <pageMargins left="0.98425196850393704" right="0.98425196850393704" top="0.98425196850393704" bottom="0.98425196850393704" header="0.98425196850393704" footer="0.98425196850393704"/>
  <pageSetup paperSize="9" scale="68" firstPageNumber="21" orientation="landscape" useFirstPageNumber="1" r:id="rId1"/>
  <headerFooter alignWithMargins="0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J139"/>
  <sheetViews>
    <sheetView rightToLeft="1" view="pageBreakPreview" topLeftCell="A73" zoomScale="80" zoomScaleNormal="75" zoomScaleSheetLayoutView="80" workbookViewId="0">
      <selection activeCell="U64" sqref="U64"/>
    </sheetView>
  </sheetViews>
  <sheetFormatPr defaultColWidth="6.7109375" defaultRowHeight="15" customHeight="1" x14ac:dyDescent="0.2"/>
  <cols>
    <col min="1" max="1" width="15.7109375" style="208" customWidth="1"/>
    <col min="2" max="2" width="17.42578125" style="208" customWidth="1"/>
    <col min="3" max="3" width="22.5703125" style="208" customWidth="1"/>
    <col min="4" max="4" width="6.28515625" style="208" customWidth="1"/>
    <col min="5" max="14" width="6.7109375" style="208"/>
    <col min="15" max="15" width="7.42578125" style="208" customWidth="1"/>
    <col min="16" max="16" width="18.85546875" style="208" customWidth="1"/>
    <col min="17" max="17" width="20.5703125" style="208" customWidth="1"/>
    <col min="18" max="18" width="16.28515625" style="208" customWidth="1"/>
    <col min="19" max="19" width="13.42578125" style="208" customWidth="1"/>
    <col min="20" max="16384" width="6.7109375" style="208"/>
  </cols>
  <sheetData>
    <row r="1" spans="1:18" ht="21" customHeight="1" x14ac:dyDescent="0.25">
      <c r="A1" s="3558" t="s">
        <v>2131</v>
      </c>
      <c r="B1" s="3558"/>
      <c r="C1" s="3558"/>
      <c r="D1" s="3558"/>
      <c r="E1" s="3558"/>
      <c r="F1" s="3558"/>
      <c r="G1" s="3558"/>
      <c r="H1" s="3558"/>
      <c r="I1" s="3558"/>
      <c r="J1" s="3558"/>
      <c r="K1" s="3558"/>
      <c r="L1" s="3558"/>
      <c r="M1" s="3558"/>
      <c r="N1" s="3558"/>
      <c r="O1" s="3558"/>
      <c r="P1" s="3558"/>
      <c r="Q1" s="3558"/>
      <c r="R1" s="3558"/>
    </row>
    <row r="2" spans="1:18" ht="35.25" customHeight="1" x14ac:dyDescent="0.2">
      <c r="A2" s="3325" t="s">
        <v>2132</v>
      </c>
      <c r="B2" s="3325"/>
      <c r="C2" s="3325"/>
      <c r="D2" s="3325"/>
      <c r="E2" s="3325"/>
      <c r="F2" s="3325"/>
      <c r="G2" s="3325"/>
      <c r="H2" s="3325"/>
      <c r="I2" s="3325"/>
      <c r="J2" s="3325"/>
      <c r="K2" s="3325"/>
      <c r="L2" s="3325"/>
      <c r="M2" s="3325"/>
      <c r="N2" s="3325"/>
      <c r="O2" s="3325"/>
      <c r="P2" s="3325"/>
      <c r="Q2" s="3325"/>
      <c r="R2" s="3325"/>
    </row>
    <row r="3" spans="1:18" ht="16.5" customHeight="1" thickBot="1" x14ac:dyDescent="0.3">
      <c r="A3" s="209" t="s">
        <v>2780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3042" t="s">
        <v>2781</v>
      </c>
      <c r="R3" s="3042"/>
    </row>
    <row r="4" spans="1:18" ht="19.5" customHeight="1" thickTop="1" x14ac:dyDescent="0.25">
      <c r="A4" s="3326" t="s">
        <v>44</v>
      </c>
      <c r="B4" s="3329" t="s">
        <v>86</v>
      </c>
      <c r="C4" s="3329" t="s">
        <v>45</v>
      </c>
      <c r="D4" s="3521" t="s">
        <v>33</v>
      </c>
      <c r="E4" s="3521"/>
      <c r="F4" s="3521"/>
      <c r="G4" s="3521" t="s">
        <v>1</v>
      </c>
      <c r="H4" s="3521"/>
      <c r="I4" s="3521"/>
      <c r="J4" s="3521" t="s">
        <v>2</v>
      </c>
      <c r="K4" s="3521"/>
      <c r="L4" s="3521"/>
      <c r="M4" s="3194" t="s">
        <v>31</v>
      </c>
      <c r="N4" s="3194"/>
      <c r="O4" s="3194"/>
      <c r="P4" s="2909" t="s">
        <v>99</v>
      </c>
      <c r="Q4" s="2909" t="s">
        <v>126</v>
      </c>
      <c r="R4" s="2910" t="s">
        <v>253</v>
      </c>
    </row>
    <row r="5" spans="1:18" s="547" customFormat="1" ht="19.5" customHeight="1" x14ac:dyDescent="0.2">
      <c r="A5" s="3327"/>
      <c r="B5" s="3050"/>
      <c r="C5" s="3050"/>
      <c r="D5" s="3520" t="s">
        <v>94</v>
      </c>
      <c r="E5" s="3520"/>
      <c r="F5" s="3520"/>
      <c r="G5" s="3520" t="s">
        <v>95</v>
      </c>
      <c r="H5" s="3520"/>
      <c r="I5" s="3520"/>
      <c r="J5" s="3520" t="s">
        <v>96</v>
      </c>
      <c r="K5" s="3520"/>
      <c r="L5" s="3520"/>
      <c r="M5" s="2930" t="s">
        <v>116</v>
      </c>
      <c r="N5" s="2930"/>
      <c r="O5" s="2930"/>
      <c r="P5" s="2883"/>
      <c r="Q5" s="2883"/>
      <c r="R5" s="2911"/>
    </row>
    <row r="6" spans="1:18" ht="19.5" customHeight="1" x14ac:dyDescent="0.2">
      <c r="A6" s="3327"/>
      <c r="B6" s="3050"/>
      <c r="C6" s="305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883"/>
      <c r="Q6" s="2883"/>
      <c r="R6" s="2911"/>
    </row>
    <row r="7" spans="1:18" ht="19.5" customHeight="1" thickBot="1" x14ac:dyDescent="0.25">
      <c r="A7" s="3328"/>
      <c r="B7" s="3347"/>
      <c r="C7" s="3347"/>
      <c r="D7" s="191" t="s">
        <v>181</v>
      </c>
      <c r="E7" s="191" t="s">
        <v>182</v>
      </c>
      <c r="F7" s="191" t="s">
        <v>183</v>
      </c>
      <c r="G7" s="191" t="s">
        <v>181</v>
      </c>
      <c r="H7" s="191" t="s">
        <v>182</v>
      </c>
      <c r="I7" s="191" t="s">
        <v>183</v>
      </c>
      <c r="J7" s="191" t="s">
        <v>181</v>
      </c>
      <c r="K7" s="191" t="s">
        <v>182</v>
      </c>
      <c r="L7" s="191" t="s">
        <v>183</v>
      </c>
      <c r="M7" s="191" t="s">
        <v>181</v>
      </c>
      <c r="N7" s="191" t="s">
        <v>182</v>
      </c>
      <c r="O7" s="191" t="s">
        <v>183</v>
      </c>
      <c r="P7" s="2884"/>
      <c r="Q7" s="2884"/>
      <c r="R7" s="2912"/>
    </row>
    <row r="8" spans="1:18" s="550" customFormat="1" ht="28.5" customHeight="1" x14ac:dyDescent="0.25">
      <c r="A8" s="3589" t="s">
        <v>306</v>
      </c>
      <c r="B8" s="621" t="s">
        <v>48</v>
      </c>
      <c r="C8" s="498" t="s">
        <v>410</v>
      </c>
      <c r="D8" s="1995">
        <v>0</v>
      </c>
      <c r="E8" s="1995">
        <v>0</v>
      </c>
      <c r="F8" s="1995">
        <v>0</v>
      </c>
      <c r="G8" s="1995">
        <v>14</v>
      </c>
      <c r="H8" s="1995">
        <v>11</v>
      </c>
      <c r="I8" s="1995">
        <v>25</v>
      </c>
      <c r="J8" s="1995">
        <v>16</v>
      </c>
      <c r="K8" s="1995">
        <v>18</v>
      </c>
      <c r="L8" s="1995">
        <v>34</v>
      </c>
      <c r="M8" s="1995">
        <f t="shared" ref="M8:O25" si="0">SUM(J8,G8,D8)</f>
        <v>30</v>
      </c>
      <c r="N8" s="2677">
        <f t="shared" si="0"/>
        <v>29</v>
      </c>
      <c r="O8" s="1995">
        <f t="shared" si="0"/>
        <v>59</v>
      </c>
      <c r="P8" s="1237" t="s">
        <v>1261</v>
      </c>
      <c r="Q8" s="1237" t="s">
        <v>313</v>
      </c>
      <c r="R8" s="2905" t="s">
        <v>128</v>
      </c>
    </row>
    <row r="9" spans="1:18" s="550" customFormat="1" ht="29.25" customHeight="1" x14ac:dyDescent="0.25">
      <c r="A9" s="3020"/>
      <c r="B9" s="253" t="s">
        <v>1212</v>
      </c>
      <c r="C9" s="2193" t="s">
        <v>491</v>
      </c>
      <c r="D9" s="2672">
        <v>2</v>
      </c>
      <c r="E9" s="2672">
        <v>11</v>
      </c>
      <c r="F9" s="2672">
        <v>13</v>
      </c>
      <c r="G9" s="2672">
        <v>0</v>
      </c>
      <c r="H9" s="2672">
        <v>0</v>
      </c>
      <c r="I9" s="2672">
        <v>0</v>
      </c>
      <c r="J9" s="2672">
        <v>0</v>
      </c>
      <c r="K9" s="2672">
        <v>0</v>
      </c>
      <c r="L9" s="2672">
        <v>0</v>
      </c>
      <c r="M9" s="2672">
        <f t="shared" ref="M9:M11" si="1">SUM(J9,G9,D9)</f>
        <v>2</v>
      </c>
      <c r="N9" s="2672">
        <f t="shared" ref="N9:N11" si="2">SUM(K9,H9,E9)</f>
        <v>11</v>
      </c>
      <c r="O9" s="2672">
        <f t="shared" ref="O9:O11" si="3">SUM(L9,I9,F9)</f>
        <v>13</v>
      </c>
      <c r="P9" s="2174" t="s">
        <v>1661</v>
      </c>
      <c r="Q9" s="2174" t="s">
        <v>1660</v>
      </c>
      <c r="R9" s="2899"/>
    </row>
    <row r="10" spans="1:18" s="550" customFormat="1" ht="26.25" customHeight="1" x14ac:dyDescent="0.25">
      <c r="A10" s="2182"/>
      <c r="B10" s="253" t="s">
        <v>491</v>
      </c>
      <c r="C10" s="2193" t="s">
        <v>2486</v>
      </c>
      <c r="D10" s="2672">
        <v>7</v>
      </c>
      <c r="E10" s="2672">
        <v>3</v>
      </c>
      <c r="F10" s="2672">
        <v>10</v>
      </c>
      <c r="G10" s="2672">
        <v>0</v>
      </c>
      <c r="H10" s="2672">
        <v>0</v>
      </c>
      <c r="I10" s="2672">
        <v>0</v>
      </c>
      <c r="J10" s="2672">
        <v>0</v>
      </c>
      <c r="K10" s="2672">
        <v>0</v>
      </c>
      <c r="L10" s="2672">
        <v>0</v>
      </c>
      <c r="M10" s="2672">
        <f t="shared" si="1"/>
        <v>7</v>
      </c>
      <c r="N10" s="2672">
        <f t="shared" si="2"/>
        <v>3</v>
      </c>
      <c r="O10" s="2672">
        <f t="shared" si="3"/>
        <v>10</v>
      </c>
      <c r="P10" s="2367" t="s">
        <v>2635</v>
      </c>
      <c r="Q10" s="2367" t="s">
        <v>2636</v>
      </c>
      <c r="R10" s="2170"/>
    </row>
    <row r="11" spans="1:18" s="550" customFormat="1" ht="28.5" customHeight="1" x14ac:dyDescent="0.25">
      <c r="A11" s="2182"/>
      <c r="B11" s="253" t="s">
        <v>2494</v>
      </c>
      <c r="C11" s="2193" t="s">
        <v>2488</v>
      </c>
      <c r="D11" s="2672">
        <v>0</v>
      </c>
      <c r="E11" s="2672">
        <v>0</v>
      </c>
      <c r="F11" s="2672">
        <v>0</v>
      </c>
      <c r="G11" s="2672">
        <v>11</v>
      </c>
      <c r="H11" s="2672">
        <v>1</v>
      </c>
      <c r="I11" s="2672">
        <v>12</v>
      </c>
      <c r="J11" s="2672">
        <v>0</v>
      </c>
      <c r="K11" s="2672">
        <v>0</v>
      </c>
      <c r="L11" s="2672">
        <v>0</v>
      </c>
      <c r="M11" s="2672">
        <f t="shared" si="1"/>
        <v>11</v>
      </c>
      <c r="N11" s="2672">
        <f t="shared" si="2"/>
        <v>1</v>
      </c>
      <c r="O11" s="2672">
        <f t="shared" si="3"/>
        <v>12</v>
      </c>
      <c r="P11" s="2367" t="s">
        <v>138</v>
      </c>
      <c r="Q11" s="2367" t="s">
        <v>2637</v>
      </c>
      <c r="R11" s="2170"/>
    </row>
    <row r="12" spans="1:18" s="550" customFormat="1" ht="15.75" customHeight="1" x14ac:dyDescent="0.25">
      <c r="A12" s="2182"/>
      <c r="B12" s="2193" t="s">
        <v>49</v>
      </c>
      <c r="C12" s="2193"/>
      <c r="D12" s="2675">
        <f>SUM(D8:D11)</f>
        <v>9</v>
      </c>
      <c r="E12" s="2675">
        <f t="shared" ref="E12:O12" si="4">SUM(E8:E11)</f>
        <v>14</v>
      </c>
      <c r="F12" s="2675">
        <f t="shared" si="4"/>
        <v>23</v>
      </c>
      <c r="G12" s="2675">
        <f t="shared" si="4"/>
        <v>25</v>
      </c>
      <c r="H12" s="2675">
        <f t="shared" si="4"/>
        <v>12</v>
      </c>
      <c r="I12" s="2675">
        <f t="shared" si="4"/>
        <v>37</v>
      </c>
      <c r="J12" s="2675">
        <f t="shared" si="4"/>
        <v>16</v>
      </c>
      <c r="K12" s="2675">
        <f t="shared" si="4"/>
        <v>18</v>
      </c>
      <c r="L12" s="2675">
        <f t="shared" si="4"/>
        <v>34</v>
      </c>
      <c r="M12" s="2675">
        <f t="shared" si="4"/>
        <v>50</v>
      </c>
      <c r="N12" s="2675">
        <f t="shared" si="4"/>
        <v>44</v>
      </c>
      <c r="O12" s="2675">
        <f t="shared" si="4"/>
        <v>94</v>
      </c>
      <c r="P12" s="2899" t="s">
        <v>130</v>
      </c>
      <c r="Q12" s="2899"/>
      <c r="R12" s="2899"/>
    </row>
    <row r="13" spans="1:18" s="550" customFormat="1" ht="18" customHeight="1" x14ac:dyDescent="0.25">
      <c r="A13" s="2990" t="s">
        <v>51</v>
      </c>
      <c r="B13" s="2185" t="s">
        <v>52</v>
      </c>
      <c r="C13" s="2185" t="s">
        <v>2495</v>
      </c>
      <c r="D13" s="2675">
        <v>0</v>
      </c>
      <c r="E13" s="2675">
        <v>0</v>
      </c>
      <c r="F13" s="2675">
        <v>0</v>
      </c>
      <c r="G13" s="2675">
        <v>8</v>
      </c>
      <c r="H13" s="2675">
        <v>19</v>
      </c>
      <c r="I13" s="2675">
        <v>27</v>
      </c>
      <c r="J13" s="2675">
        <v>0</v>
      </c>
      <c r="K13" s="2675">
        <v>0</v>
      </c>
      <c r="L13" s="2675">
        <v>0</v>
      </c>
      <c r="M13" s="2672">
        <f t="shared" si="0"/>
        <v>8</v>
      </c>
      <c r="N13" s="2672">
        <f t="shared" si="0"/>
        <v>19</v>
      </c>
      <c r="O13" s="2672">
        <f t="shared" si="0"/>
        <v>27</v>
      </c>
      <c r="P13" s="1253" t="s">
        <v>2603</v>
      </c>
      <c r="Q13" s="1253" t="s">
        <v>132</v>
      </c>
      <c r="R13" s="3579" t="s">
        <v>100</v>
      </c>
    </row>
    <row r="14" spans="1:18" s="550" customFormat="1" ht="29.25" customHeight="1" x14ac:dyDescent="0.25">
      <c r="A14" s="3050"/>
      <c r="B14" s="2185" t="s">
        <v>322</v>
      </c>
      <c r="C14" s="2185" t="s">
        <v>322</v>
      </c>
      <c r="D14" s="2675">
        <v>0</v>
      </c>
      <c r="E14" s="2675">
        <v>0</v>
      </c>
      <c r="F14" s="2675">
        <v>0</v>
      </c>
      <c r="G14" s="2675">
        <v>7</v>
      </c>
      <c r="H14" s="2675">
        <v>20</v>
      </c>
      <c r="I14" s="2675">
        <v>27</v>
      </c>
      <c r="J14" s="2675">
        <v>0</v>
      </c>
      <c r="K14" s="2675">
        <v>0</v>
      </c>
      <c r="L14" s="2675">
        <v>0</v>
      </c>
      <c r="M14" s="2672">
        <f t="shared" ref="M14:M16" si="5">SUM(J14,G14,D14)</f>
        <v>7</v>
      </c>
      <c r="N14" s="2672">
        <f t="shared" ref="N14:N16" si="6">SUM(K14,H14,E14)</f>
        <v>20</v>
      </c>
      <c r="O14" s="2672">
        <f t="shared" ref="O14:O16" si="7">SUM(L14,I14,F14)</f>
        <v>27</v>
      </c>
      <c r="P14" s="1097" t="s">
        <v>319</v>
      </c>
      <c r="Q14" s="1097" t="s">
        <v>319</v>
      </c>
      <c r="R14" s="3580"/>
    </row>
    <row r="15" spans="1:18" s="550" customFormat="1" ht="32.25" customHeight="1" x14ac:dyDescent="0.25">
      <c r="A15" s="3019"/>
      <c r="B15" s="2185" t="s">
        <v>53</v>
      </c>
      <c r="C15" s="2185" t="s">
        <v>2496</v>
      </c>
      <c r="D15" s="2675">
        <v>0</v>
      </c>
      <c r="E15" s="2675">
        <v>0</v>
      </c>
      <c r="F15" s="2675">
        <v>0</v>
      </c>
      <c r="G15" s="2675">
        <v>7</v>
      </c>
      <c r="H15" s="2675">
        <v>10</v>
      </c>
      <c r="I15" s="2675">
        <v>17</v>
      </c>
      <c r="J15" s="2675">
        <v>0</v>
      </c>
      <c r="K15" s="2675">
        <v>0</v>
      </c>
      <c r="L15" s="2675">
        <v>0</v>
      </c>
      <c r="M15" s="2672">
        <f t="shared" si="5"/>
        <v>7</v>
      </c>
      <c r="N15" s="2672">
        <f t="shared" si="6"/>
        <v>10</v>
      </c>
      <c r="O15" s="2672">
        <f t="shared" si="7"/>
        <v>17</v>
      </c>
      <c r="P15" s="1253" t="s">
        <v>2643</v>
      </c>
      <c r="Q15" s="1097" t="s">
        <v>567</v>
      </c>
      <c r="R15" s="3581"/>
    </row>
    <row r="16" spans="1:18" s="550" customFormat="1" ht="30" customHeight="1" x14ac:dyDescent="0.25">
      <c r="A16" s="2181"/>
      <c r="B16" s="2185" t="s">
        <v>2489</v>
      </c>
      <c r="C16" s="2185"/>
      <c r="D16" s="2675">
        <v>0</v>
      </c>
      <c r="E16" s="2675">
        <v>0</v>
      </c>
      <c r="F16" s="2675">
        <v>0</v>
      </c>
      <c r="G16" s="2675">
        <v>1</v>
      </c>
      <c r="H16" s="2675">
        <v>6</v>
      </c>
      <c r="I16" s="2675">
        <v>7</v>
      </c>
      <c r="J16" s="2675">
        <v>0</v>
      </c>
      <c r="K16" s="2675">
        <v>0</v>
      </c>
      <c r="L16" s="2675">
        <v>0</v>
      </c>
      <c r="M16" s="2672">
        <f t="shared" si="5"/>
        <v>1</v>
      </c>
      <c r="N16" s="2672">
        <f t="shared" si="6"/>
        <v>6</v>
      </c>
      <c r="O16" s="2672">
        <f t="shared" si="7"/>
        <v>7</v>
      </c>
      <c r="P16" s="2188"/>
      <c r="Q16" s="1097" t="s">
        <v>2638</v>
      </c>
      <c r="R16" s="2190"/>
    </row>
    <row r="17" spans="1:36" s="550" customFormat="1" ht="16.5" customHeight="1" x14ac:dyDescent="0.25">
      <c r="A17" s="3020" t="s">
        <v>92</v>
      </c>
      <c r="B17" s="3564"/>
      <c r="C17" s="3564"/>
      <c r="D17" s="2675">
        <f>SUM(D13:D16)</f>
        <v>0</v>
      </c>
      <c r="E17" s="2675">
        <f t="shared" ref="E17:O17" si="8">SUM(E13:E16)</f>
        <v>0</v>
      </c>
      <c r="F17" s="2675">
        <f t="shared" si="8"/>
        <v>0</v>
      </c>
      <c r="G17" s="2675">
        <f t="shared" si="8"/>
        <v>23</v>
      </c>
      <c r="H17" s="2675">
        <f t="shared" si="8"/>
        <v>55</v>
      </c>
      <c r="I17" s="2675">
        <f t="shared" si="8"/>
        <v>78</v>
      </c>
      <c r="J17" s="2675">
        <f t="shared" si="8"/>
        <v>0</v>
      </c>
      <c r="K17" s="2675">
        <f t="shared" si="8"/>
        <v>0</v>
      </c>
      <c r="L17" s="2675">
        <f t="shared" si="8"/>
        <v>0</v>
      </c>
      <c r="M17" s="2675">
        <f t="shared" si="8"/>
        <v>23</v>
      </c>
      <c r="N17" s="2675">
        <f t="shared" si="8"/>
        <v>55</v>
      </c>
      <c r="O17" s="2675">
        <f t="shared" si="8"/>
        <v>78</v>
      </c>
      <c r="P17" s="3565" t="s">
        <v>400</v>
      </c>
      <c r="Q17" s="3565"/>
      <c r="R17" s="3565"/>
    </row>
    <row r="18" spans="1:36" s="552" customFormat="1" ht="28.5" customHeight="1" x14ac:dyDescent="0.25">
      <c r="A18" s="2175" t="s">
        <v>36</v>
      </c>
      <c r="B18" s="2378" t="s">
        <v>1262</v>
      </c>
      <c r="C18" s="2372"/>
      <c r="D18" s="2675">
        <f t="shared" ref="D18" si="9">SUM(D14:D17)</f>
        <v>0</v>
      </c>
      <c r="E18" s="2675">
        <f>SUM(E14:E17)</f>
        <v>0</v>
      </c>
      <c r="F18" s="2672">
        <v>0</v>
      </c>
      <c r="G18" s="2672">
        <v>13</v>
      </c>
      <c r="H18" s="2672">
        <v>10</v>
      </c>
      <c r="I18" s="2672">
        <v>23</v>
      </c>
      <c r="J18" s="2675">
        <f>SUM(J14:J17)</f>
        <v>0</v>
      </c>
      <c r="K18" s="2675">
        <f>SUM(K14:K17)</f>
        <v>0</v>
      </c>
      <c r="L18" s="2672">
        <v>0</v>
      </c>
      <c r="M18" s="2672">
        <f t="shared" si="0"/>
        <v>13</v>
      </c>
      <c r="N18" s="2672">
        <f t="shared" si="0"/>
        <v>10</v>
      </c>
      <c r="O18" s="2672">
        <f t="shared" si="0"/>
        <v>23</v>
      </c>
      <c r="P18" s="2172"/>
      <c r="Q18" s="2186" t="s">
        <v>1263</v>
      </c>
      <c r="R18" s="2170" t="s">
        <v>123</v>
      </c>
      <c r="S18" s="551"/>
      <c r="T18" s="551"/>
      <c r="U18" s="551"/>
      <c r="V18" s="551"/>
      <c r="W18" s="551"/>
      <c r="X18" s="551"/>
      <c r="Y18" s="551"/>
      <c r="Z18" s="551"/>
      <c r="AA18" s="551"/>
      <c r="AB18" s="551"/>
      <c r="AC18" s="551"/>
      <c r="AD18" s="551"/>
      <c r="AE18" s="551"/>
      <c r="AF18" s="551"/>
      <c r="AG18" s="551"/>
      <c r="AH18" s="551"/>
      <c r="AI18" s="551"/>
      <c r="AJ18" s="551"/>
    </row>
    <row r="19" spans="1:36" s="550" customFormat="1" ht="20.25" customHeight="1" x14ac:dyDescent="0.25">
      <c r="A19" s="2990" t="s">
        <v>58</v>
      </c>
      <c r="B19" s="2353" t="s">
        <v>2129</v>
      </c>
      <c r="C19" s="203" t="s">
        <v>1775</v>
      </c>
      <c r="D19" s="2672">
        <v>0</v>
      </c>
      <c r="E19" s="2672">
        <v>0</v>
      </c>
      <c r="F19" s="2672">
        <v>0</v>
      </c>
      <c r="G19" s="2672">
        <v>3</v>
      </c>
      <c r="H19" s="2672">
        <v>4</v>
      </c>
      <c r="I19" s="2672">
        <v>7</v>
      </c>
      <c r="J19" s="2672">
        <f>SUM(J15:J18)</f>
        <v>0</v>
      </c>
      <c r="K19" s="2672">
        <f>SUM(K15:K18)</f>
        <v>0</v>
      </c>
      <c r="L19" s="2672">
        <v>0</v>
      </c>
      <c r="M19" s="2672">
        <f t="shared" si="0"/>
        <v>3</v>
      </c>
      <c r="N19" s="2672">
        <f t="shared" si="0"/>
        <v>4</v>
      </c>
      <c r="O19" s="2672">
        <f t="shared" si="0"/>
        <v>7</v>
      </c>
      <c r="P19" s="2383" t="s">
        <v>1966</v>
      </c>
      <c r="Q19" s="2167" t="s">
        <v>2188</v>
      </c>
      <c r="R19" s="3495" t="s">
        <v>434</v>
      </c>
    </row>
    <row r="20" spans="1:36" s="550" customFormat="1" ht="30" customHeight="1" x14ac:dyDescent="0.25">
      <c r="A20" s="3050"/>
      <c r="B20" s="2353" t="s">
        <v>2490</v>
      </c>
      <c r="C20" s="203" t="s">
        <v>391</v>
      </c>
      <c r="D20" s="2672">
        <v>0</v>
      </c>
      <c r="E20" s="2672">
        <v>0</v>
      </c>
      <c r="F20" s="2672">
        <v>0</v>
      </c>
      <c r="G20" s="2672">
        <v>3</v>
      </c>
      <c r="H20" s="2672">
        <v>0</v>
      </c>
      <c r="I20" s="2672">
        <v>3</v>
      </c>
      <c r="J20" s="2672">
        <v>0</v>
      </c>
      <c r="K20" s="2672">
        <v>0</v>
      </c>
      <c r="L20" s="2672">
        <v>0</v>
      </c>
      <c r="M20" s="2672">
        <f t="shared" ref="M20:M22" si="10">SUM(J20,G20,D20)</f>
        <v>3</v>
      </c>
      <c r="N20" s="2672">
        <f t="shared" ref="N20:N22" si="11">SUM(K20,H20,E20)</f>
        <v>0</v>
      </c>
      <c r="O20" s="2672">
        <f t="shared" ref="O20:O22" si="12">SUM(L20,I20,F20)</f>
        <v>3</v>
      </c>
      <c r="P20" s="2381" t="s">
        <v>2639</v>
      </c>
      <c r="Q20" s="2381" t="s">
        <v>2639</v>
      </c>
      <c r="R20" s="2887"/>
    </row>
    <row r="21" spans="1:36" s="550" customFormat="1" ht="20.25" customHeight="1" x14ac:dyDescent="0.25">
      <c r="A21" s="3050"/>
      <c r="B21" s="2353" t="s">
        <v>2130</v>
      </c>
      <c r="C21" s="203" t="s">
        <v>335</v>
      </c>
      <c r="D21" s="2672">
        <v>4</v>
      </c>
      <c r="E21" s="2672">
        <v>2</v>
      </c>
      <c r="F21" s="2672">
        <v>6</v>
      </c>
      <c r="G21" s="2672">
        <v>2</v>
      </c>
      <c r="H21" s="2672">
        <v>2</v>
      </c>
      <c r="I21" s="2672">
        <v>4</v>
      </c>
      <c r="J21" s="2672">
        <f>SUM(J17:J19)</f>
        <v>0</v>
      </c>
      <c r="K21" s="2672">
        <f>SUM(K17:K19)</f>
        <v>0</v>
      </c>
      <c r="L21" s="2672">
        <v>0</v>
      </c>
      <c r="M21" s="2672">
        <f t="shared" si="10"/>
        <v>6</v>
      </c>
      <c r="N21" s="2672">
        <f t="shared" si="11"/>
        <v>4</v>
      </c>
      <c r="O21" s="2672">
        <f t="shared" si="12"/>
        <v>10</v>
      </c>
      <c r="P21" s="2174" t="s">
        <v>338</v>
      </c>
      <c r="Q21" s="2367" t="s">
        <v>338</v>
      </c>
      <c r="R21" s="2887"/>
    </row>
    <row r="22" spans="1:36" s="550" customFormat="1" ht="29.25" customHeight="1" x14ac:dyDescent="0.25">
      <c r="A22" s="3050"/>
      <c r="B22" s="582" t="s">
        <v>2097</v>
      </c>
      <c r="C22" s="1662" t="s">
        <v>2491</v>
      </c>
      <c r="D22" s="2672">
        <v>0</v>
      </c>
      <c r="E22" s="2672">
        <v>0</v>
      </c>
      <c r="F22" s="2672">
        <v>0</v>
      </c>
      <c r="G22" s="2672">
        <v>0</v>
      </c>
      <c r="H22" s="2672">
        <v>4</v>
      </c>
      <c r="I22" s="2672">
        <v>4</v>
      </c>
      <c r="J22" s="2672">
        <v>0</v>
      </c>
      <c r="K22" s="2672">
        <v>0</v>
      </c>
      <c r="L22" s="2672">
        <v>0</v>
      </c>
      <c r="M22" s="2672">
        <f t="shared" si="10"/>
        <v>0</v>
      </c>
      <c r="N22" s="2672">
        <f t="shared" si="11"/>
        <v>4</v>
      </c>
      <c r="O22" s="2672">
        <f t="shared" si="12"/>
        <v>4</v>
      </c>
      <c r="P22" s="2381" t="s">
        <v>1668</v>
      </c>
      <c r="Q22" s="1275" t="s">
        <v>627</v>
      </c>
      <c r="R22" s="2887"/>
    </row>
    <row r="23" spans="1:36" s="550" customFormat="1" ht="30" customHeight="1" x14ac:dyDescent="0.25">
      <c r="A23" s="3050"/>
      <c r="B23" s="2996" t="s">
        <v>882</v>
      </c>
      <c r="C23" s="2354" t="s">
        <v>2492</v>
      </c>
      <c r="D23" s="2672">
        <v>0</v>
      </c>
      <c r="E23" s="2672">
        <v>0</v>
      </c>
      <c r="F23" s="2672">
        <v>0</v>
      </c>
      <c r="G23" s="2672">
        <v>6</v>
      </c>
      <c r="H23" s="2672">
        <v>1</v>
      </c>
      <c r="I23" s="2672">
        <v>7</v>
      </c>
      <c r="J23" s="2672">
        <f>SUM(J18:J21)</f>
        <v>0</v>
      </c>
      <c r="K23" s="2672">
        <f>SUM(K18:K21)</f>
        <v>0</v>
      </c>
      <c r="L23" s="2672">
        <v>0</v>
      </c>
      <c r="M23" s="2672">
        <f t="shared" si="0"/>
        <v>6</v>
      </c>
      <c r="N23" s="2672">
        <f t="shared" si="0"/>
        <v>1</v>
      </c>
      <c r="O23" s="2672">
        <f t="shared" si="0"/>
        <v>7</v>
      </c>
      <c r="P23" s="2381" t="s">
        <v>1901</v>
      </c>
      <c r="Q23" s="2821" t="s">
        <v>621</v>
      </c>
      <c r="R23" s="2887"/>
    </row>
    <row r="24" spans="1:36" s="550" customFormat="1" ht="31.5" customHeight="1" x14ac:dyDescent="0.25">
      <c r="A24" s="3050"/>
      <c r="B24" s="3494"/>
      <c r="C24" s="2354" t="s">
        <v>2493</v>
      </c>
      <c r="D24" s="2672">
        <v>0</v>
      </c>
      <c r="E24" s="2672">
        <v>0</v>
      </c>
      <c r="F24" s="2672">
        <v>0</v>
      </c>
      <c r="G24" s="2672">
        <v>4</v>
      </c>
      <c r="H24" s="2672">
        <v>4</v>
      </c>
      <c r="I24" s="2672">
        <v>8</v>
      </c>
      <c r="J24" s="2672">
        <f>SUM(J19:J23)</f>
        <v>0</v>
      </c>
      <c r="K24" s="2672">
        <f>SUM(K19:K23)</f>
        <v>0</v>
      </c>
      <c r="L24" s="2672">
        <v>0</v>
      </c>
      <c r="M24" s="2672">
        <f t="shared" si="0"/>
        <v>4</v>
      </c>
      <c r="N24" s="2672">
        <f t="shared" si="0"/>
        <v>4</v>
      </c>
      <c r="O24" s="2672">
        <f t="shared" si="0"/>
        <v>8</v>
      </c>
      <c r="P24" s="2381" t="s">
        <v>2640</v>
      </c>
      <c r="Q24" s="2822"/>
      <c r="R24" s="2887"/>
    </row>
    <row r="25" spans="1:36" s="550" customFormat="1" ht="19.5" customHeight="1" x14ac:dyDescent="0.25">
      <c r="A25" s="3050"/>
      <c r="B25" s="2986" t="s">
        <v>46</v>
      </c>
      <c r="C25" s="3494"/>
      <c r="D25" s="2672">
        <f>SUM(D23:D24)</f>
        <v>0</v>
      </c>
      <c r="E25" s="2672">
        <f t="shared" ref="E25:I25" si="13">SUM(E23:E24)</f>
        <v>0</v>
      </c>
      <c r="F25" s="2672">
        <f t="shared" si="13"/>
        <v>0</v>
      </c>
      <c r="G25" s="2672">
        <f t="shared" si="13"/>
        <v>10</v>
      </c>
      <c r="H25" s="2672">
        <f t="shared" si="13"/>
        <v>5</v>
      </c>
      <c r="I25" s="2672">
        <f t="shared" si="13"/>
        <v>15</v>
      </c>
      <c r="J25" s="2672">
        <f t="shared" ref="J25:K25" si="14">SUM(J21:J24)</f>
        <v>0</v>
      </c>
      <c r="K25" s="2672">
        <f t="shared" si="14"/>
        <v>0</v>
      </c>
      <c r="L25" s="2672">
        <v>0</v>
      </c>
      <c r="M25" s="2672">
        <f t="shared" si="0"/>
        <v>10</v>
      </c>
      <c r="N25" s="2672">
        <f t="shared" si="0"/>
        <v>5</v>
      </c>
      <c r="O25" s="2672">
        <f t="shared" si="0"/>
        <v>15</v>
      </c>
      <c r="P25" s="2899" t="s">
        <v>133</v>
      </c>
      <c r="Q25" s="2899"/>
      <c r="R25" s="2887"/>
    </row>
    <row r="26" spans="1:36" s="550" customFormat="1" ht="15" customHeight="1" x14ac:dyDescent="0.25">
      <c r="A26" s="3019"/>
      <c r="B26" s="2192" t="s">
        <v>485</v>
      </c>
      <c r="C26" s="2175"/>
      <c r="D26" s="2672">
        <v>0</v>
      </c>
      <c r="E26" s="2672">
        <v>0</v>
      </c>
      <c r="F26" s="2672">
        <v>0</v>
      </c>
      <c r="G26" s="2672">
        <v>0</v>
      </c>
      <c r="H26" s="2672">
        <v>1</v>
      </c>
      <c r="I26" s="2672">
        <v>1</v>
      </c>
      <c r="J26" s="2672">
        <v>0</v>
      </c>
      <c r="K26" s="2672">
        <v>0</v>
      </c>
      <c r="L26" s="2672">
        <v>0</v>
      </c>
      <c r="M26" s="2672">
        <f>SUM(D26,G26,J26)</f>
        <v>0</v>
      </c>
      <c r="N26" s="2672">
        <f t="shared" ref="N26:O26" si="15">SUM(E26,H26,K26)</f>
        <v>1</v>
      </c>
      <c r="O26" s="2672">
        <f t="shared" si="15"/>
        <v>1</v>
      </c>
      <c r="P26" s="2170"/>
      <c r="Q26" s="2367" t="s">
        <v>341</v>
      </c>
      <c r="R26" s="3519"/>
    </row>
    <row r="27" spans="1:36" s="550" customFormat="1" ht="17.25" customHeight="1" thickBot="1" x14ac:dyDescent="0.3">
      <c r="A27" s="2994" t="s">
        <v>92</v>
      </c>
      <c r="B27" s="3575"/>
      <c r="C27" s="3575"/>
      <c r="D27" s="2281">
        <f>SUM(D26,D25,D22,D21,D20,D19)</f>
        <v>4</v>
      </c>
      <c r="E27" s="2281">
        <f t="shared" ref="E27:O27" si="16">SUM(E26,E25,E22,E21,E20,E19)</f>
        <v>2</v>
      </c>
      <c r="F27" s="2281">
        <f t="shared" si="16"/>
        <v>6</v>
      </c>
      <c r="G27" s="2281">
        <f t="shared" si="16"/>
        <v>18</v>
      </c>
      <c r="H27" s="2281">
        <f t="shared" si="16"/>
        <v>16</v>
      </c>
      <c r="I27" s="2281">
        <f t="shared" si="16"/>
        <v>34</v>
      </c>
      <c r="J27" s="2281">
        <f t="shared" si="16"/>
        <v>0</v>
      </c>
      <c r="K27" s="2281">
        <f t="shared" si="16"/>
        <v>0</v>
      </c>
      <c r="L27" s="2281">
        <f t="shared" si="16"/>
        <v>0</v>
      </c>
      <c r="M27" s="2281">
        <f t="shared" si="16"/>
        <v>22</v>
      </c>
      <c r="N27" s="2281">
        <f t="shared" si="16"/>
        <v>18</v>
      </c>
      <c r="O27" s="2281">
        <f t="shared" si="16"/>
        <v>40</v>
      </c>
      <c r="P27" s="3576" t="s">
        <v>400</v>
      </c>
      <c r="Q27" s="3576"/>
      <c r="R27" s="3576"/>
    </row>
    <row r="28" spans="1:36" s="550" customFormat="1" ht="25.5" customHeight="1" thickBot="1" x14ac:dyDescent="0.3">
      <c r="A28" s="2165" t="s">
        <v>2782</v>
      </c>
      <c r="B28" s="2166"/>
      <c r="C28" s="2166"/>
      <c r="D28" s="553"/>
      <c r="E28" s="553"/>
      <c r="F28" s="553"/>
      <c r="G28" s="553"/>
      <c r="H28" s="553"/>
      <c r="I28" s="553"/>
      <c r="J28" s="553"/>
      <c r="K28" s="553"/>
      <c r="L28" s="553"/>
      <c r="M28" s="553"/>
      <c r="N28" s="553"/>
      <c r="O28" s="553"/>
      <c r="P28" s="2180"/>
      <c r="Q28" s="3588" t="s">
        <v>2783</v>
      </c>
      <c r="R28" s="3588"/>
    </row>
    <row r="29" spans="1:36" s="550" customFormat="1" ht="24.75" customHeight="1" thickTop="1" x14ac:dyDescent="0.25">
      <c r="A29" s="3326" t="s">
        <v>44</v>
      </c>
      <c r="B29" s="3500" t="s">
        <v>86</v>
      </c>
      <c r="C29" s="3500" t="s">
        <v>45</v>
      </c>
      <c r="D29" s="3521" t="s">
        <v>33</v>
      </c>
      <c r="E29" s="3521"/>
      <c r="F29" s="3521"/>
      <c r="G29" s="3521" t="s">
        <v>1</v>
      </c>
      <c r="H29" s="3521"/>
      <c r="I29" s="3521"/>
      <c r="J29" s="3521" t="s">
        <v>2</v>
      </c>
      <c r="K29" s="3521"/>
      <c r="L29" s="3521"/>
      <c r="M29" s="3194" t="s">
        <v>31</v>
      </c>
      <c r="N29" s="3194"/>
      <c r="O29" s="3194"/>
      <c r="P29" s="2909" t="s">
        <v>99</v>
      </c>
      <c r="Q29" s="2909" t="s">
        <v>126</v>
      </c>
      <c r="R29" s="2910" t="s">
        <v>253</v>
      </c>
    </row>
    <row r="30" spans="1:36" s="550" customFormat="1" ht="24.75" customHeight="1" x14ac:dyDescent="0.25">
      <c r="A30" s="3327"/>
      <c r="B30" s="3051"/>
      <c r="C30" s="3051"/>
      <c r="D30" s="3520" t="s">
        <v>94</v>
      </c>
      <c r="E30" s="3520"/>
      <c r="F30" s="3520"/>
      <c r="G30" s="3520" t="s">
        <v>95</v>
      </c>
      <c r="H30" s="3520"/>
      <c r="I30" s="3520"/>
      <c r="J30" s="3520" t="s">
        <v>96</v>
      </c>
      <c r="K30" s="3520"/>
      <c r="L30" s="3520"/>
      <c r="M30" s="2930" t="s">
        <v>116</v>
      </c>
      <c r="N30" s="2930"/>
      <c r="O30" s="2930"/>
      <c r="P30" s="2883"/>
      <c r="Q30" s="2883"/>
      <c r="R30" s="2911"/>
    </row>
    <row r="31" spans="1:36" s="550" customFormat="1" ht="24.75" customHeight="1" x14ac:dyDescent="0.25">
      <c r="A31" s="3327"/>
      <c r="B31" s="3051"/>
      <c r="C31" s="3051"/>
      <c r="D31" s="2559" t="s">
        <v>204</v>
      </c>
      <c r="E31" s="2559" t="s">
        <v>2833</v>
      </c>
      <c r="F31" s="2559" t="s">
        <v>26</v>
      </c>
      <c r="G31" s="2559" t="s">
        <v>204</v>
      </c>
      <c r="H31" s="2559" t="s">
        <v>2833</v>
      </c>
      <c r="I31" s="2559" t="s">
        <v>26</v>
      </c>
      <c r="J31" s="2559" t="s">
        <v>204</v>
      </c>
      <c r="K31" s="2559" t="s">
        <v>2833</v>
      </c>
      <c r="L31" s="2559" t="s">
        <v>26</v>
      </c>
      <c r="M31" s="2559" t="s">
        <v>204</v>
      </c>
      <c r="N31" s="2559" t="s">
        <v>2833</v>
      </c>
      <c r="O31" s="2559" t="s">
        <v>26</v>
      </c>
      <c r="P31" s="2883"/>
      <c r="Q31" s="2883"/>
      <c r="R31" s="2911"/>
    </row>
    <row r="32" spans="1:36" s="550" customFormat="1" ht="24.75" customHeight="1" thickBot="1" x14ac:dyDescent="0.3">
      <c r="A32" s="3328"/>
      <c r="B32" s="3501"/>
      <c r="C32" s="3501"/>
      <c r="D32" s="191" t="s">
        <v>181</v>
      </c>
      <c r="E32" s="191" t="s">
        <v>182</v>
      </c>
      <c r="F32" s="191" t="s">
        <v>183</v>
      </c>
      <c r="G32" s="191" t="s">
        <v>181</v>
      </c>
      <c r="H32" s="191" t="s">
        <v>182</v>
      </c>
      <c r="I32" s="191" t="s">
        <v>183</v>
      </c>
      <c r="J32" s="191" t="s">
        <v>181</v>
      </c>
      <c r="K32" s="191" t="s">
        <v>182</v>
      </c>
      <c r="L32" s="191" t="s">
        <v>183</v>
      </c>
      <c r="M32" s="191" t="s">
        <v>181</v>
      </c>
      <c r="N32" s="191" t="s">
        <v>182</v>
      </c>
      <c r="O32" s="191" t="s">
        <v>183</v>
      </c>
      <c r="P32" s="2884"/>
      <c r="Q32" s="2884"/>
      <c r="R32" s="2912"/>
    </row>
    <row r="33" spans="1:18" s="550" customFormat="1" ht="21.75" customHeight="1" x14ac:dyDescent="0.25">
      <c r="A33" s="3493" t="s">
        <v>43</v>
      </c>
      <c r="B33" s="2192" t="s">
        <v>59</v>
      </c>
      <c r="C33" s="2175"/>
      <c r="D33" s="2675">
        <f>SUM(D17:D19)</f>
        <v>0</v>
      </c>
      <c r="E33" s="2675">
        <f>SUM(E17:E19)</f>
        <v>0</v>
      </c>
      <c r="F33" s="2672">
        <v>0</v>
      </c>
      <c r="G33" s="2672">
        <v>13</v>
      </c>
      <c r="H33" s="2672">
        <v>14</v>
      </c>
      <c r="I33" s="2672">
        <v>27</v>
      </c>
      <c r="J33" s="2675">
        <f>SUM(J17:J19)</f>
        <v>0</v>
      </c>
      <c r="K33" s="2675">
        <f>SUM(K17:K19)</f>
        <v>0</v>
      </c>
      <c r="L33" s="2672">
        <v>0</v>
      </c>
      <c r="M33" s="2672">
        <f>SUM(J33,G33,D33)</f>
        <v>13</v>
      </c>
      <c r="N33" s="2672">
        <f>SUM(K33,H33,E33)</f>
        <v>14</v>
      </c>
      <c r="O33" s="2672">
        <f>SUM(L33,I33,F33)</f>
        <v>27</v>
      </c>
      <c r="P33" s="2170"/>
      <c r="Q33" s="2174" t="s">
        <v>137</v>
      </c>
      <c r="R33" s="2934" t="s">
        <v>125</v>
      </c>
    </row>
    <row r="34" spans="1:18" s="550" customFormat="1" ht="21.75" customHeight="1" x14ac:dyDescent="0.25">
      <c r="A34" s="3051"/>
      <c r="B34" s="2192" t="s">
        <v>60</v>
      </c>
      <c r="C34" s="2175"/>
      <c r="D34" s="2675">
        <v>0</v>
      </c>
      <c r="E34" s="2675">
        <v>0</v>
      </c>
      <c r="F34" s="2672">
        <v>0</v>
      </c>
      <c r="G34" s="2672">
        <v>10</v>
      </c>
      <c r="H34" s="2672">
        <v>24</v>
      </c>
      <c r="I34" s="2672">
        <v>34</v>
      </c>
      <c r="J34" s="2675">
        <f>SUM(J18:J33)</f>
        <v>0</v>
      </c>
      <c r="K34" s="2675">
        <f>SUM(K18:K33)</f>
        <v>0</v>
      </c>
      <c r="L34" s="2672">
        <v>0</v>
      </c>
      <c r="M34" s="2672">
        <f t="shared" ref="M34:M36" si="17">SUM(J34,G34,D34)</f>
        <v>10</v>
      </c>
      <c r="N34" s="2672">
        <f t="shared" ref="N34:N36" si="18">SUM(K34,H34,E34)</f>
        <v>24</v>
      </c>
      <c r="O34" s="2672">
        <f t="shared" ref="O34:O36" si="19">SUM(L34,I34,F34)</f>
        <v>34</v>
      </c>
      <c r="P34" s="2170"/>
      <c r="Q34" s="2174" t="s">
        <v>138</v>
      </c>
      <c r="R34" s="2901"/>
    </row>
    <row r="35" spans="1:18" s="550" customFormat="1" ht="21.75" customHeight="1" x14ac:dyDescent="0.25">
      <c r="A35" s="3051"/>
      <c r="B35" s="2185" t="s">
        <v>1328</v>
      </c>
      <c r="C35" s="2175"/>
      <c r="D35" s="2675">
        <v>0</v>
      </c>
      <c r="E35" s="2675">
        <v>0</v>
      </c>
      <c r="F35" s="2672">
        <v>0</v>
      </c>
      <c r="G35" s="2672">
        <v>5</v>
      </c>
      <c r="H35" s="2672">
        <v>9</v>
      </c>
      <c r="I35" s="2672">
        <v>14</v>
      </c>
      <c r="J35" s="2675">
        <v>0</v>
      </c>
      <c r="K35" s="2675">
        <v>0</v>
      </c>
      <c r="L35" s="2672">
        <v>0</v>
      </c>
      <c r="M35" s="2672">
        <f t="shared" si="17"/>
        <v>5</v>
      </c>
      <c r="N35" s="2672">
        <f t="shared" si="18"/>
        <v>9</v>
      </c>
      <c r="O35" s="2672">
        <f t="shared" si="19"/>
        <v>14</v>
      </c>
      <c r="P35" s="2170"/>
      <c r="Q35" s="2369" t="s">
        <v>642</v>
      </c>
      <c r="R35" s="2901"/>
    </row>
    <row r="36" spans="1:18" s="550" customFormat="1" ht="21.75" customHeight="1" x14ac:dyDescent="0.25">
      <c r="A36" s="3494"/>
      <c r="B36" s="2185" t="s">
        <v>62</v>
      </c>
      <c r="C36" s="2175"/>
      <c r="D36" s="2675">
        <v>0</v>
      </c>
      <c r="E36" s="2675">
        <v>0</v>
      </c>
      <c r="F36" s="2672">
        <v>0</v>
      </c>
      <c r="G36" s="2672">
        <v>11</v>
      </c>
      <c r="H36" s="2672">
        <v>16</v>
      </c>
      <c r="I36" s="2672">
        <v>27</v>
      </c>
      <c r="J36" s="2675">
        <f>SUM(J20:J22)</f>
        <v>0</v>
      </c>
      <c r="K36" s="2675">
        <f>SUM(K20:K22)</f>
        <v>0</v>
      </c>
      <c r="L36" s="2672">
        <v>0</v>
      </c>
      <c r="M36" s="2672">
        <f t="shared" si="17"/>
        <v>11</v>
      </c>
      <c r="N36" s="2672">
        <f t="shared" si="18"/>
        <v>16</v>
      </c>
      <c r="O36" s="2672">
        <f t="shared" si="19"/>
        <v>27</v>
      </c>
      <c r="P36" s="2170"/>
      <c r="Q36" s="2367" t="s">
        <v>140</v>
      </c>
      <c r="R36" s="2898"/>
    </row>
    <row r="37" spans="1:18" s="550" customFormat="1" ht="21.75" customHeight="1" x14ac:dyDescent="0.25">
      <c r="A37" s="2986" t="s">
        <v>49</v>
      </c>
      <c r="B37" s="2986"/>
      <c r="C37" s="2986"/>
      <c r="D37" s="2672">
        <f>SUM(D33:D36)</f>
        <v>0</v>
      </c>
      <c r="E37" s="2672">
        <f t="shared" ref="E37:O37" si="20">SUM(E33:E36)</f>
        <v>0</v>
      </c>
      <c r="F37" s="2672">
        <f t="shared" si="20"/>
        <v>0</v>
      </c>
      <c r="G37" s="2672">
        <f t="shared" si="20"/>
        <v>39</v>
      </c>
      <c r="H37" s="2672">
        <f t="shared" si="20"/>
        <v>63</v>
      </c>
      <c r="I37" s="2672">
        <f t="shared" si="20"/>
        <v>102</v>
      </c>
      <c r="J37" s="2672">
        <f t="shared" si="20"/>
        <v>0</v>
      </c>
      <c r="K37" s="2672">
        <f t="shared" si="20"/>
        <v>0</v>
      </c>
      <c r="L37" s="2672">
        <f t="shared" si="20"/>
        <v>0</v>
      </c>
      <c r="M37" s="2672">
        <f t="shared" si="20"/>
        <v>39</v>
      </c>
      <c r="N37" s="2672">
        <f t="shared" si="20"/>
        <v>63</v>
      </c>
      <c r="O37" s="2672">
        <f t="shared" si="20"/>
        <v>102</v>
      </c>
      <c r="P37" s="2899" t="s">
        <v>130</v>
      </c>
      <c r="Q37" s="2899"/>
      <c r="R37" s="2899"/>
    </row>
    <row r="38" spans="1:18" s="550" customFormat="1" ht="24" customHeight="1" x14ac:dyDescent="0.25">
      <c r="A38" s="2996" t="s">
        <v>283</v>
      </c>
      <c r="B38" s="2192" t="s">
        <v>62</v>
      </c>
      <c r="C38" s="2175"/>
      <c r="D38" s="2672">
        <f>SUM(D34:D37)</f>
        <v>0</v>
      </c>
      <c r="E38" s="2672">
        <f>SUM(E34:E37)</f>
        <v>0</v>
      </c>
      <c r="F38" s="2672">
        <v>0</v>
      </c>
      <c r="G38" s="2672">
        <v>12</v>
      </c>
      <c r="H38" s="2672">
        <v>13</v>
      </c>
      <c r="I38" s="2672">
        <v>25</v>
      </c>
      <c r="J38" s="2672">
        <f>SUM(J34:J37)</f>
        <v>0</v>
      </c>
      <c r="K38" s="2672">
        <f>SUM(K34:K37)</f>
        <v>0</v>
      </c>
      <c r="L38" s="2672">
        <v>0</v>
      </c>
      <c r="M38" s="2672">
        <f>SUM(J38,G38,D38)</f>
        <v>12</v>
      </c>
      <c r="N38" s="2672">
        <f>SUM(K38,H38,E38)</f>
        <v>13</v>
      </c>
      <c r="O38" s="2672">
        <f>SUM(L38,I38,F38)</f>
        <v>25</v>
      </c>
      <c r="P38" s="2170"/>
      <c r="Q38" s="2174" t="s">
        <v>140</v>
      </c>
      <c r="R38" s="3582" t="s">
        <v>1264</v>
      </c>
    </row>
    <row r="39" spans="1:18" s="550" customFormat="1" ht="20.25" customHeight="1" x14ac:dyDescent="0.25">
      <c r="A39" s="3494"/>
      <c r="B39" s="2192" t="s">
        <v>63</v>
      </c>
      <c r="C39" s="2175"/>
      <c r="D39" s="2672">
        <f>SUM(D35:D38)</f>
        <v>0</v>
      </c>
      <c r="E39" s="2672">
        <f>SUM(E35:E38)</f>
        <v>0</v>
      </c>
      <c r="F39" s="2672">
        <v>0</v>
      </c>
      <c r="G39" s="2672">
        <v>6</v>
      </c>
      <c r="H39" s="2672">
        <v>9</v>
      </c>
      <c r="I39" s="2672">
        <v>15</v>
      </c>
      <c r="J39" s="2672">
        <f>SUM(J35:J38)</f>
        <v>0</v>
      </c>
      <c r="K39" s="2672">
        <f>SUM(K35:K38)</f>
        <v>0</v>
      </c>
      <c r="L39" s="2672">
        <v>0</v>
      </c>
      <c r="M39" s="2672">
        <f t="shared" ref="M39" si="21">SUM(J39,G39,D39)</f>
        <v>6</v>
      </c>
      <c r="N39" s="2672">
        <f t="shared" ref="N39" si="22">SUM(K39,H39,E39)</f>
        <v>9</v>
      </c>
      <c r="O39" s="2672">
        <f t="shared" ref="O39" si="23">SUM(L39,I39,F39)</f>
        <v>15</v>
      </c>
      <c r="P39" s="2170"/>
      <c r="Q39" s="2367" t="s">
        <v>2641</v>
      </c>
      <c r="R39" s="3583"/>
    </row>
    <row r="40" spans="1:18" s="550" customFormat="1" ht="18" customHeight="1" x14ac:dyDescent="0.25">
      <c r="A40" s="2986" t="s">
        <v>49</v>
      </c>
      <c r="B40" s="2986"/>
      <c r="C40" s="2986"/>
      <c r="D40" s="2672">
        <f>SUM(D38:D39)</f>
        <v>0</v>
      </c>
      <c r="E40" s="2672">
        <f t="shared" ref="E40:O40" si="24">SUM(E38:E39)</f>
        <v>0</v>
      </c>
      <c r="F40" s="2672">
        <f t="shared" si="24"/>
        <v>0</v>
      </c>
      <c r="G40" s="2672">
        <f t="shared" si="24"/>
        <v>18</v>
      </c>
      <c r="H40" s="2672">
        <f t="shared" si="24"/>
        <v>22</v>
      </c>
      <c r="I40" s="2672">
        <f t="shared" si="24"/>
        <v>40</v>
      </c>
      <c r="J40" s="2672">
        <f t="shared" si="24"/>
        <v>0</v>
      </c>
      <c r="K40" s="2672">
        <f t="shared" si="24"/>
        <v>0</v>
      </c>
      <c r="L40" s="2672">
        <f t="shared" si="24"/>
        <v>0</v>
      </c>
      <c r="M40" s="2672">
        <f t="shared" si="24"/>
        <v>18</v>
      </c>
      <c r="N40" s="2672">
        <f t="shared" si="24"/>
        <v>22</v>
      </c>
      <c r="O40" s="2672">
        <f t="shared" si="24"/>
        <v>40</v>
      </c>
      <c r="P40" s="2899" t="s">
        <v>130</v>
      </c>
      <c r="Q40" s="2899"/>
      <c r="R40" s="2899"/>
    </row>
    <row r="41" spans="1:18" s="550" customFormat="1" ht="31.5" customHeight="1" x14ac:dyDescent="0.25">
      <c r="A41" s="2996" t="s">
        <v>38</v>
      </c>
      <c r="B41" s="2192" t="s">
        <v>68</v>
      </c>
      <c r="C41" s="2175"/>
      <c r="D41" s="2672">
        <v>21</v>
      </c>
      <c r="E41" s="2672">
        <v>15</v>
      </c>
      <c r="F41" s="2672">
        <v>36</v>
      </c>
      <c r="G41" s="2672">
        <v>41</v>
      </c>
      <c r="H41" s="2672">
        <v>18</v>
      </c>
      <c r="I41" s="2672">
        <v>59</v>
      </c>
      <c r="J41" s="2672">
        <v>8</v>
      </c>
      <c r="K41" s="2672">
        <v>7</v>
      </c>
      <c r="L41" s="2672">
        <v>15</v>
      </c>
      <c r="M41" s="2672">
        <f t="shared" ref="M41:O42" si="25">SUM(J41,G41,D41)</f>
        <v>70</v>
      </c>
      <c r="N41" s="2672">
        <f t="shared" si="25"/>
        <v>40</v>
      </c>
      <c r="O41" s="2672">
        <f t="shared" si="25"/>
        <v>110</v>
      </c>
      <c r="P41" s="2170"/>
      <c r="Q41" s="2174" t="s">
        <v>162</v>
      </c>
      <c r="R41" s="2900" t="s">
        <v>160</v>
      </c>
    </row>
    <row r="42" spans="1:18" s="550" customFormat="1" ht="18" customHeight="1" x14ac:dyDescent="0.25">
      <c r="A42" s="3051"/>
      <c r="B42" s="582" t="s">
        <v>71</v>
      </c>
      <c r="C42" s="2179"/>
      <c r="D42" s="199">
        <v>0</v>
      </c>
      <c r="E42" s="199">
        <v>0</v>
      </c>
      <c r="F42" s="199">
        <v>0</v>
      </c>
      <c r="G42" s="199">
        <v>18</v>
      </c>
      <c r="H42" s="199">
        <v>23</v>
      </c>
      <c r="I42" s="199">
        <v>41</v>
      </c>
      <c r="J42" s="199">
        <v>12</v>
      </c>
      <c r="K42" s="199">
        <v>4</v>
      </c>
      <c r="L42" s="199">
        <v>16</v>
      </c>
      <c r="M42" s="199">
        <f t="shared" si="25"/>
        <v>30</v>
      </c>
      <c r="N42" s="199">
        <f t="shared" si="25"/>
        <v>27</v>
      </c>
      <c r="O42" s="199">
        <f t="shared" si="25"/>
        <v>57</v>
      </c>
      <c r="P42" s="2171"/>
      <c r="Q42" s="584" t="s">
        <v>165</v>
      </c>
      <c r="R42" s="2901"/>
    </row>
    <row r="43" spans="1:18" s="550" customFormat="1" ht="19.5" customHeight="1" x14ac:dyDescent="0.25">
      <c r="A43" s="3051"/>
      <c r="B43" s="2192" t="s">
        <v>70</v>
      </c>
      <c r="C43" s="2175"/>
      <c r="D43" s="2672">
        <v>0</v>
      </c>
      <c r="E43" s="2672">
        <v>0</v>
      </c>
      <c r="F43" s="2672">
        <v>0</v>
      </c>
      <c r="G43" s="2672">
        <v>13</v>
      </c>
      <c r="H43" s="2672">
        <v>9</v>
      </c>
      <c r="I43" s="2672">
        <v>22</v>
      </c>
      <c r="J43" s="2672">
        <v>0</v>
      </c>
      <c r="K43" s="2672">
        <v>0</v>
      </c>
      <c r="L43" s="2672">
        <v>0</v>
      </c>
      <c r="M43" s="2672">
        <f t="shared" ref="M43:O45" si="26">SUM(J43,G43,D43)</f>
        <v>13</v>
      </c>
      <c r="N43" s="2672">
        <f t="shared" si="26"/>
        <v>9</v>
      </c>
      <c r="O43" s="2672">
        <f t="shared" si="26"/>
        <v>22</v>
      </c>
      <c r="P43" s="2170"/>
      <c r="Q43" s="466" t="s">
        <v>164</v>
      </c>
      <c r="R43" s="2901"/>
    </row>
    <row r="44" spans="1:18" s="550" customFormat="1" ht="17.25" customHeight="1" x14ac:dyDescent="0.25">
      <c r="A44" s="3051"/>
      <c r="B44" s="2185" t="s">
        <v>1265</v>
      </c>
      <c r="C44" s="2175"/>
      <c r="D44" s="2672">
        <v>0</v>
      </c>
      <c r="E44" s="2672">
        <v>0</v>
      </c>
      <c r="F44" s="2672">
        <v>0</v>
      </c>
      <c r="G44" s="2672">
        <v>22</v>
      </c>
      <c r="H44" s="2672">
        <v>20</v>
      </c>
      <c r="I44" s="2672">
        <v>42</v>
      </c>
      <c r="J44" s="2672">
        <v>0</v>
      </c>
      <c r="K44" s="2672">
        <v>0</v>
      </c>
      <c r="L44" s="2672">
        <v>0</v>
      </c>
      <c r="M44" s="2672">
        <f t="shared" si="26"/>
        <v>22</v>
      </c>
      <c r="N44" s="2672">
        <f t="shared" si="26"/>
        <v>20</v>
      </c>
      <c r="O44" s="2672">
        <f t="shared" si="26"/>
        <v>42</v>
      </c>
      <c r="P44" s="2170"/>
      <c r="Q44" s="2174" t="s">
        <v>161</v>
      </c>
      <c r="R44" s="2901"/>
    </row>
    <row r="45" spans="1:18" s="550" customFormat="1" ht="30" customHeight="1" x14ac:dyDescent="0.25">
      <c r="A45" s="3494"/>
      <c r="B45" s="2185" t="s">
        <v>1266</v>
      </c>
      <c r="C45" s="2175"/>
      <c r="D45" s="2672">
        <v>0</v>
      </c>
      <c r="E45" s="2672">
        <v>0</v>
      </c>
      <c r="F45" s="2672">
        <v>0</v>
      </c>
      <c r="G45" s="2672">
        <v>19</v>
      </c>
      <c r="H45" s="2672">
        <v>10</v>
      </c>
      <c r="I45" s="2672">
        <v>29</v>
      </c>
      <c r="J45" s="2672">
        <v>0</v>
      </c>
      <c r="K45" s="2672">
        <v>0</v>
      </c>
      <c r="L45" s="2672">
        <v>0</v>
      </c>
      <c r="M45" s="2672">
        <f t="shared" si="26"/>
        <v>19</v>
      </c>
      <c r="N45" s="2672">
        <f t="shared" si="26"/>
        <v>10</v>
      </c>
      <c r="O45" s="2672">
        <f t="shared" si="26"/>
        <v>29</v>
      </c>
      <c r="P45" s="2170"/>
      <c r="Q45" s="466" t="s">
        <v>1655</v>
      </c>
      <c r="R45" s="2898"/>
    </row>
    <row r="46" spans="1:18" s="550" customFormat="1" ht="18.75" customHeight="1" x14ac:dyDescent="0.25">
      <c r="A46" s="2996" t="s">
        <v>49</v>
      </c>
      <c r="B46" s="2996"/>
      <c r="C46" s="2996"/>
      <c r="D46" s="199">
        <f>SUM(D41:D45)</f>
        <v>21</v>
      </c>
      <c r="E46" s="199">
        <f t="shared" ref="E46:O46" si="27">SUM(E41:E45)</f>
        <v>15</v>
      </c>
      <c r="F46" s="199">
        <f t="shared" si="27"/>
        <v>36</v>
      </c>
      <c r="G46" s="199">
        <f t="shared" si="27"/>
        <v>113</v>
      </c>
      <c r="H46" s="199">
        <f t="shared" si="27"/>
        <v>80</v>
      </c>
      <c r="I46" s="199">
        <f t="shared" si="27"/>
        <v>193</v>
      </c>
      <c r="J46" s="199">
        <f t="shared" si="27"/>
        <v>20</v>
      </c>
      <c r="K46" s="199">
        <f t="shared" si="27"/>
        <v>11</v>
      </c>
      <c r="L46" s="199">
        <f t="shared" si="27"/>
        <v>31</v>
      </c>
      <c r="M46" s="199">
        <f t="shared" si="27"/>
        <v>154</v>
      </c>
      <c r="N46" s="199">
        <f t="shared" si="27"/>
        <v>106</v>
      </c>
      <c r="O46" s="199">
        <f t="shared" si="27"/>
        <v>260</v>
      </c>
      <c r="P46" s="2900" t="s">
        <v>130</v>
      </c>
      <c r="Q46" s="2900"/>
      <c r="R46" s="2900"/>
    </row>
    <row r="47" spans="1:18" s="550" customFormat="1" ht="21" customHeight="1" x14ac:dyDescent="0.25">
      <c r="A47" s="2996" t="s">
        <v>242</v>
      </c>
      <c r="B47" s="2192" t="s">
        <v>59</v>
      </c>
      <c r="C47" s="2192"/>
      <c r="D47" s="2672">
        <v>0</v>
      </c>
      <c r="E47" s="2672">
        <v>0</v>
      </c>
      <c r="F47" s="2672">
        <v>0</v>
      </c>
      <c r="G47" s="2678">
        <v>17</v>
      </c>
      <c r="H47" s="2678">
        <v>25</v>
      </c>
      <c r="I47" s="2672">
        <v>42</v>
      </c>
      <c r="J47" s="2678">
        <v>22</v>
      </c>
      <c r="K47" s="2678">
        <v>20</v>
      </c>
      <c r="L47" s="2672">
        <v>42</v>
      </c>
      <c r="M47" s="2672">
        <f>SUM(D47,G47,J47)</f>
        <v>39</v>
      </c>
      <c r="N47" s="2672">
        <f t="shared" ref="N47:O47" si="28">SUM(E47,H47,K47)</f>
        <v>45</v>
      </c>
      <c r="O47" s="2672">
        <f t="shared" si="28"/>
        <v>84</v>
      </c>
      <c r="P47" s="2170"/>
      <c r="Q47" s="2174" t="s">
        <v>137</v>
      </c>
      <c r="R47" s="3495" t="s">
        <v>232</v>
      </c>
    </row>
    <row r="48" spans="1:18" s="550" customFormat="1" ht="21" customHeight="1" x14ac:dyDescent="0.25">
      <c r="A48" s="3051"/>
      <c r="B48" s="2192" t="s">
        <v>60</v>
      </c>
      <c r="C48" s="2192"/>
      <c r="D48" s="2672">
        <v>0</v>
      </c>
      <c r="E48" s="2672">
        <v>0</v>
      </c>
      <c r="F48" s="2672">
        <v>0</v>
      </c>
      <c r="G48" s="2678">
        <v>20</v>
      </c>
      <c r="H48" s="2678">
        <v>22</v>
      </c>
      <c r="I48" s="2672">
        <v>42</v>
      </c>
      <c r="J48" s="2672">
        <v>16</v>
      </c>
      <c r="K48" s="2672">
        <v>12</v>
      </c>
      <c r="L48" s="2672">
        <v>28</v>
      </c>
      <c r="M48" s="2672">
        <f t="shared" ref="M48:M54" si="29">SUM(D48,G48,J48)</f>
        <v>36</v>
      </c>
      <c r="N48" s="2672">
        <f t="shared" ref="N48:N54" si="30">SUM(E48,H48,K48)</f>
        <v>34</v>
      </c>
      <c r="O48" s="2672">
        <f t="shared" ref="O48:O54" si="31">SUM(F48,I48,L48)</f>
        <v>70</v>
      </c>
      <c r="P48" s="2170"/>
      <c r="Q48" s="2174" t="s">
        <v>138</v>
      </c>
      <c r="R48" s="2887"/>
    </row>
    <row r="49" spans="1:18" s="550" customFormat="1" ht="21" customHeight="1" x14ac:dyDescent="0.25">
      <c r="A49" s="3051"/>
      <c r="B49" s="582" t="s">
        <v>61</v>
      </c>
      <c r="C49" s="582"/>
      <c r="D49" s="2672">
        <v>0</v>
      </c>
      <c r="E49" s="2672">
        <v>0</v>
      </c>
      <c r="F49" s="2672">
        <v>0</v>
      </c>
      <c r="G49" s="2681">
        <v>17</v>
      </c>
      <c r="H49" s="2681">
        <v>19</v>
      </c>
      <c r="I49" s="199">
        <v>36</v>
      </c>
      <c r="J49" s="199">
        <v>0</v>
      </c>
      <c r="K49" s="199">
        <v>0</v>
      </c>
      <c r="L49" s="199">
        <v>0</v>
      </c>
      <c r="M49" s="2672">
        <f t="shared" si="29"/>
        <v>17</v>
      </c>
      <c r="N49" s="2672">
        <f t="shared" si="30"/>
        <v>19</v>
      </c>
      <c r="O49" s="2672">
        <f t="shared" si="31"/>
        <v>36</v>
      </c>
      <c r="P49" s="2171"/>
      <c r="Q49" s="1236" t="s">
        <v>139</v>
      </c>
      <c r="R49" s="2887"/>
    </row>
    <row r="50" spans="1:18" s="550" customFormat="1" ht="21" customHeight="1" x14ac:dyDescent="0.25">
      <c r="A50" s="3051"/>
      <c r="B50" s="582" t="s">
        <v>62</v>
      </c>
      <c r="C50" s="582"/>
      <c r="D50" s="2672">
        <v>0</v>
      </c>
      <c r="E50" s="2672">
        <v>0</v>
      </c>
      <c r="F50" s="2672">
        <v>0</v>
      </c>
      <c r="G50" s="2681">
        <v>7</v>
      </c>
      <c r="H50" s="2681">
        <v>7</v>
      </c>
      <c r="I50" s="199">
        <v>14</v>
      </c>
      <c r="J50" s="199">
        <v>0</v>
      </c>
      <c r="K50" s="199">
        <v>0</v>
      </c>
      <c r="L50" s="199">
        <v>0</v>
      </c>
      <c r="M50" s="2672">
        <f t="shared" si="29"/>
        <v>7</v>
      </c>
      <c r="N50" s="2672">
        <f t="shared" si="30"/>
        <v>7</v>
      </c>
      <c r="O50" s="2672">
        <f t="shared" si="31"/>
        <v>14</v>
      </c>
      <c r="P50" s="2171"/>
      <c r="Q50" s="2174" t="s">
        <v>140</v>
      </c>
      <c r="R50" s="2887"/>
    </row>
    <row r="51" spans="1:18" s="550" customFormat="1" ht="16.5" customHeight="1" x14ac:dyDescent="0.25">
      <c r="A51" s="3051"/>
      <c r="B51" s="2192" t="s">
        <v>72</v>
      </c>
      <c r="C51" s="2192"/>
      <c r="D51" s="2672">
        <v>0</v>
      </c>
      <c r="E51" s="2672">
        <v>0</v>
      </c>
      <c r="F51" s="2672">
        <v>0</v>
      </c>
      <c r="G51" s="2678">
        <v>18</v>
      </c>
      <c r="H51" s="2678">
        <v>48</v>
      </c>
      <c r="I51" s="2672">
        <v>66</v>
      </c>
      <c r="J51" s="2678">
        <v>28</v>
      </c>
      <c r="K51" s="2678">
        <v>18</v>
      </c>
      <c r="L51" s="2672">
        <v>46</v>
      </c>
      <c r="M51" s="2672">
        <f t="shared" si="29"/>
        <v>46</v>
      </c>
      <c r="N51" s="2672">
        <f t="shared" si="30"/>
        <v>66</v>
      </c>
      <c r="O51" s="2672">
        <f t="shared" si="31"/>
        <v>112</v>
      </c>
      <c r="P51" s="2174"/>
      <c r="Q51" s="2174" t="s">
        <v>145</v>
      </c>
      <c r="R51" s="2887"/>
    </row>
    <row r="52" spans="1:18" s="550" customFormat="1" ht="21" customHeight="1" x14ac:dyDescent="0.25">
      <c r="A52" s="3051"/>
      <c r="B52" s="2192" t="s">
        <v>74</v>
      </c>
      <c r="C52" s="2192"/>
      <c r="D52" s="2672">
        <v>0</v>
      </c>
      <c r="E52" s="2672">
        <v>0</v>
      </c>
      <c r="F52" s="2672">
        <v>0</v>
      </c>
      <c r="G52" s="2678">
        <v>22</v>
      </c>
      <c r="H52" s="2678">
        <v>51</v>
      </c>
      <c r="I52" s="2672">
        <v>73</v>
      </c>
      <c r="J52" s="2672">
        <v>0</v>
      </c>
      <c r="K52" s="2672">
        <v>0</v>
      </c>
      <c r="L52" s="2672">
        <v>0</v>
      </c>
      <c r="M52" s="2672">
        <f t="shared" si="29"/>
        <v>22</v>
      </c>
      <c r="N52" s="2672">
        <f t="shared" si="30"/>
        <v>51</v>
      </c>
      <c r="O52" s="2672">
        <f t="shared" si="31"/>
        <v>73</v>
      </c>
      <c r="P52" s="2174"/>
      <c r="Q52" s="2174" t="s">
        <v>1268</v>
      </c>
      <c r="R52" s="2887"/>
    </row>
    <row r="53" spans="1:18" s="550" customFormat="1" ht="18" customHeight="1" x14ac:dyDescent="0.25">
      <c r="A53" s="3051"/>
      <c r="B53" s="2192" t="s">
        <v>75</v>
      </c>
      <c r="C53" s="2192"/>
      <c r="D53" s="2672">
        <v>0</v>
      </c>
      <c r="E53" s="2672">
        <v>0</v>
      </c>
      <c r="F53" s="2672">
        <v>0</v>
      </c>
      <c r="G53" s="2678">
        <v>51</v>
      </c>
      <c r="H53" s="2678">
        <v>30</v>
      </c>
      <c r="I53" s="2672">
        <v>81</v>
      </c>
      <c r="J53" s="2678">
        <v>10</v>
      </c>
      <c r="K53" s="2678">
        <v>14</v>
      </c>
      <c r="L53" s="2672">
        <v>24</v>
      </c>
      <c r="M53" s="2672">
        <f t="shared" si="29"/>
        <v>61</v>
      </c>
      <c r="N53" s="2672">
        <f t="shared" si="30"/>
        <v>44</v>
      </c>
      <c r="O53" s="2672">
        <f t="shared" si="31"/>
        <v>105</v>
      </c>
      <c r="P53" s="2174"/>
      <c r="Q53" s="2174" t="s">
        <v>148</v>
      </c>
      <c r="R53" s="2887"/>
    </row>
    <row r="54" spans="1:18" s="550" customFormat="1" ht="33" customHeight="1" x14ac:dyDescent="0.25">
      <c r="A54" s="3494"/>
      <c r="B54" s="2185" t="s">
        <v>91</v>
      </c>
      <c r="C54" s="2192"/>
      <c r="D54" s="2672">
        <v>0</v>
      </c>
      <c r="E54" s="2672">
        <v>0</v>
      </c>
      <c r="F54" s="2672">
        <v>0</v>
      </c>
      <c r="G54" s="2678">
        <v>32</v>
      </c>
      <c r="H54" s="2678">
        <v>24</v>
      </c>
      <c r="I54" s="2672">
        <v>56</v>
      </c>
      <c r="J54" s="2672">
        <v>0</v>
      </c>
      <c r="K54" s="2672">
        <v>0</v>
      </c>
      <c r="L54" s="2672">
        <v>0</v>
      </c>
      <c r="M54" s="2672">
        <f t="shared" si="29"/>
        <v>32</v>
      </c>
      <c r="N54" s="2672">
        <f t="shared" si="30"/>
        <v>24</v>
      </c>
      <c r="O54" s="2672">
        <f t="shared" si="31"/>
        <v>56</v>
      </c>
      <c r="P54" s="2172"/>
      <c r="Q54" s="2186" t="s">
        <v>156</v>
      </c>
      <c r="R54" s="3519"/>
    </row>
    <row r="55" spans="1:18" s="550" customFormat="1" ht="21.75" customHeight="1" thickBot="1" x14ac:dyDescent="0.3">
      <c r="A55" s="2997" t="s">
        <v>49</v>
      </c>
      <c r="B55" s="2997"/>
      <c r="C55" s="2997"/>
      <c r="D55" s="2281">
        <f>SUM(D47:D54)</f>
        <v>0</v>
      </c>
      <c r="E55" s="2281">
        <f t="shared" ref="E55:O55" si="32">SUM(E47:E54)</f>
        <v>0</v>
      </c>
      <c r="F55" s="2281">
        <f t="shared" si="32"/>
        <v>0</v>
      </c>
      <c r="G55" s="2281">
        <f t="shared" si="32"/>
        <v>184</v>
      </c>
      <c r="H55" s="2281">
        <f t="shared" si="32"/>
        <v>226</v>
      </c>
      <c r="I55" s="2281">
        <f t="shared" si="32"/>
        <v>410</v>
      </c>
      <c r="J55" s="2281">
        <f t="shared" si="32"/>
        <v>76</v>
      </c>
      <c r="K55" s="2281">
        <f t="shared" si="32"/>
        <v>64</v>
      </c>
      <c r="L55" s="2281">
        <f t="shared" si="32"/>
        <v>140</v>
      </c>
      <c r="M55" s="2281">
        <f t="shared" si="32"/>
        <v>260</v>
      </c>
      <c r="N55" s="2281">
        <f t="shared" si="32"/>
        <v>290</v>
      </c>
      <c r="O55" s="2281">
        <f t="shared" si="32"/>
        <v>550</v>
      </c>
      <c r="P55" s="2914" t="s">
        <v>130</v>
      </c>
      <c r="Q55" s="2914"/>
      <c r="R55" s="2914"/>
    </row>
    <row r="63" spans="1:18" ht="21" customHeight="1" thickBot="1" x14ac:dyDescent="0.3">
      <c r="A63" s="209" t="s">
        <v>2780</v>
      </c>
      <c r="B63" s="209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3042" t="s">
        <v>2781</v>
      </c>
      <c r="R63" s="3042"/>
    </row>
    <row r="64" spans="1:18" ht="19.5" customHeight="1" thickTop="1" x14ac:dyDescent="0.25">
      <c r="A64" s="3326" t="s">
        <v>44</v>
      </c>
      <c r="B64" s="3329" t="s">
        <v>86</v>
      </c>
      <c r="C64" s="3329" t="s">
        <v>45</v>
      </c>
      <c r="D64" s="3521" t="s">
        <v>33</v>
      </c>
      <c r="E64" s="3521"/>
      <c r="F64" s="3521"/>
      <c r="G64" s="3521" t="s">
        <v>1</v>
      </c>
      <c r="H64" s="3521"/>
      <c r="I64" s="3521"/>
      <c r="J64" s="3521" t="s">
        <v>2</v>
      </c>
      <c r="K64" s="3521"/>
      <c r="L64" s="3521"/>
      <c r="M64" s="3194" t="s">
        <v>31</v>
      </c>
      <c r="N64" s="3194"/>
      <c r="O64" s="3194"/>
      <c r="P64" s="2909" t="s">
        <v>99</v>
      </c>
      <c r="Q64" s="2909" t="s">
        <v>126</v>
      </c>
      <c r="R64" s="2910" t="s">
        <v>253</v>
      </c>
    </row>
    <row r="65" spans="1:18" s="547" customFormat="1" ht="19.5" customHeight="1" x14ac:dyDescent="0.2">
      <c r="A65" s="3327"/>
      <c r="B65" s="3050"/>
      <c r="C65" s="3050"/>
      <c r="D65" s="3520" t="s">
        <v>94</v>
      </c>
      <c r="E65" s="3520"/>
      <c r="F65" s="3520"/>
      <c r="G65" s="3520" t="s">
        <v>95</v>
      </c>
      <c r="H65" s="3520"/>
      <c r="I65" s="3520"/>
      <c r="J65" s="3520" t="s">
        <v>96</v>
      </c>
      <c r="K65" s="3520"/>
      <c r="L65" s="3520"/>
      <c r="M65" s="2930" t="s">
        <v>116</v>
      </c>
      <c r="N65" s="2930"/>
      <c r="O65" s="2930"/>
      <c r="P65" s="2883"/>
      <c r="Q65" s="2883"/>
      <c r="R65" s="2911"/>
    </row>
    <row r="66" spans="1:18" ht="19.5" customHeight="1" x14ac:dyDescent="0.2">
      <c r="A66" s="3327"/>
      <c r="B66" s="3050"/>
      <c r="C66" s="3050"/>
      <c r="D66" s="2559" t="s">
        <v>204</v>
      </c>
      <c r="E66" s="2559" t="s">
        <v>2833</v>
      </c>
      <c r="F66" s="2559" t="s">
        <v>26</v>
      </c>
      <c r="G66" s="2559" t="s">
        <v>204</v>
      </c>
      <c r="H66" s="2559" t="s">
        <v>2833</v>
      </c>
      <c r="I66" s="2559" t="s">
        <v>26</v>
      </c>
      <c r="J66" s="2559" t="s">
        <v>204</v>
      </c>
      <c r="K66" s="2559" t="s">
        <v>2833</v>
      </c>
      <c r="L66" s="2559" t="s">
        <v>26</v>
      </c>
      <c r="M66" s="2559" t="s">
        <v>204</v>
      </c>
      <c r="N66" s="2559" t="s">
        <v>2833</v>
      </c>
      <c r="O66" s="2559" t="s">
        <v>26</v>
      </c>
      <c r="P66" s="2883"/>
      <c r="Q66" s="2883"/>
      <c r="R66" s="2911"/>
    </row>
    <row r="67" spans="1:18" ht="19.5" customHeight="1" thickBot="1" x14ac:dyDescent="0.25">
      <c r="A67" s="3328"/>
      <c r="B67" s="3347"/>
      <c r="C67" s="3347"/>
      <c r="D67" s="191" t="s">
        <v>181</v>
      </c>
      <c r="E67" s="191" t="s">
        <v>182</v>
      </c>
      <c r="F67" s="191" t="s">
        <v>183</v>
      </c>
      <c r="G67" s="191" t="s">
        <v>181</v>
      </c>
      <c r="H67" s="191" t="s">
        <v>182</v>
      </c>
      <c r="I67" s="191" t="s">
        <v>183</v>
      </c>
      <c r="J67" s="191" t="s">
        <v>181</v>
      </c>
      <c r="K67" s="191" t="s">
        <v>182</v>
      </c>
      <c r="L67" s="191" t="s">
        <v>183</v>
      </c>
      <c r="M67" s="191" t="s">
        <v>181</v>
      </c>
      <c r="N67" s="191" t="s">
        <v>182</v>
      </c>
      <c r="O67" s="191" t="s">
        <v>183</v>
      </c>
      <c r="P67" s="2884"/>
      <c r="Q67" s="2884"/>
      <c r="R67" s="2912"/>
    </row>
    <row r="68" spans="1:18" s="550" customFormat="1" ht="20.25" customHeight="1" x14ac:dyDescent="0.25">
      <c r="A68" s="2986" t="s">
        <v>938</v>
      </c>
      <c r="B68" s="2192" t="s">
        <v>85</v>
      </c>
      <c r="C68" s="2175"/>
      <c r="D68" s="2672">
        <v>0</v>
      </c>
      <c r="E68" s="2672">
        <v>0</v>
      </c>
      <c r="F68" s="2672">
        <v>0</v>
      </c>
      <c r="G68" s="2672">
        <v>23</v>
      </c>
      <c r="H68" s="2672">
        <v>19</v>
      </c>
      <c r="I68" s="2672">
        <v>42</v>
      </c>
      <c r="J68" s="2672">
        <v>0</v>
      </c>
      <c r="K68" s="2672">
        <v>0</v>
      </c>
      <c r="L68" s="2672">
        <v>0</v>
      </c>
      <c r="M68" s="2672">
        <f t="shared" ref="M68:O71" si="33">SUM(J68,G68,D68)</f>
        <v>23</v>
      </c>
      <c r="N68" s="2672">
        <f t="shared" si="33"/>
        <v>19</v>
      </c>
      <c r="O68" s="2672">
        <f t="shared" si="33"/>
        <v>42</v>
      </c>
      <c r="P68" s="2170"/>
      <c r="Q68" s="2174" t="s">
        <v>151</v>
      </c>
      <c r="R68" s="2899" t="s">
        <v>124</v>
      </c>
    </row>
    <row r="69" spans="1:18" s="550" customFormat="1" ht="20.25" customHeight="1" x14ac:dyDescent="0.25">
      <c r="A69" s="2986"/>
      <c r="B69" s="2192" t="s">
        <v>203</v>
      </c>
      <c r="C69" s="2175"/>
      <c r="D69" s="2672">
        <v>0</v>
      </c>
      <c r="E69" s="2672">
        <v>0</v>
      </c>
      <c r="F69" s="2672">
        <v>0</v>
      </c>
      <c r="G69" s="2672">
        <v>19</v>
      </c>
      <c r="H69" s="2672">
        <v>12</v>
      </c>
      <c r="I69" s="2672">
        <v>31</v>
      </c>
      <c r="J69" s="2672">
        <v>0</v>
      </c>
      <c r="K69" s="2672">
        <v>0</v>
      </c>
      <c r="L69" s="2672">
        <v>0</v>
      </c>
      <c r="M69" s="2672">
        <f t="shared" si="33"/>
        <v>19</v>
      </c>
      <c r="N69" s="2672">
        <f t="shared" si="33"/>
        <v>12</v>
      </c>
      <c r="O69" s="2672">
        <f t="shared" si="33"/>
        <v>31</v>
      </c>
      <c r="P69" s="2170"/>
      <c r="Q69" s="2174" t="s">
        <v>151</v>
      </c>
      <c r="R69" s="2899"/>
    </row>
    <row r="70" spans="1:18" s="550" customFormat="1" ht="20.25" customHeight="1" x14ac:dyDescent="0.25">
      <c r="A70" s="2986" t="s">
        <v>49</v>
      </c>
      <c r="B70" s="2986"/>
      <c r="C70" s="2986"/>
      <c r="D70" s="2672">
        <f>SUM(D47:D54)</f>
        <v>0</v>
      </c>
      <c r="E70" s="2672">
        <f t="shared" ref="E70:L70" si="34">SUM(E68:E69)</f>
        <v>0</v>
      </c>
      <c r="F70" s="2672">
        <f t="shared" si="34"/>
        <v>0</v>
      </c>
      <c r="G70" s="2672">
        <f t="shared" si="34"/>
        <v>42</v>
      </c>
      <c r="H70" s="2672">
        <f t="shared" si="34"/>
        <v>31</v>
      </c>
      <c r="I70" s="2672">
        <f t="shared" si="34"/>
        <v>73</v>
      </c>
      <c r="J70" s="2672">
        <f t="shared" si="34"/>
        <v>0</v>
      </c>
      <c r="K70" s="2672">
        <f t="shared" si="34"/>
        <v>0</v>
      </c>
      <c r="L70" s="2672">
        <f t="shared" si="34"/>
        <v>0</v>
      </c>
      <c r="M70" s="2672">
        <f t="shared" si="33"/>
        <v>42</v>
      </c>
      <c r="N70" s="2672">
        <f t="shared" si="33"/>
        <v>31</v>
      </c>
      <c r="O70" s="2672">
        <f t="shared" si="33"/>
        <v>73</v>
      </c>
      <c r="P70" s="2899" t="s">
        <v>130</v>
      </c>
      <c r="Q70" s="2899"/>
      <c r="R70" s="2899"/>
    </row>
    <row r="71" spans="1:18" s="550" customFormat="1" ht="33.75" customHeight="1" x14ac:dyDescent="0.25">
      <c r="A71" s="2986" t="s">
        <v>39</v>
      </c>
      <c r="B71" s="2996" t="s">
        <v>72</v>
      </c>
      <c r="C71" s="2192" t="s">
        <v>1233</v>
      </c>
      <c r="D71" s="2672">
        <f>SUM(D69:D70)</f>
        <v>0</v>
      </c>
      <c r="E71" s="2672">
        <f>SUM(E69:E70)</f>
        <v>0</v>
      </c>
      <c r="F71" s="2672">
        <v>0</v>
      </c>
      <c r="G71" s="2672">
        <v>9</v>
      </c>
      <c r="H71" s="2672">
        <v>13</v>
      </c>
      <c r="I71" s="2672">
        <v>22</v>
      </c>
      <c r="J71" s="2672">
        <v>7</v>
      </c>
      <c r="K71" s="2672">
        <v>4</v>
      </c>
      <c r="L71" s="2672">
        <v>11</v>
      </c>
      <c r="M71" s="2672">
        <f t="shared" si="33"/>
        <v>16</v>
      </c>
      <c r="N71" s="2672">
        <f t="shared" si="33"/>
        <v>17</v>
      </c>
      <c r="O71" s="2672">
        <f t="shared" si="33"/>
        <v>33</v>
      </c>
      <c r="P71" s="2174" t="s">
        <v>1267</v>
      </c>
      <c r="Q71" s="2900" t="s">
        <v>145</v>
      </c>
      <c r="R71" s="2899" t="s">
        <v>442</v>
      </c>
    </row>
    <row r="72" spans="1:18" s="550" customFormat="1" ht="24.75" customHeight="1" x14ac:dyDescent="0.25">
      <c r="A72" s="2986"/>
      <c r="B72" s="3494"/>
      <c r="C72" s="2192" t="s">
        <v>1235</v>
      </c>
      <c r="D72" s="2672">
        <f>SUM(D70:D71)</f>
        <v>0</v>
      </c>
      <c r="E72" s="2672">
        <f>SUM(E70:E71)</f>
        <v>0</v>
      </c>
      <c r="F72" s="2672">
        <v>0</v>
      </c>
      <c r="G72" s="2672">
        <v>11</v>
      </c>
      <c r="H72" s="2672">
        <v>14</v>
      </c>
      <c r="I72" s="2672">
        <v>25</v>
      </c>
      <c r="J72" s="2672">
        <v>12</v>
      </c>
      <c r="K72" s="2672">
        <v>4</v>
      </c>
      <c r="L72" s="2672">
        <v>16</v>
      </c>
      <c r="M72" s="2672">
        <f t="shared" ref="M72" si="35">SUM(J72,G72,D72)</f>
        <v>23</v>
      </c>
      <c r="N72" s="2672">
        <f t="shared" ref="N72" si="36">SUM(K72,H72,E72)</f>
        <v>18</v>
      </c>
      <c r="O72" s="2672">
        <f t="shared" ref="O72" si="37">SUM(L72,I72,F72)</f>
        <v>41</v>
      </c>
      <c r="P72" s="2174" t="s">
        <v>2644</v>
      </c>
      <c r="Q72" s="2898"/>
      <c r="R72" s="2899"/>
    </row>
    <row r="73" spans="1:18" s="550" customFormat="1" ht="24.75" customHeight="1" x14ac:dyDescent="0.25">
      <c r="A73" s="2986"/>
      <c r="B73" s="2986" t="s">
        <v>46</v>
      </c>
      <c r="C73" s="2986"/>
      <c r="D73" s="2672">
        <f>SUM(D71:D72)</f>
        <v>0</v>
      </c>
      <c r="E73" s="2672">
        <f t="shared" ref="E73:O73" si="38">SUM(E71:E72)</f>
        <v>0</v>
      </c>
      <c r="F73" s="2672">
        <f t="shared" si="38"/>
        <v>0</v>
      </c>
      <c r="G73" s="2672">
        <f t="shared" si="38"/>
        <v>20</v>
      </c>
      <c r="H73" s="2672">
        <f t="shared" si="38"/>
        <v>27</v>
      </c>
      <c r="I73" s="2672">
        <f t="shared" si="38"/>
        <v>47</v>
      </c>
      <c r="J73" s="2672">
        <f t="shared" si="38"/>
        <v>19</v>
      </c>
      <c r="K73" s="2672">
        <f t="shared" si="38"/>
        <v>8</v>
      </c>
      <c r="L73" s="2672">
        <f t="shared" si="38"/>
        <v>27</v>
      </c>
      <c r="M73" s="2672">
        <f t="shared" si="38"/>
        <v>39</v>
      </c>
      <c r="N73" s="2672">
        <f t="shared" si="38"/>
        <v>35</v>
      </c>
      <c r="O73" s="2672">
        <f t="shared" si="38"/>
        <v>74</v>
      </c>
      <c r="P73" s="2899" t="s">
        <v>133</v>
      </c>
      <c r="Q73" s="2899"/>
      <c r="R73" s="2899"/>
    </row>
    <row r="74" spans="1:18" s="550" customFormat="1" ht="24.75" customHeight="1" x14ac:dyDescent="0.25">
      <c r="A74" s="2986"/>
      <c r="B74" s="2192" t="s">
        <v>79</v>
      </c>
      <c r="C74" s="2175"/>
      <c r="D74" s="2672">
        <f>SUM(D70:D71)</f>
        <v>0</v>
      </c>
      <c r="E74" s="2672">
        <f>SUM(E70:E71)</f>
        <v>0</v>
      </c>
      <c r="F74" s="2672">
        <v>0</v>
      </c>
      <c r="G74" s="2672">
        <v>32</v>
      </c>
      <c r="H74" s="2672">
        <v>15</v>
      </c>
      <c r="I74" s="2672">
        <v>47</v>
      </c>
      <c r="J74" s="2672">
        <v>16</v>
      </c>
      <c r="K74" s="2672">
        <v>11</v>
      </c>
      <c r="L74" s="2672">
        <v>27</v>
      </c>
      <c r="M74" s="2672">
        <f t="shared" ref="M74:O76" si="39">SUM(J74,G74,D74)</f>
        <v>48</v>
      </c>
      <c r="N74" s="2672">
        <f t="shared" si="39"/>
        <v>26</v>
      </c>
      <c r="O74" s="2672">
        <f t="shared" si="39"/>
        <v>74</v>
      </c>
      <c r="P74" s="2170"/>
      <c r="Q74" s="2174" t="s">
        <v>149</v>
      </c>
      <c r="R74" s="2899"/>
    </row>
    <row r="75" spans="1:18" s="550" customFormat="1" ht="24.75" customHeight="1" x14ac:dyDescent="0.25">
      <c r="A75" s="2986"/>
      <c r="B75" s="2192" t="s">
        <v>746</v>
      </c>
      <c r="C75" s="2175"/>
      <c r="D75" s="2672">
        <f>SUM(D71:D74)</f>
        <v>0</v>
      </c>
      <c r="E75" s="2672">
        <f>SUM(E71:E74)</f>
        <v>0</v>
      </c>
      <c r="F75" s="2672">
        <v>0</v>
      </c>
      <c r="G75" s="2672">
        <v>12</v>
      </c>
      <c r="H75" s="2672">
        <v>17</v>
      </c>
      <c r="I75" s="2672">
        <v>29</v>
      </c>
      <c r="J75" s="2672">
        <v>9</v>
      </c>
      <c r="K75" s="2672">
        <v>7</v>
      </c>
      <c r="L75" s="2672">
        <v>16</v>
      </c>
      <c r="M75" s="2672">
        <f t="shared" si="39"/>
        <v>21</v>
      </c>
      <c r="N75" s="2672">
        <f t="shared" si="39"/>
        <v>24</v>
      </c>
      <c r="O75" s="2672">
        <f t="shared" si="39"/>
        <v>45</v>
      </c>
      <c r="P75" s="2170"/>
      <c r="Q75" s="2174" t="s">
        <v>747</v>
      </c>
      <c r="R75" s="2899"/>
    </row>
    <row r="76" spans="1:18" s="550" customFormat="1" ht="24.75" customHeight="1" x14ac:dyDescent="0.25">
      <c r="A76" s="2986"/>
      <c r="B76" s="2192" t="s">
        <v>748</v>
      </c>
      <c r="C76" s="2175"/>
      <c r="D76" s="2672">
        <f>SUM(D74:D75)</f>
        <v>0</v>
      </c>
      <c r="E76" s="2672">
        <f>SUM(E74:E75)</f>
        <v>0</v>
      </c>
      <c r="F76" s="2672">
        <v>0</v>
      </c>
      <c r="G76" s="2672">
        <v>20</v>
      </c>
      <c r="H76" s="2672">
        <v>14</v>
      </c>
      <c r="I76" s="2672">
        <v>34</v>
      </c>
      <c r="J76" s="2672">
        <v>0</v>
      </c>
      <c r="K76" s="2672">
        <v>0</v>
      </c>
      <c r="L76" s="2672">
        <v>0</v>
      </c>
      <c r="M76" s="2672">
        <f t="shared" si="39"/>
        <v>20</v>
      </c>
      <c r="N76" s="2672">
        <f t="shared" si="39"/>
        <v>14</v>
      </c>
      <c r="O76" s="2672">
        <f t="shared" si="39"/>
        <v>34</v>
      </c>
      <c r="P76" s="2170"/>
      <c r="Q76" s="2174" t="s">
        <v>749</v>
      </c>
      <c r="R76" s="2899"/>
    </row>
    <row r="77" spans="1:18" s="550" customFormat="1" ht="20.25" customHeight="1" x14ac:dyDescent="0.25">
      <c r="A77" s="2986" t="s">
        <v>49</v>
      </c>
      <c r="B77" s="2986"/>
      <c r="C77" s="2986"/>
      <c r="D77" s="2672">
        <f>SUM(D76,D73,D75,D74)</f>
        <v>0</v>
      </c>
      <c r="E77" s="2672">
        <f t="shared" ref="E77:O77" si="40">SUM(E76,E73,E75,E74)</f>
        <v>0</v>
      </c>
      <c r="F77" s="2672">
        <f t="shared" si="40"/>
        <v>0</v>
      </c>
      <c r="G77" s="2672">
        <f t="shared" si="40"/>
        <v>84</v>
      </c>
      <c r="H77" s="2672">
        <f t="shared" si="40"/>
        <v>73</v>
      </c>
      <c r="I77" s="2672">
        <f t="shared" si="40"/>
        <v>157</v>
      </c>
      <c r="J77" s="2672">
        <f t="shared" si="40"/>
        <v>44</v>
      </c>
      <c r="K77" s="2672">
        <f t="shared" si="40"/>
        <v>26</v>
      </c>
      <c r="L77" s="2672">
        <f t="shared" si="40"/>
        <v>70</v>
      </c>
      <c r="M77" s="2672">
        <f t="shared" si="40"/>
        <v>128</v>
      </c>
      <c r="N77" s="2672">
        <f t="shared" si="40"/>
        <v>99</v>
      </c>
      <c r="O77" s="2672">
        <f t="shared" si="40"/>
        <v>227</v>
      </c>
      <c r="P77" s="2899" t="s">
        <v>130</v>
      </c>
      <c r="Q77" s="2899"/>
      <c r="R77" s="2899"/>
    </row>
    <row r="78" spans="1:18" s="550" customFormat="1" ht="28.5" customHeight="1" x14ac:dyDescent="0.25">
      <c r="A78" s="253" t="s">
        <v>751</v>
      </c>
      <c r="B78" s="2327"/>
      <c r="C78" s="2327"/>
      <c r="D78" s="2672">
        <v>0</v>
      </c>
      <c r="E78" s="2672">
        <v>0</v>
      </c>
      <c r="F78" s="2672">
        <v>0</v>
      </c>
      <c r="G78" s="2672">
        <v>9</v>
      </c>
      <c r="H78" s="2672">
        <v>16</v>
      </c>
      <c r="I78" s="2672">
        <v>25</v>
      </c>
      <c r="J78" s="2672">
        <v>0</v>
      </c>
      <c r="K78" s="2672">
        <v>0</v>
      </c>
      <c r="L78" s="2672">
        <v>0</v>
      </c>
      <c r="M78" s="2672">
        <f t="shared" ref="M78:O79" si="41">SUM(J78,G78,D78)</f>
        <v>9</v>
      </c>
      <c r="N78" s="2672">
        <f t="shared" si="41"/>
        <v>16</v>
      </c>
      <c r="O78" s="2672">
        <f t="shared" si="41"/>
        <v>25</v>
      </c>
      <c r="P78" s="2324"/>
      <c r="Q78" s="2324"/>
      <c r="R78" s="2167" t="s">
        <v>2244</v>
      </c>
    </row>
    <row r="79" spans="1:18" s="550" customFormat="1" ht="61.5" customHeight="1" thickBot="1" x14ac:dyDescent="0.3">
      <c r="A79" s="666" t="s">
        <v>201</v>
      </c>
      <c r="B79" s="666"/>
      <c r="C79" s="2178"/>
      <c r="D79" s="279">
        <v>0</v>
      </c>
      <c r="E79" s="279">
        <v>0</v>
      </c>
      <c r="F79" s="279">
        <v>0</v>
      </c>
      <c r="G79" s="279">
        <v>37</v>
      </c>
      <c r="H79" s="279">
        <v>5</v>
      </c>
      <c r="I79" s="279">
        <v>42</v>
      </c>
      <c r="J79" s="279">
        <v>45</v>
      </c>
      <c r="K79" s="279">
        <v>2</v>
      </c>
      <c r="L79" s="279">
        <v>47</v>
      </c>
      <c r="M79" s="279">
        <f t="shared" si="41"/>
        <v>82</v>
      </c>
      <c r="N79" s="279">
        <f t="shared" si="41"/>
        <v>7</v>
      </c>
      <c r="O79" s="279">
        <f t="shared" si="41"/>
        <v>89</v>
      </c>
      <c r="P79" s="2183"/>
      <c r="Q79" s="2384"/>
      <c r="R79" s="2384" t="s">
        <v>2645</v>
      </c>
    </row>
    <row r="80" spans="1:18" s="551" customFormat="1" ht="28.5" customHeight="1" thickBot="1" x14ac:dyDescent="0.3">
      <c r="A80" s="3584" t="s">
        <v>42</v>
      </c>
      <c r="B80" s="3585"/>
      <c r="C80" s="3586"/>
      <c r="D80" s="2680">
        <f t="shared" ref="D80:O80" si="42">SUM(D79,D78,D77,D70,D55,D46,D40,D37,D27,D17,D18,D12)</f>
        <v>34</v>
      </c>
      <c r="E80" s="2680">
        <f t="shared" si="42"/>
        <v>31</v>
      </c>
      <c r="F80" s="2680">
        <f t="shared" si="42"/>
        <v>65</v>
      </c>
      <c r="G80" s="2680">
        <f t="shared" si="42"/>
        <v>605</v>
      </c>
      <c r="H80" s="2680">
        <f t="shared" si="42"/>
        <v>609</v>
      </c>
      <c r="I80" s="2680">
        <f t="shared" si="42"/>
        <v>1214</v>
      </c>
      <c r="J80" s="2680">
        <f t="shared" si="42"/>
        <v>201</v>
      </c>
      <c r="K80" s="2680">
        <f t="shared" si="42"/>
        <v>121</v>
      </c>
      <c r="L80" s="2680">
        <f t="shared" si="42"/>
        <v>322</v>
      </c>
      <c r="M80" s="2680">
        <f t="shared" si="42"/>
        <v>840</v>
      </c>
      <c r="N80" s="2680">
        <f t="shared" si="42"/>
        <v>761</v>
      </c>
      <c r="O80" s="2680">
        <f t="shared" si="42"/>
        <v>1601</v>
      </c>
      <c r="P80" s="3587" t="s">
        <v>147</v>
      </c>
      <c r="Q80" s="3587"/>
      <c r="R80" s="3587"/>
    </row>
    <row r="81" ht="15" customHeight="1" thickTop="1" x14ac:dyDescent="0.2"/>
    <row r="139" spans="1:15" ht="15" customHeight="1" x14ac:dyDescent="0.25">
      <c r="A139" s="278"/>
      <c r="B139" s="278"/>
      <c r="C139" s="278"/>
      <c r="D139" s="278"/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</row>
  </sheetData>
  <mergeCells count="92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17:C17"/>
    <mergeCell ref="P17:R17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P12:R12"/>
    <mergeCell ref="A13:A15"/>
    <mergeCell ref="R13:R15"/>
    <mergeCell ref="Q23:Q24"/>
    <mergeCell ref="B25:C25"/>
    <mergeCell ref="P25:Q25"/>
    <mergeCell ref="A19:A26"/>
    <mergeCell ref="A27:C27"/>
    <mergeCell ref="P27:R27"/>
    <mergeCell ref="R19:R26"/>
    <mergeCell ref="B23:B24"/>
    <mergeCell ref="Q28:R28"/>
    <mergeCell ref="A29:A32"/>
    <mergeCell ref="B29:B32"/>
    <mergeCell ref="C29:C32"/>
    <mergeCell ref="D29:F29"/>
    <mergeCell ref="G29:I29"/>
    <mergeCell ref="J29:L29"/>
    <mergeCell ref="M29:O29"/>
    <mergeCell ref="P29:P32"/>
    <mergeCell ref="Q29:Q32"/>
    <mergeCell ref="R29:R32"/>
    <mergeCell ref="D30:F30"/>
    <mergeCell ref="G30:I30"/>
    <mergeCell ref="J30:L30"/>
    <mergeCell ref="M30:O30"/>
    <mergeCell ref="A80:C80"/>
    <mergeCell ref="P80:R80"/>
    <mergeCell ref="A68:A69"/>
    <mergeCell ref="R68:R69"/>
    <mergeCell ref="A70:C70"/>
    <mergeCell ref="P70:R70"/>
    <mergeCell ref="A71:A76"/>
    <mergeCell ref="R71:R76"/>
    <mergeCell ref="A77:C77"/>
    <mergeCell ref="P77:R77"/>
    <mergeCell ref="B73:C73"/>
    <mergeCell ref="P73:Q73"/>
    <mergeCell ref="B71:B72"/>
    <mergeCell ref="Q71:Q72"/>
    <mergeCell ref="J65:L65"/>
    <mergeCell ref="M65:O65"/>
    <mergeCell ref="A64:A67"/>
    <mergeCell ref="B64:B67"/>
    <mergeCell ref="C64:C67"/>
    <mergeCell ref="J64:L64"/>
    <mergeCell ref="R41:R45"/>
    <mergeCell ref="M64:O64"/>
    <mergeCell ref="P64:P67"/>
    <mergeCell ref="Q64:Q67"/>
    <mergeCell ref="R64:R67"/>
    <mergeCell ref="Q63:R63"/>
    <mergeCell ref="P46:R46"/>
    <mergeCell ref="R47:R54"/>
    <mergeCell ref="P55:R55"/>
    <mergeCell ref="A41:A45"/>
    <mergeCell ref="D65:F65"/>
    <mergeCell ref="G65:I65"/>
    <mergeCell ref="A46:C46"/>
    <mergeCell ref="A47:A54"/>
    <mergeCell ref="A55:C55"/>
    <mergeCell ref="D64:F64"/>
    <mergeCell ref="G64:I64"/>
    <mergeCell ref="R33:R36"/>
    <mergeCell ref="A33:A36"/>
    <mergeCell ref="A40:C40"/>
    <mergeCell ref="P40:R40"/>
    <mergeCell ref="A38:A39"/>
    <mergeCell ref="R38:R39"/>
    <mergeCell ref="A37:C37"/>
    <mergeCell ref="P37:R37"/>
  </mergeCells>
  <printOptions horizontalCentered="1"/>
  <pageMargins left="0.62992125984251968" right="0.62992125984251968" top="0.78740157480314965" bottom="0.62992125984251968" header="0.78740157480314965" footer="0.62992125984251968"/>
  <pageSetup paperSize="9" scale="70" firstPageNumber="203" orientation="landscape" useFirstPageNumber="1" r:id="rId1"/>
  <headerFooter alignWithMargins="0"/>
  <rowBreaks count="1" manualBreakCount="1">
    <brk id="27" max="17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showGridLines="0"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3131" t="s">
        <v>1698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39"/>
  <sheetViews>
    <sheetView rightToLeft="1" view="pageBreakPreview" zoomScale="90" zoomScaleNormal="75" zoomScaleSheetLayoutView="90" workbookViewId="0">
      <selection activeCell="H17" sqref="H17"/>
    </sheetView>
  </sheetViews>
  <sheetFormatPr defaultColWidth="10.28515625" defaultRowHeight="12.75" x14ac:dyDescent="0.2"/>
  <cols>
    <col min="1" max="1" width="31.85546875" style="81" customWidth="1"/>
    <col min="2" max="2" width="7.140625" style="81" customWidth="1"/>
    <col min="3" max="3" width="7.42578125" style="81" customWidth="1"/>
    <col min="4" max="4" width="9" style="81" customWidth="1"/>
    <col min="5" max="5" width="7.85546875" style="81" customWidth="1"/>
    <col min="6" max="6" width="8.140625" style="81" customWidth="1"/>
    <col min="7" max="7" width="9" style="81" customWidth="1"/>
    <col min="8" max="9" width="7.7109375" style="81" customWidth="1"/>
    <col min="10" max="10" width="9" style="81" customWidth="1"/>
    <col min="11" max="13" width="9" style="557" customWidth="1"/>
    <col min="14" max="14" width="44" style="81" customWidth="1"/>
    <col min="15" max="16384" width="10.28515625" style="81"/>
  </cols>
  <sheetData>
    <row r="1" spans="1:14" ht="27" customHeight="1" x14ac:dyDescent="0.2">
      <c r="A1" s="2844" t="s">
        <v>2624</v>
      </c>
      <c r="B1" s="2844"/>
      <c r="C1" s="2844"/>
      <c r="D1" s="2844"/>
      <c r="E1" s="2844"/>
      <c r="F1" s="2844"/>
      <c r="G1" s="2844"/>
      <c r="H1" s="2844"/>
      <c r="I1" s="2844"/>
      <c r="J1" s="2844"/>
      <c r="K1" s="2844"/>
      <c r="L1" s="2844"/>
      <c r="M1" s="2844"/>
      <c r="N1" s="2844"/>
    </row>
    <row r="2" spans="1:14" ht="27.75" customHeight="1" x14ac:dyDescent="0.2">
      <c r="A2" s="2844" t="s">
        <v>2625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</row>
    <row r="3" spans="1:14" ht="25.5" customHeight="1" thickBot="1" x14ac:dyDescent="0.3">
      <c r="A3" s="209" t="s">
        <v>2784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793" t="s">
        <v>282</v>
      </c>
    </row>
    <row r="4" spans="1:14" ht="19.5" customHeight="1" thickTop="1" x14ac:dyDescent="0.25">
      <c r="A4" s="3326" t="s">
        <v>32</v>
      </c>
      <c r="B4" s="3521" t="s">
        <v>33</v>
      </c>
      <c r="C4" s="3521"/>
      <c r="D4" s="3521"/>
      <c r="E4" s="3521" t="s">
        <v>1</v>
      </c>
      <c r="F4" s="3521"/>
      <c r="G4" s="3521"/>
      <c r="H4" s="3521" t="s">
        <v>2</v>
      </c>
      <c r="I4" s="3521"/>
      <c r="J4" s="3521"/>
      <c r="K4" s="3194" t="s">
        <v>31</v>
      </c>
      <c r="L4" s="3194"/>
      <c r="M4" s="3194"/>
      <c r="N4" s="3330" t="s">
        <v>98</v>
      </c>
    </row>
    <row r="5" spans="1:14" s="472" customFormat="1" ht="16.5" customHeight="1" x14ac:dyDescent="0.25">
      <c r="A5" s="3327"/>
      <c r="B5" s="3520" t="s">
        <v>94</v>
      </c>
      <c r="C5" s="3520"/>
      <c r="D5" s="3520"/>
      <c r="E5" s="3520" t="s">
        <v>95</v>
      </c>
      <c r="F5" s="3520"/>
      <c r="G5" s="3520"/>
      <c r="H5" s="3520" t="s">
        <v>96</v>
      </c>
      <c r="I5" s="3520"/>
      <c r="J5" s="3520"/>
      <c r="K5" s="2930" t="s">
        <v>116</v>
      </c>
      <c r="L5" s="2930"/>
      <c r="M5" s="2930"/>
      <c r="N5" s="3342"/>
    </row>
    <row r="6" spans="1:14" ht="16.5" customHeight="1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42"/>
    </row>
    <row r="7" spans="1:14" ht="18.75" customHeight="1" thickBot="1" x14ac:dyDescent="0.25">
      <c r="A7" s="3328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3343"/>
    </row>
    <row r="8" spans="1:14" ht="24.95" customHeight="1" x14ac:dyDescent="0.2">
      <c r="A8" s="554" t="s">
        <v>306</v>
      </c>
      <c r="B8" s="1511">
        <v>0</v>
      </c>
      <c r="C8" s="1511">
        <v>0</v>
      </c>
      <c r="D8" s="1511">
        <v>0</v>
      </c>
      <c r="E8" s="1511">
        <v>2</v>
      </c>
      <c r="F8" s="1511">
        <v>7</v>
      </c>
      <c r="G8" s="1511">
        <v>9</v>
      </c>
      <c r="H8" s="1511">
        <v>0</v>
      </c>
      <c r="I8" s="1511">
        <v>0</v>
      </c>
      <c r="J8" s="1511">
        <v>0</v>
      </c>
      <c r="K8" s="1511">
        <f>SUM(B8,E8,H8)</f>
        <v>2</v>
      </c>
      <c r="L8" s="1511">
        <f>SUM(C8,F8,I8)</f>
        <v>7</v>
      </c>
      <c r="M8" s="1511">
        <f>SUM(K8:L8)</f>
        <v>9</v>
      </c>
      <c r="N8" s="85" t="s">
        <v>128</v>
      </c>
    </row>
    <row r="9" spans="1:14" ht="24.95" customHeight="1" x14ac:dyDescent="0.2">
      <c r="A9" s="554" t="s">
        <v>51</v>
      </c>
      <c r="B9" s="1511">
        <v>0</v>
      </c>
      <c r="C9" s="1511">
        <v>0</v>
      </c>
      <c r="D9" s="1511">
        <v>0</v>
      </c>
      <c r="E9" s="1511">
        <v>24</v>
      </c>
      <c r="F9" s="1511">
        <v>13</v>
      </c>
      <c r="G9" s="1511">
        <v>37</v>
      </c>
      <c r="H9" s="1511">
        <v>0</v>
      </c>
      <c r="I9" s="1511">
        <v>0</v>
      </c>
      <c r="J9" s="1511">
        <v>0</v>
      </c>
      <c r="K9" s="1511">
        <f t="shared" ref="K9:L21" si="0">SUM(B9,E9,H9)</f>
        <v>24</v>
      </c>
      <c r="L9" s="1511">
        <f t="shared" si="0"/>
        <v>13</v>
      </c>
      <c r="M9" s="1511">
        <f t="shared" ref="M9:M21" si="1">SUM(K9:L9)</f>
        <v>37</v>
      </c>
      <c r="N9" s="93" t="s">
        <v>100</v>
      </c>
    </row>
    <row r="10" spans="1:14" ht="24.95" customHeight="1" x14ac:dyDescent="0.2">
      <c r="A10" s="474" t="s">
        <v>90</v>
      </c>
      <c r="B10" s="2283">
        <v>0</v>
      </c>
      <c r="C10" s="2283">
        <v>0</v>
      </c>
      <c r="D10" s="2283">
        <v>0</v>
      </c>
      <c r="E10" s="2283">
        <v>45</v>
      </c>
      <c r="F10" s="2283">
        <v>22</v>
      </c>
      <c r="G10" s="1511">
        <v>67</v>
      </c>
      <c r="H10" s="2283">
        <v>24</v>
      </c>
      <c r="I10" s="2283">
        <v>4</v>
      </c>
      <c r="J10" s="1511">
        <v>28</v>
      </c>
      <c r="K10" s="1511">
        <f t="shared" si="0"/>
        <v>69</v>
      </c>
      <c r="L10" s="1511">
        <f t="shared" si="0"/>
        <v>26</v>
      </c>
      <c r="M10" s="1511">
        <f t="shared" si="1"/>
        <v>95</v>
      </c>
      <c r="N10" s="107" t="s">
        <v>1207</v>
      </c>
    </row>
    <row r="11" spans="1:14" ht="24.95" customHeight="1" x14ac:dyDescent="0.2">
      <c r="A11" s="474" t="s">
        <v>37</v>
      </c>
      <c r="B11" s="2283">
        <v>0</v>
      </c>
      <c r="C11" s="2283">
        <v>0</v>
      </c>
      <c r="D11" s="2283">
        <v>0</v>
      </c>
      <c r="E11" s="2283">
        <v>28</v>
      </c>
      <c r="F11" s="2283">
        <v>35</v>
      </c>
      <c r="G11" s="1511">
        <v>63</v>
      </c>
      <c r="H11" s="2283">
        <v>20</v>
      </c>
      <c r="I11" s="2283">
        <v>12</v>
      </c>
      <c r="J11" s="1511">
        <v>32</v>
      </c>
      <c r="K11" s="1511">
        <f t="shared" si="0"/>
        <v>48</v>
      </c>
      <c r="L11" s="1511">
        <f t="shared" si="0"/>
        <v>47</v>
      </c>
      <c r="M11" s="1511">
        <f t="shared" si="1"/>
        <v>95</v>
      </c>
      <c r="N11" s="107" t="s">
        <v>125</v>
      </c>
    </row>
    <row r="12" spans="1:14" ht="31.5" customHeight="1" x14ac:dyDescent="0.2">
      <c r="A12" s="830" t="s">
        <v>234</v>
      </c>
      <c r="B12" s="2283">
        <v>0</v>
      </c>
      <c r="C12" s="2283">
        <v>0</v>
      </c>
      <c r="D12" s="2283">
        <v>0</v>
      </c>
      <c r="E12" s="2283">
        <v>8</v>
      </c>
      <c r="F12" s="2283">
        <v>10</v>
      </c>
      <c r="G12" s="1511">
        <v>18</v>
      </c>
      <c r="H12" s="2283">
        <v>7</v>
      </c>
      <c r="I12" s="2283">
        <v>3</v>
      </c>
      <c r="J12" s="1511">
        <v>10</v>
      </c>
      <c r="K12" s="1511">
        <f t="shared" si="0"/>
        <v>15</v>
      </c>
      <c r="L12" s="1511">
        <f t="shared" si="0"/>
        <v>13</v>
      </c>
      <c r="M12" s="1511">
        <f t="shared" si="1"/>
        <v>28</v>
      </c>
      <c r="N12" s="107" t="s">
        <v>231</v>
      </c>
    </row>
    <row r="13" spans="1:14" ht="33" customHeight="1" x14ac:dyDescent="0.2">
      <c r="A13" s="474" t="s">
        <v>1271</v>
      </c>
      <c r="B13" s="2283">
        <v>0</v>
      </c>
      <c r="C13" s="2283">
        <v>0</v>
      </c>
      <c r="D13" s="2283">
        <v>0</v>
      </c>
      <c r="E13" s="2283">
        <v>28</v>
      </c>
      <c r="F13" s="2283">
        <v>8</v>
      </c>
      <c r="G13" s="1511">
        <v>36</v>
      </c>
      <c r="H13" s="2283">
        <v>3</v>
      </c>
      <c r="I13" s="2283">
        <v>0</v>
      </c>
      <c r="J13" s="1511">
        <v>3</v>
      </c>
      <c r="K13" s="1511">
        <f t="shared" si="0"/>
        <v>31</v>
      </c>
      <c r="L13" s="1511">
        <f t="shared" si="0"/>
        <v>8</v>
      </c>
      <c r="M13" s="1511">
        <f t="shared" si="1"/>
        <v>39</v>
      </c>
      <c r="N13" s="107" t="s">
        <v>1272</v>
      </c>
    </row>
    <row r="14" spans="1:14" ht="24.95" customHeight="1" x14ac:dyDescent="0.2">
      <c r="A14" s="474" t="s">
        <v>210</v>
      </c>
      <c r="B14" s="2283">
        <v>0</v>
      </c>
      <c r="C14" s="2283">
        <v>0</v>
      </c>
      <c r="D14" s="2283">
        <v>0</v>
      </c>
      <c r="E14" s="2283">
        <v>101</v>
      </c>
      <c r="F14" s="2283">
        <v>58</v>
      </c>
      <c r="G14" s="1511">
        <v>159</v>
      </c>
      <c r="H14" s="2283">
        <v>18</v>
      </c>
      <c r="I14" s="2283">
        <v>14</v>
      </c>
      <c r="J14" s="1511">
        <v>32</v>
      </c>
      <c r="K14" s="1511">
        <f t="shared" si="0"/>
        <v>119</v>
      </c>
      <c r="L14" s="1511">
        <f t="shared" si="0"/>
        <v>72</v>
      </c>
      <c r="M14" s="1511">
        <f t="shared" si="1"/>
        <v>191</v>
      </c>
      <c r="N14" s="774" t="s">
        <v>409</v>
      </c>
    </row>
    <row r="15" spans="1:14" ht="24.95" customHeight="1" x14ac:dyDescent="0.2">
      <c r="A15" s="474" t="s">
        <v>212</v>
      </c>
      <c r="B15" s="2283">
        <v>0</v>
      </c>
      <c r="C15" s="2283">
        <v>0</v>
      </c>
      <c r="D15" s="2283">
        <v>0</v>
      </c>
      <c r="E15" s="2283">
        <v>28</v>
      </c>
      <c r="F15" s="2283">
        <v>27</v>
      </c>
      <c r="G15" s="1511">
        <v>55</v>
      </c>
      <c r="H15" s="2283">
        <v>0</v>
      </c>
      <c r="I15" s="2283">
        <v>0</v>
      </c>
      <c r="J15" s="1511">
        <v>0</v>
      </c>
      <c r="K15" s="1511">
        <f t="shared" si="0"/>
        <v>28</v>
      </c>
      <c r="L15" s="1511">
        <f t="shared" si="0"/>
        <v>27</v>
      </c>
      <c r="M15" s="1511">
        <f t="shared" si="1"/>
        <v>55</v>
      </c>
      <c r="N15" s="107" t="s">
        <v>224</v>
      </c>
    </row>
    <row r="16" spans="1:14" ht="24.95" customHeight="1" x14ac:dyDescent="0.2">
      <c r="A16" s="474" t="s">
        <v>1273</v>
      </c>
      <c r="B16" s="2283">
        <v>0</v>
      </c>
      <c r="C16" s="2283">
        <v>0</v>
      </c>
      <c r="D16" s="2283">
        <v>0</v>
      </c>
      <c r="E16" s="2283">
        <v>0</v>
      </c>
      <c r="F16" s="2283">
        <v>52</v>
      </c>
      <c r="G16" s="1511">
        <v>52</v>
      </c>
      <c r="H16" s="2283">
        <v>0</v>
      </c>
      <c r="I16" s="2283">
        <v>0</v>
      </c>
      <c r="J16" s="1511">
        <v>0</v>
      </c>
      <c r="K16" s="1511">
        <f t="shared" si="0"/>
        <v>0</v>
      </c>
      <c r="L16" s="1511">
        <f t="shared" si="0"/>
        <v>52</v>
      </c>
      <c r="M16" s="1511">
        <f t="shared" si="1"/>
        <v>52</v>
      </c>
      <c r="N16" s="107" t="s">
        <v>289</v>
      </c>
    </row>
    <row r="17" spans="1:14" ht="24.95" customHeight="1" x14ac:dyDescent="0.2">
      <c r="A17" s="1660" t="s">
        <v>255</v>
      </c>
      <c r="B17" s="2283">
        <v>0</v>
      </c>
      <c r="C17" s="2283">
        <v>0</v>
      </c>
      <c r="D17" s="2283">
        <v>0</v>
      </c>
      <c r="E17" s="2283">
        <v>0</v>
      </c>
      <c r="F17" s="2283">
        <v>0</v>
      </c>
      <c r="G17" s="1511">
        <v>0</v>
      </c>
      <c r="H17" s="2283">
        <v>0</v>
      </c>
      <c r="I17" s="2283">
        <v>0</v>
      </c>
      <c r="J17" s="1511">
        <v>0</v>
      </c>
      <c r="K17" s="1511">
        <f t="shared" ref="K17" si="2">SUM(B17,E17,H17)</f>
        <v>0</v>
      </c>
      <c r="L17" s="1511">
        <f t="shared" ref="L17" si="3">SUM(C17,F17,I17)</f>
        <v>0</v>
      </c>
      <c r="M17" s="1511">
        <f t="shared" ref="M17" si="4">SUM(K17:L17)</f>
        <v>0</v>
      </c>
      <c r="N17" s="769" t="s">
        <v>254</v>
      </c>
    </row>
    <row r="18" spans="1:14" ht="24.95" customHeight="1" x14ac:dyDescent="0.2">
      <c r="A18" s="474" t="s">
        <v>205</v>
      </c>
      <c r="B18" s="2283">
        <v>3</v>
      </c>
      <c r="C18" s="2283">
        <v>0</v>
      </c>
      <c r="D18" s="2283">
        <v>3</v>
      </c>
      <c r="E18" s="2283">
        <v>40</v>
      </c>
      <c r="F18" s="2283">
        <v>22</v>
      </c>
      <c r="G18" s="1511">
        <v>62</v>
      </c>
      <c r="H18" s="2283">
        <v>15</v>
      </c>
      <c r="I18" s="2283">
        <v>8</v>
      </c>
      <c r="J18" s="1511">
        <v>23</v>
      </c>
      <c r="K18" s="1511">
        <f t="shared" si="0"/>
        <v>58</v>
      </c>
      <c r="L18" s="1511">
        <f t="shared" si="0"/>
        <v>30</v>
      </c>
      <c r="M18" s="1511">
        <f t="shared" si="1"/>
        <v>88</v>
      </c>
      <c r="N18" s="107" t="s">
        <v>442</v>
      </c>
    </row>
    <row r="19" spans="1:14" ht="24.95" customHeight="1" x14ac:dyDescent="0.2">
      <c r="A19" s="474" t="s">
        <v>1274</v>
      </c>
      <c r="B19" s="2283">
        <v>0</v>
      </c>
      <c r="C19" s="2283">
        <v>0</v>
      </c>
      <c r="D19" s="2283">
        <v>0</v>
      </c>
      <c r="E19" s="2283">
        <v>15</v>
      </c>
      <c r="F19" s="2283">
        <v>10</v>
      </c>
      <c r="G19" s="1511">
        <v>25</v>
      </c>
      <c r="H19" s="2283">
        <v>0</v>
      </c>
      <c r="I19" s="2283">
        <v>0</v>
      </c>
      <c r="J19" s="1511">
        <v>0</v>
      </c>
      <c r="K19" s="1511">
        <f t="shared" si="0"/>
        <v>15</v>
      </c>
      <c r="L19" s="1511">
        <f t="shared" si="0"/>
        <v>10</v>
      </c>
      <c r="M19" s="1511">
        <f t="shared" si="1"/>
        <v>25</v>
      </c>
      <c r="N19" s="767" t="s">
        <v>1296</v>
      </c>
    </row>
    <row r="20" spans="1:14" ht="24.95" customHeight="1" x14ac:dyDescent="0.2">
      <c r="A20" s="474" t="s">
        <v>201</v>
      </c>
      <c r="B20" s="2283">
        <v>0</v>
      </c>
      <c r="C20" s="2283">
        <v>0</v>
      </c>
      <c r="D20" s="2283">
        <v>0</v>
      </c>
      <c r="E20" s="2283">
        <v>14</v>
      </c>
      <c r="F20" s="2283">
        <v>0</v>
      </c>
      <c r="G20" s="1511">
        <v>14</v>
      </c>
      <c r="H20" s="2283">
        <v>7</v>
      </c>
      <c r="I20" s="2283">
        <v>0</v>
      </c>
      <c r="J20" s="1511">
        <v>7</v>
      </c>
      <c r="K20" s="1511">
        <f t="shared" si="0"/>
        <v>21</v>
      </c>
      <c r="L20" s="1511">
        <f t="shared" si="0"/>
        <v>0</v>
      </c>
      <c r="M20" s="1511">
        <f t="shared" si="1"/>
        <v>21</v>
      </c>
      <c r="N20" s="767" t="s">
        <v>1650</v>
      </c>
    </row>
    <row r="21" spans="1:14" ht="31.5" customHeight="1" thickBot="1" x14ac:dyDescent="0.25">
      <c r="A21" s="555" t="s">
        <v>1275</v>
      </c>
      <c r="B21" s="2673">
        <v>0</v>
      </c>
      <c r="C21" s="2673">
        <v>0</v>
      </c>
      <c r="D21" s="2673">
        <v>0</v>
      </c>
      <c r="E21" s="2673">
        <v>24</v>
      </c>
      <c r="F21" s="2673">
        <v>10</v>
      </c>
      <c r="G21" s="1511">
        <v>34</v>
      </c>
      <c r="H21" s="2673">
        <v>5</v>
      </c>
      <c r="I21" s="2673">
        <v>1</v>
      </c>
      <c r="J21" s="1511">
        <v>6</v>
      </c>
      <c r="K21" s="1511">
        <f t="shared" si="0"/>
        <v>29</v>
      </c>
      <c r="L21" s="1511">
        <f t="shared" si="0"/>
        <v>11</v>
      </c>
      <c r="M21" s="1511">
        <f t="shared" si="1"/>
        <v>40</v>
      </c>
      <c r="N21" s="91" t="s">
        <v>1276</v>
      </c>
    </row>
    <row r="22" spans="1:14" ht="24.95" customHeight="1" thickBot="1" x14ac:dyDescent="0.25">
      <c r="A22" s="819" t="s">
        <v>87</v>
      </c>
      <c r="B22" s="2569">
        <f>SUM(B8:B21)</f>
        <v>3</v>
      </c>
      <c r="C22" s="2569">
        <f t="shared" ref="C22:M22" si="5">SUM(C8:C21)</f>
        <v>0</v>
      </c>
      <c r="D22" s="2569">
        <f t="shared" si="5"/>
        <v>3</v>
      </c>
      <c r="E22" s="2569">
        <f t="shared" si="5"/>
        <v>357</v>
      </c>
      <c r="F22" s="2569">
        <f t="shared" si="5"/>
        <v>274</v>
      </c>
      <c r="G22" s="2569">
        <f t="shared" si="5"/>
        <v>631</v>
      </c>
      <c r="H22" s="2569">
        <f t="shared" si="5"/>
        <v>99</v>
      </c>
      <c r="I22" s="2569">
        <f t="shared" si="5"/>
        <v>42</v>
      </c>
      <c r="J22" s="2569">
        <f t="shared" si="5"/>
        <v>141</v>
      </c>
      <c r="K22" s="2569">
        <f t="shared" si="5"/>
        <v>459</v>
      </c>
      <c r="L22" s="2569">
        <f t="shared" si="5"/>
        <v>316</v>
      </c>
      <c r="M22" s="2569">
        <f t="shared" si="5"/>
        <v>775</v>
      </c>
      <c r="N22" s="113" t="s">
        <v>1209</v>
      </c>
    </row>
    <row r="23" spans="1:14" ht="13.5" thickTop="1" x14ac:dyDescent="0.2">
      <c r="K23" s="81"/>
      <c r="L23" s="81"/>
      <c r="M23" s="81"/>
    </row>
    <row r="24" spans="1:14" x14ac:dyDescent="0.2">
      <c r="A24" s="556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</row>
    <row r="25" spans="1:14" x14ac:dyDescent="0.2">
      <c r="K25" s="81"/>
      <c r="L25" s="81"/>
      <c r="M25" s="81"/>
    </row>
    <row r="26" spans="1:14" x14ac:dyDescent="0.2">
      <c r="K26" s="81"/>
      <c r="L26" s="81"/>
      <c r="M26" s="81"/>
    </row>
    <row r="27" spans="1:14" x14ac:dyDescent="0.2">
      <c r="K27" s="81"/>
      <c r="L27" s="81"/>
      <c r="M27" s="81"/>
    </row>
    <row r="28" spans="1:14" x14ac:dyDescent="0.2">
      <c r="K28" s="81"/>
      <c r="L28" s="81"/>
      <c r="M28" s="81"/>
    </row>
    <row r="29" spans="1:14" x14ac:dyDescent="0.2">
      <c r="K29" s="81"/>
      <c r="L29" s="81"/>
      <c r="M29" s="81"/>
    </row>
    <row r="30" spans="1:14" x14ac:dyDescent="0.2">
      <c r="K30" s="81"/>
      <c r="L30" s="81"/>
      <c r="M30" s="81"/>
    </row>
    <row r="31" spans="1:14" x14ac:dyDescent="0.2">
      <c r="K31" s="81"/>
      <c r="L31" s="81"/>
      <c r="M31" s="81"/>
    </row>
    <row r="32" spans="1:14" x14ac:dyDescent="0.2">
      <c r="K32" s="81"/>
      <c r="L32" s="81"/>
      <c r="M32" s="81"/>
    </row>
    <row r="33" spans="11:13" x14ac:dyDescent="0.2">
      <c r="K33" s="81"/>
      <c r="L33" s="81"/>
      <c r="M33" s="81"/>
    </row>
    <row r="34" spans="11:13" x14ac:dyDescent="0.2">
      <c r="K34" s="81"/>
      <c r="L34" s="81"/>
      <c r="M34" s="81"/>
    </row>
    <row r="35" spans="11:13" x14ac:dyDescent="0.2">
      <c r="K35" s="81"/>
      <c r="L35" s="81"/>
      <c r="M35" s="81"/>
    </row>
    <row r="36" spans="11:13" x14ac:dyDescent="0.2">
      <c r="K36" s="81"/>
      <c r="L36" s="81"/>
      <c r="M36" s="81"/>
    </row>
    <row r="37" spans="11:13" x14ac:dyDescent="0.2">
      <c r="K37" s="81"/>
      <c r="L37" s="81"/>
      <c r="M37" s="81"/>
    </row>
    <row r="38" spans="11:13" x14ac:dyDescent="0.2">
      <c r="K38" s="81"/>
      <c r="L38" s="81"/>
      <c r="M38" s="81"/>
    </row>
    <row r="39" spans="11:13" x14ac:dyDescent="0.2">
      <c r="K39" s="81"/>
      <c r="L39" s="81"/>
      <c r="M39" s="8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0" firstPageNumber="207" orientation="landscape" useFirstPageNumber="1" r:id="rId1"/>
  <headerFooter alignWithMargins="0"/>
  <rowBreaks count="1" manualBreakCount="1">
    <brk id="22" max="1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S226"/>
  <sheetViews>
    <sheetView rightToLeft="1" view="pageBreakPreview" topLeftCell="A43" zoomScale="80" zoomScaleNormal="100" zoomScaleSheetLayoutView="80" workbookViewId="0">
      <selection activeCell="S66" activeCellId="2" sqref="S4:S7 S37:S40 S66:S69"/>
    </sheetView>
  </sheetViews>
  <sheetFormatPr defaultColWidth="10.28515625" defaultRowHeight="12.75" x14ac:dyDescent="0.2"/>
  <cols>
    <col min="1" max="1" width="12.7109375" style="568" customWidth="1"/>
    <col min="2" max="2" width="16.140625" style="81" customWidth="1"/>
    <col min="3" max="3" width="12.85546875" style="81" customWidth="1"/>
    <col min="4" max="4" width="6.42578125" style="81" customWidth="1"/>
    <col min="5" max="5" width="8.7109375" style="81" customWidth="1"/>
    <col min="6" max="6" width="7.140625" style="81" customWidth="1"/>
    <col min="7" max="7" width="7.42578125" style="81" customWidth="1"/>
    <col min="8" max="8" width="6.7109375" style="81" customWidth="1"/>
    <col min="9" max="9" width="6.85546875" style="81" customWidth="1"/>
    <col min="10" max="10" width="7.7109375" style="81" customWidth="1"/>
    <col min="11" max="12" width="5.85546875" style="81" customWidth="1"/>
    <col min="13" max="13" width="8" style="81" customWidth="1"/>
    <col min="14" max="14" width="6.7109375" style="481" customWidth="1"/>
    <col min="15" max="15" width="7" style="481" customWidth="1"/>
    <col min="16" max="16" width="7.28515625" style="481" customWidth="1"/>
    <col min="17" max="17" width="15.28515625" style="81" customWidth="1"/>
    <col min="18" max="18" width="20.140625" style="81" customWidth="1"/>
    <col min="19" max="19" width="18.28515625" style="81" customWidth="1"/>
    <col min="20" max="20" width="10.28515625" style="81"/>
    <col min="21" max="21" width="18.42578125" style="81" customWidth="1"/>
    <col min="22" max="22" width="10.28515625" style="81"/>
    <col min="23" max="23" width="10.42578125" style="81" customWidth="1"/>
    <col min="24" max="16384" width="10.28515625" style="81"/>
  </cols>
  <sheetData>
    <row r="1" spans="1:22" ht="22.5" customHeight="1" x14ac:dyDescent="0.2">
      <c r="A1" s="3039" t="s">
        <v>2499</v>
      </c>
      <c r="B1" s="3039"/>
      <c r="C1" s="3039"/>
      <c r="D1" s="3039"/>
      <c r="E1" s="3039"/>
      <c r="F1" s="3039"/>
      <c r="G1" s="3039"/>
      <c r="H1" s="3039"/>
      <c r="I1" s="3039"/>
      <c r="J1" s="3039"/>
      <c r="K1" s="3039"/>
      <c r="L1" s="3039"/>
      <c r="M1" s="3039"/>
      <c r="N1" s="3039"/>
      <c r="O1" s="3039"/>
      <c r="P1" s="3039"/>
      <c r="Q1" s="3039"/>
      <c r="R1" s="3039"/>
      <c r="S1" s="3039"/>
    </row>
    <row r="2" spans="1:22" ht="33.75" customHeight="1" x14ac:dyDescent="0.2">
      <c r="A2" s="3491" t="s">
        <v>2500</v>
      </c>
      <c r="B2" s="3491"/>
      <c r="C2" s="3491"/>
      <c r="D2" s="3491"/>
      <c r="E2" s="3491"/>
      <c r="F2" s="3491"/>
      <c r="G2" s="3491"/>
      <c r="H2" s="3491"/>
      <c r="I2" s="3491"/>
      <c r="J2" s="3491"/>
      <c r="K2" s="3491"/>
      <c r="L2" s="3491"/>
      <c r="M2" s="3491"/>
      <c r="N2" s="3491"/>
      <c r="O2" s="3491"/>
      <c r="P2" s="3491"/>
      <c r="Q2" s="3491"/>
      <c r="R2" s="3491"/>
      <c r="S2" s="3491"/>
    </row>
    <row r="3" spans="1:22" ht="18.75" customHeight="1" thickBot="1" x14ac:dyDescent="0.25">
      <c r="A3" s="3041" t="s">
        <v>2785</v>
      </c>
      <c r="B3" s="304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042" t="s">
        <v>2786</v>
      </c>
      <c r="S3" s="3042"/>
    </row>
    <row r="4" spans="1:22" ht="20.25" customHeight="1" thickTop="1" x14ac:dyDescent="0.2">
      <c r="A4" s="3503" t="s">
        <v>44</v>
      </c>
      <c r="B4" s="3329" t="s">
        <v>86</v>
      </c>
      <c r="C4" s="3329" t="s">
        <v>45</v>
      </c>
      <c r="D4" s="355"/>
      <c r="E4" s="3329" t="s">
        <v>33</v>
      </c>
      <c r="F4" s="3329"/>
      <c r="G4" s="3329"/>
      <c r="H4" s="3329" t="s">
        <v>1</v>
      </c>
      <c r="I4" s="3329"/>
      <c r="J4" s="3329"/>
      <c r="K4" s="3329" t="s">
        <v>2</v>
      </c>
      <c r="L4" s="3329"/>
      <c r="M4" s="3329"/>
      <c r="N4" s="3194" t="s">
        <v>31</v>
      </c>
      <c r="O4" s="3194"/>
      <c r="P4" s="3194"/>
      <c r="Q4" s="3590" t="s">
        <v>99</v>
      </c>
      <c r="R4" s="2909" t="s">
        <v>126</v>
      </c>
      <c r="S4" s="2910" t="s">
        <v>253</v>
      </c>
    </row>
    <row r="5" spans="1:22" ht="17.25" customHeight="1" x14ac:dyDescent="0.2">
      <c r="A5" s="3504"/>
      <c r="B5" s="3050"/>
      <c r="C5" s="3050"/>
      <c r="D5" s="396"/>
      <c r="E5" s="3520" t="s">
        <v>94</v>
      </c>
      <c r="F5" s="3520"/>
      <c r="G5" s="3520"/>
      <c r="H5" s="3520" t="s">
        <v>95</v>
      </c>
      <c r="I5" s="3520"/>
      <c r="J5" s="3520"/>
      <c r="K5" s="3520" t="s">
        <v>96</v>
      </c>
      <c r="L5" s="3520"/>
      <c r="M5" s="3520"/>
      <c r="N5" s="2930" t="s">
        <v>116</v>
      </c>
      <c r="O5" s="2930"/>
      <c r="P5" s="2930"/>
      <c r="Q5" s="2920"/>
      <c r="R5" s="2883"/>
      <c r="S5" s="2911"/>
    </row>
    <row r="6" spans="1:22" ht="15.75" customHeight="1" x14ac:dyDescent="0.2">
      <c r="A6" s="3504"/>
      <c r="B6" s="3050"/>
      <c r="C6" s="3050"/>
      <c r="D6" s="396"/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2559" t="s">
        <v>204</v>
      </c>
      <c r="O6" s="2559" t="s">
        <v>2833</v>
      </c>
      <c r="P6" s="2559" t="s">
        <v>26</v>
      </c>
      <c r="Q6" s="2920"/>
      <c r="R6" s="2883"/>
      <c r="S6" s="2911"/>
      <c r="U6" s="473"/>
    </row>
    <row r="7" spans="1:22" ht="16.5" customHeight="1" thickBot="1" x14ac:dyDescent="0.25">
      <c r="A7" s="3505"/>
      <c r="B7" s="3347"/>
      <c r="C7" s="3347"/>
      <c r="D7" s="558"/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191" t="s">
        <v>181</v>
      </c>
      <c r="O7" s="191" t="s">
        <v>182</v>
      </c>
      <c r="P7" s="191" t="s">
        <v>183</v>
      </c>
      <c r="Q7" s="3591"/>
      <c r="R7" s="2884"/>
      <c r="S7" s="2912"/>
      <c r="U7" s="473"/>
    </row>
    <row r="8" spans="1:22" ht="21" customHeight="1" x14ac:dyDescent="0.2">
      <c r="A8" s="2393" t="s">
        <v>34</v>
      </c>
      <c r="B8" s="621" t="s">
        <v>311</v>
      </c>
      <c r="C8" s="548" t="s">
        <v>311</v>
      </c>
      <c r="D8" s="397"/>
      <c r="E8" s="548">
        <v>0</v>
      </c>
      <c r="F8" s="548">
        <v>0</v>
      </c>
      <c r="G8" s="548">
        <v>0</v>
      </c>
      <c r="H8" s="548">
        <v>2</v>
      </c>
      <c r="I8" s="548">
        <v>7</v>
      </c>
      <c r="J8" s="548">
        <v>9</v>
      </c>
      <c r="K8" s="548">
        <v>0</v>
      </c>
      <c r="L8" s="548">
        <v>0</v>
      </c>
      <c r="M8" s="548">
        <v>0</v>
      </c>
      <c r="N8" s="548">
        <f>SUM(E8,H8,K8)</f>
        <v>2</v>
      </c>
      <c r="O8" s="548">
        <f>SUM(F8,I8,L8)</f>
        <v>7</v>
      </c>
      <c r="P8" s="548">
        <f>SUM(G8,J8,M8)</f>
        <v>9</v>
      </c>
      <c r="Q8" s="772" t="s">
        <v>312</v>
      </c>
      <c r="R8" s="772" t="s">
        <v>312</v>
      </c>
      <c r="S8" s="778" t="s">
        <v>128</v>
      </c>
      <c r="U8" s="473"/>
    </row>
    <row r="9" spans="1:22" ht="24.75" customHeight="1" x14ac:dyDescent="0.2">
      <c r="A9" s="2996" t="s">
        <v>51</v>
      </c>
      <c r="B9" s="522" t="s">
        <v>52</v>
      </c>
      <c r="C9" s="1208" t="s">
        <v>244</v>
      </c>
      <c r="D9" s="474"/>
      <c r="E9" s="2283">
        <v>0</v>
      </c>
      <c r="F9" s="2283">
        <v>0</v>
      </c>
      <c r="G9" s="2283">
        <v>0</v>
      </c>
      <c r="H9" s="2283">
        <v>9</v>
      </c>
      <c r="I9" s="2283">
        <v>5</v>
      </c>
      <c r="J9" s="2283">
        <v>14</v>
      </c>
      <c r="K9" s="2283">
        <v>0</v>
      </c>
      <c r="L9" s="2283">
        <v>0</v>
      </c>
      <c r="M9" s="2283">
        <v>0</v>
      </c>
      <c r="N9" s="2283">
        <f t="shared" ref="N9:P9" si="0">SUM(E9,H9,K9)</f>
        <v>9</v>
      </c>
      <c r="O9" s="2283">
        <f t="shared" si="0"/>
        <v>5</v>
      </c>
      <c r="P9" s="2283">
        <f t="shared" si="0"/>
        <v>14</v>
      </c>
      <c r="Q9" s="2401" t="s">
        <v>2651</v>
      </c>
      <c r="R9" s="2195" t="s">
        <v>132</v>
      </c>
      <c r="S9" s="2996" t="s">
        <v>100</v>
      </c>
      <c r="V9" s="2195"/>
    </row>
    <row r="10" spans="1:22" ht="29.25" customHeight="1" x14ac:dyDescent="0.2">
      <c r="A10" s="3051"/>
      <c r="B10" s="964" t="s">
        <v>53</v>
      </c>
      <c r="C10" s="975" t="s">
        <v>1185</v>
      </c>
      <c r="D10" s="474"/>
      <c r="E10" s="2283">
        <v>0</v>
      </c>
      <c r="F10" s="2283">
        <v>0</v>
      </c>
      <c r="G10" s="2283">
        <v>0</v>
      </c>
      <c r="H10" s="2283">
        <v>10</v>
      </c>
      <c r="I10" s="2283">
        <v>5</v>
      </c>
      <c r="J10" s="2283">
        <v>15</v>
      </c>
      <c r="K10" s="2283">
        <v>0</v>
      </c>
      <c r="L10" s="2283">
        <v>0</v>
      </c>
      <c r="M10" s="2283">
        <v>0</v>
      </c>
      <c r="N10" s="2283">
        <f>SUM(K10,H10,E10)</f>
        <v>10</v>
      </c>
      <c r="O10" s="2283">
        <f t="shared" ref="O10:P10" si="1">SUM(L10,I10,F10)</f>
        <v>5</v>
      </c>
      <c r="P10" s="2283">
        <f t="shared" si="1"/>
        <v>15</v>
      </c>
      <c r="Q10" s="772" t="s">
        <v>218</v>
      </c>
      <c r="R10" s="2386" t="s">
        <v>567</v>
      </c>
      <c r="S10" s="3051"/>
    </row>
    <row r="11" spans="1:22" ht="27.75" customHeight="1" x14ac:dyDescent="0.2">
      <c r="A11" s="3494"/>
      <c r="B11" s="2394" t="s">
        <v>2112</v>
      </c>
      <c r="C11" s="1660" t="s">
        <v>2497</v>
      </c>
      <c r="D11" s="1660"/>
      <c r="E11" s="2283">
        <v>0</v>
      </c>
      <c r="F11" s="2283">
        <v>0</v>
      </c>
      <c r="G11" s="2283">
        <v>0</v>
      </c>
      <c r="H11" s="2283">
        <v>5</v>
      </c>
      <c r="I11" s="2283">
        <v>3</v>
      </c>
      <c r="J11" s="2283">
        <v>8</v>
      </c>
      <c r="K11" s="2283">
        <v>0</v>
      </c>
      <c r="L11" s="2283">
        <v>0</v>
      </c>
      <c r="M11" s="2283">
        <v>0</v>
      </c>
      <c r="N11" s="2283">
        <f>SUM(K11,H11,E11)</f>
        <v>5</v>
      </c>
      <c r="O11" s="2283">
        <f t="shared" ref="O11" si="2">SUM(L11,I11,F11)</f>
        <v>3</v>
      </c>
      <c r="P11" s="2283">
        <f t="shared" ref="P11" si="3">SUM(M11,J11,G11)</f>
        <v>8</v>
      </c>
      <c r="Q11" s="2401" t="s">
        <v>2648</v>
      </c>
      <c r="R11" s="1066" t="s">
        <v>2649</v>
      </c>
      <c r="S11" s="3494"/>
    </row>
    <row r="12" spans="1:22" ht="21" customHeight="1" x14ac:dyDescent="0.2">
      <c r="A12" s="2986" t="s">
        <v>92</v>
      </c>
      <c r="B12" s="2986"/>
      <c r="C12" s="2986"/>
      <c r="D12" s="394"/>
      <c r="E12" s="2283">
        <f>SUM(E9:E11)</f>
        <v>0</v>
      </c>
      <c r="F12" s="2283">
        <f t="shared" ref="F12:P12" si="4">SUM(F9:F11)</f>
        <v>0</v>
      </c>
      <c r="G12" s="2283">
        <f t="shared" si="4"/>
        <v>0</v>
      </c>
      <c r="H12" s="2283">
        <f t="shared" si="4"/>
        <v>24</v>
      </c>
      <c r="I12" s="2283">
        <f t="shared" si="4"/>
        <v>13</v>
      </c>
      <c r="J12" s="2283">
        <f t="shared" si="4"/>
        <v>37</v>
      </c>
      <c r="K12" s="2283">
        <f t="shared" si="4"/>
        <v>0</v>
      </c>
      <c r="L12" s="2283">
        <f t="shared" si="4"/>
        <v>0</v>
      </c>
      <c r="M12" s="2283">
        <f t="shared" si="4"/>
        <v>0</v>
      </c>
      <c r="N12" s="2283">
        <f t="shared" si="4"/>
        <v>24</v>
      </c>
      <c r="O12" s="2283">
        <f t="shared" si="4"/>
        <v>13</v>
      </c>
      <c r="P12" s="2283">
        <f t="shared" si="4"/>
        <v>37</v>
      </c>
      <c r="Q12" s="2928" t="s">
        <v>130</v>
      </c>
      <c r="R12" s="2928"/>
      <c r="S12" s="2928"/>
    </row>
    <row r="13" spans="1:22" ht="44.25" customHeight="1" x14ac:dyDescent="0.2">
      <c r="A13" s="2986" t="s">
        <v>90</v>
      </c>
      <c r="B13" s="3592" t="s">
        <v>54</v>
      </c>
      <c r="C13" s="3592"/>
      <c r="D13" s="474"/>
      <c r="E13" s="2283">
        <f>SUM(E10:E12)</f>
        <v>0</v>
      </c>
      <c r="F13" s="2283">
        <f>SUM(F10:F12)</f>
        <v>0</v>
      </c>
      <c r="G13" s="2283">
        <v>0</v>
      </c>
      <c r="H13" s="2283">
        <v>6</v>
      </c>
      <c r="I13" s="2283">
        <v>9</v>
      </c>
      <c r="J13" s="2283">
        <v>15</v>
      </c>
      <c r="K13" s="2283">
        <v>6</v>
      </c>
      <c r="L13" s="2283">
        <v>3</v>
      </c>
      <c r="M13" s="2283">
        <v>9</v>
      </c>
      <c r="N13" s="2283">
        <f>SUM(N12,N10)</f>
        <v>34</v>
      </c>
      <c r="O13" s="2283">
        <f>SUM(O12,O10)</f>
        <v>18</v>
      </c>
      <c r="P13" s="2283">
        <f>SUM(P12,P10)</f>
        <v>52</v>
      </c>
      <c r="Q13" s="2395"/>
      <c r="R13" s="2395" t="s">
        <v>238</v>
      </c>
      <c r="S13" s="2899" t="s">
        <v>123</v>
      </c>
    </row>
    <row r="14" spans="1:22" ht="27.75" customHeight="1" x14ac:dyDescent="0.2">
      <c r="A14" s="2986"/>
      <c r="B14" s="3592" t="s">
        <v>324</v>
      </c>
      <c r="C14" s="3592"/>
      <c r="D14" s="474"/>
      <c r="E14" s="2283">
        <f t="shared" ref="E14:E17" si="5">SUM(E12:E13)</f>
        <v>0</v>
      </c>
      <c r="F14" s="2283">
        <f t="shared" ref="F14:F17" si="6">SUM(F12:F13)</f>
        <v>0</v>
      </c>
      <c r="G14" s="2283">
        <v>0</v>
      </c>
      <c r="H14" s="2283">
        <v>11</v>
      </c>
      <c r="I14" s="2283">
        <v>4</v>
      </c>
      <c r="J14" s="2283">
        <v>15</v>
      </c>
      <c r="K14" s="2283">
        <v>4</v>
      </c>
      <c r="L14" s="2283">
        <v>1</v>
      </c>
      <c r="M14" s="2283">
        <v>5</v>
      </c>
      <c r="N14" s="2283">
        <f>SUM(K14,H14,E14)</f>
        <v>15</v>
      </c>
      <c r="O14" s="2283">
        <f>SUM(L14,I14,F14)</f>
        <v>5</v>
      </c>
      <c r="P14" s="2283">
        <f>SUM(N14:O14)</f>
        <v>20</v>
      </c>
      <c r="Q14" s="2395"/>
      <c r="R14" s="2395" t="s">
        <v>325</v>
      </c>
      <c r="S14" s="2899"/>
    </row>
    <row r="15" spans="1:22" ht="18.75" customHeight="1" x14ac:dyDescent="0.2">
      <c r="A15" s="2986"/>
      <c r="B15" s="520" t="s">
        <v>326</v>
      </c>
      <c r="C15" s="496"/>
      <c r="D15" s="474"/>
      <c r="E15" s="2283">
        <f t="shared" si="5"/>
        <v>0</v>
      </c>
      <c r="F15" s="2283">
        <f t="shared" si="6"/>
        <v>0</v>
      </c>
      <c r="G15" s="2283">
        <v>0</v>
      </c>
      <c r="H15" s="2283">
        <v>13</v>
      </c>
      <c r="I15" s="2283">
        <v>4</v>
      </c>
      <c r="J15" s="2283">
        <v>17</v>
      </c>
      <c r="K15" s="2283">
        <v>7</v>
      </c>
      <c r="L15" s="2283">
        <v>0</v>
      </c>
      <c r="M15" s="2283">
        <v>7</v>
      </c>
      <c r="N15" s="2283">
        <f t="shared" ref="N15:O17" si="7">SUM(E15,H15,K15)</f>
        <v>20</v>
      </c>
      <c r="O15" s="2283">
        <f t="shared" si="7"/>
        <v>4</v>
      </c>
      <c r="P15" s="2283">
        <f>SUM(N15:O15)</f>
        <v>24</v>
      </c>
      <c r="Q15" s="1200"/>
      <c r="R15" s="1200" t="s">
        <v>327</v>
      </c>
      <c r="S15" s="2899"/>
    </row>
    <row r="16" spans="1:22" ht="20.25" customHeight="1" x14ac:dyDescent="0.2">
      <c r="A16" s="2986"/>
      <c r="B16" s="520" t="s">
        <v>331</v>
      </c>
      <c r="C16" s="496"/>
      <c r="D16" s="474"/>
      <c r="E16" s="2283">
        <f t="shared" si="5"/>
        <v>0</v>
      </c>
      <c r="F16" s="2283">
        <f t="shared" si="6"/>
        <v>0</v>
      </c>
      <c r="G16" s="2283">
        <v>0</v>
      </c>
      <c r="H16" s="2283">
        <v>13</v>
      </c>
      <c r="I16" s="2283">
        <v>1</v>
      </c>
      <c r="J16" s="2283">
        <v>14</v>
      </c>
      <c r="K16" s="2283">
        <v>7</v>
      </c>
      <c r="L16" s="2283">
        <v>0</v>
      </c>
      <c r="M16" s="2283">
        <v>7</v>
      </c>
      <c r="N16" s="2283">
        <f t="shared" si="7"/>
        <v>20</v>
      </c>
      <c r="O16" s="2283">
        <f t="shared" si="7"/>
        <v>1</v>
      </c>
      <c r="P16" s="2283">
        <f>SUM(N16:O16)</f>
        <v>21</v>
      </c>
      <c r="Q16" s="1200"/>
      <c r="R16" s="1200" t="s">
        <v>240</v>
      </c>
      <c r="S16" s="2899"/>
    </row>
    <row r="17" spans="1:19" ht="30" customHeight="1" x14ac:dyDescent="0.2">
      <c r="A17" s="2986"/>
      <c r="B17" s="520" t="s">
        <v>606</v>
      </c>
      <c r="C17" s="496"/>
      <c r="D17" s="474"/>
      <c r="E17" s="2283">
        <f t="shared" si="5"/>
        <v>0</v>
      </c>
      <c r="F17" s="2283">
        <f t="shared" si="6"/>
        <v>0</v>
      </c>
      <c r="G17" s="2283">
        <v>0</v>
      </c>
      <c r="H17" s="2283">
        <v>2</v>
      </c>
      <c r="I17" s="2283">
        <v>4</v>
      </c>
      <c r="J17" s="2283">
        <v>6</v>
      </c>
      <c r="K17" s="2283">
        <v>0</v>
      </c>
      <c r="L17" s="2283">
        <v>0</v>
      </c>
      <c r="M17" s="2283">
        <v>0</v>
      </c>
      <c r="N17" s="2283">
        <f t="shared" si="7"/>
        <v>2</v>
      </c>
      <c r="O17" s="2283">
        <f t="shared" si="7"/>
        <v>4</v>
      </c>
      <c r="P17" s="2283">
        <f>SUM(N17:O17)</f>
        <v>6</v>
      </c>
      <c r="Q17" s="1200"/>
      <c r="R17" s="1199" t="s">
        <v>878</v>
      </c>
      <c r="S17" s="2899"/>
    </row>
    <row r="18" spans="1:19" ht="21.75" customHeight="1" x14ac:dyDescent="0.2">
      <c r="A18" s="2986" t="s">
        <v>92</v>
      </c>
      <c r="B18" s="2986"/>
      <c r="C18" s="2986"/>
      <c r="D18" s="394"/>
      <c r="E18" s="2283">
        <f>SUM(E13:E17)</f>
        <v>0</v>
      </c>
      <c r="F18" s="2283">
        <f t="shared" ref="F18:G18" si="8">SUM(F13:F17)</f>
        <v>0</v>
      </c>
      <c r="G18" s="2283">
        <f t="shared" si="8"/>
        <v>0</v>
      </c>
      <c r="H18" s="2283">
        <f>SUM(H13:H17)</f>
        <v>45</v>
      </c>
      <c r="I18" s="2283">
        <f t="shared" ref="I18:M18" si="9">SUM(I13:I17)</f>
        <v>22</v>
      </c>
      <c r="J18" s="2283">
        <f t="shared" si="9"/>
        <v>67</v>
      </c>
      <c r="K18" s="2283">
        <f t="shared" si="9"/>
        <v>24</v>
      </c>
      <c r="L18" s="2283">
        <f t="shared" si="9"/>
        <v>4</v>
      </c>
      <c r="M18" s="2283">
        <f t="shared" si="9"/>
        <v>28</v>
      </c>
      <c r="N18" s="2283">
        <f t="shared" ref="N18" si="10">SUM(E18,H18,K18)</f>
        <v>69</v>
      </c>
      <c r="O18" s="2283">
        <f t="shared" ref="O18" si="11">SUM(F18,I18,L18)</f>
        <v>26</v>
      </c>
      <c r="P18" s="2283">
        <f>SUM(N18:O18)</f>
        <v>95</v>
      </c>
      <c r="Q18" s="2928" t="s">
        <v>130</v>
      </c>
      <c r="R18" s="2928"/>
      <c r="S18" s="2928"/>
    </row>
    <row r="19" spans="1:19" ht="19.5" customHeight="1" x14ac:dyDescent="0.2">
      <c r="A19" s="2996" t="s">
        <v>37</v>
      </c>
      <c r="B19" s="1208" t="s">
        <v>219</v>
      </c>
      <c r="C19" s="394"/>
      <c r="D19" s="394"/>
      <c r="E19" s="2283">
        <f t="shared" ref="E19:F19" si="12">SUM(E14:E18)</f>
        <v>0</v>
      </c>
      <c r="F19" s="2283">
        <f t="shared" si="12"/>
        <v>0</v>
      </c>
      <c r="G19" s="2283">
        <v>0</v>
      </c>
      <c r="H19" s="2283">
        <v>8</v>
      </c>
      <c r="I19" s="2283">
        <v>12</v>
      </c>
      <c r="J19" s="2283">
        <v>20</v>
      </c>
      <c r="K19" s="2283">
        <v>6</v>
      </c>
      <c r="L19" s="2283">
        <v>8</v>
      </c>
      <c r="M19" s="2283">
        <v>14</v>
      </c>
      <c r="N19" s="2283">
        <f>SUM(E19,H19,K19)</f>
        <v>14</v>
      </c>
      <c r="O19" s="2283">
        <f t="shared" ref="O19:P19" si="13">SUM(F19,I19,L19)</f>
        <v>20</v>
      </c>
      <c r="P19" s="2283">
        <f t="shared" si="13"/>
        <v>34</v>
      </c>
      <c r="Q19" s="383"/>
      <c r="R19" s="1209" t="s">
        <v>137</v>
      </c>
      <c r="S19" s="2996" t="s">
        <v>125</v>
      </c>
    </row>
    <row r="20" spans="1:19" ht="19.5" customHeight="1" x14ac:dyDescent="0.2">
      <c r="A20" s="3051"/>
      <c r="B20" s="1208" t="s">
        <v>66</v>
      </c>
      <c r="C20" s="394"/>
      <c r="D20" s="394"/>
      <c r="E20" s="2283">
        <f t="shared" ref="E20:F20" si="14">SUM(E15:E19)</f>
        <v>0</v>
      </c>
      <c r="F20" s="2283">
        <f t="shared" si="14"/>
        <v>0</v>
      </c>
      <c r="G20" s="2283">
        <v>0</v>
      </c>
      <c r="H20" s="2283">
        <v>12</v>
      </c>
      <c r="I20" s="2283">
        <v>13</v>
      </c>
      <c r="J20" s="2283">
        <v>25</v>
      </c>
      <c r="K20" s="2283">
        <v>8</v>
      </c>
      <c r="L20" s="2283">
        <v>3</v>
      </c>
      <c r="M20" s="2283">
        <v>11</v>
      </c>
      <c r="N20" s="2283">
        <f t="shared" ref="N20:N22" si="15">SUM(E20,H20,K20)</f>
        <v>20</v>
      </c>
      <c r="O20" s="2283">
        <f t="shared" ref="O20:O22" si="16">SUM(F20,I20,L20)</f>
        <v>16</v>
      </c>
      <c r="P20" s="2283">
        <f t="shared" ref="P20:P22" si="17">SUM(G20,J20,M20)</f>
        <v>36</v>
      </c>
      <c r="Q20" s="383"/>
      <c r="R20" s="1209" t="s">
        <v>138</v>
      </c>
      <c r="S20" s="3051"/>
    </row>
    <row r="21" spans="1:19" ht="18.75" customHeight="1" x14ac:dyDescent="0.2">
      <c r="A21" s="3051"/>
      <c r="B21" s="1208" t="s">
        <v>61</v>
      </c>
      <c r="C21" s="394"/>
      <c r="D21" s="394"/>
      <c r="E21" s="2283">
        <f t="shared" ref="E21:F21" si="18">SUM(E16:E20)</f>
        <v>0</v>
      </c>
      <c r="F21" s="2283">
        <f t="shared" si="18"/>
        <v>0</v>
      </c>
      <c r="G21" s="2283">
        <v>0</v>
      </c>
      <c r="H21" s="2283">
        <v>8</v>
      </c>
      <c r="I21" s="2283">
        <v>8</v>
      </c>
      <c r="J21" s="2283">
        <v>16</v>
      </c>
      <c r="K21" s="2283">
        <v>6</v>
      </c>
      <c r="L21" s="2283">
        <v>1</v>
      </c>
      <c r="M21" s="2283">
        <v>7</v>
      </c>
      <c r="N21" s="2283">
        <f t="shared" si="15"/>
        <v>14</v>
      </c>
      <c r="O21" s="2283">
        <f t="shared" si="16"/>
        <v>9</v>
      </c>
      <c r="P21" s="2283">
        <f t="shared" si="17"/>
        <v>23</v>
      </c>
      <c r="Q21" s="383"/>
      <c r="R21" s="1209" t="s">
        <v>139</v>
      </c>
      <c r="S21" s="3051"/>
    </row>
    <row r="22" spans="1:19" ht="30" customHeight="1" x14ac:dyDescent="0.2">
      <c r="A22" s="3494"/>
      <c r="B22" s="2201" t="s">
        <v>393</v>
      </c>
      <c r="C22" s="2951" t="s">
        <v>237</v>
      </c>
      <c r="D22" s="2951"/>
      <c r="E22" s="2283">
        <f t="shared" ref="E22:F22" si="19">SUM(E17:E21)</f>
        <v>0</v>
      </c>
      <c r="F22" s="2283">
        <f t="shared" si="19"/>
        <v>0</v>
      </c>
      <c r="G22" s="2283">
        <v>0</v>
      </c>
      <c r="H22" s="2283">
        <v>0</v>
      </c>
      <c r="I22" s="2283">
        <v>2</v>
      </c>
      <c r="J22" s="2283">
        <v>2</v>
      </c>
      <c r="K22" s="2283">
        <v>0</v>
      </c>
      <c r="L22" s="2283">
        <v>0</v>
      </c>
      <c r="M22" s="2283">
        <v>0</v>
      </c>
      <c r="N22" s="2283">
        <f t="shared" si="15"/>
        <v>0</v>
      </c>
      <c r="O22" s="2283">
        <f t="shared" si="16"/>
        <v>2</v>
      </c>
      <c r="P22" s="2283">
        <f t="shared" si="17"/>
        <v>2</v>
      </c>
      <c r="Q22" s="2395" t="s">
        <v>2650</v>
      </c>
      <c r="R22" s="2395" t="s">
        <v>345</v>
      </c>
      <c r="S22" s="3494"/>
    </row>
    <row r="23" spans="1:19" ht="21.75" customHeight="1" x14ac:dyDescent="0.2">
      <c r="A23" s="2986" t="s">
        <v>92</v>
      </c>
      <c r="B23" s="2986"/>
      <c r="C23" s="2986"/>
      <c r="D23" s="394"/>
      <c r="E23" s="2283">
        <f>SUM(E19:E22)</f>
        <v>0</v>
      </c>
      <c r="F23" s="2283">
        <f t="shared" ref="F23:P23" si="20">SUM(F19:F22)</f>
        <v>0</v>
      </c>
      <c r="G23" s="2283">
        <f t="shared" si="20"/>
        <v>0</v>
      </c>
      <c r="H23" s="2283">
        <f t="shared" si="20"/>
        <v>28</v>
      </c>
      <c r="I23" s="2283">
        <f t="shared" si="20"/>
        <v>35</v>
      </c>
      <c r="J23" s="2283">
        <f t="shared" si="20"/>
        <v>63</v>
      </c>
      <c r="K23" s="2283">
        <f t="shared" si="20"/>
        <v>20</v>
      </c>
      <c r="L23" s="2283">
        <f t="shared" si="20"/>
        <v>12</v>
      </c>
      <c r="M23" s="2283">
        <f t="shared" si="20"/>
        <v>32</v>
      </c>
      <c r="N23" s="2283">
        <f t="shared" si="20"/>
        <v>48</v>
      </c>
      <c r="O23" s="2283">
        <f t="shared" si="20"/>
        <v>47</v>
      </c>
      <c r="P23" s="2283">
        <f t="shared" si="20"/>
        <v>95</v>
      </c>
      <c r="Q23" s="2899" t="s">
        <v>130</v>
      </c>
      <c r="R23" s="2899"/>
      <c r="S23" s="2899"/>
    </row>
    <row r="24" spans="1:19" ht="63.75" customHeight="1" x14ac:dyDescent="0.2">
      <c r="A24" s="2353" t="s">
        <v>234</v>
      </c>
      <c r="B24" s="394" t="s">
        <v>346</v>
      </c>
      <c r="C24" s="394"/>
      <c r="D24" s="394"/>
      <c r="E24" s="2283">
        <v>0</v>
      </c>
      <c r="F24" s="2283">
        <v>0</v>
      </c>
      <c r="G24" s="2283">
        <v>0</v>
      </c>
      <c r="H24" s="2283">
        <v>8</v>
      </c>
      <c r="I24" s="2283">
        <v>10</v>
      </c>
      <c r="J24" s="2283">
        <v>18</v>
      </c>
      <c r="K24" s="2283">
        <v>7</v>
      </c>
      <c r="L24" s="2283">
        <v>3</v>
      </c>
      <c r="M24" s="2283">
        <v>10</v>
      </c>
      <c r="N24" s="2283">
        <f>SUM(E24,H24,K24)</f>
        <v>15</v>
      </c>
      <c r="O24" s="2283">
        <f t="shared" ref="O24:P25" si="21">SUM(F24,I24,L24)</f>
        <v>13</v>
      </c>
      <c r="P24" s="2283">
        <f t="shared" si="21"/>
        <v>28</v>
      </c>
      <c r="Q24" s="383"/>
      <c r="R24" s="1402" t="s">
        <v>141</v>
      </c>
      <c r="S24" s="500" t="s">
        <v>231</v>
      </c>
    </row>
    <row r="25" spans="1:19" ht="22.5" customHeight="1" x14ac:dyDescent="0.2">
      <c r="A25" s="3582" t="s">
        <v>1279</v>
      </c>
      <c r="B25" s="2197" t="s">
        <v>1280</v>
      </c>
      <c r="C25" s="2199"/>
      <c r="D25" s="2199"/>
      <c r="E25" s="1662">
        <v>0</v>
      </c>
      <c r="F25" s="1662">
        <v>0</v>
      </c>
      <c r="G25" s="1662">
        <v>0</v>
      </c>
      <c r="H25" s="1662">
        <v>13</v>
      </c>
      <c r="I25" s="1662">
        <v>5</v>
      </c>
      <c r="J25" s="1662">
        <v>18</v>
      </c>
      <c r="K25" s="1662">
        <v>3</v>
      </c>
      <c r="L25" s="1662">
        <v>0</v>
      </c>
      <c r="M25" s="1662">
        <v>3</v>
      </c>
      <c r="N25" s="1662">
        <f>SUM(E25,H25,K25)</f>
        <v>16</v>
      </c>
      <c r="O25" s="1662">
        <f t="shared" si="21"/>
        <v>5</v>
      </c>
      <c r="P25" s="1662">
        <f t="shared" si="21"/>
        <v>21</v>
      </c>
      <c r="Q25" s="2197"/>
      <c r="R25" s="2389" t="s">
        <v>165</v>
      </c>
      <c r="S25" s="2900" t="s">
        <v>1281</v>
      </c>
    </row>
    <row r="26" spans="1:19" ht="32.25" customHeight="1" x14ac:dyDescent="0.2">
      <c r="A26" s="3595"/>
      <c r="B26" s="2197" t="s">
        <v>2093</v>
      </c>
      <c r="C26" s="2199"/>
      <c r="D26" s="2199"/>
      <c r="E26" s="1662">
        <v>0</v>
      </c>
      <c r="F26" s="1662">
        <v>0</v>
      </c>
      <c r="G26" s="1662">
        <v>0</v>
      </c>
      <c r="H26" s="1662">
        <v>15</v>
      </c>
      <c r="I26" s="1662">
        <v>3</v>
      </c>
      <c r="J26" s="1662">
        <v>18</v>
      </c>
      <c r="K26" s="1662">
        <v>0</v>
      </c>
      <c r="L26" s="1662">
        <v>0</v>
      </c>
      <c r="M26" s="1662">
        <v>0</v>
      </c>
      <c r="N26" s="1662">
        <f>SUM(E26,H26,K26)</f>
        <v>15</v>
      </c>
      <c r="O26" s="1662">
        <f t="shared" ref="O26" si="22">SUM(F26,I26,L26)</f>
        <v>3</v>
      </c>
      <c r="P26" s="1662">
        <f t="shared" ref="P26" si="23">SUM(G26,J26,M26)</f>
        <v>18</v>
      </c>
      <c r="Q26" s="2197"/>
      <c r="R26" s="2386" t="s">
        <v>162</v>
      </c>
      <c r="S26" s="2901"/>
    </row>
    <row r="27" spans="1:19" ht="18.75" customHeight="1" thickBot="1" x14ac:dyDescent="0.25">
      <c r="A27" s="2997" t="s">
        <v>92</v>
      </c>
      <c r="B27" s="2997"/>
      <c r="C27" s="2997"/>
      <c r="D27" s="2388"/>
      <c r="E27" s="2336">
        <f>SUM(E25:E26)</f>
        <v>0</v>
      </c>
      <c r="F27" s="2336">
        <f t="shared" ref="F27:P27" si="24">SUM(F25:F26)</f>
        <v>0</v>
      </c>
      <c r="G27" s="2336">
        <f t="shared" si="24"/>
        <v>0</v>
      </c>
      <c r="H27" s="2336">
        <f t="shared" si="24"/>
        <v>28</v>
      </c>
      <c r="I27" s="2336">
        <f t="shared" si="24"/>
        <v>8</v>
      </c>
      <c r="J27" s="2336">
        <f t="shared" si="24"/>
        <v>36</v>
      </c>
      <c r="K27" s="2336">
        <f t="shared" si="24"/>
        <v>3</v>
      </c>
      <c r="L27" s="2336">
        <f t="shared" si="24"/>
        <v>0</v>
      </c>
      <c r="M27" s="2336">
        <f t="shared" si="24"/>
        <v>3</v>
      </c>
      <c r="N27" s="2336">
        <f t="shared" si="24"/>
        <v>31</v>
      </c>
      <c r="O27" s="2336">
        <f t="shared" si="24"/>
        <v>8</v>
      </c>
      <c r="P27" s="2336">
        <f t="shared" si="24"/>
        <v>39</v>
      </c>
      <c r="Q27" s="2914" t="s">
        <v>130</v>
      </c>
      <c r="R27" s="2914"/>
      <c r="S27" s="2914"/>
    </row>
    <row r="28" spans="1:19" ht="18.75" customHeight="1" x14ac:dyDescent="0.2">
      <c r="A28" s="2198"/>
      <c r="B28" s="2198"/>
      <c r="C28" s="2198"/>
      <c r="D28" s="2198"/>
      <c r="E28" s="2200"/>
      <c r="F28" s="2200"/>
      <c r="G28" s="2200"/>
      <c r="H28" s="2200"/>
      <c r="I28" s="2200"/>
      <c r="J28" s="2200"/>
      <c r="K28" s="2200"/>
      <c r="L28" s="2200"/>
      <c r="M28" s="2200"/>
      <c r="N28" s="2200"/>
      <c r="O28" s="2200"/>
      <c r="P28" s="2200"/>
      <c r="Q28" s="2196"/>
      <c r="R28" s="2196"/>
      <c r="S28" s="2196"/>
    </row>
    <row r="29" spans="1:19" ht="18.75" customHeight="1" x14ac:dyDescent="0.2">
      <c r="A29" s="2198"/>
      <c r="B29" s="2198"/>
      <c r="C29" s="2198"/>
      <c r="D29" s="2198"/>
      <c r="E29" s="2200"/>
      <c r="F29" s="2200"/>
      <c r="G29" s="2200"/>
      <c r="H29" s="2200"/>
      <c r="I29" s="2200"/>
      <c r="J29" s="2200"/>
      <c r="K29" s="2200"/>
      <c r="L29" s="2200"/>
      <c r="M29" s="2200"/>
      <c r="N29" s="2200"/>
      <c r="O29" s="2200"/>
      <c r="P29" s="2200"/>
      <c r="Q29" s="2196"/>
      <c r="R29" s="2196"/>
      <c r="S29" s="2196"/>
    </row>
    <row r="30" spans="1:19" ht="18.75" customHeight="1" x14ac:dyDescent="0.2">
      <c r="A30" s="2198"/>
      <c r="B30" s="2198"/>
      <c r="C30" s="2198"/>
      <c r="D30" s="2198"/>
      <c r="E30" s="2200"/>
      <c r="F30" s="2200"/>
      <c r="G30" s="2200"/>
      <c r="H30" s="2200"/>
      <c r="I30" s="2200"/>
      <c r="J30" s="2200"/>
      <c r="K30" s="2200"/>
      <c r="L30" s="2200"/>
      <c r="M30" s="2200"/>
      <c r="N30" s="2200"/>
      <c r="O30" s="2200"/>
      <c r="P30" s="2200"/>
      <c r="Q30" s="2196"/>
      <c r="R30" s="2196"/>
      <c r="S30" s="2196"/>
    </row>
    <row r="31" spans="1:19" ht="18.75" customHeight="1" x14ac:dyDescent="0.2">
      <c r="A31" s="2198"/>
      <c r="B31" s="2198"/>
      <c r="C31" s="2198"/>
      <c r="D31" s="2198"/>
      <c r="E31" s="2200"/>
      <c r="F31" s="2200"/>
      <c r="G31" s="2200"/>
      <c r="H31" s="2200"/>
      <c r="I31" s="2200"/>
      <c r="J31" s="2200"/>
      <c r="K31" s="2200"/>
      <c r="L31" s="2200"/>
      <c r="M31" s="2200"/>
      <c r="N31" s="2200"/>
      <c r="O31" s="2200"/>
      <c r="P31" s="2200"/>
      <c r="Q31" s="2196"/>
      <c r="R31" s="2196"/>
      <c r="S31" s="2196"/>
    </row>
    <row r="32" spans="1:19" ht="18.75" customHeight="1" x14ac:dyDescent="0.2">
      <c r="A32" s="2198"/>
      <c r="B32" s="2198"/>
      <c r="C32" s="2198"/>
      <c r="D32" s="2198"/>
      <c r="E32" s="2200"/>
      <c r="F32" s="2200"/>
      <c r="G32" s="2200"/>
      <c r="H32" s="2200"/>
      <c r="I32" s="2200"/>
      <c r="J32" s="2200"/>
      <c r="K32" s="2200"/>
      <c r="L32" s="2200"/>
      <c r="M32" s="2200"/>
      <c r="N32" s="2200"/>
      <c r="O32" s="2200"/>
      <c r="P32" s="2200"/>
      <c r="Q32" s="2196"/>
      <c r="R32" s="2196"/>
      <c r="S32" s="2196"/>
    </row>
    <row r="33" spans="1:49" ht="18.75" customHeight="1" x14ac:dyDescent="0.2">
      <c r="A33" s="2198"/>
      <c r="B33" s="2198"/>
      <c r="C33" s="2198"/>
      <c r="D33" s="2198"/>
      <c r="E33" s="2200"/>
      <c r="F33" s="2200"/>
      <c r="G33" s="2200"/>
      <c r="H33" s="2200"/>
      <c r="I33" s="2200"/>
      <c r="J33" s="2200"/>
      <c r="K33" s="2200"/>
      <c r="L33" s="2200"/>
      <c r="M33" s="2200"/>
      <c r="N33" s="2200"/>
      <c r="O33" s="2200"/>
      <c r="P33" s="2200"/>
      <c r="Q33" s="2196"/>
      <c r="R33" s="2196"/>
      <c r="S33" s="2196"/>
    </row>
    <row r="34" spans="1:49" ht="18.75" customHeight="1" x14ac:dyDescent="0.2">
      <c r="A34" s="2198"/>
      <c r="B34" s="2198"/>
      <c r="C34" s="2198"/>
      <c r="D34" s="2198"/>
      <c r="E34" s="2200"/>
      <c r="F34" s="2200"/>
      <c r="G34" s="2200"/>
      <c r="H34" s="2200"/>
      <c r="I34" s="2200"/>
      <c r="J34" s="2200"/>
      <c r="K34" s="2200"/>
      <c r="L34" s="2200"/>
      <c r="M34" s="2200"/>
      <c r="N34" s="2200"/>
      <c r="O34" s="2200"/>
      <c r="P34" s="2200"/>
      <c r="Q34" s="2196"/>
      <c r="R34" s="2196"/>
      <c r="S34" s="2196"/>
    </row>
    <row r="35" spans="1:49" ht="18.75" customHeight="1" x14ac:dyDescent="0.2">
      <c r="A35" s="2198"/>
      <c r="B35" s="2198"/>
      <c r="C35" s="2198"/>
      <c r="D35" s="2198"/>
      <c r="E35" s="2200"/>
      <c r="F35" s="2200"/>
      <c r="G35" s="2200"/>
      <c r="H35" s="2200"/>
      <c r="I35" s="2200"/>
      <c r="J35" s="2200"/>
      <c r="K35" s="2200"/>
      <c r="L35" s="2200"/>
      <c r="M35" s="2200"/>
      <c r="N35" s="2200"/>
      <c r="O35" s="2200"/>
      <c r="P35" s="2200"/>
      <c r="Q35" s="2196"/>
      <c r="R35" s="2196"/>
      <c r="S35" s="2196"/>
    </row>
    <row r="36" spans="1:49" s="566" customFormat="1" ht="26.25" customHeight="1" thickBot="1" x14ac:dyDescent="0.3">
      <c r="A36" s="559" t="s">
        <v>2787</v>
      </c>
      <c r="B36" s="560"/>
      <c r="C36" s="560"/>
      <c r="D36" s="561"/>
      <c r="E36" s="562"/>
      <c r="F36" s="562"/>
      <c r="G36" s="562"/>
      <c r="H36" s="562"/>
      <c r="I36" s="562"/>
      <c r="J36" s="562"/>
      <c r="K36" s="562"/>
      <c r="L36" s="562"/>
      <c r="M36" s="562"/>
      <c r="N36" s="562"/>
      <c r="O36" s="562"/>
      <c r="P36" s="562"/>
      <c r="Q36" s="563"/>
      <c r="R36" s="3593" t="s">
        <v>2788</v>
      </c>
      <c r="S36" s="3593"/>
      <c r="T36" s="564"/>
      <c r="U36" s="564"/>
      <c r="V36" s="564"/>
      <c r="W36" s="564"/>
      <c r="X36" s="564"/>
      <c r="Y36" s="564"/>
      <c r="Z36" s="564"/>
      <c r="AA36" s="564"/>
      <c r="AB36" s="564"/>
      <c r="AC36" s="564"/>
      <c r="AD36" s="564"/>
      <c r="AE36" s="564"/>
      <c r="AF36" s="564"/>
      <c r="AG36" s="564"/>
      <c r="AH36" s="564"/>
      <c r="AI36" s="564"/>
      <c r="AJ36" s="564"/>
      <c r="AK36" s="564"/>
      <c r="AL36" s="564"/>
      <c r="AM36" s="564"/>
      <c r="AN36" s="564"/>
      <c r="AO36" s="564"/>
      <c r="AP36" s="564"/>
      <c r="AQ36" s="564"/>
      <c r="AR36" s="564"/>
      <c r="AS36" s="564"/>
      <c r="AT36" s="564"/>
      <c r="AU36" s="564"/>
      <c r="AV36" s="564"/>
      <c r="AW36" s="565"/>
    </row>
    <row r="37" spans="1:49" s="566" customFormat="1" ht="24" customHeight="1" thickTop="1" x14ac:dyDescent="0.2">
      <c r="A37" s="3503" t="s">
        <v>44</v>
      </c>
      <c r="B37" s="3329" t="s">
        <v>86</v>
      </c>
      <c r="C37" s="3329" t="s">
        <v>45</v>
      </c>
      <c r="D37" s="355"/>
      <c r="E37" s="3329" t="s">
        <v>33</v>
      </c>
      <c r="F37" s="3329"/>
      <c r="G37" s="3329"/>
      <c r="H37" s="3329" t="s">
        <v>1</v>
      </c>
      <c r="I37" s="3329"/>
      <c r="J37" s="3329"/>
      <c r="K37" s="3329" t="s">
        <v>2</v>
      </c>
      <c r="L37" s="3329"/>
      <c r="M37" s="3329"/>
      <c r="N37" s="3194" t="s">
        <v>31</v>
      </c>
      <c r="O37" s="3194"/>
      <c r="P37" s="3194"/>
      <c r="Q37" s="2909" t="s">
        <v>99</v>
      </c>
      <c r="R37" s="2909" t="s">
        <v>126</v>
      </c>
      <c r="S37" s="2910" t="s">
        <v>253</v>
      </c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564"/>
      <c r="AF37" s="564"/>
      <c r="AG37" s="564"/>
      <c r="AH37" s="564"/>
      <c r="AI37" s="564"/>
      <c r="AJ37" s="564"/>
      <c r="AK37" s="564"/>
      <c r="AL37" s="564"/>
      <c r="AM37" s="564"/>
      <c r="AN37" s="564"/>
      <c r="AO37" s="564"/>
      <c r="AP37" s="564"/>
      <c r="AQ37" s="564"/>
      <c r="AR37" s="564"/>
      <c r="AS37" s="564"/>
      <c r="AT37" s="564"/>
      <c r="AU37" s="564"/>
      <c r="AV37" s="564"/>
      <c r="AW37" s="565"/>
    </row>
    <row r="38" spans="1:49" s="566" customFormat="1" ht="19.5" customHeight="1" x14ac:dyDescent="0.2">
      <c r="A38" s="3504"/>
      <c r="B38" s="3050"/>
      <c r="C38" s="3050"/>
      <c r="D38" s="396"/>
      <c r="E38" s="3520" t="s">
        <v>94</v>
      </c>
      <c r="F38" s="3520"/>
      <c r="G38" s="3520"/>
      <c r="H38" s="3520" t="s">
        <v>95</v>
      </c>
      <c r="I38" s="3520"/>
      <c r="J38" s="3520"/>
      <c r="K38" s="3520" t="s">
        <v>96</v>
      </c>
      <c r="L38" s="3520"/>
      <c r="M38" s="3520"/>
      <c r="N38" s="2930" t="s">
        <v>116</v>
      </c>
      <c r="O38" s="2930"/>
      <c r="P38" s="2930"/>
      <c r="Q38" s="2883"/>
      <c r="R38" s="2883"/>
      <c r="S38" s="2911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564"/>
      <c r="AG38" s="564"/>
      <c r="AH38" s="564"/>
      <c r="AI38" s="564"/>
      <c r="AJ38" s="564"/>
      <c r="AK38" s="564"/>
      <c r="AL38" s="564"/>
      <c r="AM38" s="564"/>
      <c r="AN38" s="564"/>
      <c r="AO38" s="564"/>
      <c r="AP38" s="564"/>
      <c r="AQ38" s="564"/>
      <c r="AR38" s="564"/>
      <c r="AS38" s="564"/>
      <c r="AT38" s="564"/>
      <c r="AU38" s="564"/>
      <c r="AV38" s="564"/>
      <c r="AW38" s="565"/>
    </row>
    <row r="39" spans="1:49" s="566" customFormat="1" ht="16.5" customHeight="1" x14ac:dyDescent="0.2">
      <c r="A39" s="3504"/>
      <c r="B39" s="3050"/>
      <c r="C39" s="3050"/>
      <c r="D39" s="396"/>
      <c r="E39" s="2559" t="s">
        <v>204</v>
      </c>
      <c r="F39" s="2559" t="s">
        <v>2833</v>
      </c>
      <c r="G39" s="2559" t="s">
        <v>26</v>
      </c>
      <c r="H39" s="2559" t="s">
        <v>204</v>
      </c>
      <c r="I39" s="2559" t="s">
        <v>2833</v>
      </c>
      <c r="J39" s="2559" t="s">
        <v>26</v>
      </c>
      <c r="K39" s="2559" t="s">
        <v>204</v>
      </c>
      <c r="L39" s="2559" t="s">
        <v>2833</v>
      </c>
      <c r="M39" s="2559" t="s">
        <v>26</v>
      </c>
      <c r="N39" s="2559" t="s">
        <v>204</v>
      </c>
      <c r="O39" s="2559" t="s">
        <v>2833</v>
      </c>
      <c r="P39" s="2559" t="s">
        <v>26</v>
      </c>
      <c r="Q39" s="2883"/>
      <c r="R39" s="2883"/>
      <c r="S39" s="2911"/>
      <c r="T39" s="564"/>
      <c r="U39" s="564"/>
      <c r="V39" s="564"/>
      <c r="W39" s="564"/>
      <c r="X39" s="564"/>
      <c r="Y39" s="564"/>
      <c r="Z39" s="564"/>
      <c r="AA39" s="564"/>
      <c r="AB39" s="564"/>
      <c r="AC39" s="564"/>
      <c r="AD39" s="564"/>
      <c r="AE39" s="564"/>
      <c r="AF39" s="564"/>
      <c r="AG39" s="564"/>
      <c r="AH39" s="564"/>
      <c r="AI39" s="564"/>
      <c r="AJ39" s="564"/>
      <c r="AK39" s="564"/>
      <c r="AL39" s="564"/>
      <c r="AM39" s="564"/>
      <c r="AN39" s="564"/>
      <c r="AO39" s="564"/>
      <c r="AP39" s="564"/>
      <c r="AQ39" s="564"/>
      <c r="AR39" s="564"/>
      <c r="AS39" s="564"/>
      <c r="AT39" s="564"/>
      <c r="AU39" s="564"/>
      <c r="AV39" s="564"/>
      <c r="AW39" s="565"/>
    </row>
    <row r="40" spans="1:49" s="566" customFormat="1" ht="20.25" customHeight="1" thickBot="1" x14ac:dyDescent="0.25">
      <c r="A40" s="3505"/>
      <c r="B40" s="3347"/>
      <c r="C40" s="3347"/>
      <c r="D40" s="558"/>
      <c r="E40" s="191" t="s">
        <v>181</v>
      </c>
      <c r="F40" s="191" t="s">
        <v>182</v>
      </c>
      <c r="G40" s="191" t="s">
        <v>183</v>
      </c>
      <c r="H40" s="191" t="s">
        <v>181</v>
      </c>
      <c r="I40" s="191" t="s">
        <v>182</v>
      </c>
      <c r="J40" s="191" t="s">
        <v>183</v>
      </c>
      <c r="K40" s="191" t="s">
        <v>181</v>
      </c>
      <c r="L40" s="191" t="s">
        <v>182</v>
      </c>
      <c r="M40" s="191" t="s">
        <v>183</v>
      </c>
      <c r="N40" s="191" t="s">
        <v>181</v>
      </c>
      <c r="O40" s="191" t="s">
        <v>182</v>
      </c>
      <c r="P40" s="191" t="s">
        <v>183</v>
      </c>
      <c r="Q40" s="2884"/>
      <c r="R40" s="2884"/>
      <c r="S40" s="2912"/>
      <c r="T40" s="564"/>
      <c r="U40" s="564"/>
      <c r="V40" s="564"/>
      <c r="W40" s="564"/>
      <c r="X40" s="564"/>
      <c r="Y40" s="564"/>
      <c r="Z40" s="564"/>
      <c r="AA40" s="564"/>
      <c r="AB40" s="564"/>
      <c r="AC40" s="564"/>
      <c r="AD40" s="564"/>
      <c r="AE40" s="564"/>
      <c r="AF40" s="564"/>
      <c r="AG40" s="564"/>
      <c r="AH40" s="564"/>
      <c r="AI40" s="564"/>
      <c r="AJ40" s="564"/>
      <c r="AK40" s="564"/>
      <c r="AL40" s="564"/>
      <c r="AM40" s="564"/>
      <c r="AN40" s="564"/>
      <c r="AO40" s="564"/>
      <c r="AP40" s="564"/>
      <c r="AQ40" s="564"/>
      <c r="AR40" s="564"/>
      <c r="AS40" s="564"/>
      <c r="AT40" s="564"/>
      <c r="AU40" s="564"/>
      <c r="AV40" s="564"/>
      <c r="AW40" s="565"/>
    </row>
    <row r="41" spans="1:49" ht="30.75" customHeight="1" x14ac:dyDescent="0.2">
      <c r="A41" s="3594" t="s">
        <v>210</v>
      </c>
      <c r="B41" s="549" t="s">
        <v>208</v>
      </c>
      <c r="C41" s="549" t="s">
        <v>208</v>
      </c>
      <c r="D41" s="549"/>
      <c r="E41" s="621">
        <v>0</v>
      </c>
      <c r="F41" s="621">
        <v>0</v>
      </c>
      <c r="G41" s="621">
        <v>0</v>
      </c>
      <c r="H41" s="621">
        <v>23</v>
      </c>
      <c r="I41" s="621">
        <v>13</v>
      </c>
      <c r="J41" s="621">
        <v>36</v>
      </c>
      <c r="K41" s="621">
        <v>6</v>
      </c>
      <c r="L41" s="621">
        <v>5</v>
      </c>
      <c r="M41" s="621">
        <v>11</v>
      </c>
      <c r="N41" s="2683">
        <f>SUM(E41,H41,K41)</f>
        <v>29</v>
      </c>
      <c r="O41" s="2683">
        <f t="shared" ref="O41:P41" si="25">SUM(F41,I41,L41)</f>
        <v>18</v>
      </c>
      <c r="P41" s="2683">
        <f t="shared" si="25"/>
        <v>47</v>
      </c>
      <c r="Q41" s="384" t="s">
        <v>145</v>
      </c>
      <c r="R41" s="480" t="s">
        <v>145</v>
      </c>
      <c r="S41" s="2905" t="s">
        <v>409</v>
      </c>
    </row>
    <row r="42" spans="1:49" ht="30.75" customHeight="1" x14ac:dyDescent="0.2">
      <c r="A42" s="3494"/>
      <c r="B42" s="554" t="s">
        <v>74</v>
      </c>
      <c r="C42" s="554"/>
      <c r="D42" s="554"/>
      <c r="E42" s="790">
        <v>0</v>
      </c>
      <c r="F42" s="790">
        <v>0</v>
      </c>
      <c r="G42" s="790">
        <v>0</v>
      </c>
      <c r="H42" s="790">
        <v>13</v>
      </c>
      <c r="I42" s="790">
        <v>17</v>
      </c>
      <c r="J42" s="790">
        <v>30</v>
      </c>
      <c r="K42" s="790">
        <v>0</v>
      </c>
      <c r="L42" s="790">
        <v>0</v>
      </c>
      <c r="M42" s="790">
        <v>0</v>
      </c>
      <c r="N42" s="253">
        <f>SUM(E42,H42,K42)</f>
        <v>13</v>
      </c>
      <c r="O42" s="253">
        <f t="shared" ref="O42" si="26">SUM(F42,I42,L42)</f>
        <v>17</v>
      </c>
      <c r="P42" s="253">
        <f t="shared" ref="P42" si="27">SUM(G42,J42,M42)</f>
        <v>30</v>
      </c>
      <c r="Q42" s="1640"/>
      <c r="R42" s="876" t="s">
        <v>2113</v>
      </c>
      <c r="S42" s="2898"/>
    </row>
    <row r="43" spans="1:49" ht="24.75" customHeight="1" x14ac:dyDescent="0.2">
      <c r="A43" s="2986"/>
      <c r="B43" s="1208" t="s">
        <v>75</v>
      </c>
      <c r="C43" s="1208" t="s">
        <v>75</v>
      </c>
      <c r="D43" s="474"/>
      <c r="E43" s="253">
        <v>0</v>
      </c>
      <c r="F43" s="253">
        <v>0</v>
      </c>
      <c r="G43" s="253">
        <v>0</v>
      </c>
      <c r="H43" s="253">
        <v>14</v>
      </c>
      <c r="I43" s="253">
        <v>10</v>
      </c>
      <c r="J43" s="253">
        <v>24</v>
      </c>
      <c r="K43" s="790">
        <v>0</v>
      </c>
      <c r="L43" s="790">
        <v>0</v>
      </c>
      <c r="M43" s="253">
        <v>0</v>
      </c>
      <c r="N43" s="253">
        <f t="shared" ref="N43:N46" si="28">SUM(E43,H43,K43)</f>
        <v>14</v>
      </c>
      <c r="O43" s="253">
        <f t="shared" ref="O43:P46" si="29">SUM(F43,I43,L43)</f>
        <v>10</v>
      </c>
      <c r="P43" s="253">
        <f t="shared" si="29"/>
        <v>24</v>
      </c>
      <c r="Q43" s="1200" t="s">
        <v>148</v>
      </c>
      <c r="R43" s="1200" t="s">
        <v>148</v>
      </c>
      <c r="S43" s="2899"/>
    </row>
    <row r="44" spans="1:49" ht="24.75" customHeight="1" x14ac:dyDescent="0.2">
      <c r="A44" s="2986"/>
      <c r="B44" s="1208" t="s">
        <v>352</v>
      </c>
      <c r="C44" s="1208" t="s">
        <v>352</v>
      </c>
      <c r="D44" s="474"/>
      <c r="E44" s="253">
        <v>0</v>
      </c>
      <c r="F44" s="253">
        <v>0</v>
      </c>
      <c r="G44" s="253">
        <v>0</v>
      </c>
      <c r="H44" s="253">
        <v>19</v>
      </c>
      <c r="I44" s="253">
        <v>6</v>
      </c>
      <c r="J44" s="253">
        <v>25</v>
      </c>
      <c r="K44" s="253">
        <v>5</v>
      </c>
      <c r="L44" s="253">
        <v>2</v>
      </c>
      <c r="M44" s="253">
        <v>7</v>
      </c>
      <c r="N44" s="253">
        <f t="shared" si="28"/>
        <v>24</v>
      </c>
      <c r="O44" s="253">
        <f t="shared" si="29"/>
        <v>8</v>
      </c>
      <c r="P44" s="253">
        <f t="shared" si="29"/>
        <v>32</v>
      </c>
      <c r="Q44" s="1200" t="s">
        <v>149</v>
      </c>
      <c r="R44" s="1200" t="s">
        <v>149</v>
      </c>
      <c r="S44" s="2899"/>
    </row>
    <row r="45" spans="1:49" ht="60.75" customHeight="1" x14ac:dyDescent="0.2">
      <c r="A45" s="2986"/>
      <c r="B45" s="1208" t="s">
        <v>91</v>
      </c>
      <c r="C45" s="1208" t="s">
        <v>91</v>
      </c>
      <c r="D45" s="474"/>
      <c r="E45" s="253">
        <v>0</v>
      </c>
      <c r="F45" s="253">
        <v>0</v>
      </c>
      <c r="G45" s="253">
        <v>0</v>
      </c>
      <c r="H45" s="253">
        <v>18</v>
      </c>
      <c r="I45" s="253">
        <v>9</v>
      </c>
      <c r="J45" s="253">
        <v>27</v>
      </c>
      <c r="K45" s="253">
        <v>0</v>
      </c>
      <c r="L45" s="253">
        <v>0</v>
      </c>
      <c r="M45" s="253">
        <v>0</v>
      </c>
      <c r="N45" s="253">
        <f t="shared" si="28"/>
        <v>18</v>
      </c>
      <c r="O45" s="253">
        <f t="shared" si="29"/>
        <v>9</v>
      </c>
      <c r="P45" s="253">
        <f t="shared" si="29"/>
        <v>27</v>
      </c>
      <c r="Q45" s="1199" t="s">
        <v>1227</v>
      </c>
      <c r="R45" s="1199" t="s">
        <v>1227</v>
      </c>
      <c r="S45" s="2899"/>
    </row>
    <row r="46" spans="1:49" ht="61.5" customHeight="1" x14ac:dyDescent="0.2">
      <c r="A46" s="2986"/>
      <c r="B46" s="1208" t="s">
        <v>729</v>
      </c>
      <c r="C46" s="1208" t="s">
        <v>964</v>
      </c>
      <c r="D46" s="474"/>
      <c r="E46" s="253">
        <v>0</v>
      </c>
      <c r="F46" s="253">
        <v>0</v>
      </c>
      <c r="G46" s="253">
        <v>0</v>
      </c>
      <c r="H46" s="253">
        <v>14</v>
      </c>
      <c r="I46" s="253">
        <v>3</v>
      </c>
      <c r="J46" s="253">
        <v>17</v>
      </c>
      <c r="K46" s="253">
        <v>7</v>
      </c>
      <c r="L46" s="253">
        <v>7</v>
      </c>
      <c r="M46" s="253">
        <v>14</v>
      </c>
      <c r="N46" s="253">
        <f t="shared" si="28"/>
        <v>21</v>
      </c>
      <c r="O46" s="253">
        <f t="shared" si="29"/>
        <v>10</v>
      </c>
      <c r="P46" s="253">
        <f t="shared" si="29"/>
        <v>31</v>
      </c>
      <c r="Q46" s="1200" t="s">
        <v>1282</v>
      </c>
      <c r="R46" s="1200" t="s">
        <v>730</v>
      </c>
      <c r="S46" s="2899"/>
    </row>
    <row r="47" spans="1:49" ht="21.75" customHeight="1" x14ac:dyDescent="0.2">
      <c r="A47" s="2986" t="s">
        <v>92</v>
      </c>
      <c r="B47" s="2986"/>
      <c r="C47" s="2986"/>
      <c r="D47" s="394"/>
      <c r="E47" s="253">
        <f t="shared" ref="E47:P47" si="30">SUM(E41:E46)</f>
        <v>0</v>
      </c>
      <c r="F47" s="253">
        <f t="shared" si="30"/>
        <v>0</v>
      </c>
      <c r="G47" s="253">
        <f t="shared" si="30"/>
        <v>0</v>
      </c>
      <c r="H47" s="253">
        <f t="shared" si="30"/>
        <v>101</v>
      </c>
      <c r="I47" s="253">
        <f t="shared" si="30"/>
        <v>58</v>
      </c>
      <c r="J47" s="253">
        <f t="shared" si="30"/>
        <v>159</v>
      </c>
      <c r="K47" s="253">
        <f t="shared" si="30"/>
        <v>18</v>
      </c>
      <c r="L47" s="253">
        <f t="shared" si="30"/>
        <v>14</v>
      </c>
      <c r="M47" s="253">
        <f t="shared" si="30"/>
        <v>32</v>
      </c>
      <c r="N47" s="253">
        <f t="shared" si="30"/>
        <v>119</v>
      </c>
      <c r="O47" s="253">
        <f t="shared" si="30"/>
        <v>72</v>
      </c>
      <c r="P47" s="253">
        <f t="shared" si="30"/>
        <v>191</v>
      </c>
      <c r="Q47" s="2899" t="s">
        <v>130</v>
      </c>
      <c r="R47" s="2899"/>
      <c r="S47" s="2899"/>
    </row>
    <row r="48" spans="1:49" ht="25.5" customHeight="1" x14ac:dyDescent="0.2">
      <c r="A48" s="3006" t="s">
        <v>212</v>
      </c>
      <c r="B48" s="496" t="s">
        <v>219</v>
      </c>
      <c r="C48" s="394"/>
      <c r="D48" s="394"/>
      <c r="E48" s="253">
        <f t="shared" ref="E48:F48" si="31">SUM(E43:E47)</f>
        <v>0</v>
      </c>
      <c r="F48" s="253">
        <f t="shared" si="31"/>
        <v>0</v>
      </c>
      <c r="G48" s="253">
        <v>0</v>
      </c>
      <c r="H48" s="253">
        <v>6</v>
      </c>
      <c r="I48" s="253">
        <v>9</v>
      </c>
      <c r="J48" s="253">
        <v>15</v>
      </c>
      <c r="K48" s="253">
        <v>0</v>
      </c>
      <c r="L48" s="253">
        <v>0</v>
      </c>
      <c r="M48" s="253">
        <v>0</v>
      </c>
      <c r="N48" s="253">
        <f>SUM(E48,H48,K48)</f>
        <v>6</v>
      </c>
      <c r="O48" s="253">
        <f t="shared" ref="O48:P50" si="32">SUM(F48,I48,L48)</f>
        <v>9</v>
      </c>
      <c r="P48" s="253">
        <f t="shared" si="32"/>
        <v>15</v>
      </c>
      <c r="Q48" s="383"/>
      <c r="R48" s="246" t="s">
        <v>137</v>
      </c>
      <c r="S48" s="2900" t="s">
        <v>224</v>
      </c>
    </row>
    <row r="49" spans="1:19" ht="25.5" customHeight="1" x14ac:dyDescent="0.2">
      <c r="A49" s="3009"/>
      <c r="B49" s="496" t="s">
        <v>66</v>
      </c>
      <c r="C49" s="394"/>
      <c r="D49" s="394"/>
      <c r="E49" s="253">
        <f t="shared" ref="E49:F49" si="33">SUM(E44:E48)</f>
        <v>0</v>
      </c>
      <c r="F49" s="253">
        <f t="shared" si="33"/>
        <v>0</v>
      </c>
      <c r="G49" s="253">
        <v>0</v>
      </c>
      <c r="H49" s="253">
        <v>2</v>
      </c>
      <c r="I49" s="253">
        <v>12</v>
      </c>
      <c r="J49" s="253">
        <v>14</v>
      </c>
      <c r="K49" s="253">
        <v>0</v>
      </c>
      <c r="L49" s="253">
        <v>0</v>
      </c>
      <c r="M49" s="253">
        <v>0</v>
      </c>
      <c r="N49" s="253">
        <f t="shared" ref="N49:N50" si="34">SUM(E49,H49,K49)</f>
        <v>2</v>
      </c>
      <c r="O49" s="253">
        <f t="shared" si="32"/>
        <v>12</v>
      </c>
      <c r="P49" s="253">
        <f t="shared" si="32"/>
        <v>14</v>
      </c>
      <c r="Q49" s="383"/>
      <c r="R49" s="246" t="s">
        <v>138</v>
      </c>
      <c r="S49" s="2901"/>
    </row>
    <row r="50" spans="1:19" ht="25.5" customHeight="1" x14ac:dyDescent="0.2">
      <c r="A50" s="3009"/>
      <c r="B50" s="496" t="s">
        <v>61</v>
      </c>
      <c r="C50" s="394"/>
      <c r="D50" s="394"/>
      <c r="E50" s="253">
        <f t="shared" ref="E50:F51" si="35">SUM(E45:E49)</f>
        <v>0</v>
      </c>
      <c r="F50" s="253">
        <f t="shared" si="35"/>
        <v>0</v>
      </c>
      <c r="G50" s="253">
        <v>0</v>
      </c>
      <c r="H50" s="253">
        <v>10</v>
      </c>
      <c r="I50" s="253">
        <v>1</v>
      </c>
      <c r="J50" s="253">
        <v>11</v>
      </c>
      <c r="K50" s="253">
        <v>0</v>
      </c>
      <c r="L50" s="253">
        <v>0</v>
      </c>
      <c r="M50" s="253">
        <v>0</v>
      </c>
      <c r="N50" s="253">
        <f t="shared" si="34"/>
        <v>10</v>
      </c>
      <c r="O50" s="253">
        <f t="shared" si="32"/>
        <v>1</v>
      </c>
      <c r="P50" s="253">
        <f t="shared" si="32"/>
        <v>11</v>
      </c>
      <c r="Q50" s="383"/>
      <c r="R50" s="246" t="s">
        <v>139</v>
      </c>
      <c r="S50" s="2901"/>
    </row>
    <row r="51" spans="1:19" ht="25.5" customHeight="1" x14ac:dyDescent="0.2">
      <c r="A51" s="3010"/>
      <c r="B51" s="522" t="s">
        <v>62</v>
      </c>
      <c r="C51" s="1654"/>
      <c r="D51" s="1654"/>
      <c r="E51" s="253">
        <f t="shared" si="35"/>
        <v>0</v>
      </c>
      <c r="F51" s="253">
        <f t="shared" si="35"/>
        <v>0</v>
      </c>
      <c r="G51" s="253">
        <v>0</v>
      </c>
      <c r="H51" s="619">
        <v>10</v>
      </c>
      <c r="I51" s="619">
        <v>5</v>
      </c>
      <c r="J51" s="619">
        <v>15</v>
      </c>
      <c r="K51" s="253">
        <v>0</v>
      </c>
      <c r="L51" s="253">
        <v>0</v>
      </c>
      <c r="M51" s="253">
        <v>0</v>
      </c>
      <c r="N51" s="253">
        <f t="shared" ref="N51" si="36">SUM(E51,H51,K51)</f>
        <v>10</v>
      </c>
      <c r="O51" s="253">
        <f t="shared" ref="O51" si="37">SUM(F51,I51,L51)</f>
        <v>5</v>
      </c>
      <c r="P51" s="253">
        <f t="shared" ref="P51" si="38">SUM(G51,J51,M51)</f>
        <v>15</v>
      </c>
      <c r="Q51" s="1641"/>
      <c r="R51" s="584" t="s">
        <v>2114</v>
      </c>
      <c r="S51" s="2898"/>
    </row>
    <row r="52" spans="1:19" ht="25.5" customHeight="1" x14ac:dyDescent="0.2">
      <c r="A52" s="2996" t="s">
        <v>92</v>
      </c>
      <c r="B52" s="2996"/>
      <c r="C52" s="2996"/>
      <c r="D52" s="965"/>
      <c r="E52" s="619">
        <f>SUM(E48:E50)</f>
        <v>0</v>
      </c>
      <c r="F52" s="619">
        <f t="shared" ref="F52:M52" si="39">SUM(F48:F50)</f>
        <v>0</v>
      </c>
      <c r="G52" s="619">
        <f t="shared" si="39"/>
        <v>0</v>
      </c>
      <c r="H52" s="619">
        <f>SUM(H48:H51)</f>
        <v>28</v>
      </c>
      <c r="I52" s="619">
        <f t="shared" ref="I52:J52" si="40">SUM(I48:I51)</f>
        <v>27</v>
      </c>
      <c r="J52" s="619">
        <f t="shared" si="40"/>
        <v>55</v>
      </c>
      <c r="K52" s="619">
        <f t="shared" si="39"/>
        <v>0</v>
      </c>
      <c r="L52" s="619">
        <f t="shared" si="39"/>
        <v>0</v>
      </c>
      <c r="M52" s="619">
        <f t="shared" si="39"/>
        <v>0</v>
      </c>
      <c r="N52" s="253">
        <f t="shared" ref="N52:N53" si="41">SUM(E52,H52,K52)</f>
        <v>28</v>
      </c>
      <c r="O52" s="253">
        <f t="shared" ref="O52:O53" si="42">SUM(F52,I52,L52)</f>
        <v>27</v>
      </c>
      <c r="P52" s="253">
        <f t="shared" ref="P52:P53" si="43">SUM(G52,J52,M52)</f>
        <v>55</v>
      </c>
      <c r="Q52" s="2900" t="s">
        <v>130</v>
      </c>
      <c r="R52" s="2900"/>
      <c r="S52" s="2900"/>
    </row>
    <row r="53" spans="1:19" s="564" customFormat="1" ht="25.5" customHeight="1" x14ac:dyDescent="0.2">
      <c r="A53" s="2986" t="s">
        <v>1273</v>
      </c>
      <c r="B53" s="619" t="s">
        <v>208</v>
      </c>
      <c r="C53" s="1205"/>
      <c r="D53" s="967"/>
      <c r="E53" s="619">
        <f t="shared" ref="E53:F53" si="44">SUM(E49:E52)</f>
        <v>0</v>
      </c>
      <c r="F53" s="619">
        <f t="shared" si="44"/>
        <v>0</v>
      </c>
      <c r="G53" s="2585">
        <v>0</v>
      </c>
      <c r="H53" s="2585">
        <v>0</v>
      </c>
      <c r="I53" s="2585">
        <v>14</v>
      </c>
      <c r="J53" s="2585">
        <v>14</v>
      </c>
      <c r="K53" s="619">
        <v>0</v>
      </c>
      <c r="L53" s="619">
        <v>0</v>
      </c>
      <c r="M53" s="2585">
        <v>0</v>
      </c>
      <c r="N53" s="253">
        <f t="shared" si="41"/>
        <v>0</v>
      </c>
      <c r="O53" s="253">
        <f t="shared" si="42"/>
        <v>14</v>
      </c>
      <c r="P53" s="253">
        <f t="shared" si="43"/>
        <v>14</v>
      </c>
      <c r="Q53" s="1644"/>
      <c r="R53" s="1275" t="s">
        <v>145</v>
      </c>
      <c r="S53" s="2854" t="s">
        <v>289</v>
      </c>
    </row>
    <row r="54" spans="1:19" s="564" customFormat="1" ht="25.5" customHeight="1" x14ac:dyDescent="0.2">
      <c r="A54" s="2986"/>
      <c r="B54" s="1459" t="s">
        <v>352</v>
      </c>
      <c r="C54" s="967"/>
      <c r="D54" s="967"/>
      <c r="E54" s="619">
        <f t="shared" ref="E54:F54" si="45">SUM(E50:E53)</f>
        <v>0</v>
      </c>
      <c r="F54" s="619">
        <f t="shared" si="45"/>
        <v>0</v>
      </c>
      <c r="G54" s="2585">
        <v>0</v>
      </c>
      <c r="H54" s="2585">
        <v>0</v>
      </c>
      <c r="I54" s="2585">
        <v>12</v>
      </c>
      <c r="J54" s="2585">
        <v>12</v>
      </c>
      <c r="K54" s="2585">
        <v>0</v>
      </c>
      <c r="L54" s="2585">
        <v>0</v>
      </c>
      <c r="M54" s="2585">
        <v>0</v>
      </c>
      <c r="N54" s="253">
        <f t="shared" ref="N54:N58" si="46">SUM(E54,H54,K54)</f>
        <v>0</v>
      </c>
      <c r="O54" s="253">
        <f t="shared" ref="O54:O58" si="47">SUM(F54,I54,L54)</f>
        <v>12</v>
      </c>
      <c r="P54" s="253">
        <f t="shared" ref="P54:P58" si="48">SUM(G54,J54,M54)</f>
        <v>12</v>
      </c>
      <c r="Q54" s="1649"/>
      <c r="R54" s="1650" t="s">
        <v>149</v>
      </c>
      <c r="S54" s="2854"/>
    </row>
    <row r="55" spans="1:19" s="564" customFormat="1" ht="25.5" customHeight="1" x14ac:dyDescent="0.2">
      <c r="A55" s="2986"/>
      <c r="B55" s="619" t="s">
        <v>75</v>
      </c>
      <c r="C55" s="967"/>
      <c r="D55" s="967"/>
      <c r="E55" s="619">
        <f t="shared" ref="E55:F55" si="49">SUM(E51:E54)</f>
        <v>0</v>
      </c>
      <c r="F55" s="619">
        <f t="shared" si="49"/>
        <v>0</v>
      </c>
      <c r="G55" s="2585">
        <v>0</v>
      </c>
      <c r="H55" s="2585">
        <v>0</v>
      </c>
      <c r="I55" s="2585">
        <v>5</v>
      </c>
      <c r="J55" s="2585">
        <v>5</v>
      </c>
      <c r="K55" s="2585">
        <v>0</v>
      </c>
      <c r="L55" s="2585">
        <v>0</v>
      </c>
      <c r="M55" s="2585">
        <v>0</v>
      </c>
      <c r="N55" s="253">
        <f t="shared" si="46"/>
        <v>0</v>
      </c>
      <c r="O55" s="253">
        <f t="shared" si="47"/>
        <v>5</v>
      </c>
      <c r="P55" s="253">
        <f t="shared" si="48"/>
        <v>5</v>
      </c>
      <c r="Q55" s="1649"/>
      <c r="R55" s="1275" t="s">
        <v>148</v>
      </c>
      <c r="S55" s="2854"/>
    </row>
    <row r="56" spans="1:19" s="564" customFormat="1" ht="27.75" customHeight="1" x14ac:dyDescent="0.2">
      <c r="A56" s="2986"/>
      <c r="B56" s="1401" t="s">
        <v>219</v>
      </c>
      <c r="C56" s="967"/>
      <c r="D56" s="967"/>
      <c r="E56" s="619">
        <f t="shared" ref="E56:F56" si="50">SUM(E52:E55)</f>
        <v>0</v>
      </c>
      <c r="F56" s="619">
        <f t="shared" si="50"/>
        <v>0</v>
      </c>
      <c r="G56" s="2585">
        <v>0</v>
      </c>
      <c r="H56" s="2585">
        <v>0</v>
      </c>
      <c r="I56" s="2585">
        <v>11</v>
      </c>
      <c r="J56" s="2585">
        <v>11</v>
      </c>
      <c r="K56" s="2585">
        <v>0</v>
      </c>
      <c r="L56" s="2585">
        <v>0</v>
      </c>
      <c r="M56" s="2585">
        <v>0</v>
      </c>
      <c r="N56" s="253">
        <f t="shared" si="46"/>
        <v>0</v>
      </c>
      <c r="O56" s="253">
        <f t="shared" si="47"/>
        <v>11</v>
      </c>
      <c r="P56" s="253">
        <f t="shared" si="48"/>
        <v>11</v>
      </c>
      <c r="Q56" s="1649"/>
      <c r="R56" s="1650" t="s">
        <v>137</v>
      </c>
      <c r="S56" s="2854"/>
    </row>
    <row r="57" spans="1:19" s="564" customFormat="1" ht="27.75" customHeight="1" x14ac:dyDescent="0.2">
      <c r="A57" s="1654"/>
      <c r="B57" s="1662" t="s">
        <v>1371</v>
      </c>
      <c r="C57" s="1652"/>
      <c r="D57" s="1652"/>
      <c r="E57" s="619">
        <f t="shared" ref="E57:F57" si="51">SUM(E53:E56)</f>
        <v>0</v>
      </c>
      <c r="F57" s="619">
        <f t="shared" si="51"/>
        <v>0</v>
      </c>
      <c r="G57" s="2682">
        <v>0</v>
      </c>
      <c r="H57" s="2682">
        <v>0</v>
      </c>
      <c r="I57" s="2682">
        <v>10</v>
      </c>
      <c r="J57" s="2682">
        <v>10</v>
      </c>
      <c r="K57" s="2682">
        <v>0</v>
      </c>
      <c r="L57" s="2682">
        <v>0</v>
      </c>
      <c r="M57" s="2682">
        <v>0</v>
      </c>
      <c r="N57" s="619">
        <f t="shared" si="46"/>
        <v>0</v>
      </c>
      <c r="O57" s="619">
        <f t="shared" si="47"/>
        <v>10</v>
      </c>
      <c r="P57" s="619">
        <f t="shared" si="48"/>
        <v>10</v>
      </c>
      <c r="Q57" s="1645"/>
      <c r="R57" s="486" t="s">
        <v>1372</v>
      </c>
      <c r="S57" s="1645"/>
    </row>
    <row r="58" spans="1:19" s="564" customFormat="1" ht="27.75" customHeight="1" thickBot="1" x14ac:dyDescent="0.25">
      <c r="A58" s="2997" t="s">
        <v>92</v>
      </c>
      <c r="B58" s="2997"/>
      <c r="C58" s="2997"/>
      <c r="D58" s="2388"/>
      <c r="E58" s="2385">
        <f t="shared" ref="E58:F58" si="52">SUM(E54:E57)</f>
        <v>0</v>
      </c>
      <c r="F58" s="2385">
        <f t="shared" si="52"/>
        <v>0</v>
      </c>
      <c r="G58" s="2385">
        <v>0</v>
      </c>
      <c r="H58" s="2385">
        <f>SUM(H53:H57)</f>
        <v>0</v>
      </c>
      <c r="I58" s="2385">
        <f t="shared" ref="I58:M58" si="53">SUM(I53:I57)</f>
        <v>52</v>
      </c>
      <c r="J58" s="2385">
        <f t="shared" si="53"/>
        <v>52</v>
      </c>
      <c r="K58" s="2385">
        <f t="shared" si="53"/>
        <v>0</v>
      </c>
      <c r="L58" s="2385">
        <f t="shared" si="53"/>
        <v>0</v>
      </c>
      <c r="M58" s="2385">
        <f t="shared" si="53"/>
        <v>0</v>
      </c>
      <c r="N58" s="2385">
        <f t="shared" si="46"/>
        <v>0</v>
      </c>
      <c r="O58" s="2385">
        <f t="shared" si="47"/>
        <v>52</v>
      </c>
      <c r="P58" s="2385">
        <f t="shared" si="48"/>
        <v>52</v>
      </c>
      <c r="Q58" s="2914" t="s">
        <v>130</v>
      </c>
      <c r="R58" s="2914"/>
      <c r="S58" s="2914"/>
    </row>
    <row r="59" spans="1:19" ht="21.95" customHeight="1" x14ac:dyDescent="0.2">
      <c r="A59" s="81"/>
      <c r="N59" s="81"/>
      <c r="O59" s="81"/>
      <c r="P59" s="81"/>
    </row>
    <row r="60" spans="1:19" ht="21.95" customHeight="1" x14ac:dyDescent="0.2">
      <c r="A60" s="81"/>
      <c r="N60" s="81"/>
      <c r="O60" s="81"/>
      <c r="P60" s="81"/>
    </row>
    <row r="61" spans="1:19" ht="21.95" customHeight="1" x14ac:dyDescent="0.2">
      <c r="A61" s="81"/>
      <c r="N61" s="81"/>
      <c r="O61" s="81"/>
      <c r="P61" s="81"/>
    </row>
    <row r="62" spans="1:19" ht="21.95" customHeight="1" x14ac:dyDescent="0.2">
      <c r="A62" s="81"/>
      <c r="N62" s="81"/>
      <c r="O62" s="81"/>
      <c r="P62" s="81"/>
    </row>
    <row r="63" spans="1:19" ht="21.95" customHeight="1" x14ac:dyDescent="0.2">
      <c r="A63" s="81"/>
      <c r="N63" s="81"/>
      <c r="O63" s="81"/>
      <c r="P63" s="81"/>
    </row>
    <row r="64" spans="1:19" ht="21.95" customHeight="1" x14ac:dyDescent="0.2">
      <c r="A64" s="81"/>
      <c r="N64" s="81"/>
      <c r="O64" s="81"/>
      <c r="P64" s="81"/>
    </row>
    <row r="65" spans="1:97" s="557" customFormat="1" ht="26.25" customHeight="1" thickBot="1" x14ac:dyDescent="0.3">
      <c r="A65" s="559" t="s">
        <v>2787</v>
      </c>
      <c r="B65" s="560"/>
      <c r="C65" s="560"/>
      <c r="D65" s="561"/>
      <c r="E65" s="562"/>
      <c r="F65" s="562"/>
      <c r="G65" s="562"/>
      <c r="H65" s="562"/>
      <c r="I65" s="562"/>
      <c r="J65" s="562"/>
      <c r="K65" s="562"/>
      <c r="L65" s="562"/>
      <c r="M65" s="562"/>
      <c r="N65" s="562"/>
      <c r="O65" s="562"/>
      <c r="P65" s="562"/>
      <c r="Q65" s="563"/>
      <c r="R65" s="3593" t="s">
        <v>2788</v>
      </c>
      <c r="S65" s="3593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</row>
    <row r="66" spans="1:97" s="557" customFormat="1" ht="26.25" customHeight="1" thickTop="1" x14ac:dyDescent="0.2">
      <c r="A66" s="3503" t="s">
        <v>44</v>
      </c>
      <c r="B66" s="3329" t="s">
        <v>86</v>
      </c>
      <c r="C66" s="3329" t="s">
        <v>45</v>
      </c>
      <c r="D66" s="968"/>
      <c r="E66" s="3329" t="s">
        <v>33</v>
      </c>
      <c r="F66" s="3329"/>
      <c r="G66" s="3329"/>
      <c r="H66" s="3329" t="s">
        <v>1</v>
      </c>
      <c r="I66" s="3329"/>
      <c r="J66" s="3329"/>
      <c r="K66" s="3329" t="s">
        <v>2</v>
      </c>
      <c r="L66" s="3329"/>
      <c r="M66" s="3329"/>
      <c r="N66" s="3194" t="s">
        <v>31</v>
      </c>
      <c r="O66" s="3194"/>
      <c r="P66" s="3194"/>
      <c r="Q66" s="2909" t="s">
        <v>99</v>
      </c>
      <c r="R66" s="2909" t="s">
        <v>126</v>
      </c>
      <c r="S66" s="2910" t="s">
        <v>253</v>
      </c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</row>
    <row r="67" spans="1:97" s="557" customFormat="1" ht="26.25" customHeight="1" x14ac:dyDescent="0.2">
      <c r="A67" s="3504"/>
      <c r="B67" s="3050"/>
      <c r="C67" s="3050"/>
      <c r="D67" s="966"/>
      <c r="E67" s="3520" t="s">
        <v>94</v>
      </c>
      <c r="F67" s="3520"/>
      <c r="G67" s="3520"/>
      <c r="H67" s="3520" t="s">
        <v>95</v>
      </c>
      <c r="I67" s="3520"/>
      <c r="J67" s="3520"/>
      <c r="K67" s="3520" t="s">
        <v>96</v>
      </c>
      <c r="L67" s="3520"/>
      <c r="M67" s="3520"/>
      <c r="N67" s="2930" t="s">
        <v>116</v>
      </c>
      <c r="O67" s="2930"/>
      <c r="P67" s="2930"/>
      <c r="Q67" s="2883"/>
      <c r="R67" s="2883"/>
      <c r="S67" s="291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</row>
    <row r="68" spans="1:97" s="557" customFormat="1" ht="26.25" customHeight="1" x14ac:dyDescent="0.2">
      <c r="A68" s="3504"/>
      <c r="B68" s="3050"/>
      <c r="C68" s="3050"/>
      <c r="D68" s="966"/>
      <c r="E68" s="2559" t="s">
        <v>204</v>
      </c>
      <c r="F68" s="2559" t="s">
        <v>2833</v>
      </c>
      <c r="G68" s="2559" t="s">
        <v>26</v>
      </c>
      <c r="H68" s="2559" t="s">
        <v>204</v>
      </c>
      <c r="I68" s="2559" t="s">
        <v>2833</v>
      </c>
      <c r="J68" s="2559" t="s">
        <v>26</v>
      </c>
      <c r="K68" s="2559" t="s">
        <v>204</v>
      </c>
      <c r="L68" s="2559" t="s">
        <v>2833</v>
      </c>
      <c r="M68" s="2559" t="s">
        <v>26</v>
      </c>
      <c r="N68" s="2559" t="s">
        <v>204</v>
      </c>
      <c r="O68" s="2559" t="s">
        <v>2833</v>
      </c>
      <c r="P68" s="2559" t="s">
        <v>26</v>
      </c>
      <c r="Q68" s="2883"/>
      <c r="R68" s="2883"/>
      <c r="S68" s="291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</row>
    <row r="69" spans="1:97" s="557" customFormat="1" ht="26.25" customHeight="1" thickBot="1" x14ac:dyDescent="0.25">
      <c r="A69" s="3505"/>
      <c r="B69" s="3347"/>
      <c r="C69" s="3347"/>
      <c r="D69" s="969"/>
      <c r="E69" s="191" t="s">
        <v>181</v>
      </c>
      <c r="F69" s="191" t="s">
        <v>182</v>
      </c>
      <c r="G69" s="191" t="s">
        <v>183</v>
      </c>
      <c r="H69" s="191" t="s">
        <v>181</v>
      </c>
      <c r="I69" s="191" t="s">
        <v>182</v>
      </c>
      <c r="J69" s="191" t="s">
        <v>183</v>
      </c>
      <c r="K69" s="191" t="s">
        <v>181</v>
      </c>
      <c r="L69" s="191" t="s">
        <v>182</v>
      </c>
      <c r="M69" s="191" t="s">
        <v>183</v>
      </c>
      <c r="N69" s="191" t="s">
        <v>181</v>
      </c>
      <c r="O69" s="191" t="s">
        <v>182</v>
      </c>
      <c r="P69" s="191" t="s">
        <v>183</v>
      </c>
      <c r="Q69" s="2884"/>
      <c r="R69" s="2884"/>
      <c r="S69" s="2912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</row>
    <row r="70" spans="1:97" s="557" customFormat="1" ht="33" customHeight="1" x14ac:dyDescent="0.2">
      <c r="A70" s="1658" t="s">
        <v>255</v>
      </c>
      <c r="B70" s="1660" t="s">
        <v>72</v>
      </c>
      <c r="C70" s="1660" t="s">
        <v>1269</v>
      </c>
      <c r="D70" s="1659"/>
      <c r="E70" s="2589">
        <v>0</v>
      </c>
      <c r="F70" s="2589">
        <v>0</v>
      </c>
      <c r="G70" s="2589">
        <v>0</v>
      </c>
      <c r="H70" s="2589">
        <v>0</v>
      </c>
      <c r="I70" s="2589">
        <v>0</v>
      </c>
      <c r="J70" s="2589">
        <v>0</v>
      </c>
      <c r="K70" s="2589">
        <v>0</v>
      </c>
      <c r="L70" s="2589">
        <v>0</v>
      </c>
      <c r="M70" s="2589">
        <v>0</v>
      </c>
      <c r="N70" s="2589">
        <f>SUM(E70,H70,K70)</f>
        <v>0</v>
      </c>
      <c r="O70" s="2589">
        <f>SUM(F70,I70,L70)</f>
        <v>0</v>
      </c>
      <c r="P70" s="2589">
        <f>SUM(N70:O70)</f>
        <v>0</v>
      </c>
      <c r="Q70" s="1077" t="s">
        <v>2652</v>
      </c>
      <c r="R70" s="1773" t="s">
        <v>145</v>
      </c>
      <c r="S70" s="1774" t="s">
        <v>254</v>
      </c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</row>
    <row r="71" spans="1:97" s="557" customFormat="1" ht="29.25" customHeight="1" x14ac:dyDescent="0.2">
      <c r="A71" s="3051" t="s">
        <v>839</v>
      </c>
      <c r="B71" s="2996" t="s">
        <v>208</v>
      </c>
      <c r="C71" s="554" t="s">
        <v>280</v>
      </c>
      <c r="D71" s="554"/>
      <c r="E71" s="1511">
        <v>0</v>
      </c>
      <c r="F71" s="1511">
        <v>0</v>
      </c>
      <c r="G71" s="1511">
        <v>0</v>
      </c>
      <c r="H71" s="1511">
        <v>8</v>
      </c>
      <c r="I71" s="1511">
        <v>5</v>
      </c>
      <c r="J71" s="1511">
        <v>13</v>
      </c>
      <c r="K71" s="1511">
        <v>3</v>
      </c>
      <c r="L71" s="1511">
        <v>2</v>
      </c>
      <c r="M71" s="1511">
        <v>5</v>
      </c>
      <c r="N71" s="1511">
        <f>SUM(E71,H71,K71)</f>
        <v>11</v>
      </c>
      <c r="O71" s="1511">
        <f t="shared" ref="O71:P75" si="54">SUM(F71,I71,L71)</f>
        <v>7</v>
      </c>
      <c r="P71" s="1511">
        <f t="shared" si="54"/>
        <v>18</v>
      </c>
      <c r="Q71" s="1057" t="s">
        <v>1250</v>
      </c>
      <c r="R71" s="2900" t="s">
        <v>145</v>
      </c>
      <c r="S71" s="2901" t="s">
        <v>442</v>
      </c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</row>
    <row r="72" spans="1:97" s="557" customFormat="1" ht="29.25" customHeight="1" x14ac:dyDescent="0.2">
      <c r="A72" s="3051"/>
      <c r="B72" s="3494"/>
      <c r="C72" s="554" t="s">
        <v>1235</v>
      </c>
      <c r="D72" s="554"/>
      <c r="E72" s="1511">
        <v>0</v>
      </c>
      <c r="F72" s="1511">
        <v>0</v>
      </c>
      <c r="G72" s="1511">
        <v>0</v>
      </c>
      <c r="H72" s="1511">
        <v>10</v>
      </c>
      <c r="I72" s="1511">
        <v>2</v>
      </c>
      <c r="J72" s="1511">
        <v>12</v>
      </c>
      <c r="K72" s="1511">
        <v>3</v>
      </c>
      <c r="L72" s="1511">
        <v>1</v>
      </c>
      <c r="M72" s="1511">
        <v>4</v>
      </c>
      <c r="N72" s="1511">
        <f>SUM(E72,H72,K72)</f>
        <v>13</v>
      </c>
      <c r="O72" s="1511">
        <f t="shared" ref="O72" si="55">SUM(F72,I72,L72)</f>
        <v>3</v>
      </c>
      <c r="P72" s="1511">
        <f t="shared" ref="P72" si="56">SUM(G72,J72,M72)</f>
        <v>16</v>
      </c>
      <c r="Q72" s="1057" t="s">
        <v>2644</v>
      </c>
      <c r="R72" s="2901"/>
      <c r="S72" s="290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</row>
    <row r="73" spans="1:97" s="557" customFormat="1" ht="29.25" customHeight="1" x14ac:dyDescent="0.2">
      <c r="A73" s="3051"/>
      <c r="B73" s="2986" t="s">
        <v>46</v>
      </c>
      <c r="C73" s="2986"/>
      <c r="D73" s="2986"/>
      <c r="E73" s="1511">
        <f>SUM(E71:E72)</f>
        <v>0</v>
      </c>
      <c r="F73" s="1511">
        <f t="shared" ref="F73:P73" si="57">SUM(F71:F72)</f>
        <v>0</v>
      </c>
      <c r="G73" s="1511">
        <f t="shared" si="57"/>
        <v>0</v>
      </c>
      <c r="H73" s="1511">
        <f t="shared" si="57"/>
        <v>18</v>
      </c>
      <c r="I73" s="1511">
        <f t="shared" si="57"/>
        <v>7</v>
      </c>
      <c r="J73" s="1511">
        <f t="shared" si="57"/>
        <v>25</v>
      </c>
      <c r="K73" s="1511">
        <f t="shared" si="57"/>
        <v>6</v>
      </c>
      <c r="L73" s="1511">
        <f t="shared" si="57"/>
        <v>3</v>
      </c>
      <c r="M73" s="1511">
        <f t="shared" si="57"/>
        <v>9</v>
      </c>
      <c r="N73" s="1511">
        <f t="shared" si="57"/>
        <v>24</v>
      </c>
      <c r="O73" s="1511">
        <f t="shared" si="57"/>
        <v>10</v>
      </c>
      <c r="P73" s="1511">
        <f t="shared" si="57"/>
        <v>34</v>
      </c>
      <c r="Q73" s="2899" t="s">
        <v>133</v>
      </c>
      <c r="R73" s="2899"/>
      <c r="S73" s="290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</row>
    <row r="74" spans="1:97" s="557" customFormat="1" ht="29.25" customHeight="1" x14ac:dyDescent="0.2">
      <c r="A74" s="3051"/>
      <c r="B74" s="522" t="s">
        <v>74</v>
      </c>
      <c r="C74" s="554"/>
      <c r="D74" s="554"/>
      <c r="E74" s="1511">
        <v>0</v>
      </c>
      <c r="F74" s="1511">
        <v>0</v>
      </c>
      <c r="G74" s="1511">
        <v>0</v>
      </c>
      <c r="H74" s="1511">
        <v>5</v>
      </c>
      <c r="I74" s="1511">
        <v>6</v>
      </c>
      <c r="J74" s="1511">
        <v>11</v>
      </c>
      <c r="K74" s="1511">
        <v>0</v>
      </c>
      <c r="L74" s="1511">
        <v>0</v>
      </c>
      <c r="M74" s="1511">
        <v>0</v>
      </c>
      <c r="N74" s="1511">
        <f>SUM(E74,H74,K74)</f>
        <v>5</v>
      </c>
      <c r="O74" s="1511">
        <f t="shared" ref="O74" si="58">SUM(F74,I74,L74)</f>
        <v>6</v>
      </c>
      <c r="P74" s="1511">
        <f t="shared" ref="P74" si="59">SUM(G74,J74,M74)</f>
        <v>11</v>
      </c>
      <c r="Q74" s="1057"/>
      <c r="R74" s="876" t="s">
        <v>2113</v>
      </c>
      <c r="S74" s="290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</row>
    <row r="75" spans="1:97" s="557" customFormat="1" ht="29.25" customHeight="1" x14ac:dyDescent="0.2">
      <c r="A75" s="3051"/>
      <c r="B75" s="2996" t="s">
        <v>970</v>
      </c>
      <c r="C75" s="1208" t="s">
        <v>370</v>
      </c>
      <c r="D75" s="474"/>
      <c r="E75" s="1511">
        <v>0</v>
      </c>
      <c r="F75" s="1511">
        <v>0</v>
      </c>
      <c r="G75" s="1511">
        <v>0</v>
      </c>
      <c r="H75" s="2283">
        <v>11</v>
      </c>
      <c r="I75" s="2283">
        <v>3</v>
      </c>
      <c r="J75" s="2283">
        <v>14</v>
      </c>
      <c r="K75" s="2283">
        <v>0</v>
      </c>
      <c r="L75" s="2283">
        <v>0</v>
      </c>
      <c r="M75" s="2283">
        <v>0</v>
      </c>
      <c r="N75" s="2283">
        <f>SUM(E75,H75,K75)</f>
        <v>11</v>
      </c>
      <c r="O75" s="2283">
        <f t="shared" si="54"/>
        <v>3</v>
      </c>
      <c r="P75" s="2283">
        <f t="shared" si="54"/>
        <v>14</v>
      </c>
      <c r="Q75" s="1209" t="s">
        <v>2653</v>
      </c>
      <c r="R75" s="2996" t="s">
        <v>148</v>
      </c>
      <c r="S75" s="290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</row>
    <row r="76" spans="1:97" s="557" customFormat="1" ht="31.5" customHeight="1" x14ac:dyDescent="0.2">
      <c r="A76" s="3051"/>
      <c r="B76" s="3051"/>
      <c r="C76" s="2201" t="s">
        <v>76</v>
      </c>
      <c r="D76" s="2201"/>
      <c r="E76" s="1511">
        <v>0</v>
      </c>
      <c r="F76" s="1511">
        <v>0</v>
      </c>
      <c r="G76" s="1511">
        <v>0</v>
      </c>
      <c r="H76" s="2283">
        <v>0</v>
      </c>
      <c r="I76" s="2283">
        <v>0</v>
      </c>
      <c r="J76" s="2283">
        <v>0</v>
      </c>
      <c r="K76" s="2283">
        <v>3</v>
      </c>
      <c r="L76" s="2283">
        <v>2</v>
      </c>
      <c r="M76" s="2283">
        <v>5</v>
      </c>
      <c r="N76" s="2283">
        <f t="shared" ref="N76:N77" si="60">SUM(E76,H76,K76)</f>
        <v>3</v>
      </c>
      <c r="O76" s="2283">
        <f t="shared" ref="O76:O77" si="61">SUM(F76,I76,L76)</f>
        <v>2</v>
      </c>
      <c r="P76" s="2283">
        <f t="shared" ref="P76:P77" si="62">SUM(G76,J76,M76)</f>
        <v>5</v>
      </c>
      <c r="Q76" s="1212" t="s">
        <v>153</v>
      </c>
      <c r="R76" s="3051"/>
      <c r="S76" s="290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</row>
    <row r="77" spans="1:97" s="557" customFormat="1" ht="29.25" customHeight="1" x14ac:dyDescent="0.2">
      <c r="A77" s="3051"/>
      <c r="B77" s="3051"/>
      <c r="C77" s="2201" t="s">
        <v>77</v>
      </c>
      <c r="D77" s="2201"/>
      <c r="E77" s="1511">
        <v>0</v>
      </c>
      <c r="F77" s="1511">
        <v>0</v>
      </c>
      <c r="G77" s="1511">
        <v>0</v>
      </c>
      <c r="H77" s="2283">
        <v>0</v>
      </c>
      <c r="I77" s="2283">
        <v>0</v>
      </c>
      <c r="J77" s="2283">
        <v>0</v>
      </c>
      <c r="K77" s="2283">
        <v>4</v>
      </c>
      <c r="L77" s="2283">
        <v>2</v>
      </c>
      <c r="M77" s="2283">
        <v>6</v>
      </c>
      <c r="N77" s="2283">
        <f t="shared" si="60"/>
        <v>4</v>
      </c>
      <c r="O77" s="2283">
        <f t="shared" si="61"/>
        <v>2</v>
      </c>
      <c r="P77" s="2283">
        <f t="shared" si="62"/>
        <v>6</v>
      </c>
      <c r="Q77" s="2202" t="s">
        <v>2647</v>
      </c>
      <c r="R77" s="3051"/>
      <c r="S77" s="290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</row>
    <row r="78" spans="1:97" s="557" customFormat="1" ht="22.5" customHeight="1" x14ac:dyDescent="0.2">
      <c r="A78" s="3051"/>
      <c r="B78" s="2986" t="s">
        <v>46</v>
      </c>
      <c r="C78" s="2986"/>
      <c r="D78" s="2986"/>
      <c r="E78" s="1511">
        <f t="shared" ref="E78:P78" si="63">SUM(E75:E77)</f>
        <v>0</v>
      </c>
      <c r="F78" s="1511">
        <f t="shared" si="63"/>
        <v>0</v>
      </c>
      <c r="G78" s="1511">
        <f t="shared" si="63"/>
        <v>0</v>
      </c>
      <c r="H78" s="1511">
        <f t="shared" si="63"/>
        <v>11</v>
      </c>
      <c r="I78" s="1511">
        <f t="shared" si="63"/>
        <v>3</v>
      </c>
      <c r="J78" s="1511">
        <f t="shared" si="63"/>
        <v>14</v>
      </c>
      <c r="K78" s="1511">
        <f t="shared" si="63"/>
        <v>7</v>
      </c>
      <c r="L78" s="1511">
        <f t="shared" si="63"/>
        <v>4</v>
      </c>
      <c r="M78" s="1511">
        <f t="shared" si="63"/>
        <v>11</v>
      </c>
      <c r="N78" s="1511">
        <f t="shared" si="63"/>
        <v>18</v>
      </c>
      <c r="O78" s="1511">
        <f t="shared" si="63"/>
        <v>7</v>
      </c>
      <c r="P78" s="1511">
        <f t="shared" si="63"/>
        <v>25</v>
      </c>
      <c r="Q78" s="2899" t="s">
        <v>133</v>
      </c>
      <c r="R78" s="2899"/>
      <c r="S78" s="290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</row>
    <row r="79" spans="1:97" s="557" customFormat="1" ht="22.5" customHeight="1" x14ac:dyDescent="0.2">
      <c r="A79" s="3051"/>
      <c r="B79" s="1208" t="s">
        <v>352</v>
      </c>
      <c r="C79" s="1208" t="s">
        <v>352</v>
      </c>
      <c r="D79" s="394"/>
      <c r="E79" s="1511">
        <v>0</v>
      </c>
      <c r="F79" s="1511">
        <v>0</v>
      </c>
      <c r="G79" s="1511">
        <v>0</v>
      </c>
      <c r="H79" s="2283">
        <v>2</v>
      </c>
      <c r="I79" s="2283">
        <v>3</v>
      </c>
      <c r="J79" s="2283">
        <v>5</v>
      </c>
      <c r="K79" s="2283">
        <v>2</v>
      </c>
      <c r="L79" s="2283">
        <v>1</v>
      </c>
      <c r="M79" s="2283">
        <v>3</v>
      </c>
      <c r="N79" s="2283">
        <f t="shared" ref="N79:N80" si="64">SUM(E79,H79,K79)</f>
        <v>4</v>
      </c>
      <c r="O79" s="2283">
        <f t="shared" ref="O79:O80" si="65">SUM(F79,I79,L79)</f>
        <v>4</v>
      </c>
      <c r="P79" s="2283">
        <f t="shared" ref="P79:P80" si="66">SUM(G79,J79,M79)</f>
        <v>8</v>
      </c>
      <c r="Q79" s="1209" t="s">
        <v>149</v>
      </c>
      <c r="R79" s="1209" t="s">
        <v>149</v>
      </c>
      <c r="S79" s="290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</row>
    <row r="80" spans="1:97" s="557" customFormat="1" ht="23.25" customHeight="1" x14ac:dyDescent="0.2">
      <c r="A80" s="3494"/>
      <c r="B80" s="1208" t="s">
        <v>746</v>
      </c>
      <c r="C80" s="1208"/>
      <c r="D80" s="964"/>
      <c r="E80" s="1511">
        <v>3</v>
      </c>
      <c r="F80" s="1511">
        <v>0</v>
      </c>
      <c r="G80" s="1511">
        <v>3</v>
      </c>
      <c r="H80" s="2283">
        <v>4</v>
      </c>
      <c r="I80" s="2283">
        <v>3</v>
      </c>
      <c r="J80" s="2283">
        <v>7</v>
      </c>
      <c r="K80" s="2283">
        <v>0</v>
      </c>
      <c r="L80" s="2283">
        <v>0</v>
      </c>
      <c r="M80" s="2283">
        <v>0</v>
      </c>
      <c r="N80" s="2283">
        <f t="shared" si="64"/>
        <v>7</v>
      </c>
      <c r="O80" s="2283">
        <f t="shared" si="65"/>
        <v>3</v>
      </c>
      <c r="P80" s="2283">
        <f t="shared" si="66"/>
        <v>10</v>
      </c>
      <c r="Q80" s="1209"/>
      <c r="R80" s="500" t="s">
        <v>912</v>
      </c>
      <c r="S80" s="2898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</row>
    <row r="81" spans="1:97" s="557" customFormat="1" ht="19.5" customHeight="1" x14ac:dyDescent="0.2">
      <c r="A81" s="2986" t="s">
        <v>92</v>
      </c>
      <c r="B81" s="2986"/>
      <c r="C81" s="2986"/>
      <c r="D81" s="2986"/>
      <c r="E81" s="1511">
        <f>SUM(E79:E80,E78,E74,E73)</f>
        <v>3</v>
      </c>
      <c r="F81" s="1511">
        <f t="shared" ref="F81:P81" si="67">SUM(F79:F80,F78,F74,F73)</f>
        <v>0</v>
      </c>
      <c r="G81" s="1511">
        <f t="shared" si="67"/>
        <v>3</v>
      </c>
      <c r="H81" s="1511">
        <f t="shared" si="67"/>
        <v>40</v>
      </c>
      <c r="I81" s="1511">
        <f t="shared" si="67"/>
        <v>22</v>
      </c>
      <c r="J81" s="1511">
        <f t="shared" si="67"/>
        <v>62</v>
      </c>
      <c r="K81" s="1511">
        <f t="shared" si="67"/>
        <v>15</v>
      </c>
      <c r="L81" s="1511">
        <f t="shared" si="67"/>
        <v>8</v>
      </c>
      <c r="M81" s="1511">
        <f t="shared" si="67"/>
        <v>23</v>
      </c>
      <c r="N81" s="1511">
        <f t="shared" si="67"/>
        <v>58</v>
      </c>
      <c r="O81" s="1511">
        <f t="shared" si="67"/>
        <v>30</v>
      </c>
      <c r="P81" s="1511">
        <f t="shared" si="67"/>
        <v>88</v>
      </c>
      <c r="Q81" s="2899" t="s">
        <v>130</v>
      </c>
      <c r="R81" s="2899"/>
      <c r="S81" s="2899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</row>
    <row r="82" spans="1:97" s="557" customFormat="1" ht="18" customHeight="1" x14ac:dyDescent="0.2">
      <c r="A82" s="2996" t="s">
        <v>1283</v>
      </c>
      <c r="B82" s="2394" t="s">
        <v>85</v>
      </c>
      <c r="C82" s="394"/>
      <c r="D82" s="394"/>
      <c r="E82" s="1511">
        <v>0</v>
      </c>
      <c r="F82" s="1511">
        <v>0</v>
      </c>
      <c r="G82" s="1511">
        <v>0</v>
      </c>
      <c r="H82" s="2283">
        <v>11</v>
      </c>
      <c r="I82" s="2283">
        <v>5</v>
      </c>
      <c r="J82" s="2283">
        <v>16</v>
      </c>
      <c r="K82" s="2283">
        <v>0</v>
      </c>
      <c r="L82" s="2283">
        <v>0</v>
      </c>
      <c r="M82" s="2283">
        <v>0</v>
      </c>
      <c r="N82" s="2283">
        <f>SUM(K82,H82,E82)</f>
        <v>11</v>
      </c>
      <c r="O82" s="2283">
        <f t="shared" ref="O82:P86" si="68">SUM(L82,I82,F82)</f>
        <v>5</v>
      </c>
      <c r="P82" s="2283">
        <f t="shared" si="68"/>
        <v>16</v>
      </c>
      <c r="Q82" s="383"/>
      <c r="R82" s="772" t="s">
        <v>151</v>
      </c>
      <c r="S82" s="2900" t="s">
        <v>1296</v>
      </c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</row>
    <row r="83" spans="1:97" s="557" customFormat="1" ht="27.75" customHeight="1" x14ac:dyDescent="0.2">
      <c r="A83" s="3494"/>
      <c r="B83" s="1660" t="s">
        <v>449</v>
      </c>
      <c r="C83" s="1660" t="s">
        <v>2115</v>
      </c>
      <c r="D83" s="1651"/>
      <c r="E83" s="1511">
        <v>0</v>
      </c>
      <c r="F83" s="1511">
        <v>0</v>
      </c>
      <c r="G83" s="1511">
        <v>0</v>
      </c>
      <c r="H83" s="2283">
        <v>4</v>
      </c>
      <c r="I83" s="2283">
        <v>5</v>
      </c>
      <c r="J83" s="2283">
        <v>9</v>
      </c>
      <c r="K83" s="2283">
        <v>0</v>
      </c>
      <c r="L83" s="2283">
        <v>0</v>
      </c>
      <c r="M83" s="2283">
        <v>0</v>
      </c>
      <c r="N83" s="2283">
        <f t="shared" ref="N83:N84" si="69">SUM(K83,H83,E83)</f>
        <v>4</v>
      </c>
      <c r="O83" s="2283">
        <f t="shared" ref="O83:O84" si="70">SUM(L83,I83,F83)</f>
        <v>5</v>
      </c>
      <c r="P83" s="2283">
        <f t="shared" ref="P83:P84" si="71">SUM(M83,J83,G83)</f>
        <v>9</v>
      </c>
      <c r="Q83" s="1642"/>
      <c r="R83" s="1163" t="s">
        <v>2189</v>
      </c>
      <c r="S83" s="2898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</row>
    <row r="84" spans="1:97" s="557" customFormat="1" ht="21.75" customHeight="1" x14ac:dyDescent="0.2">
      <c r="A84" s="2986" t="s">
        <v>92</v>
      </c>
      <c r="B84" s="2986"/>
      <c r="C84" s="2986"/>
      <c r="D84" s="2986"/>
      <c r="E84" s="1511">
        <v>0</v>
      </c>
      <c r="F84" s="1511">
        <v>0</v>
      </c>
      <c r="G84" s="1511">
        <v>0</v>
      </c>
      <c r="H84" s="2283">
        <f>SUM(H82:H83)</f>
        <v>15</v>
      </c>
      <c r="I84" s="2283">
        <f t="shared" ref="I84:J84" si="72">SUM(I82:I83)</f>
        <v>10</v>
      </c>
      <c r="J84" s="2283">
        <f t="shared" si="72"/>
        <v>25</v>
      </c>
      <c r="K84" s="2283">
        <v>0</v>
      </c>
      <c r="L84" s="2283">
        <v>0</v>
      </c>
      <c r="M84" s="2283">
        <v>0</v>
      </c>
      <c r="N84" s="2283">
        <f t="shared" si="69"/>
        <v>15</v>
      </c>
      <c r="O84" s="2283">
        <f t="shared" si="70"/>
        <v>10</v>
      </c>
      <c r="P84" s="2283">
        <f t="shared" si="71"/>
        <v>25</v>
      </c>
      <c r="Q84" s="2899" t="s">
        <v>130</v>
      </c>
      <c r="R84" s="2899"/>
      <c r="S84" s="2899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</row>
    <row r="85" spans="1:97" ht="45" customHeight="1" x14ac:dyDescent="0.2">
      <c r="A85" s="2392" t="s">
        <v>201</v>
      </c>
      <c r="B85" s="2392"/>
      <c r="C85" s="394"/>
      <c r="D85" s="394"/>
      <c r="E85" s="1511">
        <v>0</v>
      </c>
      <c r="F85" s="1511">
        <v>0</v>
      </c>
      <c r="G85" s="1511">
        <v>0</v>
      </c>
      <c r="H85" s="2283">
        <v>14</v>
      </c>
      <c r="I85" s="2283">
        <v>0</v>
      </c>
      <c r="J85" s="2283">
        <v>14</v>
      </c>
      <c r="K85" s="2283">
        <v>7</v>
      </c>
      <c r="L85" s="2283">
        <v>0</v>
      </c>
      <c r="M85" s="2283">
        <v>7</v>
      </c>
      <c r="N85" s="2283">
        <f>SUM(K85,H85,E85)</f>
        <v>21</v>
      </c>
      <c r="O85" s="2283">
        <f t="shared" si="68"/>
        <v>0</v>
      </c>
      <c r="P85" s="2283">
        <f t="shared" si="68"/>
        <v>21</v>
      </c>
      <c r="Q85" s="385"/>
      <c r="R85" s="500"/>
      <c r="S85" s="500" t="s">
        <v>1650</v>
      </c>
    </row>
    <row r="86" spans="1:97" ht="28.5" customHeight="1" x14ac:dyDescent="0.2">
      <c r="A86" s="2996" t="s">
        <v>1284</v>
      </c>
      <c r="B86" s="394" t="s">
        <v>738</v>
      </c>
      <c r="C86" s="394"/>
      <c r="D86" s="394"/>
      <c r="E86" s="1511">
        <v>0</v>
      </c>
      <c r="F86" s="1511">
        <v>0</v>
      </c>
      <c r="G86" s="1511">
        <v>0</v>
      </c>
      <c r="H86" s="2283">
        <v>16</v>
      </c>
      <c r="I86" s="2283">
        <v>5</v>
      </c>
      <c r="J86" s="2283">
        <v>21</v>
      </c>
      <c r="K86" s="2283">
        <v>5</v>
      </c>
      <c r="L86" s="2283">
        <v>1</v>
      </c>
      <c r="M86" s="2283">
        <v>6</v>
      </c>
      <c r="N86" s="2283">
        <f t="shared" ref="N86" si="73">SUM(K86,H86,E86)</f>
        <v>21</v>
      </c>
      <c r="O86" s="2283">
        <f t="shared" si="68"/>
        <v>6</v>
      </c>
      <c r="P86" s="2283">
        <f t="shared" si="68"/>
        <v>27</v>
      </c>
      <c r="Q86" s="383"/>
      <c r="R86" s="246" t="s">
        <v>1285</v>
      </c>
      <c r="S86" s="2984" t="s">
        <v>1286</v>
      </c>
    </row>
    <row r="87" spans="1:97" ht="21.75" customHeight="1" x14ac:dyDescent="0.2">
      <c r="A87" s="3051"/>
      <c r="B87" s="394" t="s">
        <v>736</v>
      </c>
      <c r="C87" s="394"/>
      <c r="D87" s="394"/>
      <c r="E87" s="1511">
        <v>0</v>
      </c>
      <c r="F87" s="1511">
        <v>0</v>
      </c>
      <c r="G87" s="1511">
        <v>0</v>
      </c>
      <c r="H87" s="2283">
        <v>2</v>
      </c>
      <c r="I87" s="2283">
        <v>2</v>
      </c>
      <c r="J87" s="2283">
        <v>4</v>
      </c>
      <c r="K87" s="2283">
        <v>0</v>
      </c>
      <c r="L87" s="2283">
        <v>0</v>
      </c>
      <c r="M87" s="2283">
        <v>0</v>
      </c>
      <c r="N87" s="2283">
        <f t="shared" ref="N87:N88" si="74">SUM(K87,H87,E87)</f>
        <v>2</v>
      </c>
      <c r="O87" s="2283">
        <f t="shared" ref="O87:O88" si="75">SUM(L87,I87,F87)</f>
        <v>2</v>
      </c>
      <c r="P87" s="2283">
        <f t="shared" ref="P87:P88" si="76">SUM(M87,J87,G87)</f>
        <v>4</v>
      </c>
      <c r="Q87" s="383"/>
      <c r="R87" s="246" t="s">
        <v>737</v>
      </c>
      <c r="S87" s="2936"/>
    </row>
    <row r="88" spans="1:97" ht="21" customHeight="1" x14ac:dyDescent="0.2">
      <c r="A88" s="3494"/>
      <c r="B88" s="2206" t="s">
        <v>2498</v>
      </c>
      <c r="C88" s="2206"/>
      <c r="D88" s="2206"/>
      <c r="E88" s="1511">
        <v>0</v>
      </c>
      <c r="F88" s="1511">
        <v>0</v>
      </c>
      <c r="G88" s="1511">
        <v>0</v>
      </c>
      <c r="H88" s="1662">
        <v>6</v>
      </c>
      <c r="I88" s="1662">
        <v>3</v>
      </c>
      <c r="J88" s="1662">
        <v>9</v>
      </c>
      <c r="K88" s="2283">
        <v>0</v>
      </c>
      <c r="L88" s="2283">
        <v>0</v>
      </c>
      <c r="M88" s="2283">
        <v>0</v>
      </c>
      <c r="N88" s="2283">
        <f t="shared" si="74"/>
        <v>6</v>
      </c>
      <c r="O88" s="2283">
        <f t="shared" si="75"/>
        <v>3</v>
      </c>
      <c r="P88" s="2283">
        <f t="shared" si="76"/>
        <v>9</v>
      </c>
      <c r="Q88" s="2204"/>
      <c r="R88" s="2389" t="s">
        <v>2654</v>
      </c>
      <c r="S88" s="2937"/>
    </row>
    <row r="89" spans="1:97" ht="26.25" customHeight="1" thickBot="1" x14ac:dyDescent="0.25">
      <c r="A89" s="2996" t="s">
        <v>92</v>
      </c>
      <c r="B89" s="2996"/>
      <c r="C89" s="2996"/>
      <c r="D89" s="359"/>
      <c r="E89" s="1662">
        <f>SUM(E86:E88)</f>
        <v>0</v>
      </c>
      <c r="F89" s="1662">
        <f t="shared" ref="F89:P89" si="77">SUM(F86:F88)</f>
        <v>0</v>
      </c>
      <c r="G89" s="1662">
        <f t="shared" si="77"/>
        <v>0</v>
      </c>
      <c r="H89" s="1662">
        <f t="shared" si="77"/>
        <v>24</v>
      </c>
      <c r="I89" s="1662">
        <f t="shared" si="77"/>
        <v>10</v>
      </c>
      <c r="J89" s="1662">
        <f t="shared" si="77"/>
        <v>34</v>
      </c>
      <c r="K89" s="1662">
        <f t="shared" si="77"/>
        <v>5</v>
      </c>
      <c r="L89" s="1662">
        <f t="shared" si="77"/>
        <v>1</v>
      </c>
      <c r="M89" s="1662">
        <f t="shared" si="77"/>
        <v>6</v>
      </c>
      <c r="N89" s="1662">
        <f t="shared" si="77"/>
        <v>29</v>
      </c>
      <c r="O89" s="1662">
        <f t="shared" si="77"/>
        <v>11</v>
      </c>
      <c r="P89" s="1662">
        <f t="shared" si="77"/>
        <v>40</v>
      </c>
      <c r="Q89" s="2900" t="s">
        <v>130</v>
      </c>
      <c r="R89" s="2900"/>
      <c r="S89" s="2900"/>
    </row>
    <row r="90" spans="1:97" ht="25.5" customHeight="1" thickBot="1" x14ac:dyDescent="0.25">
      <c r="A90" s="3517" t="s">
        <v>87</v>
      </c>
      <c r="B90" s="3517"/>
      <c r="C90" s="3517"/>
      <c r="D90" s="395"/>
      <c r="E90" s="89">
        <f>SUM(E89,E85,E82,E81,E58,E52,E47,E27,E24,E23,E18,E12,E8)</f>
        <v>3</v>
      </c>
      <c r="F90" s="89">
        <f>SUM(F89,F85,F82,F81,F58,F52,F47,F27,F24,F23,F18,F12,F8)</f>
        <v>0</v>
      </c>
      <c r="G90" s="89">
        <f>SUM(G89,G85,G82,G81,G58,G52,G47,G27,G24,G23,G18,G12,G8)</f>
        <v>3</v>
      </c>
      <c r="H90" s="89">
        <f t="shared" ref="H90:P90" si="78">SUM(H89,H85,H84,H81,H70,H58,H52,H47,H27,H24,H23,H18,H12,H8)</f>
        <v>357</v>
      </c>
      <c r="I90" s="89">
        <f t="shared" si="78"/>
        <v>274</v>
      </c>
      <c r="J90" s="89">
        <f t="shared" si="78"/>
        <v>631</v>
      </c>
      <c r="K90" s="89">
        <f t="shared" si="78"/>
        <v>99</v>
      </c>
      <c r="L90" s="89">
        <f t="shared" si="78"/>
        <v>42</v>
      </c>
      <c r="M90" s="89">
        <f t="shared" si="78"/>
        <v>141</v>
      </c>
      <c r="N90" s="89">
        <f t="shared" si="78"/>
        <v>459</v>
      </c>
      <c r="O90" s="89">
        <f t="shared" si="78"/>
        <v>316</v>
      </c>
      <c r="P90" s="89">
        <f t="shared" si="78"/>
        <v>775</v>
      </c>
      <c r="Q90" s="3518" t="s">
        <v>147</v>
      </c>
      <c r="R90" s="3518"/>
      <c r="S90" s="3518"/>
    </row>
    <row r="91" spans="1:97" ht="12.75" customHeight="1" thickTop="1" x14ac:dyDescent="0.2">
      <c r="A91" s="56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</row>
    <row r="92" spans="1:97" ht="12.75" customHeight="1" x14ac:dyDescent="0.2">
      <c r="N92" s="81"/>
      <c r="O92" s="81"/>
      <c r="P92" s="81"/>
    </row>
    <row r="93" spans="1:97" ht="12.75" customHeight="1" x14ac:dyDescent="0.2">
      <c r="N93" s="81"/>
      <c r="O93" s="81"/>
      <c r="P93" s="81"/>
    </row>
    <row r="94" spans="1:97" ht="12.75" customHeight="1" x14ac:dyDescent="0.2">
      <c r="N94" s="81"/>
      <c r="O94" s="81"/>
      <c r="P94" s="81"/>
    </row>
    <row r="95" spans="1:97" ht="12.75" customHeight="1" x14ac:dyDescent="0.2">
      <c r="N95" s="81"/>
      <c r="O95" s="81"/>
      <c r="P95" s="81"/>
    </row>
    <row r="96" spans="1:97" ht="12.75" customHeight="1" x14ac:dyDescent="0.2">
      <c r="N96" s="81"/>
      <c r="O96" s="81"/>
      <c r="P96" s="81"/>
    </row>
    <row r="97" spans="14:16" ht="12.75" customHeight="1" x14ac:dyDescent="0.2">
      <c r="N97" s="81"/>
      <c r="O97" s="81"/>
      <c r="P97" s="81"/>
    </row>
    <row r="98" spans="14:16" ht="12.75" customHeight="1" x14ac:dyDescent="0.2">
      <c r="N98" s="81"/>
      <c r="O98" s="81"/>
      <c r="P98" s="81"/>
    </row>
    <row r="99" spans="14:16" ht="12.75" customHeight="1" x14ac:dyDescent="0.2">
      <c r="N99" s="81"/>
      <c r="O99" s="81"/>
      <c r="P99" s="81"/>
    </row>
    <row r="100" spans="14:16" ht="12.75" customHeight="1" x14ac:dyDescent="0.2">
      <c r="N100" s="81"/>
      <c r="O100" s="81"/>
      <c r="P100" s="81"/>
    </row>
    <row r="101" spans="14:16" ht="12.75" customHeight="1" x14ac:dyDescent="0.2">
      <c r="N101" s="81"/>
      <c r="O101" s="81"/>
      <c r="P101" s="81"/>
    </row>
    <row r="102" spans="14:16" ht="12.75" customHeight="1" x14ac:dyDescent="0.2">
      <c r="N102" s="81"/>
      <c r="O102" s="81"/>
      <c r="P102" s="81"/>
    </row>
    <row r="103" spans="14:16" ht="12.75" customHeight="1" x14ac:dyDescent="0.2">
      <c r="N103" s="81"/>
      <c r="O103" s="81"/>
      <c r="P103" s="81"/>
    </row>
    <row r="104" spans="14:16" ht="12.75" customHeight="1" x14ac:dyDescent="0.2">
      <c r="N104" s="81"/>
      <c r="O104" s="81"/>
      <c r="P104" s="81"/>
    </row>
    <row r="105" spans="14:16" ht="12.75" customHeight="1" x14ac:dyDescent="0.2">
      <c r="N105" s="81"/>
      <c r="O105" s="81"/>
      <c r="P105" s="81"/>
    </row>
    <row r="106" spans="14:16" ht="12.75" customHeight="1" x14ac:dyDescent="0.2">
      <c r="N106" s="81"/>
      <c r="O106" s="81"/>
      <c r="P106" s="81"/>
    </row>
    <row r="107" spans="14:16" ht="12.75" customHeight="1" x14ac:dyDescent="0.2">
      <c r="N107" s="81"/>
      <c r="O107" s="81"/>
      <c r="P107" s="81"/>
    </row>
    <row r="108" spans="14:16" ht="12.75" customHeight="1" x14ac:dyDescent="0.2">
      <c r="N108" s="81"/>
      <c r="O108" s="81"/>
      <c r="P108" s="81"/>
    </row>
    <row r="109" spans="14:16" ht="12.75" customHeight="1" x14ac:dyDescent="0.2">
      <c r="N109" s="81"/>
      <c r="O109" s="81"/>
      <c r="P109" s="81"/>
    </row>
    <row r="110" spans="14:16" ht="12.75" customHeight="1" x14ac:dyDescent="0.2">
      <c r="N110" s="81"/>
      <c r="O110" s="81"/>
      <c r="P110" s="81"/>
    </row>
    <row r="111" spans="14:16" ht="12.75" customHeight="1" x14ac:dyDescent="0.2">
      <c r="N111" s="81"/>
      <c r="O111" s="81"/>
      <c r="P111" s="81"/>
    </row>
    <row r="112" spans="14:16" ht="12.75" customHeight="1" x14ac:dyDescent="0.2">
      <c r="N112" s="81"/>
      <c r="O112" s="81"/>
      <c r="P112" s="81"/>
    </row>
    <row r="113" spans="14:16" ht="12.75" customHeight="1" x14ac:dyDescent="0.2">
      <c r="N113" s="81"/>
      <c r="O113" s="81"/>
      <c r="P113" s="81"/>
    </row>
    <row r="114" spans="14:16" ht="12.75" customHeight="1" x14ac:dyDescent="0.2">
      <c r="N114" s="81"/>
      <c r="O114" s="81"/>
      <c r="P114" s="81"/>
    </row>
    <row r="115" spans="14:16" ht="12.75" customHeight="1" x14ac:dyDescent="0.2">
      <c r="N115" s="81"/>
      <c r="O115" s="81"/>
      <c r="P115" s="81"/>
    </row>
    <row r="116" spans="14:16" ht="12.75" customHeight="1" x14ac:dyDescent="0.2">
      <c r="N116" s="81"/>
      <c r="O116" s="81"/>
      <c r="P116" s="81"/>
    </row>
    <row r="117" spans="14:16" ht="12.75" customHeight="1" x14ac:dyDescent="0.2">
      <c r="N117" s="81"/>
      <c r="O117" s="81"/>
      <c r="P117" s="81"/>
    </row>
    <row r="118" spans="14:16" ht="12.75" customHeight="1" x14ac:dyDescent="0.2">
      <c r="N118" s="81"/>
      <c r="O118" s="81"/>
      <c r="P118" s="81"/>
    </row>
    <row r="119" spans="14:16" ht="12.75" customHeight="1" x14ac:dyDescent="0.2">
      <c r="N119" s="81"/>
      <c r="O119" s="81"/>
      <c r="P119" s="81"/>
    </row>
    <row r="120" spans="14:16" ht="12.75" customHeight="1" x14ac:dyDescent="0.2">
      <c r="N120" s="81"/>
      <c r="O120" s="81"/>
      <c r="P120" s="81"/>
    </row>
    <row r="121" spans="14:16" ht="12.75" customHeight="1" x14ac:dyDescent="0.2">
      <c r="N121" s="81"/>
      <c r="O121" s="81"/>
      <c r="P121" s="81"/>
    </row>
    <row r="122" spans="14:16" ht="12.75" customHeight="1" x14ac:dyDescent="0.2">
      <c r="N122" s="81"/>
      <c r="O122" s="81"/>
      <c r="P122" s="81"/>
    </row>
    <row r="123" spans="14:16" ht="12.75" customHeight="1" x14ac:dyDescent="0.2">
      <c r="N123" s="81"/>
      <c r="O123" s="81"/>
      <c r="P123" s="81"/>
    </row>
    <row r="124" spans="14:16" ht="12.75" customHeight="1" x14ac:dyDescent="0.2">
      <c r="N124" s="81"/>
      <c r="O124" s="81"/>
      <c r="P124" s="81"/>
    </row>
    <row r="125" spans="14:16" ht="12.75" customHeight="1" x14ac:dyDescent="0.2">
      <c r="N125" s="81"/>
      <c r="O125" s="81"/>
      <c r="P125" s="81"/>
    </row>
    <row r="126" spans="14:16" ht="12.75" customHeight="1" x14ac:dyDescent="0.2">
      <c r="N126" s="81"/>
      <c r="O126" s="81"/>
      <c r="P126" s="81"/>
    </row>
    <row r="127" spans="14:16" ht="12.75" customHeight="1" x14ac:dyDescent="0.2">
      <c r="N127" s="81"/>
      <c r="O127" s="81"/>
      <c r="P127" s="81"/>
    </row>
    <row r="128" spans="14:16" ht="12.75" customHeight="1" x14ac:dyDescent="0.2">
      <c r="N128" s="81"/>
      <c r="O128" s="81"/>
      <c r="P128" s="81"/>
    </row>
    <row r="129" spans="14:16" ht="12.75" customHeight="1" x14ac:dyDescent="0.2">
      <c r="N129" s="81"/>
      <c r="O129" s="81"/>
      <c r="P129" s="81"/>
    </row>
    <row r="130" spans="14:16" ht="12.75" customHeight="1" x14ac:dyDescent="0.2">
      <c r="N130" s="81"/>
      <c r="O130" s="81"/>
      <c r="P130" s="81"/>
    </row>
    <row r="131" spans="14:16" ht="12.75" customHeight="1" x14ac:dyDescent="0.2">
      <c r="N131" s="81"/>
      <c r="O131" s="81"/>
      <c r="P131" s="81"/>
    </row>
    <row r="132" spans="14:16" ht="12.75" customHeight="1" x14ac:dyDescent="0.2">
      <c r="N132" s="81"/>
      <c r="O132" s="81"/>
      <c r="P132" s="81"/>
    </row>
    <row r="133" spans="14:16" ht="12.75" customHeight="1" x14ac:dyDescent="0.2">
      <c r="N133" s="81"/>
      <c r="O133" s="81"/>
      <c r="P133" s="81"/>
    </row>
    <row r="134" spans="14:16" ht="12.75" customHeight="1" x14ac:dyDescent="0.2">
      <c r="N134" s="81"/>
      <c r="O134" s="81"/>
      <c r="P134" s="81"/>
    </row>
    <row r="135" spans="14:16" ht="12.75" customHeight="1" x14ac:dyDescent="0.2">
      <c r="N135" s="81"/>
      <c r="O135" s="81"/>
      <c r="P135" s="81"/>
    </row>
    <row r="136" spans="14:16" ht="12.75" customHeight="1" x14ac:dyDescent="0.2">
      <c r="N136" s="81"/>
      <c r="O136" s="81"/>
      <c r="P136" s="81"/>
    </row>
    <row r="137" spans="14:16" ht="12.75" customHeight="1" x14ac:dyDescent="0.2">
      <c r="N137" s="81"/>
      <c r="O137" s="81"/>
      <c r="P137" s="81"/>
    </row>
    <row r="138" spans="14:16" ht="12.75" customHeight="1" x14ac:dyDescent="0.2">
      <c r="N138" s="81"/>
      <c r="O138" s="81"/>
      <c r="P138" s="81"/>
    </row>
    <row r="139" spans="14:16" ht="12.75" customHeight="1" x14ac:dyDescent="0.2">
      <c r="N139" s="81"/>
      <c r="O139" s="81"/>
      <c r="P139" s="81"/>
    </row>
    <row r="140" spans="14:16" ht="12.75" customHeight="1" x14ac:dyDescent="0.2">
      <c r="N140" s="81"/>
      <c r="O140" s="81"/>
      <c r="P140" s="81"/>
    </row>
    <row r="141" spans="14:16" ht="12.75" customHeight="1" x14ac:dyDescent="0.2">
      <c r="N141" s="81"/>
      <c r="O141" s="81"/>
      <c r="P141" s="81"/>
    </row>
    <row r="142" spans="14:16" ht="12.75" customHeight="1" x14ac:dyDescent="0.2">
      <c r="N142" s="81"/>
      <c r="O142" s="81"/>
      <c r="P142" s="81"/>
    </row>
    <row r="143" spans="14:16" ht="12.75" customHeight="1" x14ac:dyDescent="0.2">
      <c r="N143" s="81"/>
      <c r="O143" s="81"/>
      <c r="P143" s="81"/>
    </row>
    <row r="144" spans="14:16" ht="12.75" customHeight="1" x14ac:dyDescent="0.2">
      <c r="N144" s="81"/>
      <c r="O144" s="81"/>
      <c r="P144" s="81"/>
    </row>
    <row r="145" spans="14:16" ht="12.75" customHeight="1" x14ac:dyDescent="0.2">
      <c r="N145" s="81"/>
      <c r="O145" s="81"/>
      <c r="P145" s="81"/>
    </row>
    <row r="146" spans="14:16" ht="12.75" customHeight="1" x14ac:dyDescent="0.2">
      <c r="N146" s="81"/>
      <c r="O146" s="81"/>
      <c r="P146" s="81"/>
    </row>
    <row r="147" spans="14:16" ht="12.75" customHeight="1" x14ac:dyDescent="0.2">
      <c r="N147" s="81"/>
      <c r="O147" s="81"/>
      <c r="P147" s="81"/>
    </row>
    <row r="148" spans="14:16" ht="12.75" customHeight="1" x14ac:dyDescent="0.2">
      <c r="N148" s="81"/>
      <c r="O148" s="81"/>
      <c r="P148" s="81"/>
    </row>
    <row r="149" spans="14:16" ht="12.75" customHeight="1" x14ac:dyDescent="0.2">
      <c r="N149" s="81"/>
      <c r="O149" s="81"/>
      <c r="P149" s="81"/>
    </row>
    <row r="150" spans="14:16" ht="12.75" customHeight="1" x14ac:dyDescent="0.2">
      <c r="N150" s="81"/>
      <c r="O150" s="81"/>
      <c r="P150" s="81"/>
    </row>
    <row r="151" spans="14:16" ht="12.75" customHeight="1" x14ac:dyDescent="0.2">
      <c r="N151" s="81"/>
      <c r="O151" s="81"/>
      <c r="P151" s="81"/>
    </row>
    <row r="152" spans="14:16" ht="12.75" customHeight="1" x14ac:dyDescent="0.2">
      <c r="N152" s="81"/>
      <c r="O152" s="81"/>
      <c r="P152" s="81"/>
    </row>
    <row r="153" spans="14:16" ht="12.75" customHeight="1" x14ac:dyDescent="0.2">
      <c r="N153" s="81"/>
      <c r="O153" s="81"/>
      <c r="P153" s="81"/>
    </row>
    <row r="154" spans="14:16" ht="12.75" customHeight="1" x14ac:dyDescent="0.2">
      <c r="N154" s="81"/>
      <c r="O154" s="81"/>
      <c r="P154" s="81"/>
    </row>
    <row r="155" spans="14:16" ht="12.75" customHeight="1" x14ac:dyDescent="0.2">
      <c r="N155" s="81"/>
      <c r="O155" s="81"/>
      <c r="P155" s="81"/>
    </row>
    <row r="156" spans="14:16" ht="12.75" customHeight="1" x14ac:dyDescent="0.2">
      <c r="N156" s="81"/>
      <c r="O156" s="81"/>
      <c r="P156" s="81"/>
    </row>
    <row r="157" spans="14:16" ht="12.75" customHeight="1" x14ac:dyDescent="0.2">
      <c r="N157" s="81"/>
      <c r="O157" s="81"/>
      <c r="P157" s="81"/>
    </row>
    <row r="158" spans="14:16" x14ac:dyDescent="0.2">
      <c r="N158" s="81"/>
      <c r="O158" s="81"/>
      <c r="P158" s="81"/>
    </row>
    <row r="159" spans="14:16" x14ac:dyDescent="0.2">
      <c r="N159" s="81"/>
      <c r="O159" s="81"/>
      <c r="P159" s="81"/>
    </row>
    <row r="160" spans="14:16" x14ac:dyDescent="0.2">
      <c r="N160" s="81"/>
      <c r="O160" s="81"/>
      <c r="P160" s="81"/>
    </row>
    <row r="161" spans="14:16" x14ac:dyDescent="0.2">
      <c r="N161" s="81"/>
      <c r="O161" s="81"/>
      <c r="P161" s="81"/>
    </row>
    <row r="162" spans="14:16" x14ac:dyDescent="0.2">
      <c r="N162" s="81"/>
      <c r="O162" s="81"/>
      <c r="P162" s="81"/>
    </row>
    <row r="163" spans="14:16" x14ac:dyDescent="0.2">
      <c r="N163" s="81"/>
      <c r="O163" s="81"/>
      <c r="P163" s="81"/>
    </row>
    <row r="164" spans="14:16" x14ac:dyDescent="0.2">
      <c r="N164" s="81"/>
      <c r="O164" s="81"/>
      <c r="P164" s="81"/>
    </row>
    <row r="165" spans="14:16" x14ac:dyDescent="0.2">
      <c r="N165" s="81"/>
      <c r="O165" s="81"/>
      <c r="P165" s="81"/>
    </row>
    <row r="166" spans="14:16" x14ac:dyDescent="0.2">
      <c r="N166" s="81"/>
      <c r="O166" s="81"/>
      <c r="P166" s="81"/>
    </row>
    <row r="167" spans="14:16" x14ac:dyDescent="0.2">
      <c r="N167" s="81"/>
      <c r="O167" s="81"/>
      <c r="P167" s="81"/>
    </row>
    <row r="168" spans="14:16" x14ac:dyDescent="0.2">
      <c r="N168" s="81"/>
      <c r="O168" s="81"/>
      <c r="P168" s="81"/>
    </row>
    <row r="207" spans="1:13" ht="12.75" customHeight="1" x14ac:dyDescent="0.25">
      <c r="A207" s="569"/>
      <c r="B207" s="472"/>
      <c r="C207" s="472"/>
      <c r="D207" s="472"/>
      <c r="E207" s="472"/>
      <c r="F207" s="472"/>
      <c r="G207" s="472"/>
      <c r="H207" s="472"/>
      <c r="I207" s="472"/>
      <c r="J207" s="472"/>
      <c r="K207" s="472"/>
      <c r="L207" s="472"/>
      <c r="M207" s="472"/>
    </row>
    <row r="208" spans="1:13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</sheetData>
  <mergeCells count="101">
    <mergeCell ref="B73:D73"/>
    <mergeCell ref="Q73:R73"/>
    <mergeCell ref="B78:D78"/>
    <mergeCell ref="Q78:R78"/>
    <mergeCell ref="B75:B77"/>
    <mergeCell ref="R75:R77"/>
    <mergeCell ref="A25:A26"/>
    <mergeCell ref="S25:S26"/>
    <mergeCell ref="A27:C27"/>
    <mergeCell ref="Q27:S27"/>
    <mergeCell ref="B71:B72"/>
    <mergeCell ref="R71:R72"/>
    <mergeCell ref="S66:S69"/>
    <mergeCell ref="E67:G67"/>
    <mergeCell ref="H67:J67"/>
    <mergeCell ref="K67:M67"/>
    <mergeCell ref="N67:P67"/>
    <mergeCell ref="A53:A56"/>
    <mergeCell ref="S53:S56"/>
    <mergeCell ref="S71:S80"/>
    <mergeCell ref="A71:A80"/>
    <mergeCell ref="R65:S65"/>
    <mergeCell ref="A66:A69"/>
    <mergeCell ref="B66:B69"/>
    <mergeCell ref="C66:C69"/>
    <mergeCell ref="E66:G66"/>
    <mergeCell ref="H66:J66"/>
    <mergeCell ref="Q58:S58"/>
    <mergeCell ref="K66:M66"/>
    <mergeCell ref="N66:P66"/>
    <mergeCell ref="Q66:Q69"/>
    <mergeCell ref="R66:R69"/>
    <mergeCell ref="A58:C58"/>
    <mergeCell ref="A90:C90"/>
    <mergeCell ref="Q90:S90"/>
    <mergeCell ref="Q81:S81"/>
    <mergeCell ref="A89:C89"/>
    <mergeCell ref="Q89:S89"/>
    <mergeCell ref="A82:A83"/>
    <mergeCell ref="S82:S83"/>
    <mergeCell ref="Q84:S84"/>
    <mergeCell ref="A81:D81"/>
    <mergeCell ref="A84:D84"/>
    <mergeCell ref="A86:A88"/>
    <mergeCell ref="S86:S88"/>
    <mergeCell ref="A47:C47"/>
    <mergeCell ref="Q47:S47"/>
    <mergeCell ref="A52:C52"/>
    <mergeCell ref="Q52:S52"/>
    <mergeCell ref="S37:S40"/>
    <mergeCell ref="E38:G38"/>
    <mergeCell ref="H38:J38"/>
    <mergeCell ref="K38:M38"/>
    <mergeCell ref="N38:P38"/>
    <mergeCell ref="A41:A46"/>
    <mergeCell ref="S41:S46"/>
    <mergeCell ref="S48:S51"/>
    <mergeCell ref="A48:A51"/>
    <mergeCell ref="R36:S36"/>
    <mergeCell ref="A37:A40"/>
    <mergeCell ref="B37:B40"/>
    <mergeCell ref="C37:C40"/>
    <mergeCell ref="E37:G37"/>
    <mergeCell ref="H37:J37"/>
    <mergeCell ref="K37:M37"/>
    <mergeCell ref="N37:P37"/>
    <mergeCell ref="Q37:Q40"/>
    <mergeCell ref="R37:R40"/>
    <mergeCell ref="A23:C23"/>
    <mergeCell ref="Q23:S23"/>
    <mergeCell ref="A12:C12"/>
    <mergeCell ref="Q12:S12"/>
    <mergeCell ref="A13:A17"/>
    <mergeCell ref="B13:C13"/>
    <mergeCell ref="S13:S17"/>
    <mergeCell ref="B14:C14"/>
    <mergeCell ref="A18:C18"/>
    <mergeCell ref="Q18:S18"/>
    <mergeCell ref="A19:A22"/>
    <mergeCell ref="S19:S22"/>
    <mergeCell ref="C22:D22"/>
    <mergeCell ref="A9:A11"/>
    <mergeCell ref="A1:S1"/>
    <mergeCell ref="A2:S2"/>
    <mergeCell ref="A3:B3"/>
    <mergeCell ref="R3:S3"/>
    <mergeCell ref="A4:A7"/>
    <mergeCell ref="B4:B7"/>
    <mergeCell ref="C4:C7"/>
    <mergeCell ref="E4:G4"/>
    <mergeCell ref="H4:J4"/>
    <mergeCell ref="K4:M4"/>
    <mergeCell ref="S4:S7"/>
    <mergeCell ref="E5:G5"/>
    <mergeCell ref="H5:J5"/>
    <mergeCell ref="K5:M5"/>
    <mergeCell ref="N5:P5"/>
    <mergeCell ref="S9:S11"/>
    <mergeCell ref="N4:P4"/>
    <mergeCell ref="Q4:Q7"/>
    <mergeCell ref="R4:R7"/>
  </mergeCells>
  <printOptions verticalCentered="1"/>
  <pageMargins left="0.59055118110236227" right="0.59055118110236227" top="0.39370078740157483" bottom="0.39370078740157483" header="0.39370078740157483" footer="0.39370078740157483"/>
  <pageSetup paperSize="9" scale="70" firstPageNumber="208" orientation="landscape" useFirstPageNumber="1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3"/>
  <sheetViews>
    <sheetView rightToLeft="1" view="pageBreakPreview" topLeftCell="A13" zoomScale="85" zoomScaleNormal="75" zoomScaleSheetLayoutView="85" workbookViewId="0">
      <selection activeCell="T8" sqref="T8"/>
    </sheetView>
  </sheetViews>
  <sheetFormatPr defaultColWidth="6.7109375" defaultRowHeight="15" customHeight="1" x14ac:dyDescent="0.25"/>
  <cols>
    <col min="1" max="1" width="29.5703125" style="170" customWidth="1"/>
    <col min="2" max="2" width="5.42578125" style="170" customWidth="1"/>
    <col min="3" max="3" width="5.28515625" style="170" customWidth="1"/>
    <col min="4" max="4" width="6.42578125" style="170" customWidth="1"/>
    <col min="5" max="5" width="7.42578125" style="170" customWidth="1"/>
    <col min="6" max="6" width="7.28515625" style="170" customWidth="1"/>
    <col min="7" max="7" width="9" style="170" customWidth="1"/>
    <col min="8" max="8" width="8" style="170" customWidth="1"/>
    <col min="9" max="9" width="8.28515625" style="170" customWidth="1"/>
    <col min="10" max="10" width="8.5703125" style="170" customWidth="1"/>
    <col min="11" max="11" width="8.28515625" style="514" customWidth="1"/>
    <col min="12" max="12" width="7.42578125" style="514" customWidth="1"/>
    <col min="13" max="13" width="8.85546875" style="514" customWidth="1"/>
    <col min="14" max="14" width="44.5703125" style="278" customWidth="1"/>
    <col min="15" max="16384" width="6.7109375" style="278"/>
  </cols>
  <sheetData>
    <row r="1" spans="1:14" ht="27" customHeight="1" x14ac:dyDescent="0.25">
      <c r="A1" s="2811" t="s">
        <v>2626</v>
      </c>
      <c r="B1" s="2811"/>
      <c r="C1" s="2811"/>
      <c r="D1" s="2811"/>
      <c r="E1" s="2811"/>
      <c r="F1" s="2811"/>
      <c r="G1" s="2811"/>
      <c r="H1" s="2811"/>
      <c r="I1" s="2811"/>
      <c r="J1" s="2811"/>
      <c r="K1" s="2811"/>
      <c r="L1" s="2811"/>
      <c r="M1" s="2811"/>
      <c r="N1" s="2811"/>
    </row>
    <row r="2" spans="1:14" ht="27.75" customHeight="1" x14ac:dyDescent="0.25">
      <c r="A2" s="3325" t="s">
        <v>2627</v>
      </c>
      <c r="B2" s="3325"/>
      <c r="C2" s="3325"/>
      <c r="D2" s="3325"/>
      <c r="E2" s="3325"/>
      <c r="F2" s="3325"/>
      <c r="G2" s="3325"/>
      <c r="H2" s="3325"/>
      <c r="I2" s="3325"/>
      <c r="J2" s="3325"/>
      <c r="K2" s="3325"/>
      <c r="L2" s="3325"/>
      <c r="M2" s="3325"/>
      <c r="N2" s="3325"/>
    </row>
    <row r="3" spans="1:14" ht="21" customHeight="1" thickBot="1" x14ac:dyDescent="0.3">
      <c r="A3" s="209" t="s">
        <v>2789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798" t="s">
        <v>261</v>
      </c>
    </row>
    <row r="4" spans="1:14" ht="21" customHeight="1" thickTop="1" x14ac:dyDescent="0.25">
      <c r="A4" s="3326" t="s">
        <v>32</v>
      </c>
      <c r="B4" s="3521" t="s">
        <v>33</v>
      </c>
      <c r="C4" s="3521"/>
      <c r="D4" s="3521"/>
      <c r="E4" s="3521" t="s">
        <v>1</v>
      </c>
      <c r="F4" s="3521"/>
      <c r="G4" s="3521"/>
      <c r="H4" s="3521" t="s">
        <v>2</v>
      </c>
      <c r="I4" s="3521"/>
      <c r="J4" s="3521"/>
      <c r="K4" s="3194" t="s">
        <v>31</v>
      </c>
      <c r="L4" s="3194"/>
      <c r="M4" s="3194"/>
      <c r="N4" s="3330" t="s">
        <v>98</v>
      </c>
    </row>
    <row r="5" spans="1:14" s="291" customFormat="1" ht="18" customHeight="1" x14ac:dyDescent="0.25">
      <c r="A5" s="3327"/>
      <c r="B5" s="2930" t="s">
        <v>94</v>
      </c>
      <c r="C5" s="2930"/>
      <c r="D5" s="2930"/>
      <c r="E5" s="2930" t="s">
        <v>95</v>
      </c>
      <c r="F5" s="2930"/>
      <c r="G5" s="2930"/>
      <c r="H5" s="2930" t="s">
        <v>96</v>
      </c>
      <c r="I5" s="2930"/>
      <c r="J5" s="2930"/>
      <c r="K5" s="2930" t="s">
        <v>116</v>
      </c>
      <c r="L5" s="2930"/>
      <c r="M5" s="2930"/>
      <c r="N5" s="3342"/>
    </row>
    <row r="6" spans="1:14" ht="18.75" customHeight="1" x14ac:dyDescent="0.25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42"/>
    </row>
    <row r="7" spans="1:14" ht="23.25" customHeight="1" thickBot="1" x14ac:dyDescent="0.3">
      <c r="A7" s="3328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3343"/>
    </row>
    <row r="8" spans="1:14" ht="23.25" customHeight="1" x14ac:dyDescent="0.25">
      <c r="A8" s="554" t="s">
        <v>306</v>
      </c>
      <c r="B8" s="1511">
        <v>0</v>
      </c>
      <c r="C8" s="1511">
        <v>0</v>
      </c>
      <c r="D8" s="1511">
        <v>0</v>
      </c>
      <c r="E8" s="1511">
        <v>7</v>
      </c>
      <c r="F8" s="1511">
        <v>14</v>
      </c>
      <c r="G8" s="1511">
        <v>21</v>
      </c>
      <c r="H8" s="1511">
        <v>0</v>
      </c>
      <c r="I8" s="1511">
        <v>0</v>
      </c>
      <c r="J8" s="1511">
        <v>0</v>
      </c>
      <c r="K8" s="1511">
        <f>SUM(B8,E8,H8)</f>
        <v>7</v>
      </c>
      <c r="L8" s="1511">
        <f>SUM(C8,F8,I8)</f>
        <v>14</v>
      </c>
      <c r="M8" s="1511">
        <f>SUM(K8:L8)</f>
        <v>21</v>
      </c>
      <c r="N8" s="93" t="s">
        <v>128</v>
      </c>
    </row>
    <row r="9" spans="1:14" s="81" customFormat="1" ht="25.5" customHeight="1" x14ac:dyDescent="0.2">
      <c r="A9" s="496" t="s">
        <v>51</v>
      </c>
      <c r="B9" s="2283">
        <v>0</v>
      </c>
      <c r="C9" s="2283">
        <v>0</v>
      </c>
      <c r="D9" s="2283">
        <v>0</v>
      </c>
      <c r="E9" s="2283">
        <v>44</v>
      </c>
      <c r="F9" s="2283">
        <v>33</v>
      </c>
      <c r="G9" s="2283">
        <v>77</v>
      </c>
      <c r="H9" s="2283">
        <v>0</v>
      </c>
      <c r="I9" s="2283">
        <v>0</v>
      </c>
      <c r="J9" s="2283">
        <v>0</v>
      </c>
      <c r="K9" s="1511">
        <f>SUM(B9,E9,H9)</f>
        <v>44</v>
      </c>
      <c r="L9" s="1511">
        <f>SUM(C9,F9,I9)</f>
        <v>33</v>
      </c>
      <c r="M9" s="1511">
        <f>SUM(K9:L9)</f>
        <v>77</v>
      </c>
      <c r="N9" s="107" t="s">
        <v>100</v>
      </c>
    </row>
    <row r="10" spans="1:14" s="81" customFormat="1" ht="25.5" customHeight="1" x14ac:dyDescent="0.2">
      <c r="A10" s="496" t="s">
        <v>90</v>
      </c>
      <c r="B10" s="2283">
        <v>0</v>
      </c>
      <c r="C10" s="2283">
        <v>0</v>
      </c>
      <c r="D10" s="2283">
        <v>0</v>
      </c>
      <c r="E10" s="2283">
        <v>92</v>
      </c>
      <c r="F10" s="2283">
        <v>41</v>
      </c>
      <c r="G10" s="2283">
        <v>133</v>
      </c>
      <c r="H10" s="2283">
        <v>57</v>
      </c>
      <c r="I10" s="2283">
        <v>15</v>
      </c>
      <c r="J10" s="2283">
        <v>72</v>
      </c>
      <c r="K10" s="1511">
        <f t="shared" ref="K10:K21" si="0">SUM(B10,E10,H10)</f>
        <v>149</v>
      </c>
      <c r="L10" s="1511">
        <f t="shared" ref="L10:L21" si="1">SUM(C10,F10,I10)</f>
        <v>56</v>
      </c>
      <c r="M10" s="1511">
        <f t="shared" ref="M10:M21" si="2">SUM(K10:L10)</f>
        <v>205</v>
      </c>
      <c r="N10" s="107" t="s">
        <v>1207</v>
      </c>
    </row>
    <row r="11" spans="1:14" s="81" customFormat="1" ht="23.25" customHeight="1" x14ac:dyDescent="0.2">
      <c r="A11" s="496" t="s">
        <v>37</v>
      </c>
      <c r="B11" s="2283">
        <v>0</v>
      </c>
      <c r="C11" s="2283">
        <v>0</v>
      </c>
      <c r="D11" s="2283">
        <v>0</v>
      </c>
      <c r="E11" s="2283">
        <v>69</v>
      </c>
      <c r="F11" s="2283">
        <v>82</v>
      </c>
      <c r="G11" s="2283">
        <v>151</v>
      </c>
      <c r="H11" s="2283">
        <v>50</v>
      </c>
      <c r="I11" s="2283">
        <v>50</v>
      </c>
      <c r="J11" s="2283">
        <v>100</v>
      </c>
      <c r="K11" s="1511">
        <f t="shared" si="0"/>
        <v>119</v>
      </c>
      <c r="L11" s="1511">
        <f t="shared" si="1"/>
        <v>132</v>
      </c>
      <c r="M11" s="1511">
        <f t="shared" si="2"/>
        <v>251</v>
      </c>
      <c r="N11" s="107" t="s">
        <v>125</v>
      </c>
    </row>
    <row r="12" spans="1:14" s="81" customFormat="1" ht="42" customHeight="1" x14ac:dyDescent="0.2">
      <c r="A12" s="496" t="s">
        <v>234</v>
      </c>
      <c r="B12" s="2283">
        <v>0</v>
      </c>
      <c r="C12" s="2283">
        <v>0</v>
      </c>
      <c r="D12" s="2283">
        <v>0</v>
      </c>
      <c r="E12" s="2283">
        <v>19</v>
      </c>
      <c r="F12" s="2283">
        <v>30</v>
      </c>
      <c r="G12" s="2283">
        <v>49</v>
      </c>
      <c r="H12" s="2283">
        <v>7</v>
      </c>
      <c r="I12" s="2283">
        <v>3</v>
      </c>
      <c r="J12" s="2283">
        <v>10</v>
      </c>
      <c r="K12" s="1511">
        <f t="shared" si="0"/>
        <v>26</v>
      </c>
      <c r="L12" s="1511">
        <f t="shared" si="1"/>
        <v>33</v>
      </c>
      <c r="M12" s="1511">
        <f t="shared" si="2"/>
        <v>59</v>
      </c>
      <c r="N12" s="233" t="s">
        <v>231</v>
      </c>
    </row>
    <row r="13" spans="1:14" s="81" customFormat="1" ht="38.25" customHeight="1" x14ac:dyDescent="0.2">
      <c r="A13" s="496" t="s">
        <v>1271</v>
      </c>
      <c r="B13" s="2283">
        <v>0</v>
      </c>
      <c r="C13" s="2283">
        <v>0</v>
      </c>
      <c r="D13" s="2283">
        <v>0</v>
      </c>
      <c r="E13" s="2283">
        <v>35</v>
      </c>
      <c r="F13" s="2283">
        <v>10</v>
      </c>
      <c r="G13" s="2283">
        <v>45</v>
      </c>
      <c r="H13" s="2283">
        <v>11</v>
      </c>
      <c r="I13" s="2283">
        <v>1</v>
      </c>
      <c r="J13" s="2283">
        <v>12</v>
      </c>
      <c r="K13" s="1511">
        <f t="shared" si="0"/>
        <v>46</v>
      </c>
      <c r="L13" s="1511">
        <f t="shared" si="1"/>
        <v>11</v>
      </c>
      <c r="M13" s="1511">
        <f t="shared" si="2"/>
        <v>57</v>
      </c>
      <c r="N13" s="774" t="s">
        <v>1646</v>
      </c>
    </row>
    <row r="14" spans="1:14" s="81" customFormat="1" ht="28.5" customHeight="1" x14ac:dyDescent="0.2">
      <c r="A14" s="496" t="s">
        <v>210</v>
      </c>
      <c r="B14" s="2283">
        <v>0</v>
      </c>
      <c r="C14" s="2283">
        <v>0</v>
      </c>
      <c r="D14" s="2283">
        <v>0</v>
      </c>
      <c r="E14" s="2283">
        <v>141</v>
      </c>
      <c r="F14" s="2283">
        <v>78</v>
      </c>
      <c r="G14" s="2283">
        <v>219</v>
      </c>
      <c r="H14" s="2283">
        <v>50</v>
      </c>
      <c r="I14" s="2283">
        <v>34</v>
      </c>
      <c r="J14" s="2283">
        <v>84</v>
      </c>
      <c r="K14" s="1511">
        <f t="shared" si="0"/>
        <v>191</v>
      </c>
      <c r="L14" s="1511">
        <f t="shared" si="1"/>
        <v>112</v>
      </c>
      <c r="M14" s="1511">
        <f t="shared" si="2"/>
        <v>303</v>
      </c>
      <c r="N14" s="774" t="s">
        <v>409</v>
      </c>
    </row>
    <row r="15" spans="1:14" s="81" customFormat="1" ht="29.25" customHeight="1" x14ac:dyDescent="0.2">
      <c r="A15" s="496" t="s">
        <v>212</v>
      </c>
      <c r="B15" s="2283">
        <v>0</v>
      </c>
      <c r="C15" s="2283">
        <v>0</v>
      </c>
      <c r="D15" s="2283">
        <v>0</v>
      </c>
      <c r="E15" s="2283">
        <v>67</v>
      </c>
      <c r="F15" s="2283">
        <v>72</v>
      </c>
      <c r="G15" s="2283">
        <v>139</v>
      </c>
      <c r="H15" s="2283">
        <v>0</v>
      </c>
      <c r="I15" s="2283">
        <v>0</v>
      </c>
      <c r="J15" s="2283">
        <v>0</v>
      </c>
      <c r="K15" s="1511">
        <f t="shared" si="0"/>
        <v>67</v>
      </c>
      <c r="L15" s="1511">
        <f t="shared" si="1"/>
        <v>72</v>
      </c>
      <c r="M15" s="1511">
        <f t="shared" si="2"/>
        <v>139</v>
      </c>
      <c r="N15" s="107" t="s">
        <v>224</v>
      </c>
    </row>
    <row r="16" spans="1:14" s="81" customFormat="1" ht="25.5" customHeight="1" x14ac:dyDescent="0.2">
      <c r="A16" s="496" t="s">
        <v>1273</v>
      </c>
      <c r="B16" s="2283">
        <v>0</v>
      </c>
      <c r="C16" s="2283">
        <v>0</v>
      </c>
      <c r="D16" s="2283">
        <v>0</v>
      </c>
      <c r="E16" s="2283">
        <v>0</v>
      </c>
      <c r="F16" s="2283">
        <v>117</v>
      </c>
      <c r="G16" s="2283">
        <v>117</v>
      </c>
      <c r="H16" s="2283">
        <v>0</v>
      </c>
      <c r="I16" s="2283">
        <v>0</v>
      </c>
      <c r="J16" s="2283">
        <v>0</v>
      </c>
      <c r="K16" s="1511">
        <f t="shared" si="0"/>
        <v>0</v>
      </c>
      <c r="L16" s="1511">
        <f t="shared" si="1"/>
        <v>117</v>
      </c>
      <c r="M16" s="1511">
        <f t="shared" si="2"/>
        <v>117</v>
      </c>
      <c r="N16" s="233" t="s">
        <v>289</v>
      </c>
    </row>
    <row r="17" spans="1:14" s="81" customFormat="1" ht="25.5" customHeight="1" x14ac:dyDescent="0.2">
      <c r="A17" s="1660" t="s">
        <v>255</v>
      </c>
      <c r="B17" s="2283">
        <v>0</v>
      </c>
      <c r="C17" s="2283">
        <v>0</v>
      </c>
      <c r="D17" s="2283">
        <v>0</v>
      </c>
      <c r="E17" s="2283">
        <v>2</v>
      </c>
      <c r="F17" s="2283">
        <v>4</v>
      </c>
      <c r="G17" s="1511">
        <v>6</v>
      </c>
      <c r="H17" s="2283">
        <v>0</v>
      </c>
      <c r="I17" s="2283">
        <v>0</v>
      </c>
      <c r="J17" s="1511">
        <v>0</v>
      </c>
      <c r="K17" s="1511">
        <f t="shared" si="0"/>
        <v>2</v>
      </c>
      <c r="L17" s="1511">
        <f t="shared" si="1"/>
        <v>4</v>
      </c>
      <c r="M17" s="1511">
        <f t="shared" si="2"/>
        <v>6</v>
      </c>
      <c r="N17" s="769" t="s">
        <v>254</v>
      </c>
    </row>
    <row r="18" spans="1:14" s="81" customFormat="1" ht="21.75" customHeight="1" x14ac:dyDescent="0.2">
      <c r="A18" s="496" t="s">
        <v>205</v>
      </c>
      <c r="B18" s="2283">
        <v>3</v>
      </c>
      <c r="C18" s="2283">
        <v>0</v>
      </c>
      <c r="D18" s="2283">
        <v>3</v>
      </c>
      <c r="E18" s="2283">
        <v>102</v>
      </c>
      <c r="F18" s="2283">
        <v>63</v>
      </c>
      <c r="G18" s="2283">
        <v>165</v>
      </c>
      <c r="H18" s="2283">
        <v>65</v>
      </c>
      <c r="I18" s="2283">
        <v>28</v>
      </c>
      <c r="J18" s="2283">
        <v>93</v>
      </c>
      <c r="K18" s="1511">
        <f t="shared" si="0"/>
        <v>170</v>
      </c>
      <c r="L18" s="1511">
        <f t="shared" si="1"/>
        <v>91</v>
      </c>
      <c r="M18" s="1511">
        <f t="shared" si="2"/>
        <v>261</v>
      </c>
      <c r="N18" s="107" t="s">
        <v>442</v>
      </c>
    </row>
    <row r="19" spans="1:14" s="81" customFormat="1" ht="23.25" customHeight="1" x14ac:dyDescent="0.2">
      <c r="A19" s="474" t="s">
        <v>1274</v>
      </c>
      <c r="B19" s="2283">
        <v>0</v>
      </c>
      <c r="C19" s="2283">
        <v>0</v>
      </c>
      <c r="D19" s="2283">
        <v>0</v>
      </c>
      <c r="E19" s="2283">
        <v>38</v>
      </c>
      <c r="F19" s="2283">
        <v>21</v>
      </c>
      <c r="G19" s="2283">
        <v>59</v>
      </c>
      <c r="H19" s="2283">
        <v>0</v>
      </c>
      <c r="I19" s="2283">
        <v>0</v>
      </c>
      <c r="J19" s="2283">
        <v>0</v>
      </c>
      <c r="K19" s="1511">
        <f t="shared" si="0"/>
        <v>38</v>
      </c>
      <c r="L19" s="1511">
        <f t="shared" si="1"/>
        <v>21</v>
      </c>
      <c r="M19" s="1511">
        <f t="shared" si="2"/>
        <v>59</v>
      </c>
      <c r="N19" s="774" t="s">
        <v>1296</v>
      </c>
    </row>
    <row r="20" spans="1:14" s="81" customFormat="1" ht="33" customHeight="1" x14ac:dyDescent="0.2">
      <c r="A20" s="570" t="s">
        <v>201</v>
      </c>
      <c r="B20" s="2283">
        <v>0</v>
      </c>
      <c r="C20" s="2283">
        <v>0</v>
      </c>
      <c r="D20" s="2283">
        <v>0</v>
      </c>
      <c r="E20" s="2283">
        <v>37</v>
      </c>
      <c r="F20" s="2283">
        <v>0</v>
      </c>
      <c r="G20" s="2283">
        <v>37</v>
      </c>
      <c r="H20" s="2283">
        <v>23</v>
      </c>
      <c r="I20" s="2283">
        <v>1</v>
      </c>
      <c r="J20" s="2283">
        <v>24</v>
      </c>
      <c r="K20" s="1511">
        <f t="shared" si="0"/>
        <v>60</v>
      </c>
      <c r="L20" s="1511">
        <f t="shared" si="1"/>
        <v>1</v>
      </c>
      <c r="M20" s="1511">
        <f t="shared" si="2"/>
        <v>61</v>
      </c>
      <c r="N20" s="767" t="s">
        <v>1650</v>
      </c>
    </row>
    <row r="21" spans="1:14" s="81" customFormat="1" ht="25.5" customHeight="1" thickBot="1" x14ac:dyDescent="0.25">
      <c r="A21" s="522" t="s">
        <v>1275</v>
      </c>
      <c r="B21" s="2673">
        <v>0</v>
      </c>
      <c r="C21" s="2673">
        <v>0</v>
      </c>
      <c r="D21" s="2673">
        <v>0</v>
      </c>
      <c r="E21" s="2673">
        <v>54</v>
      </c>
      <c r="F21" s="2673">
        <v>27</v>
      </c>
      <c r="G21" s="2283">
        <v>81</v>
      </c>
      <c r="H21" s="2673">
        <v>16</v>
      </c>
      <c r="I21" s="2673">
        <v>2</v>
      </c>
      <c r="J21" s="2283">
        <v>18</v>
      </c>
      <c r="K21" s="1511">
        <f t="shared" si="0"/>
        <v>70</v>
      </c>
      <c r="L21" s="1511">
        <f t="shared" si="1"/>
        <v>29</v>
      </c>
      <c r="M21" s="1511">
        <f t="shared" si="2"/>
        <v>99</v>
      </c>
      <c r="N21" s="91" t="s">
        <v>1647</v>
      </c>
    </row>
    <row r="22" spans="1:14" s="291" customFormat="1" ht="25.5" customHeight="1" thickBot="1" x14ac:dyDescent="0.3">
      <c r="A22" s="89" t="s">
        <v>87</v>
      </c>
      <c r="B22" s="89">
        <f>SUM(B8:B21)</f>
        <v>3</v>
      </c>
      <c r="C22" s="89">
        <f t="shared" ref="C22:M22" si="3">SUM(C8:C21)</f>
        <v>0</v>
      </c>
      <c r="D22" s="89">
        <f t="shared" si="3"/>
        <v>3</v>
      </c>
      <c r="E22" s="89">
        <f t="shared" si="3"/>
        <v>707</v>
      </c>
      <c r="F22" s="89">
        <f t="shared" si="3"/>
        <v>592</v>
      </c>
      <c r="G22" s="89">
        <f t="shared" si="3"/>
        <v>1299</v>
      </c>
      <c r="H22" s="89">
        <f t="shared" si="3"/>
        <v>279</v>
      </c>
      <c r="I22" s="89">
        <f t="shared" si="3"/>
        <v>134</v>
      </c>
      <c r="J22" s="89">
        <f t="shared" si="3"/>
        <v>413</v>
      </c>
      <c r="K22" s="89">
        <f t="shared" si="3"/>
        <v>989</v>
      </c>
      <c r="L22" s="89">
        <f t="shared" si="3"/>
        <v>726</v>
      </c>
      <c r="M22" s="89">
        <f t="shared" si="3"/>
        <v>1715</v>
      </c>
      <c r="N22" s="823" t="s">
        <v>1209</v>
      </c>
    </row>
    <row r="23" spans="1:14" ht="26.25" customHeight="1" thickTop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0" firstPageNumber="211" orientation="landscape" useFirstPageNumber="1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84"/>
  <sheetViews>
    <sheetView rightToLeft="1" view="pageBreakPreview" topLeftCell="A64" zoomScale="80" zoomScaleNormal="75" zoomScaleSheetLayoutView="80" zoomScalePageLayoutView="75" workbookViewId="0">
      <selection activeCell="L13" sqref="L13"/>
    </sheetView>
  </sheetViews>
  <sheetFormatPr defaultColWidth="6.7109375" defaultRowHeight="15" customHeight="1" x14ac:dyDescent="0.25"/>
  <cols>
    <col min="1" max="1" width="14.140625" style="171" customWidth="1"/>
    <col min="2" max="2" width="21.85546875" style="171" customWidth="1"/>
    <col min="3" max="3" width="14" style="170" customWidth="1"/>
    <col min="4" max="6" width="5.5703125" style="170" customWidth="1"/>
    <col min="7" max="9" width="6.5703125" style="170" customWidth="1"/>
    <col min="10" max="12" width="6.42578125" style="170" customWidth="1"/>
    <col min="13" max="15" width="6" style="514" customWidth="1"/>
    <col min="16" max="16" width="19" style="278" customWidth="1"/>
    <col min="17" max="17" width="20.140625" style="278" customWidth="1"/>
    <col min="18" max="18" width="16.5703125" style="278" customWidth="1"/>
    <col min="19" max="19" width="5.140625" style="278" customWidth="1"/>
    <col min="20" max="16384" width="6.7109375" style="278"/>
  </cols>
  <sheetData>
    <row r="1" spans="1:18" ht="24.75" customHeight="1" x14ac:dyDescent="0.25">
      <c r="A1" s="3597" t="s">
        <v>2501</v>
      </c>
      <c r="B1" s="3597"/>
      <c r="C1" s="3597"/>
      <c r="D1" s="3597"/>
      <c r="E1" s="3597"/>
      <c r="F1" s="3597"/>
      <c r="G1" s="3597"/>
      <c r="H1" s="3597"/>
      <c r="I1" s="3597"/>
      <c r="J1" s="3597"/>
      <c r="K1" s="3597"/>
      <c r="L1" s="3597"/>
      <c r="M1" s="3597"/>
      <c r="N1" s="3597"/>
      <c r="O1" s="3597"/>
      <c r="P1" s="3597"/>
      <c r="Q1" s="3597"/>
      <c r="R1" s="3597"/>
    </row>
    <row r="2" spans="1:18" ht="33" customHeight="1" x14ac:dyDescent="0.25">
      <c r="A2" s="2844" t="s">
        <v>2502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  <c r="O2" s="2844"/>
      <c r="P2" s="2844"/>
      <c r="Q2" s="2844"/>
      <c r="R2" s="2844"/>
    </row>
    <row r="3" spans="1:18" ht="21" customHeight="1" thickBot="1" x14ac:dyDescent="0.3">
      <c r="A3" s="3598" t="s">
        <v>2790</v>
      </c>
      <c r="B3" s="3598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3599" t="s">
        <v>2791</v>
      </c>
      <c r="R3" s="3599"/>
    </row>
    <row r="4" spans="1:18" ht="19.5" customHeight="1" thickTop="1" x14ac:dyDescent="0.25">
      <c r="A4" s="3503" t="s">
        <v>44</v>
      </c>
      <c r="B4" s="3500" t="s">
        <v>86</v>
      </c>
      <c r="C4" s="3329" t="s">
        <v>45</v>
      </c>
      <c r="D4" s="3521" t="s">
        <v>33</v>
      </c>
      <c r="E4" s="3521"/>
      <c r="F4" s="3521"/>
      <c r="G4" s="3521" t="s">
        <v>1</v>
      </c>
      <c r="H4" s="3521"/>
      <c r="I4" s="3521"/>
      <c r="J4" s="3521" t="s">
        <v>2</v>
      </c>
      <c r="K4" s="3521"/>
      <c r="L4" s="3521"/>
      <c r="M4" s="3194" t="s">
        <v>31</v>
      </c>
      <c r="N4" s="3194"/>
      <c r="O4" s="3194"/>
      <c r="P4" s="2909" t="s">
        <v>99</v>
      </c>
      <c r="Q4" s="2909" t="s">
        <v>126</v>
      </c>
      <c r="R4" s="2910" t="s">
        <v>253</v>
      </c>
    </row>
    <row r="5" spans="1:18" s="291" customFormat="1" ht="21.75" customHeight="1" x14ac:dyDescent="0.25">
      <c r="A5" s="3504"/>
      <c r="B5" s="3051"/>
      <c r="C5" s="3050"/>
      <c r="D5" s="3520" t="s">
        <v>94</v>
      </c>
      <c r="E5" s="3520"/>
      <c r="F5" s="3520"/>
      <c r="G5" s="3520" t="s">
        <v>95</v>
      </c>
      <c r="H5" s="3520"/>
      <c r="I5" s="3520"/>
      <c r="J5" s="3520" t="s">
        <v>96</v>
      </c>
      <c r="K5" s="3520"/>
      <c r="L5" s="3520"/>
      <c r="M5" s="2930" t="s">
        <v>116</v>
      </c>
      <c r="N5" s="2930"/>
      <c r="O5" s="2930"/>
      <c r="P5" s="2883"/>
      <c r="Q5" s="2883"/>
      <c r="R5" s="2911"/>
    </row>
    <row r="6" spans="1:18" ht="15.75" customHeight="1" x14ac:dyDescent="0.25">
      <c r="A6" s="3504"/>
      <c r="B6" s="3051"/>
      <c r="C6" s="305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883"/>
      <c r="Q6" s="2883"/>
      <c r="R6" s="2911"/>
    </row>
    <row r="7" spans="1:18" ht="20.25" customHeight="1" thickBot="1" x14ac:dyDescent="0.3">
      <c r="A7" s="3505"/>
      <c r="B7" s="3501"/>
      <c r="C7" s="3347"/>
      <c r="D7" s="191" t="s">
        <v>181</v>
      </c>
      <c r="E7" s="191" t="s">
        <v>182</v>
      </c>
      <c r="F7" s="191" t="s">
        <v>183</v>
      </c>
      <c r="G7" s="191" t="s">
        <v>181</v>
      </c>
      <c r="H7" s="191" t="s">
        <v>182</v>
      </c>
      <c r="I7" s="191" t="s">
        <v>183</v>
      </c>
      <c r="J7" s="191" t="s">
        <v>181</v>
      </c>
      <c r="K7" s="191" t="s">
        <v>182</v>
      </c>
      <c r="L7" s="191" t="s">
        <v>183</v>
      </c>
      <c r="M7" s="191" t="s">
        <v>181</v>
      </c>
      <c r="N7" s="191" t="s">
        <v>182</v>
      </c>
      <c r="O7" s="191" t="s">
        <v>183</v>
      </c>
      <c r="P7" s="2884"/>
      <c r="Q7" s="2884"/>
      <c r="R7" s="2912"/>
    </row>
    <row r="8" spans="1:18" ht="21" customHeight="1" x14ac:dyDescent="0.25">
      <c r="A8" s="360" t="s">
        <v>34</v>
      </c>
      <c r="B8" s="621" t="s">
        <v>311</v>
      </c>
      <c r="C8" s="621" t="s">
        <v>311</v>
      </c>
      <c r="D8" s="621">
        <v>0</v>
      </c>
      <c r="E8" s="621">
        <v>0</v>
      </c>
      <c r="F8" s="621">
        <v>0</v>
      </c>
      <c r="G8" s="621">
        <v>7</v>
      </c>
      <c r="H8" s="621">
        <v>14</v>
      </c>
      <c r="I8" s="621">
        <v>21</v>
      </c>
      <c r="J8" s="621">
        <v>0</v>
      </c>
      <c r="K8" s="621">
        <v>0</v>
      </c>
      <c r="L8" s="621">
        <v>0</v>
      </c>
      <c r="M8" s="621">
        <f>SUM(J8,G8,D8)</f>
        <v>7</v>
      </c>
      <c r="N8" s="621">
        <f t="shared" ref="N8:O17" si="0">SUM(K8,H8,E8)</f>
        <v>14</v>
      </c>
      <c r="O8" s="621">
        <f t="shared" si="0"/>
        <v>21</v>
      </c>
      <c r="P8" s="1209" t="s">
        <v>312</v>
      </c>
      <c r="Q8" s="1209" t="s">
        <v>312</v>
      </c>
      <c r="R8" s="480" t="s">
        <v>128</v>
      </c>
    </row>
    <row r="9" spans="1:18" ht="29.25" customHeight="1" x14ac:dyDescent="0.25">
      <c r="A9" s="2996" t="s">
        <v>51</v>
      </c>
      <c r="B9" s="522" t="s">
        <v>52</v>
      </c>
      <c r="C9" s="1660" t="s">
        <v>1278</v>
      </c>
      <c r="D9" s="253">
        <v>0</v>
      </c>
      <c r="E9" s="253">
        <v>0</v>
      </c>
      <c r="F9" s="253">
        <v>0</v>
      </c>
      <c r="G9" s="253">
        <v>12</v>
      </c>
      <c r="H9" s="253">
        <v>17</v>
      </c>
      <c r="I9" s="253">
        <v>29</v>
      </c>
      <c r="J9" s="253">
        <v>0</v>
      </c>
      <c r="K9" s="253">
        <v>0</v>
      </c>
      <c r="L9" s="253">
        <v>0</v>
      </c>
      <c r="M9" s="253">
        <f>SUM(J9,G9,D9)</f>
        <v>12</v>
      </c>
      <c r="N9" s="253">
        <f t="shared" si="0"/>
        <v>17</v>
      </c>
      <c r="O9" s="253">
        <f t="shared" si="0"/>
        <v>29</v>
      </c>
      <c r="P9" s="1643" t="s">
        <v>1662</v>
      </c>
      <c r="Q9" s="808" t="s">
        <v>132</v>
      </c>
      <c r="R9" s="2996" t="s">
        <v>100</v>
      </c>
    </row>
    <row r="10" spans="1:18" ht="30.75" customHeight="1" x14ac:dyDescent="0.25">
      <c r="A10" s="3051"/>
      <c r="B10" s="522" t="s">
        <v>53</v>
      </c>
      <c r="C10" s="975" t="s">
        <v>1185</v>
      </c>
      <c r="D10" s="253">
        <v>0</v>
      </c>
      <c r="E10" s="253">
        <v>0</v>
      </c>
      <c r="F10" s="253">
        <v>0</v>
      </c>
      <c r="G10" s="253">
        <v>22</v>
      </c>
      <c r="H10" s="253">
        <v>9</v>
      </c>
      <c r="I10" s="253">
        <v>31</v>
      </c>
      <c r="J10" s="253">
        <v>0</v>
      </c>
      <c r="K10" s="253">
        <v>0</v>
      </c>
      <c r="L10" s="253">
        <v>0</v>
      </c>
      <c r="M10" s="253">
        <f t="shared" ref="M10:M17" si="1">SUM(J10,G10,D10)</f>
        <v>22</v>
      </c>
      <c r="N10" s="253">
        <f t="shared" si="0"/>
        <v>9</v>
      </c>
      <c r="O10" s="253">
        <f t="shared" si="0"/>
        <v>31</v>
      </c>
      <c r="P10" s="970" t="s">
        <v>218</v>
      </c>
      <c r="Q10" s="808" t="s">
        <v>567</v>
      </c>
      <c r="R10" s="3051"/>
    </row>
    <row r="11" spans="1:18" ht="33.75" customHeight="1" x14ac:dyDescent="0.25">
      <c r="A11" s="3494"/>
      <c r="B11" s="2210" t="s">
        <v>2112</v>
      </c>
      <c r="C11" s="1660" t="s">
        <v>1058</v>
      </c>
      <c r="D11" s="253">
        <v>0</v>
      </c>
      <c r="E11" s="253">
        <v>0</v>
      </c>
      <c r="F11" s="253">
        <v>0</v>
      </c>
      <c r="G11" s="253">
        <v>10</v>
      </c>
      <c r="H11" s="253">
        <v>7</v>
      </c>
      <c r="I11" s="253">
        <v>17</v>
      </c>
      <c r="J11" s="253">
        <v>0</v>
      </c>
      <c r="K11" s="253">
        <v>0</v>
      </c>
      <c r="L11" s="253">
        <v>0</v>
      </c>
      <c r="M11" s="253">
        <f t="shared" ref="M11" si="2">SUM(J11,G11,D11)</f>
        <v>10</v>
      </c>
      <c r="N11" s="253">
        <f t="shared" ref="N11" si="3">SUM(K11,H11,E11)</f>
        <v>7</v>
      </c>
      <c r="O11" s="253">
        <f t="shared" ref="O11" si="4">SUM(L11,I11,F11)</f>
        <v>17</v>
      </c>
      <c r="P11" s="2386" t="s">
        <v>2655</v>
      </c>
      <c r="Q11" s="1798" t="s">
        <v>1059</v>
      </c>
      <c r="R11" s="3494"/>
    </row>
    <row r="12" spans="1:18" ht="21" customHeight="1" x14ac:dyDescent="0.25">
      <c r="A12" s="3020" t="s">
        <v>92</v>
      </c>
      <c r="B12" s="3020"/>
      <c r="C12" s="3020"/>
      <c r="D12" s="253">
        <f>SUM(D9:D11)</f>
        <v>0</v>
      </c>
      <c r="E12" s="253">
        <f t="shared" ref="E12:O12" si="5">SUM(E9:E11)</f>
        <v>0</v>
      </c>
      <c r="F12" s="253">
        <f t="shared" si="5"/>
        <v>0</v>
      </c>
      <c r="G12" s="253">
        <f t="shared" si="5"/>
        <v>44</v>
      </c>
      <c r="H12" s="253">
        <f t="shared" si="5"/>
        <v>33</v>
      </c>
      <c r="I12" s="253">
        <f t="shared" si="5"/>
        <v>77</v>
      </c>
      <c r="J12" s="253">
        <f t="shared" si="5"/>
        <v>0</v>
      </c>
      <c r="K12" s="253">
        <f t="shared" si="5"/>
        <v>0</v>
      </c>
      <c r="L12" s="253">
        <f t="shared" si="5"/>
        <v>0</v>
      </c>
      <c r="M12" s="253">
        <f t="shared" si="5"/>
        <v>44</v>
      </c>
      <c r="N12" s="253">
        <f t="shared" si="5"/>
        <v>33</v>
      </c>
      <c r="O12" s="253">
        <f t="shared" si="5"/>
        <v>77</v>
      </c>
      <c r="P12" s="2899" t="s">
        <v>130</v>
      </c>
      <c r="Q12" s="2899"/>
      <c r="R12" s="2899"/>
    </row>
    <row r="13" spans="1:18" ht="42.75" customHeight="1" x14ac:dyDescent="0.25">
      <c r="A13" s="2986" t="s">
        <v>90</v>
      </c>
      <c r="B13" s="3600" t="s">
        <v>54</v>
      </c>
      <c r="C13" s="3600"/>
      <c r="D13" s="253">
        <f>SUM(D10:D12)</f>
        <v>0</v>
      </c>
      <c r="E13" s="253">
        <f>SUM(E10:E12)</f>
        <v>0</v>
      </c>
      <c r="F13" s="253">
        <v>0</v>
      </c>
      <c r="G13" s="253">
        <v>18</v>
      </c>
      <c r="H13" s="253">
        <v>11</v>
      </c>
      <c r="I13" s="253">
        <v>29</v>
      </c>
      <c r="J13" s="253">
        <v>11</v>
      </c>
      <c r="K13" s="253">
        <v>6</v>
      </c>
      <c r="L13" s="253">
        <v>17</v>
      </c>
      <c r="M13" s="253">
        <f t="shared" si="1"/>
        <v>29</v>
      </c>
      <c r="N13" s="253">
        <f t="shared" si="0"/>
        <v>17</v>
      </c>
      <c r="O13" s="253">
        <f t="shared" si="0"/>
        <v>46</v>
      </c>
      <c r="P13" s="2339"/>
      <c r="Q13" s="2339" t="s">
        <v>238</v>
      </c>
      <c r="R13" s="2899" t="s">
        <v>123</v>
      </c>
    </row>
    <row r="14" spans="1:18" ht="31.5" customHeight="1" x14ac:dyDescent="0.25">
      <c r="A14" s="2986"/>
      <c r="B14" s="392" t="s">
        <v>324</v>
      </c>
      <c r="C14" s="571"/>
      <c r="D14" s="253">
        <f t="shared" ref="D14:D17" si="6">SUM(D12:D13)</f>
        <v>0</v>
      </c>
      <c r="E14" s="253">
        <f t="shared" ref="E14:E17" si="7">SUM(E12:E13)</f>
        <v>0</v>
      </c>
      <c r="F14" s="253">
        <v>0</v>
      </c>
      <c r="G14" s="253">
        <v>22</v>
      </c>
      <c r="H14" s="253">
        <v>10</v>
      </c>
      <c r="I14" s="253">
        <v>32</v>
      </c>
      <c r="J14" s="253">
        <v>14</v>
      </c>
      <c r="K14" s="253">
        <v>4</v>
      </c>
      <c r="L14" s="253">
        <v>18</v>
      </c>
      <c r="M14" s="253">
        <f t="shared" si="1"/>
        <v>36</v>
      </c>
      <c r="N14" s="253">
        <f t="shared" si="0"/>
        <v>14</v>
      </c>
      <c r="O14" s="253">
        <f t="shared" si="0"/>
        <v>50</v>
      </c>
      <c r="P14" s="2339"/>
      <c r="Q14" s="2339" t="s">
        <v>1289</v>
      </c>
      <c r="R14" s="2899"/>
    </row>
    <row r="15" spans="1:18" ht="18" customHeight="1" x14ac:dyDescent="0.25">
      <c r="A15" s="2986"/>
      <c r="B15" s="520" t="s">
        <v>326</v>
      </c>
      <c r="C15" s="571"/>
      <c r="D15" s="253">
        <f t="shared" si="6"/>
        <v>0</v>
      </c>
      <c r="E15" s="253">
        <f t="shared" si="7"/>
        <v>0</v>
      </c>
      <c r="F15" s="253">
        <v>0</v>
      </c>
      <c r="G15" s="253">
        <v>21</v>
      </c>
      <c r="H15" s="253">
        <v>8</v>
      </c>
      <c r="I15" s="253">
        <v>29</v>
      </c>
      <c r="J15" s="253">
        <v>15</v>
      </c>
      <c r="K15" s="253">
        <v>2</v>
      </c>
      <c r="L15" s="253">
        <v>17</v>
      </c>
      <c r="M15" s="253">
        <f t="shared" si="1"/>
        <v>36</v>
      </c>
      <c r="N15" s="253">
        <f t="shared" si="0"/>
        <v>10</v>
      </c>
      <c r="O15" s="253">
        <f t="shared" si="0"/>
        <v>46</v>
      </c>
      <c r="P15" s="970"/>
      <c r="Q15" s="970" t="s">
        <v>327</v>
      </c>
      <c r="R15" s="2899"/>
    </row>
    <row r="16" spans="1:18" ht="18" customHeight="1" x14ac:dyDescent="0.25">
      <c r="A16" s="2986"/>
      <c r="B16" s="3600" t="s">
        <v>331</v>
      </c>
      <c r="C16" s="3600"/>
      <c r="D16" s="253">
        <f t="shared" si="6"/>
        <v>0</v>
      </c>
      <c r="E16" s="253">
        <f t="shared" si="7"/>
        <v>0</v>
      </c>
      <c r="F16" s="253">
        <v>0</v>
      </c>
      <c r="G16" s="253">
        <v>23</v>
      </c>
      <c r="H16" s="253">
        <v>4</v>
      </c>
      <c r="I16" s="253">
        <v>27</v>
      </c>
      <c r="J16" s="253">
        <v>17</v>
      </c>
      <c r="K16" s="253">
        <v>3</v>
      </c>
      <c r="L16" s="253">
        <v>20</v>
      </c>
      <c r="M16" s="253">
        <f t="shared" si="1"/>
        <v>40</v>
      </c>
      <c r="N16" s="253">
        <f t="shared" si="0"/>
        <v>7</v>
      </c>
      <c r="O16" s="253">
        <f t="shared" si="0"/>
        <v>47</v>
      </c>
      <c r="P16" s="970"/>
      <c r="Q16" s="970" t="s">
        <v>240</v>
      </c>
      <c r="R16" s="2899"/>
    </row>
    <row r="17" spans="1:18" ht="30" customHeight="1" x14ac:dyDescent="0.25">
      <c r="A17" s="2986"/>
      <c r="B17" s="3600" t="s">
        <v>606</v>
      </c>
      <c r="C17" s="3600"/>
      <c r="D17" s="253">
        <f t="shared" si="6"/>
        <v>0</v>
      </c>
      <c r="E17" s="253">
        <f t="shared" si="7"/>
        <v>0</v>
      </c>
      <c r="F17" s="253">
        <v>0</v>
      </c>
      <c r="G17" s="253">
        <v>8</v>
      </c>
      <c r="H17" s="253">
        <v>8</v>
      </c>
      <c r="I17" s="253">
        <v>16</v>
      </c>
      <c r="J17" s="253">
        <v>0</v>
      </c>
      <c r="K17" s="253">
        <v>0</v>
      </c>
      <c r="L17" s="253">
        <v>0</v>
      </c>
      <c r="M17" s="253">
        <f t="shared" si="1"/>
        <v>8</v>
      </c>
      <c r="N17" s="253">
        <f t="shared" si="0"/>
        <v>8</v>
      </c>
      <c r="O17" s="253">
        <f t="shared" si="0"/>
        <v>16</v>
      </c>
      <c r="P17" s="970"/>
      <c r="Q17" s="972" t="s">
        <v>878</v>
      </c>
      <c r="R17" s="2899"/>
    </row>
    <row r="18" spans="1:18" ht="20.25" customHeight="1" x14ac:dyDescent="0.25">
      <c r="A18" s="3020" t="s">
        <v>92</v>
      </c>
      <c r="B18" s="3020"/>
      <c r="C18" s="3020"/>
      <c r="D18" s="253">
        <f t="shared" ref="D18:O18" si="8">SUM(D13:D17)</f>
        <v>0</v>
      </c>
      <c r="E18" s="253">
        <f t="shared" si="8"/>
        <v>0</v>
      </c>
      <c r="F18" s="253">
        <f t="shared" si="8"/>
        <v>0</v>
      </c>
      <c r="G18" s="253">
        <f t="shared" si="8"/>
        <v>92</v>
      </c>
      <c r="H18" s="253">
        <f t="shared" si="8"/>
        <v>41</v>
      </c>
      <c r="I18" s="253">
        <f t="shared" si="8"/>
        <v>133</v>
      </c>
      <c r="J18" s="253">
        <f t="shared" si="8"/>
        <v>57</v>
      </c>
      <c r="K18" s="253">
        <f t="shared" si="8"/>
        <v>15</v>
      </c>
      <c r="L18" s="253">
        <f t="shared" si="8"/>
        <v>72</v>
      </c>
      <c r="M18" s="253">
        <f t="shared" si="8"/>
        <v>149</v>
      </c>
      <c r="N18" s="253">
        <f t="shared" si="8"/>
        <v>56</v>
      </c>
      <c r="O18" s="253">
        <f t="shared" si="8"/>
        <v>205</v>
      </c>
      <c r="P18" s="2899" t="s">
        <v>130</v>
      </c>
      <c r="Q18" s="2899"/>
      <c r="R18" s="2899"/>
    </row>
    <row r="19" spans="1:18" ht="21" customHeight="1" x14ac:dyDescent="0.25">
      <c r="A19" s="2996" t="s">
        <v>37</v>
      </c>
      <c r="B19" s="496" t="s">
        <v>219</v>
      </c>
      <c r="C19" s="571"/>
      <c r="D19" s="253">
        <f t="shared" ref="D19:E19" si="9">SUM(D14:D18)</f>
        <v>0</v>
      </c>
      <c r="E19" s="253">
        <f t="shared" si="9"/>
        <v>0</v>
      </c>
      <c r="F19" s="253">
        <v>0</v>
      </c>
      <c r="G19" s="253">
        <v>17</v>
      </c>
      <c r="H19" s="253">
        <v>35</v>
      </c>
      <c r="I19" s="253">
        <v>52</v>
      </c>
      <c r="J19" s="253">
        <v>16</v>
      </c>
      <c r="K19" s="253">
        <v>30</v>
      </c>
      <c r="L19" s="253">
        <v>46</v>
      </c>
      <c r="M19" s="253">
        <f t="shared" ref="M19:O19" si="10">SUM(J19,G19,D19)</f>
        <v>33</v>
      </c>
      <c r="N19" s="253">
        <f t="shared" si="10"/>
        <v>65</v>
      </c>
      <c r="O19" s="253">
        <f t="shared" si="10"/>
        <v>98</v>
      </c>
      <c r="P19" s="970"/>
      <c r="Q19" s="970" t="s">
        <v>137</v>
      </c>
      <c r="R19" s="2996" t="s">
        <v>125</v>
      </c>
    </row>
    <row r="20" spans="1:18" ht="20.25" customHeight="1" x14ac:dyDescent="0.25">
      <c r="A20" s="3051"/>
      <c r="B20" s="496" t="s">
        <v>60</v>
      </c>
      <c r="C20" s="571"/>
      <c r="D20" s="253">
        <f t="shared" ref="D20:E20" si="11">SUM(D15:D19)</f>
        <v>0</v>
      </c>
      <c r="E20" s="253">
        <f t="shared" si="11"/>
        <v>0</v>
      </c>
      <c r="F20" s="253">
        <v>0</v>
      </c>
      <c r="G20" s="253">
        <v>25</v>
      </c>
      <c r="H20" s="253">
        <v>34</v>
      </c>
      <c r="I20" s="253">
        <v>59</v>
      </c>
      <c r="J20" s="253">
        <v>19</v>
      </c>
      <c r="K20" s="253">
        <v>17</v>
      </c>
      <c r="L20" s="253">
        <v>36</v>
      </c>
      <c r="M20" s="253">
        <f t="shared" ref="M20:M22" si="12">SUM(J20,G20,D20)</f>
        <v>44</v>
      </c>
      <c r="N20" s="253">
        <f t="shared" ref="N20:N22" si="13">SUM(K20,H20,E20)</f>
        <v>51</v>
      </c>
      <c r="O20" s="253">
        <f t="shared" ref="O20:O22" si="14">SUM(L20,I20,F20)</f>
        <v>95</v>
      </c>
      <c r="P20" s="970"/>
      <c r="Q20" s="970" t="s">
        <v>138</v>
      </c>
      <c r="R20" s="3051"/>
    </row>
    <row r="21" spans="1:18" ht="20.25" customHeight="1" x14ac:dyDescent="0.25">
      <c r="A21" s="3051"/>
      <c r="B21" s="496" t="s">
        <v>61</v>
      </c>
      <c r="C21" s="571"/>
      <c r="D21" s="253">
        <f t="shared" ref="D21:E21" si="15">SUM(D16:D20)</f>
        <v>0</v>
      </c>
      <c r="E21" s="253">
        <f t="shared" si="15"/>
        <v>0</v>
      </c>
      <c r="F21" s="253">
        <v>0</v>
      </c>
      <c r="G21" s="253">
        <v>27</v>
      </c>
      <c r="H21" s="253">
        <v>11</v>
      </c>
      <c r="I21" s="253">
        <v>38</v>
      </c>
      <c r="J21" s="253">
        <v>15</v>
      </c>
      <c r="K21" s="253">
        <v>3</v>
      </c>
      <c r="L21" s="253">
        <v>18</v>
      </c>
      <c r="M21" s="253">
        <f t="shared" si="12"/>
        <v>42</v>
      </c>
      <c r="N21" s="253">
        <f t="shared" si="13"/>
        <v>14</v>
      </c>
      <c r="O21" s="253">
        <f t="shared" si="14"/>
        <v>56</v>
      </c>
      <c r="P21" s="970"/>
      <c r="Q21" s="970" t="s">
        <v>139</v>
      </c>
      <c r="R21" s="3051"/>
    </row>
    <row r="22" spans="1:18" ht="27.75" customHeight="1" x14ac:dyDescent="0.25">
      <c r="A22" s="3494"/>
      <c r="B22" s="2210" t="s">
        <v>393</v>
      </c>
      <c r="C22" s="2219" t="s">
        <v>237</v>
      </c>
      <c r="D22" s="253">
        <f t="shared" ref="D22:E22" si="16">SUM(D17:D21)</f>
        <v>0</v>
      </c>
      <c r="E22" s="253">
        <f t="shared" si="16"/>
        <v>0</v>
      </c>
      <c r="F22" s="253">
        <v>0</v>
      </c>
      <c r="G22" s="619">
        <v>0</v>
      </c>
      <c r="H22" s="619">
        <v>2</v>
      </c>
      <c r="I22" s="619">
        <v>2</v>
      </c>
      <c r="J22" s="619">
        <v>0</v>
      </c>
      <c r="K22" s="619">
        <v>0</v>
      </c>
      <c r="L22" s="619">
        <v>0</v>
      </c>
      <c r="M22" s="253">
        <f t="shared" si="12"/>
        <v>0</v>
      </c>
      <c r="N22" s="253">
        <f t="shared" si="13"/>
        <v>2</v>
      </c>
      <c r="O22" s="253">
        <f t="shared" si="14"/>
        <v>2</v>
      </c>
      <c r="P22" s="2395" t="s">
        <v>2650</v>
      </c>
      <c r="Q22" s="2395" t="s">
        <v>345</v>
      </c>
      <c r="R22" s="3494"/>
    </row>
    <row r="23" spans="1:18" ht="21" customHeight="1" thickBot="1" x14ac:dyDescent="0.3">
      <c r="A23" s="2994" t="s">
        <v>92</v>
      </c>
      <c r="B23" s="2994"/>
      <c r="C23" s="2994"/>
      <c r="D23" s="2385">
        <f>SUM(D19:D22)</f>
        <v>0</v>
      </c>
      <c r="E23" s="2385">
        <f t="shared" ref="E23:O23" si="17">SUM(E19:E22)</f>
        <v>0</v>
      </c>
      <c r="F23" s="2385">
        <f t="shared" si="17"/>
        <v>0</v>
      </c>
      <c r="G23" s="2385">
        <f t="shared" si="17"/>
        <v>69</v>
      </c>
      <c r="H23" s="2385">
        <f t="shared" si="17"/>
        <v>82</v>
      </c>
      <c r="I23" s="2385">
        <f t="shared" si="17"/>
        <v>151</v>
      </c>
      <c r="J23" s="2385">
        <f t="shared" si="17"/>
        <v>50</v>
      </c>
      <c r="K23" s="2385">
        <f t="shared" si="17"/>
        <v>50</v>
      </c>
      <c r="L23" s="2385">
        <f t="shared" si="17"/>
        <v>100</v>
      </c>
      <c r="M23" s="2385">
        <f t="shared" si="17"/>
        <v>119</v>
      </c>
      <c r="N23" s="2385">
        <f t="shared" si="17"/>
        <v>132</v>
      </c>
      <c r="O23" s="2385">
        <f t="shared" si="17"/>
        <v>251</v>
      </c>
      <c r="P23" s="2914" t="s">
        <v>130</v>
      </c>
      <c r="Q23" s="2914"/>
      <c r="R23" s="2914"/>
    </row>
    <row r="24" spans="1:18" ht="30" customHeight="1" thickBot="1" x14ac:dyDescent="0.3">
      <c r="A24" s="531" t="s">
        <v>2792</v>
      </c>
      <c r="B24" s="572"/>
      <c r="C24" s="572"/>
      <c r="D24" s="573"/>
      <c r="E24" s="573"/>
      <c r="F24" s="573"/>
      <c r="G24" s="573"/>
      <c r="H24" s="573"/>
      <c r="I24" s="573"/>
      <c r="J24" s="573"/>
      <c r="K24" s="573"/>
      <c r="L24" s="574"/>
      <c r="M24" s="575"/>
      <c r="N24" s="575"/>
      <c r="O24" s="573"/>
      <c r="P24" s="576"/>
      <c r="Q24" s="572"/>
      <c r="R24" s="577" t="s">
        <v>2793</v>
      </c>
    </row>
    <row r="25" spans="1:18" ht="24" customHeight="1" thickTop="1" x14ac:dyDescent="0.25">
      <c r="A25" s="3503" t="s">
        <v>44</v>
      </c>
      <c r="B25" s="3500" t="s">
        <v>86</v>
      </c>
      <c r="C25" s="3329" t="s">
        <v>45</v>
      </c>
      <c r="D25" s="3521" t="s">
        <v>33</v>
      </c>
      <c r="E25" s="3521"/>
      <c r="F25" s="3521"/>
      <c r="G25" s="3521" t="s">
        <v>1</v>
      </c>
      <c r="H25" s="3521"/>
      <c r="I25" s="3521"/>
      <c r="J25" s="3521" t="s">
        <v>2</v>
      </c>
      <c r="K25" s="3521"/>
      <c r="L25" s="3521"/>
      <c r="M25" s="3194" t="s">
        <v>31</v>
      </c>
      <c r="N25" s="3194"/>
      <c r="O25" s="3194"/>
      <c r="P25" s="2909" t="s">
        <v>99</v>
      </c>
      <c r="Q25" s="2909" t="s">
        <v>126</v>
      </c>
      <c r="R25" s="2910" t="s">
        <v>253</v>
      </c>
    </row>
    <row r="26" spans="1:18" ht="21" customHeight="1" x14ac:dyDescent="0.25">
      <c r="A26" s="3504"/>
      <c r="B26" s="3051"/>
      <c r="C26" s="3050"/>
      <c r="D26" s="3520" t="s">
        <v>94</v>
      </c>
      <c r="E26" s="3520"/>
      <c r="F26" s="3520"/>
      <c r="G26" s="3520" t="s">
        <v>95</v>
      </c>
      <c r="H26" s="3520"/>
      <c r="I26" s="3520"/>
      <c r="J26" s="3520" t="s">
        <v>96</v>
      </c>
      <c r="K26" s="3520"/>
      <c r="L26" s="3520"/>
      <c r="M26" s="2930" t="s">
        <v>116</v>
      </c>
      <c r="N26" s="2930"/>
      <c r="O26" s="2930"/>
      <c r="P26" s="2883"/>
      <c r="Q26" s="2883"/>
      <c r="R26" s="2911"/>
    </row>
    <row r="27" spans="1:18" ht="15.75" customHeight="1" x14ac:dyDescent="0.25">
      <c r="A27" s="3504"/>
      <c r="B27" s="3051"/>
      <c r="C27" s="3050"/>
      <c r="D27" s="2559" t="s">
        <v>204</v>
      </c>
      <c r="E27" s="2559" t="s">
        <v>2833</v>
      </c>
      <c r="F27" s="2559" t="s">
        <v>26</v>
      </c>
      <c r="G27" s="2559" t="s">
        <v>204</v>
      </c>
      <c r="H27" s="2559" t="s">
        <v>2833</v>
      </c>
      <c r="I27" s="2559" t="s">
        <v>26</v>
      </c>
      <c r="J27" s="2559" t="s">
        <v>204</v>
      </c>
      <c r="K27" s="2559" t="s">
        <v>2833</v>
      </c>
      <c r="L27" s="2559" t="s">
        <v>26</v>
      </c>
      <c r="M27" s="2559" t="s">
        <v>204</v>
      </c>
      <c r="N27" s="2559" t="s">
        <v>2833</v>
      </c>
      <c r="O27" s="2559" t="s">
        <v>26</v>
      </c>
      <c r="P27" s="2883"/>
      <c r="Q27" s="2883"/>
      <c r="R27" s="2911"/>
    </row>
    <row r="28" spans="1:18" ht="23.25" customHeight="1" thickBot="1" x14ac:dyDescent="0.3">
      <c r="A28" s="3505"/>
      <c r="B28" s="3501"/>
      <c r="C28" s="3347"/>
      <c r="D28" s="191" t="s">
        <v>181</v>
      </c>
      <c r="E28" s="191" t="s">
        <v>182</v>
      </c>
      <c r="F28" s="191" t="s">
        <v>183</v>
      </c>
      <c r="G28" s="191" t="s">
        <v>181</v>
      </c>
      <c r="H28" s="191" t="s">
        <v>182</v>
      </c>
      <c r="I28" s="191" t="s">
        <v>183</v>
      </c>
      <c r="J28" s="191" t="s">
        <v>181</v>
      </c>
      <c r="K28" s="191" t="s">
        <v>182</v>
      </c>
      <c r="L28" s="191" t="s">
        <v>183</v>
      </c>
      <c r="M28" s="191" t="s">
        <v>181</v>
      </c>
      <c r="N28" s="191" t="s">
        <v>182</v>
      </c>
      <c r="O28" s="191" t="s">
        <v>183</v>
      </c>
      <c r="P28" s="2884"/>
      <c r="Q28" s="2884"/>
      <c r="R28" s="2912"/>
    </row>
    <row r="29" spans="1:18" ht="46.5" customHeight="1" x14ac:dyDescent="0.25">
      <c r="A29" s="2355" t="s">
        <v>234</v>
      </c>
      <c r="B29" s="549" t="s">
        <v>63</v>
      </c>
      <c r="C29" s="1251"/>
      <c r="D29" s="621">
        <v>0</v>
      </c>
      <c r="E29" s="621">
        <v>0</v>
      </c>
      <c r="F29" s="621">
        <v>0</v>
      </c>
      <c r="G29" s="621">
        <v>19</v>
      </c>
      <c r="H29" s="621">
        <v>30</v>
      </c>
      <c r="I29" s="621">
        <v>49</v>
      </c>
      <c r="J29" s="621">
        <v>7</v>
      </c>
      <c r="K29" s="621">
        <v>3</v>
      </c>
      <c r="L29" s="621">
        <v>10</v>
      </c>
      <c r="M29" s="621">
        <f>SUM(D29,G29,J29)</f>
        <v>26</v>
      </c>
      <c r="N29" s="621">
        <f t="shared" ref="N29:O47" si="18">SUM(E29,H29,K29)</f>
        <v>33</v>
      </c>
      <c r="O29" s="621">
        <f t="shared" si="18"/>
        <v>59</v>
      </c>
      <c r="P29" s="480"/>
      <c r="Q29" s="480" t="s">
        <v>141</v>
      </c>
      <c r="R29" s="336" t="s">
        <v>1290</v>
      </c>
    </row>
    <row r="30" spans="1:18" ht="26.25" customHeight="1" x14ac:dyDescent="0.25">
      <c r="A30" s="2996" t="s">
        <v>1279</v>
      </c>
      <c r="B30" s="554" t="s">
        <v>1280</v>
      </c>
      <c r="C30" s="1252"/>
      <c r="D30" s="790">
        <v>0</v>
      </c>
      <c r="E30" s="790">
        <v>0</v>
      </c>
      <c r="F30" s="790">
        <v>0</v>
      </c>
      <c r="G30" s="790">
        <v>20</v>
      </c>
      <c r="H30" s="790">
        <v>7</v>
      </c>
      <c r="I30" s="790">
        <v>27</v>
      </c>
      <c r="J30" s="790">
        <v>11</v>
      </c>
      <c r="K30" s="790">
        <v>1</v>
      </c>
      <c r="L30" s="790">
        <v>12</v>
      </c>
      <c r="M30" s="790">
        <f t="shared" ref="M30:O48" si="19">SUM(D30,G30,J30)</f>
        <v>31</v>
      </c>
      <c r="N30" s="790">
        <f t="shared" si="18"/>
        <v>8</v>
      </c>
      <c r="O30" s="790">
        <f t="shared" si="18"/>
        <v>39</v>
      </c>
      <c r="P30" s="876"/>
      <c r="Q30" s="876" t="s">
        <v>165</v>
      </c>
      <c r="R30" s="2900" t="s">
        <v>1291</v>
      </c>
    </row>
    <row r="31" spans="1:18" ht="30" customHeight="1" x14ac:dyDescent="0.25">
      <c r="A31" s="3494"/>
      <c r="B31" s="554" t="s">
        <v>2093</v>
      </c>
      <c r="C31" s="1252"/>
      <c r="D31" s="790">
        <v>0</v>
      </c>
      <c r="E31" s="790">
        <v>0</v>
      </c>
      <c r="F31" s="790">
        <v>0</v>
      </c>
      <c r="G31" s="790">
        <v>15</v>
      </c>
      <c r="H31" s="790">
        <v>3</v>
      </c>
      <c r="I31" s="790">
        <v>18</v>
      </c>
      <c r="J31" s="790">
        <v>0</v>
      </c>
      <c r="K31" s="790">
        <v>0</v>
      </c>
      <c r="L31" s="790">
        <v>0</v>
      </c>
      <c r="M31" s="790">
        <f t="shared" ref="M31" si="20">SUM(D31,G31,J31)</f>
        <v>15</v>
      </c>
      <c r="N31" s="790">
        <f t="shared" ref="N31" si="21">SUM(E31,H31,K31)</f>
        <v>3</v>
      </c>
      <c r="O31" s="790">
        <f t="shared" ref="O31" si="22">SUM(F31,I31,L31)</f>
        <v>18</v>
      </c>
      <c r="P31" s="876"/>
      <c r="Q31" s="2386" t="s">
        <v>162</v>
      </c>
      <c r="R31" s="2898"/>
    </row>
    <row r="32" spans="1:18" ht="18" customHeight="1" x14ac:dyDescent="0.25">
      <c r="A32" s="2208"/>
      <c r="B32" s="2986" t="s">
        <v>92</v>
      </c>
      <c r="C32" s="2986"/>
      <c r="D32" s="790">
        <f>SUM(D30:D31)</f>
        <v>0</v>
      </c>
      <c r="E32" s="790">
        <f t="shared" ref="E32:O32" si="23">SUM(E30:E31)</f>
        <v>0</v>
      </c>
      <c r="F32" s="790">
        <f t="shared" si="23"/>
        <v>0</v>
      </c>
      <c r="G32" s="790">
        <f t="shared" si="23"/>
        <v>35</v>
      </c>
      <c r="H32" s="790">
        <f t="shared" si="23"/>
        <v>10</v>
      </c>
      <c r="I32" s="790">
        <f t="shared" si="23"/>
        <v>45</v>
      </c>
      <c r="J32" s="790">
        <f t="shared" si="23"/>
        <v>11</v>
      </c>
      <c r="K32" s="790">
        <f t="shared" si="23"/>
        <v>1</v>
      </c>
      <c r="L32" s="790">
        <f t="shared" si="23"/>
        <v>12</v>
      </c>
      <c r="M32" s="790">
        <f t="shared" si="23"/>
        <v>46</v>
      </c>
      <c r="N32" s="790">
        <f t="shared" si="23"/>
        <v>11</v>
      </c>
      <c r="O32" s="790">
        <f t="shared" si="23"/>
        <v>57</v>
      </c>
      <c r="P32" s="2899" t="s">
        <v>130</v>
      </c>
      <c r="Q32" s="2899"/>
      <c r="R32" s="2899"/>
    </row>
    <row r="33" spans="1:18" ht="20.25" customHeight="1" x14ac:dyDescent="0.25">
      <c r="A33" s="3005" t="s">
        <v>210</v>
      </c>
      <c r="B33" s="1210" t="s">
        <v>72</v>
      </c>
      <c r="C33" s="612" t="s">
        <v>72</v>
      </c>
      <c r="D33" s="790">
        <v>0</v>
      </c>
      <c r="E33" s="790">
        <v>0</v>
      </c>
      <c r="F33" s="253">
        <v>0</v>
      </c>
      <c r="G33" s="253">
        <v>34</v>
      </c>
      <c r="H33" s="253">
        <v>20</v>
      </c>
      <c r="I33" s="253">
        <v>54</v>
      </c>
      <c r="J33" s="253">
        <v>21</v>
      </c>
      <c r="K33" s="253">
        <v>14</v>
      </c>
      <c r="L33" s="253">
        <v>35</v>
      </c>
      <c r="M33" s="253">
        <f t="shared" si="19"/>
        <v>55</v>
      </c>
      <c r="N33" s="253">
        <f t="shared" si="18"/>
        <v>34</v>
      </c>
      <c r="O33" s="253">
        <f t="shared" si="18"/>
        <v>89</v>
      </c>
      <c r="P33" s="460" t="s">
        <v>145</v>
      </c>
      <c r="Q33" s="460" t="s">
        <v>145</v>
      </c>
      <c r="R33" s="2899" t="s">
        <v>1292</v>
      </c>
    </row>
    <row r="34" spans="1:18" ht="20.25" customHeight="1" x14ac:dyDescent="0.25">
      <c r="A34" s="3005"/>
      <c r="B34" s="1210" t="s">
        <v>74</v>
      </c>
      <c r="C34" s="612" t="s">
        <v>74</v>
      </c>
      <c r="D34" s="790">
        <v>0</v>
      </c>
      <c r="E34" s="790">
        <v>0</v>
      </c>
      <c r="F34" s="253">
        <v>0</v>
      </c>
      <c r="G34" s="253">
        <v>14</v>
      </c>
      <c r="H34" s="253">
        <v>14</v>
      </c>
      <c r="I34" s="253">
        <v>28</v>
      </c>
      <c r="J34" s="253">
        <v>0</v>
      </c>
      <c r="K34" s="253">
        <v>0</v>
      </c>
      <c r="L34" s="253">
        <v>0</v>
      </c>
      <c r="M34" s="253">
        <f t="shared" si="19"/>
        <v>14</v>
      </c>
      <c r="N34" s="253">
        <f t="shared" si="18"/>
        <v>14</v>
      </c>
      <c r="O34" s="253">
        <f t="shared" si="18"/>
        <v>28</v>
      </c>
      <c r="P34" s="1209" t="s">
        <v>152</v>
      </c>
      <c r="Q34" s="1209" t="s">
        <v>152</v>
      </c>
      <c r="R34" s="2899"/>
    </row>
    <row r="35" spans="1:18" s="288" customFormat="1" ht="20.25" customHeight="1" x14ac:dyDescent="0.25">
      <c r="A35" s="3005"/>
      <c r="B35" s="1208" t="s">
        <v>75</v>
      </c>
      <c r="C35" s="1205" t="s">
        <v>75</v>
      </c>
      <c r="D35" s="790">
        <v>0</v>
      </c>
      <c r="E35" s="790">
        <v>0</v>
      </c>
      <c r="F35" s="253">
        <v>0</v>
      </c>
      <c r="G35" s="253">
        <v>20</v>
      </c>
      <c r="H35" s="253">
        <v>12</v>
      </c>
      <c r="I35" s="253">
        <v>32</v>
      </c>
      <c r="J35" s="253">
        <v>0</v>
      </c>
      <c r="K35" s="253">
        <v>0</v>
      </c>
      <c r="L35" s="253">
        <v>0</v>
      </c>
      <c r="M35" s="253">
        <f t="shared" si="19"/>
        <v>20</v>
      </c>
      <c r="N35" s="253">
        <f t="shared" si="18"/>
        <v>12</v>
      </c>
      <c r="O35" s="253">
        <f t="shared" si="18"/>
        <v>32</v>
      </c>
      <c r="P35" s="499" t="s">
        <v>148</v>
      </c>
      <c r="Q35" s="499" t="s">
        <v>148</v>
      </c>
      <c r="R35" s="2899"/>
    </row>
    <row r="36" spans="1:18" ht="20.25" customHeight="1" x14ac:dyDescent="0.25">
      <c r="A36" s="3005"/>
      <c r="B36" s="1210" t="s">
        <v>79</v>
      </c>
      <c r="C36" s="612" t="s">
        <v>79</v>
      </c>
      <c r="D36" s="790">
        <v>0</v>
      </c>
      <c r="E36" s="790">
        <v>0</v>
      </c>
      <c r="F36" s="253">
        <v>0</v>
      </c>
      <c r="G36" s="253">
        <v>28</v>
      </c>
      <c r="H36" s="253">
        <v>12</v>
      </c>
      <c r="I36" s="253">
        <v>40</v>
      </c>
      <c r="J36" s="253">
        <v>16</v>
      </c>
      <c r="K36" s="253">
        <v>10</v>
      </c>
      <c r="L36" s="253">
        <v>26</v>
      </c>
      <c r="M36" s="253">
        <f t="shared" si="19"/>
        <v>44</v>
      </c>
      <c r="N36" s="253">
        <f t="shared" si="18"/>
        <v>22</v>
      </c>
      <c r="O36" s="253">
        <f t="shared" si="18"/>
        <v>66</v>
      </c>
      <c r="P36" s="500" t="s">
        <v>149</v>
      </c>
      <c r="Q36" s="500" t="s">
        <v>149</v>
      </c>
      <c r="R36" s="2899"/>
    </row>
    <row r="37" spans="1:18" s="288" customFormat="1" ht="42.75" customHeight="1" x14ac:dyDescent="0.25">
      <c r="A37" s="3005"/>
      <c r="B37" s="1208" t="s">
        <v>91</v>
      </c>
      <c r="C37" s="1208" t="s">
        <v>91</v>
      </c>
      <c r="D37" s="790">
        <v>0</v>
      </c>
      <c r="E37" s="790">
        <v>0</v>
      </c>
      <c r="F37" s="253">
        <v>0</v>
      </c>
      <c r="G37" s="253">
        <v>18</v>
      </c>
      <c r="H37" s="253">
        <v>11</v>
      </c>
      <c r="I37" s="253">
        <v>29</v>
      </c>
      <c r="J37" s="253">
        <v>0</v>
      </c>
      <c r="K37" s="253">
        <v>0</v>
      </c>
      <c r="L37" s="253">
        <v>0</v>
      </c>
      <c r="M37" s="253">
        <f t="shared" si="19"/>
        <v>18</v>
      </c>
      <c r="N37" s="253">
        <f t="shared" si="18"/>
        <v>11</v>
      </c>
      <c r="O37" s="253">
        <f t="shared" si="18"/>
        <v>29</v>
      </c>
      <c r="P37" s="1211" t="s">
        <v>1227</v>
      </c>
      <c r="Q37" s="1211" t="s">
        <v>1227</v>
      </c>
      <c r="R37" s="2899"/>
    </row>
    <row r="38" spans="1:18" ht="58.5" customHeight="1" x14ac:dyDescent="0.25">
      <c r="A38" s="3005"/>
      <c r="B38" s="1208" t="s">
        <v>729</v>
      </c>
      <c r="C38" s="1205" t="s">
        <v>964</v>
      </c>
      <c r="D38" s="790">
        <v>0</v>
      </c>
      <c r="E38" s="790">
        <v>0</v>
      </c>
      <c r="F38" s="253">
        <v>0</v>
      </c>
      <c r="G38" s="253">
        <v>27</v>
      </c>
      <c r="H38" s="253">
        <v>9</v>
      </c>
      <c r="I38" s="253">
        <v>36</v>
      </c>
      <c r="J38" s="253">
        <v>13</v>
      </c>
      <c r="K38" s="253">
        <v>10</v>
      </c>
      <c r="L38" s="253">
        <v>23</v>
      </c>
      <c r="M38" s="253">
        <f t="shared" si="19"/>
        <v>40</v>
      </c>
      <c r="N38" s="253">
        <f t="shared" si="18"/>
        <v>19</v>
      </c>
      <c r="O38" s="253">
        <f t="shared" si="18"/>
        <v>59</v>
      </c>
      <c r="P38" s="1211" t="s">
        <v>1293</v>
      </c>
      <c r="Q38" s="1211" t="s">
        <v>1294</v>
      </c>
      <c r="R38" s="2899"/>
    </row>
    <row r="39" spans="1:18" ht="18.75" customHeight="1" x14ac:dyDescent="0.25">
      <c r="A39" s="3020" t="s">
        <v>92</v>
      </c>
      <c r="B39" s="3020"/>
      <c r="C39" s="3020"/>
      <c r="D39" s="253">
        <f>SUM(D33:D38)</f>
        <v>0</v>
      </c>
      <c r="E39" s="253">
        <f t="shared" ref="E39:O39" si="24">SUM(E33:E38)</f>
        <v>0</v>
      </c>
      <c r="F39" s="253">
        <f t="shared" si="24"/>
        <v>0</v>
      </c>
      <c r="G39" s="253">
        <f t="shared" si="24"/>
        <v>141</v>
      </c>
      <c r="H39" s="253">
        <f t="shared" si="24"/>
        <v>78</v>
      </c>
      <c r="I39" s="253">
        <f t="shared" si="24"/>
        <v>219</v>
      </c>
      <c r="J39" s="253">
        <f t="shared" si="24"/>
        <v>50</v>
      </c>
      <c r="K39" s="253">
        <f t="shared" si="24"/>
        <v>34</v>
      </c>
      <c r="L39" s="253">
        <f t="shared" si="24"/>
        <v>84</v>
      </c>
      <c r="M39" s="253">
        <f t="shared" si="24"/>
        <v>191</v>
      </c>
      <c r="N39" s="253">
        <f t="shared" si="24"/>
        <v>112</v>
      </c>
      <c r="O39" s="253">
        <f t="shared" si="24"/>
        <v>303</v>
      </c>
      <c r="P39" s="2899" t="s">
        <v>130</v>
      </c>
      <c r="Q39" s="2899"/>
      <c r="R39" s="2899"/>
    </row>
    <row r="40" spans="1:18" s="288" customFormat="1" ht="19.5" customHeight="1" x14ac:dyDescent="0.25">
      <c r="A40" s="3005" t="s">
        <v>212</v>
      </c>
      <c r="B40" s="520" t="s">
        <v>219</v>
      </c>
      <c r="C40" s="571"/>
      <c r="D40" s="253">
        <f t="shared" ref="D40:E40" si="25">SUM(D34:D39)</f>
        <v>0</v>
      </c>
      <c r="E40" s="253">
        <f t="shared" si="25"/>
        <v>0</v>
      </c>
      <c r="F40" s="253">
        <v>0</v>
      </c>
      <c r="G40" s="253">
        <v>20</v>
      </c>
      <c r="H40" s="253">
        <v>27</v>
      </c>
      <c r="I40" s="253">
        <v>47</v>
      </c>
      <c r="J40" s="253">
        <v>0</v>
      </c>
      <c r="K40" s="253">
        <v>0</v>
      </c>
      <c r="L40" s="253">
        <v>0</v>
      </c>
      <c r="M40" s="253">
        <f t="shared" si="19"/>
        <v>20</v>
      </c>
      <c r="N40" s="253">
        <f t="shared" si="18"/>
        <v>27</v>
      </c>
      <c r="O40" s="253">
        <f t="shared" si="18"/>
        <v>47</v>
      </c>
      <c r="P40" s="580"/>
      <c r="Q40" s="581" t="s">
        <v>137</v>
      </c>
      <c r="R40" s="3596" t="s">
        <v>1295</v>
      </c>
    </row>
    <row r="41" spans="1:18" s="288" customFormat="1" ht="18.75" customHeight="1" x14ac:dyDescent="0.25">
      <c r="A41" s="3005"/>
      <c r="B41" s="496" t="s">
        <v>60</v>
      </c>
      <c r="C41" s="571"/>
      <c r="D41" s="253">
        <f t="shared" ref="D41:E41" si="26">SUM(D35:D40)</f>
        <v>0</v>
      </c>
      <c r="E41" s="253">
        <f t="shared" si="26"/>
        <v>0</v>
      </c>
      <c r="F41" s="253">
        <v>0</v>
      </c>
      <c r="G41" s="253">
        <v>8</v>
      </c>
      <c r="H41" s="253">
        <v>32</v>
      </c>
      <c r="I41" s="253">
        <v>40</v>
      </c>
      <c r="J41" s="253">
        <v>0</v>
      </c>
      <c r="K41" s="253">
        <v>0</v>
      </c>
      <c r="L41" s="253">
        <v>0</v>
      </c>
      <c r="M41" s="253">
        <f t="shared" si="19"/>
        <v>8</v>
      </c>
      <c r="N41" s="253">
        <f t="shared" si="18"/>
        <v>32</v>
      </c>
      <c r="O41" s="253">
        <f t="shared" si="18"/>
        <v>40</v>
      </c>
      <c r="P41" s="580"/>
      <c r="Q41" s="581" t="s">
        <v>138</v>
      </c>
      <c r="R41" s="3596"/>
    </row>
    <row r="42" spans="1:18" s="288" customFormat="1" ht="19.5" customHeight="1" x14ac:dyDescent="0.25">
      <c r="A42" s="3005"/>
      <c r="B42" s="496" t="s">
        <v>61</v>
      </c>
      <c r="C42" s="571"/>
      <c r="D42" s="253">
        <f t="shared" ref="D42:E42" si="27">SUM(D36:D41)</f>
        <v>0</v>
      </c>
      <c r="E42" s="253">
        <f t="shared" si="27"/>
        <v>0</v>
      </c>
      <c r="F42" s="253">
        <v>0</v>
      </c>
      <c r="G42" s="253">
        <v>27</v>
      </c>
      <c r="H42" s="253">
        <v>5</v>
      </c>
      <c r="I42" s="253">
        <v>32</v>
      </c>
      <c r="J42" s="253">
        <v>0</v>
      </c>
      <c r="K42" s="253">
        <v>0</v>
      </c>
      <c r="L42" s="253">
        <v>0</v>
      </c>
      <c r="M42" s="253">
        <f t="shared" si="19"/>
        <v>27</v>
      </c>
      <c r="N42" s="253">
        <f t="shared" si="18"/>
        <v>5</v>
      </c>
      <c r="O42" s="253">
        <f t="shared" si="18"/>
        <v>32</v>
      </c>
      <c r="P42" s="580"/>
      <c r="Q42" s="581" t="s">
        <v>139</v>
      </c>
      <c r="R42" s="3596"/>
    </row>
    <row r="43" spans="1:18" s="288" customFormat="1" ht="18" customHeight="1" x14ac:dyDescent="0.25">
      <c r="A43" s="1655"/>
      <c r="B43" s="522" t="s">
        <v>62</v>
      </c>
      <c r="C43" s="1654"/>
      <c r="D43" s="253">
        <f t="shared" ref="D43:E43" si="28">SUM(D38:D42)</f>
        <v>0</v>
      </c>
      <c r="E43" s="253">
        <f t="shared" si="28"/>
        <v>0</v>
      </c>
      <c r="F43" s="253">
        <v>0</v>
      </c>
      <c r="G43" s="619">
        <v>12</v>
      </c>
      <c r="H43" s="619">
        <v>8</v>
      </c>
      <c r="I43" s="619">
        <v>20</v>
      </c>
      <c r="J43" s="253">
        <v>0</v>
      </c>
      <c r="K43" s="253">
        <v>0</v>
      </c>
      <c r="L43" s="253">
        <v>0</v>
      </c>
      <c r="M43" s="253">
        <f t="shared" si="19"/>
        <v>12</v>
      </c>
      <c r="N43" s="253">
        <f t="shared" si="18"/>
        <v>8</v>
      </c>
      <c r="O43" s="253">
        <f t="shared" si="18"/>
        <v>20</v>
      </c>
      <c r="P43" s="1641"/>
      <c r="Q43" s="584" t="s">
        <v>2114</v>
      </c>
      <c r="R43" s="1664"/>
    </row>
    <row r="44" spans="1:18" s="288" customFormat="1" ht="18.75" customHeight="1" x14ac:dyDescent="0.25">
      <c r="A44" s="3020" t="s">
        <v>92</v>
      </c>
      <c r="B44" s="3020"/>
      <c r="C44" s="3020"/>
      <c r="D44" s="253">
        <f>SUM(D40:D42)</f>
        <v>0</v>
      </c>
      <c r="E44" s="253">
        <f t="shared" ref="E44:L44" si="29">SUM(E40:E42)</f>
        <v>0</v>
      </c>
      <c r="F44" s="253">
        <f>SUM(F40:F43)</f>
        <v>0</v>
      </c>
      <c r="G44" s="253">
        <f>SUM(G40:G43)</f>
        <v>67</v>
      </c>
      <c r="H44" s="253">
        <f t="shared" ref="H44:I44" si="30">SUM(H40:H43)</f>
        <v>72</v>
      </c>
      <c r="I44" s="253">
        <f t="shared" si="30"/>
        <v>139</v>
      </c>
      <c r="J44" s="253">
        <f t="shared" si="29"/>
        <v>0</v>
      </c>
      <c r="K44" s="253">
        <f t="shared" si="29"/>
        <v>0</v>
      </c>
      <c r="L44" s="253">
        <f t="shared" si="29"/>
        <v>0</v>
      </c>
      <c r="M44" s="253">
        <f t="shared" ref="M44" si="31">SUM(D44,G44,J44)</f>
        <v>67</v>
      </c>
      <c r="N44" s="253">
        <f t="shared" ref="N44" si="32">SUM(E44,H44,K44)</f>
        <v>72</v>
      </c>
      <c r="O44" s="253">
        <f t="shared" ref="O44" si="33">SUM(F44,I44,L44)</f>
        <v>139</v>
      </c>
      <c r="P44" s="3605" t="s">
        <v>130</v>
      </c>
      <c r="Q44" s="3605"/>
      <c r="R44" s="3605"/>
    </row>
    <row r="45" spans="1:18" s="81" customFormat="1" ht="21.75" customHeight="1" x14ac:dyDescent="0.25">
      <c r="A45" s="2986" t="s">
        <v>1273</v>
      </c>
      <c r="B45" s="474" t="s">
        <v>208</v>
      </c>
      <c r="C45" s="571"/>
      <c r="D45" s="253">
        <f t="shared" ref="D45:E45" si="34">SUM(D41:D44)</f>
        <v>0</v>
      </c>
      <c r="E45" s="253">
        <f t="shared" si="34"/>
        <v>0</v>
      </c>
      <c r="F45" s="253">
        <v>0</v>
      </c>
      <c r="G45" s="253">
        <v>0</v>
      </c>
      <c r="H45" s="253">
        <v>33</v>
      </c>
      <c r="I45" s="253">
        <v>33</v>
      </c>
      <c r="J45" s="253">
        <f t="shared" ref="J45:K45" si="35">SUM(J41:J44)</f>
        <v>0</v>
      </c>
      <c r="K45" s="253">
        <f t="shared" si="35"/>
        <v>0</v>
      </c>
      <c r="L45" s="253">
        <v>0</v>
      </c>
      <c r="M45" s="253">
        <f t="shared" si="19"/>
        <v>0</v>
      </c>
      <c r="N45" s="253">
        <f t="shared" si="18"/>
        <v>33</v>
      </c>
      <c r="O45" s="253">
        <f t="shared" si="18"/>
        <v>33</v>
      </c>
      <c r="P45" s="246"/>
      <c r="Q45" s="501" t="s">
        <v>145</v>
      </c>
      <c r="R45" s="2899" t="s">
        <v>289</v>
      </c>
    </row>
    <row r="46" spans="1:18" s="81" customFormat="1" ht="23.25" customHeight="1" x14ac:dyDescent="0.25">
      <c r="A46" s="2986"/>
      <c r="B46" s="474" t="s">
        <v>352</v>
      </c>
      <c r="C46" s="571"/>
      <c r="D46" s="253">
        <f t="shared" ref="D46:E46" si="36">SUM(D42:D45)</f>
        <v>0</v>
      </c>
      <c r="E46" s="253">
        <f t="shared" si="36"/>
        <v>0</v>
      </c>
      <c r="F46" s="253">
        <v>0</v>
      </c>
      <c r="G46" s="253">
        <v>0</v>
      </c>
      <c r="H46" s="253">
        <v>26</v>
      </c>
      <c r="I46" s="253">
        <v>26</v>
      </c>
      <c r="J46" s="253">
        <f t="shared" ref="J46:K46" si="37">SUM(J42:J45)</f>
        <v>0</v>
      </c>
      <c r="K46" s="253">
        <f t="shared" si="37"/>
        <v>0</v>
      </c>
      <c r="L46" s="253">
        <v>0</v>
      </c>
      <c r="M46" s="253">
        <f t="shared" si="19"/>
        <v>0</v>
      </c>
      <c r="N46" s="253">
        <f t="shared" si="18"/>
        <v>26</v>
      </c>
      <c r="O46" s="253">
        <f t="shared" si="18"/>
        <v>26</v>
      </c>
      <c r="P46" s="246"/>
      <c r="Q46" s="501" t="s">
        <v>149</v>
      </c>
      <c r="R46" s="2899"/>
    </row>
    <row r="47" spans="1:18" s="81" customFormat="1" ht="20.25" customHeight="1" x14ac:dyDescent="0.25">
      <c r="A47" s="2986"/>
      <c r="B47" s="474" t="s">
        <v>75</v>
      </c>
      <c r="C47" s="571"/>
      <c r="D47" s="253">
        <f t="shared" ref="D47:E47" si="38">SUM(D44:D46)</f>
        <v>0</v>
      </c>
      <c r="E47" s="253">
        <f t="shared" si="38"/>
        <v>0</v>
      </c>
      <c r="F47" s="253">
        <v>0</v>
      </c>
      <c r="G47" s="253">
        <v>0</v>
      </c>
      <c r="H47" s="253">
        <v>15</v>
      </c>
      <c r="I47" s="253">
        <v>15</v>
      </c>
      <c r="J47" s="253">
        <f t="shared" ref="J47:K47" si="39">SUM(J44:J46)</f>
        <v>0</v>
      </c>
      <c r="K47" s="253">
        <f t="shared" si="39"/>
        <v>0</v>
      </c>
      <c r="L47" s="253">
        <v>0</v>
      </c>
      <c r="M47" s="253">
        <f t="shared" si="19"/>
        <v>0</v>
      </c>
      <c r="N47" s="253">
        <f t="shared" si="18"/>
        <v>15</v>
      </c>
      <c r="O47" s="253">
        <f t="shared" si="18"/>
        <v>15</v>
      </c>
      <c r="P47" s="246"/>
      <c r="Q47" s="501" t="s">
        <v>148</v>
      </c>
      <c r="R47" s="2899"/>
    </row>
    <row r="48" spans="1:18" s="81" customFormat="1" ht="19.5" customHeight="1" x14ac:dyDescent="0.25">
      <c r="A48" s="2996"/>
      <c r="B48" s="582" t="s">
        <v>219</v>
      </c>
      <c r="C48" s="583"/>
      <c r="D48" s="253">
        <f t="shared" ref="D48:E48" si="40">SUM(D45:D47)</f>
        <v>0</v>
      </c>
      <c r="E48" s="253">
        <f t="shared" si="40"/>
        <v>0</v>
      </c>
      <c r="F48" s="619">
        <v>0</v>
      </c>
      <c r="G48" s="619">
        <v>0</v>
      </c>
      <c r="H48" s="619">
        <v>28</v>
      </c>
      <c r="I48" s="619">
        <v>28</v>
      </c>
      <c r="J48" s="253">
        <f t="shared" ref="J48:K48" si="41">SUM(J45:J47)</f>
        <v>0</v>
      </c>
      <c r="K48" s="253">
        <f t="shared" si="41"/>
        <v>0</v>
      </c>
      <c r="L48" s="619">
        <v>0</v>
      </c>
      <c r="M48" s="619">
        <f t="shared" si="19"/>
        <v>0</v>
      </c>
      <c r="N48" s="619">
        <f t="shared" si="19"/>
        <v>28</v>
      </c>
      <c r="O48" s="619">
        <f t="shared" si="19"/>
        <v>28</v>
      </c>
      <c r="P48" s="584"/>
      <c r="Q48" s="486" t="s">
        <v>137</v>
      </c>
      <c r="R48" s="2900"/>
    </row>
    <row r="49" spans="1:19" s="81" customFormat="1" ht="20.25" customHeight="1" x14ac:dyDescent="0.25">
      <c r="A49" s="1654"/>
      <c r="B49" s="582" t="s">
        <v>1371</v>
      </c>
      <c r="C49" s="583"/>
      <c r="D49" s="619">
        <v>0</v>
      </c>
      <c r="E49" s="619">
        <v>0</v>
      </c>
      <c r="F49" s="619">
        <v>0</v>
      </c>
      <c r="G49" s="619">
        <v>0</v>
      </c>
      <c r="H49" s="619">
        <v>15</v>
      </c>
      <c r="I49" s="619">
        <v>15</v>
      </c>
      <c r="J49" s="619">
        <v>0</v>
      </c>
      <c r="K49" s="619">
        <v>0</v>
      </c>
      <c r="L49" s="619">
        <v>0</v>
      </c>
      <c r="M49" s="619">
        <v>0</v>
      </c>
      <c r="N49" s="619">
        <v>5</v>
      </c>
      <c r="O49" s="619">
        <v>5</v>
      </c>
      <c r="P49" s="584"/>
      <c r="Q49" s="1776" t="s">
        <v>1372</v>
      </c>
      <c r="R49" s="1641"/>
    </row>
    <row r="50" spans="1:19" s="288" customFormat="1" ht="18" customHeight="1" thickBot="1" x14ac:dyDescent="0.3">
      <c r="A50" s="2994" t="s">
        <v>92</v>
      </c>
      <c r="B50" s="2994"/>
      <c r="C50" s="2994"/>
      <c r="D50" s="2385">
        <f>SUM(D45:D48)</f>
        <v>0</v>
      </c>
      <c r="E50" s="2385">
        <f t="shared" ref="E50:M50" si="42">SUM(E45:E48)</f>
        <v>0</v>
      </c>
      <c r="F50" s="2385">
        <f t="shared" si="42"/>
        <v>0</v>
      </c>
      <c r="G50" s="2385">
        <f t="shared" si="42"/>
        <v>0</v>
      </c>
      <c r="H50" s="2385">
        <f>SUM(H45:H49)</f>
        <v>117</v>
      </c>
      <c r="I50" s="2385">
        <f>SUM(I45:I49)</f>
        <v>117</v>
      </c>
      <c r="J50" s="2385">
        <f t="shared" si="42"/>
        <v>0</v>
      </c>
      <c r="K50" s="2385">
        <f t="shared" si="42"/>
        <v>0</v>
      </c>
      <c r="L50" s="2385">
        <f t="shared" si="42"/>
        <v>0</v>
      </c>
      <c r="M50" s="2385">
        <f t="shared" si="42"/>
        <v>0</v>
      </c>
      <c r="N50" s="2385">
        <f>SUM(H50)</f>
        <v>117</v>
      </c>
      <c r="O50" s="2385">
        <f>SUM(I50)</f>
        <v>117</v>
      </c>
      <c r="P50" s="2914" t="s">
        <v>130</v>
      </c>
      <c r="Q50" s="2914"/>
      <c r="R50" s="2914"/>
    </row>
    <row r="51" spans="1:19" s="288" customFormat="1" ht="18.75" customHeight="1" x14ac:dyDescent="0.25">
      <c r="A51" s="585"/>
      <c r="B51" s="585"/>
      <c r="C51" s="585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386"/>
      <c r="Q51" s="386"/>
      <c r="R51" s="386"/>
      <c r="S51" s="287"/>
    </row>
    <row r="52" spans="1:19" s="288" customFormat="1" ht="18.75" customHeight="1" x14ac:dyDescent="0.25">
      <c r="A52" s="585"/>
      <c r="B52" s="585"/>
      <c r="C52" s="585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2325"/>
      <c r="Q52" s="2325"/>
      <c r="R52" s="2325"/>
      <c r="S52" s="287"/>
    </row>
    <row r="53" spans="1:19" s="288" customFormat="1" ht="18.75" customHeight="1" x14ac:dyDescent="0.25">
      <c r="A53" s="585"/>
      <c r="B53" s="585"/>
      <c r="C53" s="585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2325"/>
      <c r="Q53" s="2325"/>
      <c r="R53" s="2325"/>
      <c r="S53" s="287"/>
    </row>
    <row r="54" spans="1:19" s="288" customFormat="1" ht="18.75" customHeight="1" x14ac:dyDescent="0.25">
      <c r="A54" s="585"/>
      <c r="B54" s="585"/>
      <c r="C54" s="585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2325"/>
      <c r="Q54" s="2325"/>
      <c r="R54" s="2325"/>
      <c r="S54" s="287"/>
    </row>
    <row r="55" spans="1:19" s="288" customFormat="1" ht="18.75" customHeight="1" x14ac:dyDescent="0.25">
      <c r="A55" s="585"/>
      <c r="B55" s="585"/>
      <c r="C55" s="585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2325"/>
      <c r="Q55" s="2325"/>
      <c r="R55" s="2325"/>
      <c r="S55" s="287"/>
    </row>
    <row r="56" spans="1:19" s="288" customFormat="1" ht="18.75" customHeight="1" x14ac:dyDescent="0.25">
      <c r="A56" s="585"/>
      <c r="B56" s="585"/>
      <c r="C56" s="585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2205"/>
      <c r="Q56" s="2205"/>
      <c r="R56" s="2205"/>
      <c r="S56" s="287"/>
    </row>
    <row r="57" spans="1:19" s="288" customFormat="1" ht="18.75" customHeight="1" x14ac:dyDescent="0.25">
      <c r="A57" s="585"/>
      <c r="B57" s="585"/>
      <c r="C57" s="585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2205"/>
      <c r="Q57" s="2205"/>
      <c r="R57" s="2205"/>
      <c r="S57" s="287"/>
    </row>
    <row r="58" spans="1:19" ht="19.5" customHeight="1" thickBot="1" x14ac:dyDescent="0.3">
      <c r="A58" s="531" t="s">
        <v>2792</v>
      </c>
      <c r="B58" s="572"/>
      <c r="C58" s="572"/>
      <c r="D58" s="573"/>
      <c r="E58" s="573"/>
      <c r="F58" s="573"/>
      <c r="G58" s="573"/>
      <c r="H58" s="573"/>
      <c r="I58" s="573"/>
      <c r="J58" s="573"/>
      <c r="K58" s="573"/>
      <c r="L58" s="574"/>
      <c r="M58" s="575"/>
      <c r="N58" s="575"/>
      <c r="O58" s="573"/>
      <c r="P58" s="576"/>
      <c r="Q58" s="572"/>
      <c r="R58" s="577" t="s">
        <v>2793</v>
      </c>
    </row>
    <row r="59" spans="1:19" ht="29.25" customHeight="1" thickTop="1" x14ac:dyDescent="0.25">
      <c r="A59" s="3503" t="s">
        <v>44</v>
      </c>
      <c r="B59" s="3500" t="s">
        <v>86</v>
      </c>
      <c r="C59" s="3329" t="s">
        <v>45</v>
      </c>
      <c r="D59" s="3521" t="s">
        <v>33</v>
      </c>
      <c r="E59" s="3521"/>
      <c r="F59" s="3521"/>
      <c r="G59" s="3521" t="s">
        <v>1</v>
      </c>
      <c r="H59" s="3521"/>
      <c r="I59" s="3521"/>
      <c r="J59" s="3521" t="s">
        <v>2</v>
      </c>
      <c r="K59" s="3521"/>
      <c r="L59" s="3521"/>
      <c r="M59" s="3194" t="s">
        <v>31</v>
      </c>
      <c r="N59" s="3194"/>
      <c r="O59" s="3194"/>
      <c r="P59" s="2909" t="s">
        <v>99</v>
      </c>
      <c r="Q59" s="2909" t="s">
        <v>126</v>
      </c>
      <c r="R59" s="2910" t="s">
        <v>253</v>
      </c>
    </row>
    <row r="60" spans="1:19" ht="26.25" customHeight="1" x14ac:dyDescent="0.25">
      <c r="A60" s="3504"/>
      <c r="B60" s="3051"/>
      <c r="C60" s="3050"/>
      <c r="D60" s="3520" t="s">
        <v>94</v>
      </c>
      <c r="E60" s="3520"/>
      <c r="F60" s="3520"/>
      <c r="G60" s="3520" t="s">
        <v>95</v>
      </c>
      <c r="H60" s="3520"/>
      <c r="I60" s="3520"/>
      <c r="J60" s="3520" t="s">
        <v>96</v>
      </c>
      <c r="K60" s="3520"/>
      <c r="L60" s="3520"/>
      <c r="M60" s="2930" t="s">
        <v>116</v>
      </c>
      <c r="N60" s="2930"/>
      <c r="O60" s="2930"/>
      <c r="P60" s="2883"/>
      <c r="Q60" s="2883"/>
      <c r="R60" s="2911"/>
    </row>
    <row r="61" spans="1:19" ht="28.5" customHeight="1" x14ac:dyDescent="0.25">
      <c r="A61" s="3504"/>
      <c r="B61" s="3051"/>
      <c r="C61" s="3050"/>
      <c r="D61" s="2559" t="s">
        <v>204</v>
      </c>
      <c r="E61" s="2559" t="s">
        <v>2833</v>
      </c>
      <c r="F61" s="2559" t="s">
        <v>26</v>
      </c>
      <c r="G61" s="2559" t="s">
        <v>204</v>
      </c>
      <c r="H61" s="2559" t="s">
        <v>2833</v>
      </c>
      <c r="I61" s="2559" t="s">
        <v>26</v>
      </c>
      <c r="J61" s="2559" t="s">
        <v>204</v>
      </c>
      <c r="K61" s="2559" t="s">
        <v>2833</v>
      </c>
      <c r="L61" s="2559" t="s">
        <v>26</v>
      </c>
      <c r="M61" s="2559" t="s">
        <v>204</v>
      </c>
      <c r="N61" s="2559" t="s">
        <v>2833</v>
      </c>
      <c r="O61" s="2559" t="s">
        <v>26</v>
      </c>
      <c r="P61" s="2883"/>
      <c r="Q61" s="2883"/>
      <c r="R61" s="2911"/>
    </row>
    <row r="62" spans="1:19" ht="27" customHeight="1" thickBot="1" x14ac:dyDescent="0.3">
      <c r="A62" s="3505"/>
      <c r="B62" s="3501"/>
      <c r="C62" s="3347"/>
      <c r="D62" s="191" t="s">
        <v>181</v>
      </c>
      <c r="E62" s="191" t="s">
        <v>182</v>
      </c>
      <c r="F62" s="191" t="s">
        <v>183</v>
      </c>
      <c r="G62" s="191" t="s">
        <v>181</v>
      </c>
      <c r="H62" s="191" t="s">
        <v>182</v>
      </c>
      <c r="I62" s="191" t="s">
        <v>183</v>
      </c>
      <c r="J62" s="191" t="s">
        <v>181</v>
      </c>
      <c r="K62" s="191" t="s">
        <v>182</v>
      </c>
      <c r="L62" s="191" t="s">
        <v>183</v>
      </c>
      <c r="M62" s="191" t="s">
        <v>181</v>
      </c>
      <c r="N62" s="191" t="s">
        <v>182</v>
      </c>
      <c r="O62" s="191" t="s">
        <v>183</v>
      </c>
      <c r="P62" s="2884"/>
      <c r="Q62" s="2884"/>
      <c r="R62" s="2912"/>
    </row>
    <row r="63" spans="1:19" ht="27" customHeight="1" x14ac:dyDescent="0.25">
      <c r="A63" s="1658" t="s">
        <v>255</v>
      </c>
      <c r="B63" s="1658" t="s">
        <v>72</v>
      </c>
      <c r="C63" s="1659" t="s">
        <v>1269</v>
      </c>
      <c r="D63" s="2589">
        <v>0</v>
      </c>
      <c r="E63" s="2589">
        <v>0</v>
      </c>
      <c r="F63" s="2589">
        <v>0</v>
      </c>
      <c r="G63" s="2589">
        <v>2</v>
      </c>
      <c r="H63" s="2589">
        <v>4</v>
      </c>
      <c r="I63" s="2589">
        <v>6</v>
      </c>
      <c r="J63" s="2589">
        <v>0</v>
      </c>
      <c r="K63" s="2589">
        <v>0</v>
      </c>
      <c r="L63" s="2589">
        <v>0</v>
      </c>
      <c r="M63" s="2589">
        <v>2</v>
      </c>
      <c r="N63" s="2589">
        <v>4</v>
      </c>
      <c r="O63" s="2589">
        <v>6</v>
      </c>
      <c r="P63" s="1077" t="s">
        <v>2652</v>
      </c>
      <c r="Q63" s="1773" t="s">
        <v>145</v>
      </c>
      <c r="R63" s="1774" t="s">
        <v>254</v>
      </c>
    </row>
    <row r="64" spans="1:19" ht="25.5" customHeight="1" x14ac:dyDescent="0.25">
      <c r="A64" s="2996" t="s">
        <v>39</v>
      </c>
      <c r="B64" s="3006" t="s">
        <v>72</v>
      </c>
      <c r="C64" s="788" t="s">
        <v>72</v>
      </c>
      <c r="D64" s="790">
        <v>0</v>
      </c>
      <c r="E64" s="790">
        <v>0</v>
      </c>
      <c r="F64" s="790">
        <v>0</v>
      </c>
      <c r="G64" s="790">
        <v>15</v>
      </c>
      <c r="H64" s="790">
        <v>9</v>
      </c>
      <c r="I64" s="790">
        <v>24</v>
      </c>
      <c r="J64" s="790">
        <v>14</v>
      </c>
      <c r="K64" s="790">
        <v>5</v>
      </c>
      <c r="L64" s="790">
        <v>19</v>
      </c>
      <c r="M64" s="790">
        <f>SUM(D64,G64,J64)</f>
        <v>29</v>
      </c>
      <c r="N64" s="790">
        <f>SUM(E64,H64,K64)</f>
        <v>14</v>
      </c>
      <c r="O64" s="790">
        <f>SUM(M64:N64)</f>
        <v>43</v>
      </c>
      <c r="P64" s="2356" t="s">
        <v>145</v>
      </c>
      <c r="Q64" s="3006" t="s">
        <v>145</v>
      </c>
      <c r="R64" s="2996" t="s">
        <v>442</v>
      </c>
    </row>
    <row r="65" spans="1:18" ht="23.25" customHeight="1" x14ac:dyDescent="0.25">
      <c r="A65" s="3051"/>
      <c r="B65" s="3009"/>
      <c r="C65" s="2209" t="s">
        <v>73</v>
      </c>
      <c r="D65" s="790">
        <v>0</v>
      </c>
      <c r="E65" s="790">
        <v>0</v>
      </c>
      <c r="F65" s="790">
        <v>0</v>
      </c>
      <c r="G65" s="790">
        <v>16</v>
      </c>
      <c r="H65" s="790">
        <v>6</v>
      </c>
      <c r="I65" s="790">
        <v>22</v>
      </c>
      <c r="J65" s="790">
        <v>13</v>
      </c>
      <c r="K65" s="790">
        <v>8</v>
      </c>
      <c r="L65" s="790">
        <v>21</v>
      </c>
      <c r="M65" s="790">
        <f>SUM(D65,G65,J65)</f>
        <v>29</v>
      </c>
      <c r="N65" s="790">
        <f>SUM(E65,H65,K65)</f>
        <v>14</v>
      </c>
      <c r="O65" s="790">
        <f>SUM(M65:N65)</f>
        <v>43</v>
      </c>
      <c r="P65" s="2391" t="s">
        <v>2656</v>
      </c>
      <c r="Q65" s="3009"/>
      <c r="R65" s="3051"/>
    </row>
    <row r="66" spans="1:18" ht="19.5" customHeight="1" x14ac:dyDescent="0.25">
      <c r="A66" s="3051"/>
      <c r="B66" s="2986" t="s">
        <v>46</v>
      </c>
      <c r="C66" s="2986"/>
      <c r="D66" s="790">
        <f>SUM(D64:D65)</f>
        <v>0</v>
      </c>
      <c r="E66" s="790">
        <f t="shared" ref="E66:O66" si="43">SUM(E64:E65)</f>
        <v>0</v>
      </c>
      <c r="F66" s="790">
        <f t="shared" si="43"/>
        <v>0</v>
      </c>
      <c r="G66" s="790">
        <f t="shared" si="43"/>
        <v>31</v>
      </c>
      <c r="H66" s="790">
        <f t="shared" si="43"/>
        <v>15</v>
      </c>
      <c r="I66" s="790">
        <f t="shared" si="43"/>
        <v>46</v>
      </c>
      <c r="J66" s="790">
        <f t="shared" si="43"/>
        <v>27</v>
      </c>
      <c r="K66" s="790">
        <f t="shared" si="43"/>
        <v>13</v>
      </c>
      <c r="L66" s="790">
        <f t="shared" si="43"/>
        <v>40</v>
      </c>
      <c r="M66" s="790">
        <f t="shared" si="43"/>
        <v>58</v>
      </c>
      <c r="N66" s="790">
        <f t="shared" si="43"/>
        <v>28</v>
      </c>
      <c r="O66" s="790">
        <f t="shared" si="43"/>
        <v>86</v>
      </c>
      <c r="P66" s="2899" t="s">
        <v>133</v>
      </c>
      <c r="Q66" s="2899"/>
      <c r="R66" s="3051"/>
    </row>
    <row r="67" spans="1:18" ht="29.25" customHeight="1" x14ac:dyDescent="0.25">
      <c r="A67" s="3051"/>
      <c r="B67" s="1663" t="s">
        <v>74</v>
      </c>
      <c r="C67" s="788" t="s">
        <v>708</v>
      </c>
      <c r="D67" s="790">
        <v>0</v>
      </c>
      <c r="E67" s="790">
        <v>0</v>
      </c>
      <c r="F67" s="790">
        <v>0</v>
      </c>
      <c r="G67" s="790">
        <v>8</v>
      </c>
      <c r="H67" s="790">
        <v>20</v>
      </c>
      <c r="I67" s="790">
        <v>28</v>
      </c>
      <c r="J67" s="790">
        <v>0</v>
      </c>
      <c r="K67" s="790">
        <v>0</v>
      </c>
      <c r="L67" s="790">
        <v>0</v>
      </c>
      <c r="M67" s="253">
        <f>SUM(D67,G67,J67)</f>
        <v>8</v>
      </c>
      <c r="N67" s="253">
        <f>SUM(E67,H67,K67)</f>
        <v>20</v>
      </c>
      <c r="O67" s="253">
        <f>SUM(M67:N67)</f>
        <v>28</v>
      </c>
      <c r="P67" s="1665" t="s">
        <v>2116</v>
      </c>
      <c r="Q67" s="1665" t="s">
        <v>152</v>
      </c>
      <c r="R67" s="3051"/>
    </row>
    <row r="68" spans="1:18" ht="29.25" customHeight="1" x14ac:dyDescent="0.25">
      <c r="A68" s="3051"/>
      <c r="B68" s="2996" t="s">
        <v>970</v>
      </c>
      <c r="C68" s="253" t="s">
        <v>370</v>
      </c>
      <c r="D68" s="253">
        <v>0</v>
      </c>
      <c r="E68" s="253">
        <v>0</v>
      </c>
      <c r="F68" s="253">
        <v>0</v>
      </c>
      <c r="G68" s="253">
        <v>39</v>
      </c>
      <c r="H68" s="253">
        <v>15</v>
      </c>
      <c r="I68" s="253">
        <v>54</v>
      </c>
      <c r="J68" s="253">
        <v>0</v>
      </c>
      <c r="K68" s="253">
        <v>0</v>
      </c>
      <c r="L68" s="253">
        <v>0</v>
      </c>
      <c r="M68" s="253">
        <f t="shared" ref="M68:N79" si="44">SUM(D68,G68,J68)</f>
        <v>39</v>
      </c>
      <c r="N68" s="253">
        <f t="shared" si="44"/>
        <v>15</v>
      </c>
      <c r="O68" s="253">
        <f t="shared" ref="O68:O79" si="45">SUM(M68:N68)</f>
        <v>54</v>
      </c>
      <c r="P68" s="2395" t="s">
        <v>2653</v>
      </c>
      <c r="Q68" s="3601" t="s">
        <v>148</v>
      </c>
      <c r="R68" s="3051"/>
    </row>
    <row r="69" spans="1:18" ht="29.25" customHeight="1" x14ac:dyDescent="0.25">
      <c r="A69" s="3051"/>
      <c r="B69" s="3051"/>
      <c r="C69" s="253" t="s">
        <v>76</v>
      </c>
      <c r="D69" s="253">
        <v>0</v>
      </c>
      <c r="E69" s="253">
        <v>0</v>
      </c>
      <c r="F69" s="253">
        <v>0</v>
      </c>
      <c r="G69" s="253">
        <v>0</v>
      </c>
      <c r="H69" s="253">
        <v>0</v>
      </c>
      <c r="I69" s="253">
        <v>0</v>
      </c>
      <c r="J69" s="253">
        <v>11</v>
      </c>
      <c r="K69" s="253">
        <v>4</v>
      </c>
      <c r="L69" s="253">
        <v>15</v>
      </c>
      <c r="M69" s="253">
        <f t="shared" ref="M69:M70" si="46">SUM(D69,G69,J69)</f>
        <v>11</v>
      </c>
      <c r="N69" s="253">
        <f t="shared" ref="N69:N70" si="47">SUM(E69,H69,K69)</f>
        <v>4</v>
      </c>
      <c r="O69" s="253">
        <f t="shared" ref="O69:O70" si="48">SUM(M69:N69)</f>
        <v>15</v>
      </c>
      <c r="P69" s="1212" t="s">
        <v>153</v>
      </c>
      <c r="Q69" s="3602"/>
      <c r="R69" s="3051"/>
    </row>
    <row r="70" spans="1:18" ht="29.25" customHeight="1" x14ac:dyDescent="0.25">
      <c r="A70" s="3051"/>
      <c r="B70" s="3494"/>
      <c r="C70" s="253" t="s">
        <v>77</v>
      </c>
      <c r="D70" s="253">
        <v>0</v>
      </c>
      <c r="E70" s="253">
        <v>0</v>
      </c>
      <c r="F70" s="253">
        <v>0</v>
      </c>
      <c r="G70" s="253">
        <v>0</v>
      </c>
      <c r="H70" s="253">
        <v>0</v>
      </c>
      <c r="I70" s="253">
        <v>0</v>
      </c>
      <c r="J70" s="253">
        <v>21</v>
      </c>
      <c r="K70" s="253">
        <v>7</v>
      </c>
      <c r="L70" s="253">
        <v>28</v>
      </c>
      <c r="M70" s="253">
        <f t="shared" si="46"/>
        <v>21</v>
      </c>
      <c r="N70" s="253">
        <f t="shared" si="47"/>
        <v>7</v>
      </c>
      <c r="O70" s="253">
        <f t="shared" si="48"/>
        <v>28</v>
      </c>
      <c r="P70" s="2395" t="s">
        <v>2647</v>
      </c>
      <c r="Q70" s="3603"/>
      <c r="R70" s="3051"/>
    </row>
    <row r="71" spans="1:18" ht="23.25" customHeight="1" x14ac:dyDescent="0.25">
      <c r="A71" s="3051"/>
      <c r="B71" s="2986" t="s">
        <v>46</v>
      </c>
      <c r="C71" s="2986"/>
      <c r="D71" s="253">
        <f>SUM(D68:D70)</f>
        <v>0</v>
      </c>
      <c r="E71" s="253">
        <f t="shared" ref="E71:O71" si="49">SUM(E68:E70)</f>
        <v>0</v>
      </c>
      <c r="F71" s="253">
        <f t="shared" si="49"/>
        <v>0</v>
      </c>
      <c r="G71" s="253">
        <f t="shared" si="49"/>
        <v>39</v>
      </c>
      <c r="H71" s="253">
        <f t="shared" si="49"/>
        <v>15</v>
      </c>
      <c r="I71" s="253">
        <f t="shared" si="49"/>
        <v>54</v>
      </c>
      <c r="J71" s="253">
        <f t="shared" si="49"/>
        <v>32</v>
      </c>
      <c r="K71" s="253">
        <f t="shared" si="49"/>
        <v>11</v>
      </c>
      <c r="L71" s="253">
        <f t="shared" si="49"/>
        <v>43</v>
      </c>
      <c r="M71" s="253">
        <f t="shared" si="49"/>
        <v>71</v>
      </c>
      <c r="N71" s="253">
        <f t="shared" si="49"/>
        <v>26</v>
      </c>
      <c r="O71" s="253">
        <f t="shared" si="49"/>
        <v>97</v>
      </c>
      <c r="P71" s="2899" t="s">
        <v>133</v>
      </c>
      <c r="Q71" s="2899"/>
      <c r="R71" s="3051"/>
    </row>
    <row r="72" spans="1:18" ht="29.25" customHeight="1" x14ac:dyDescent="0.25">
      <c r="A72" s="3051"/>
      <c r="B72" s="496" t="s">
        <v>352</v>
      </c>
      <c r="C72" s="253" t="s">
        <v>352</v>
      </c>
      <c r="D72" s="253">
        <v>0</v>
      </c>
      <c r="E72" s="253">
        <v>0</v>
      </c>
      <c r="F72" s="253">
        <v>0</v>
      </c>
      <c r="G72" s="253">
        <v>13</v>
      </c>
      <c r="H72" s="253">
        <v>10</v>
      </c>
      <c r="I72" s="253">
        <v>23</v>
      </c>
      <c r="J72" s="253">
        <v>6</v>
      </c>
      <c r="K72" s="253">
        <v>4</v>
      </c>
      <c r="L72" s="253">
        <v>10</v>
      </c>
      <c r="M72" s="253">
        <f t="shared" si="44"/>
        <v>19</v>
      </c>
      <c r="N72" s="253">
        <f t="shared" si="44"/>
        <v>14</v>
      </c>
      <c r="O72" s="253">
        <f t="shared" si="45"/>
        <v>33</v>
      </c>
      <c r="P72" s="587" t="s">
        <v>149</v>
      </c>
      <c r="Q72" s="587" t="s">
        <v>149</v>
      </c>
      <c r="R72" s="3051"/>
    </row>
    <row r="73" spans="1:18" ht="29.25" customHeight="1" x14ac:dyDescent="0.25">
      <c r="A73" s="3494"/>
      <c r="B73" s="1208" t="s">
        <v>746</v>
      </c>
      <c r="C73" s="253"/>
      <c r="D73" s="253">
        <v>3</v>
      </c>
      <c r="E73" s="253">
        <v>0</v>
      </c>
      <c r="F73" s="253">
        <v>3</v>
      </c>
      <c r="G73" s="253">
        <v>11</v>
      </c>
      <c r="H73" s="253">
        <v>3</v>
      </c>
      <c r="I73" s="253">
        <v>14</v>
      </c>
      <c r="J73" s="253">
        <v>0</v>
      </c>
      <c r="K73" s="253">
        <v>0</v>
      </c>
      <c r="L73" s="253">
        <v>0</v>
      </c>
      <c r="M73" s="253">
        <f t="shared" si="44"/>
        <v>14</v>
      </c>
      <c r="N73" s="253">
        <f t="shared" si="44"/>
        <v>3</v>
      </c>
      <c r="O73" s="253">
        <f t="shared" si="45"/>
        <v>17</v>
      </c>
      <c r="P73" s="587"/>
      <c r="Q73" s="587" t="s">
        <v>912</v>
      </c>
      <c r="R73" s="3494"/>
    </row>
    <row r="74" spans="1:18" ht="23.25" customHeight="1" x14ac:dyDescent="0.25">
      <c r="A74" s="3020" t="s">
        <v>92</v>
      </c>
      <c r="B74" s="3020"/>
      <c r="C74" s="3020"/>
      <c r="D74" s="253">
        <f>SUM(D72:D73,D71,D67,D66)</f>
        <v>3</v>
      </c>
      <c r="E74" s="253">
        <f t="shared" ref="E74:O74" si="50">SUM(E72:E73,E71,E67,E66)</f>
        <v>0</v>
      </c>
      <c r="F74" s="253">
        <f t="shared" si="50"/>
        <v>3</v>
      </c>
      <c r="G74" s="253">
        <f t="shared" si="50"/>
        <v>102</v>
      </c>
      <c r="H74" s="253">
        <f t="shared" si="50"/>
        <v>63</v>
      </c>
      <c r="I74" s="253">
        <f t="shared" si="50"/>
        <v>165</v>
      </c>
      <c r="J74" s="253">
        <f t="shared" si="50"/>
        <v>65</v>
      </c>
      <c r="K74" s="253">
        <f t="shared" si="50"/>
        <v>28</v>
      </c>
      <c r="L74" s="253">
        <f t="shared" si="50"/>
        <v>93</v>
      </c>
      <c r="M74" s="253">
        <f t="shared" si="50"/>
        <v>170</v>
      </c>
      <c r="N74" s="253">
        <f t="shared" si="50"/>
        <v>91</v>
      </c>
      <c r="O74" s="253">
        <f t="shared" si="50"/>
        <v>261</v>
      </c>
      <c r="P74" s="2989" t="s">
        <v>130</v>
      </c>
      <c r="Q74" s="2989"/>
      <c r="R74" s="2989"/>
    </row>
    <row r="75" spans="1:18" s="288" customFormat="1" ht="27" customHeight="1" x14ac:dyDescent="0.25">
      <c r="A75" s="2996" t="s">
        <v>1283</v>
      </c>
      <c r="B75" s="394" t="s">
        <v>1236</v>
      </c>
      <c r="C75" s="571"/>
      <c r="D75" s="253">
        <v>0</v>
      </c>
      <c r="E75" s="253">
        <v>0</v>
      </c>
      <c r="F75" s="253">
        <v>0</v>
      </c>
      <c r="G75" s="253">
        <v>29</v>
      </c>
      <c r="H75" s="253">
        <v>14</v>
      </c>
      <c r="I75" s="253">
        <v>43</v>
      </c>
      <c r="J75" s="253">
        <v>0</v>
      </c>
      <c r="K75" s="253">
        <v>0</v>
      </c>
      <c r="L75" s="253">
        <v>0</v>
      </c>
      <c r="M75" s="253">
        <f t="shared" si="44"/>
        <v>29</v>
      </c>
      <c r="N75" s="253">
        <f t="shared" si="44"/>
        <v>14</v>
      </c>
      <c r="O75" s="253">
        <f t="shared" si="45"/>
        <v>43</v>
      </c>
      <c r="P75" s="588"/>
      <c r="Q75" s="581" t="s">
        <v>151</v>
      </c>
      <c r="R75" s="3226" t="s">
        <v>1296</v>
      </c>
    </row>
    <row r="76" spans="1:18" s="288" customFormat="1" ht="27" customHeight="1" x14ac:dyDescent="0.25">
      <c r="A76" s="3494"/>
      <c r="B76" s="1655" t="s">
        <v>449</v>
      </c>
      <c r="C76" s="1655" t="s">
        <v>2115</v>
      </c>
      <c r="D76" s="253">
        <v>0</v>
      </c>
      <c r="E76" s="253">
        <v>0</v>
      </c>
      <c r="F76" s="253">
        <v>0</v>
      </c>
      <c r="G76" s="253">
        <v>9</v>
      </c>
      <c r="H76" s="253">
        <v>7</v>
      </c>
      <c r="I76" s="253">
        <v>16</v>
      </c>
      <c r="J76" s="253">
        <v>0</v>
      </c>
      <c r="K76" s="253">
        <v>0</v>
      </c>
      <c r="L76" s="253">
        <v>0</v>
      </c>
      <c r="M76" s="253">
        <f t="shared" ref="M76:M77" si="51">SUM(D76,G76,J76)</f>
        <v>9</v>
      </c>
      <c r="N76" s="253">
        <f t="shared" ref="N76:N77" si="52">SUM(E76,H76,K76)</f>
        <v>7</v>
      </c>
      <c r="O76" s="253">
        <f t="shared" ref="O76:O77" si="53">SUM(M76:N76)</f>
        <v>16</v>
      </c>
      <c r="P76" s="1783"/>
      <c r="Q76" s="1163" t="s">
        <v>2189</v>
      </c>
      <c r="R76" s="3227"/>
    </row>
    <row r="77" spans="1:18" s="288" customFormat="1" ht="21" customHeight="1" x14ac:dyDescent="0.25">
      <c r="A77" s="3020" t="s">
        <v>92</v>
      </c>
      <c r="B77" s="3020"/>
      <c r="C77" s="3020"/>
      <c r="D77" s="253">
        <v>0</v>
      </c>
      <c r="E77" s="253">
        <v>0</v>
      </c>
      <c r="F77" s="253">
        <v>0</v>
      </c>
      <c r="G77" s="253">
        <f>SUM(G75:G76)</f>
        <v>38</v>
      </c>
      <c r="H77" s="253">
        <f t="shared" ref="H77:L77" si="54">SUM(H75:H76)</f>
        <v>21</v>
      </c>
      <c r="I77" s="253">
        <f t="shared" si="54"/>
        <v>59</v>
      </c>
      <c r="J77" s="253">
        <f t="shared" si="54"/>
        <v>0</v>
      </c>
      <c r="K77" s="253">
        <f t="shared" si="54"/>
        <v>0</v>
      </c>
      <c r="L77" s="253">
        <f t="shared" si="54"/>
        <v>0</v>
      </c>
      <c r="M77" s="253">
        <f t="shared" si="51"/>
        <v>38</v>
      </c>
      <c r="N77" s="253">
        <f t="shared" si="52"/>
        <v>21</v>
      </c>
      <c r="O77" s="253">
        <f t="shared" si="53"/>
        <v>59</v>
      </c>
      <c r="P77" s="2989" t="s">
        <v>130</v>
      </c>
      <c r="Q77" s="2989"/>
      <c r="R77" s="2989"/>
    </row>
    <row r="78" spans="1:18" ht="44.25" customHeight="1" x14ac:dyDescent="0.25">
      <c r="A78" s="2337" t="s">
        <v>201</v>
      </c>
      <c r="B78" s="2337"/>
      <c r="C78" s="2337"/>
      <c r="D78" s="253">
        <v>0</v>
      </c>
      <c r="E78" s="253">
        <v>0</v>
      </c>
      <c r="F78" s="253">
        <v>0</v>
      </c>
      <c r="G78" s="253">
        <v>37</v>
      </c>
      <c r="H78" s="253">
        <v>0</v>
      </c>
      <c r="I78" s="253">
        <v>37</v>
      </c>
      <c r="J78" s="253">
        <v>23</v>
      </c>
      <c r="K78" s="253">
        <v>1</v>
      </c>
      <c r="L78" s="253">
        <v>24</v>
      </c>
      <c r="M78" s="253">
        <f t="shared" si="44"/>
        <v>60</v>
      </c>
      <c r="N78" s="253">
        <f t="shared" si="44"/>
        <v>1</v>
      </c>
      <c r="O78" s="253">
        <f t="shared" si="45"/>
        <v>61</v>
      </c>
      <c r="P78" s="590"/>
      <c r="Q78" s="500"/>
      <c r="R78" s="500" t="s">
        <v>1650</v>
      </c>
    </row>
    <row r="79" spans="1:18" ht="25.5" customHeight="1" x14ac:dyDescent="0.25">
      <c r="A79" s="2996" t="s">
        <v>41</v>
      </c>
      <c r="B79" s="398" t="s">
        <v>738</v>
      </c>
      <c r="C79" s="253"/>
      <c r="D79" s="253">
        <v>0</v>
      </c>
      <c r="E79" s="253">
        <v>0</v>
      </c>
      <c r="F79" s="253">
        <v>0</v>
      </c>
      <c r="G79" s="253">
        <v>30</v>
      </c>
      <c r="H79" s="253">
        <v>12</v>
      </c>
      <c r="I79" s="253">
        <v>42</v>
      </c>
      <c r="J79" s="253">
        <v>16</v>
      </c>
      <c r="K79" s="253">
        <v>2</v>
      </c>
      <c r="L79" s="253">
        <v>18</v>
      </c>
      <c r="M79" s="253">
        <f t="shared" si="44"/>
        <v>46</v>
      </c>
      <c r="N79" s="253">
        <f t="shared" si="44"/>
        <v>14</v>
      </c>
      <c r="O79" s="253">
        <f t="shared" si="45"/>
        <v>60</v>
      </c>
      <c r="P79" s="591"/>
      <c r="Q79" s="501" t="s">
        <v>1230</v>
      </c>
      <c r="R79" s="2996" t="s">
        <v>144</v>
      </c>
    </row>
    <row r="80" spans="1:18" ht="20.25" customHeight="1" x14ac:dyDescent="0.25">
      <c r="A80" s="3051"/>
      <c r="B80" s="398" t="s">
        <v>736</v>
      </c>
      <c r="C80" s="253"/>
      <c r="D80" s="253">
        <v>0</v>
      </c>
      <c r="E80" s="253">
        <v>0</v>
      </c>
      <c r="F80" s="253">
        <v>0</v>
      </c>
      <c r="G80" s="253">
        <v>18</v>
      </c>
      <c r="H80" s="253">
        <v>12</v>
      </c>
      <c r="I80" s="253">
        <v>30</v>
      </c>
      <c r="J80" s="253">
        <v>0</v>
      </c>
      <c r="K80" s="253">
        <v>0</v>
      </c>
      <c r="L80" s="253">
        <v>0</v>
      </c>
      <c r="M80" s="253">
        <f t="shared" ref="M80:M81" si="55">SUM(D80,G80,J80)</f>
        <v>18</v>
      </c>
      <c r="N80" s="253">
        <f t="shared" ref="N80:N81" si="56">SUM(E80,H80,K80)</f>
        <v>12</v>
      </c>
      <c r="O80" s="253">
        <f t="shared" ref="O80:O81" si="57">SUM(M80:N80)</f>
        <v>30</v>
      </c>
      <c r="P80" s="592"/>
      <c r="Q80" s="581" t="s">
        <v>737</v>
      </c>
      <c r="R80" s="3051"/>
    </row>
    <row r="81" spans="1:18" ht="21" customHeight="1" x14ac:dyDescent="0.25">
      <c r="A81" s="3494"/>
      <c r="B81" s="2207" t="s">
        <v>2498</v>
      </c>
      <c r="C81" s="619"/>
      <c r="D81" s="253">
        <v>0</v>
      </c>
      <c r="E81" s="253">
        <v>0</v>
      </c>
      <c r="F81" s="253">
        <v>0</v>
      </c>
      <c r="G81" s="619">
        <v>6</v>
      </c>
      <c r="H81" s="619">
        <v>3</v>
      </c>
      <c r="I81" s="619">
        <v>9</v>
      </c>
      <c r="J81" s="619">
        <v>0</v>
      </c>
      <c r="K81" s="619">
        <v>0</v>
      </c>
      <c r="L81" s="619">
        <v>0</v>
      </c>
      <c r="M81" s="253">
        <f t="shared" si="55"/>
        <v>6</v>
      </c>
      <c r="N81" s="253">
        <f t="shared" si="56"/>
        <v>3</v>
      </c>
      <c r="O81" s="253">
        <f t="shared" si="57"/>
        <v>9</v>
      </c>
      <c r="P81" s="2220"/>
      <c r="Q81" s="2389" t="s">
        <v>2654</v>
      </c>
      <c r="R81" s="3494"/>
    </row>
    <row r="82" spans="1:18" ht="28.5" customHeight="1" thickBot="1" x14ac:dyDescent="0.3">
      <c r="A82" s="2990" t="s">
        <v>92</v>
      </c>
      <c r="B82" s="2990"/>
      <c r="C82" s="2990"/>
      <c r="D82" s="2385">
        <f>SUM(D79:D81)</f>
        <v>0</v>
      </c>
      <c r="E82" s="2385">
        <f t="shared" ref="E82:O82" si="58">SUM(E79:E81)</f>
        <v>0</v>
      </c>
      <c r="F82" s="2385">
        <f t="shared" si="58"/>
        <v>0</v>
      </c>
      <c r="G82" s="2385">
        <f t="shared" si="58"/>
        <v>54</v>
      </c>
      <c r="H82" s="2385">
        <f t="shared" si="58"/>
        <v>27</v>
      </c>
      <c r="I82" s="2385">
        <f t="shared" si="58"/>
        <v>81</v>
      </c>
      <c r="J82" s="2385">
        <f t="shared" si="58"/>
        <v>16</v>
      </c>
      <c r="K82" s="2385">
        <f t="shared" si="58"/>
        <v>2</v>
      </c>
      <c r="L82" s="2385">
        <f t="shared" si="58"/>
        <v>18</v>
      </c>
      <c r="M82" s="2385">
        <f t="shared" si="58"/>
        <v>70</v>
      </c>
      <c r="N82" s="2385">
        <f t="shared" si="58"/>
        <v>29</v>
      </c>
      <c r="O82" s="2385">
        <f t="shared" si="58"/>
        <v>99</v>
      </c>
      <c r="P82" s="3495" t="s">
        <v>130</v>
      </c>
      <c r="Q82" s="3495"/>
      <c r="R82" s="3495"/>
    </row>
    <row r="83" spans="1:18" ht="32.25" customHeight="1" thickBot="1" x14ac:dyDescent="0.3">
      <c r="A83" s="3346" t="s">
        <v>42</v>
      </c>
      <c r="B83" s="3346"/>
      <c r="C83" s="3346"/>
      <c r="D83" s="2684">
        <f t="shared" ref="D83:O83" si="59">SUM(D82,D78,D77,D74,D63,D50,D44,D39,D32,D29,D23,D18,D12,D8)</f>
        <v>3</v>
      </c>
      <c r="E83" s="2684">
        <f t="shared" si="59"/>
        <v>0</v>
      </c>
      <c r="F83" s="2684">
        <f t="shared" si="59"/>
        <v>3</v>
      </c>
      <c r="G83" s="2684">
        <f t="shared" si="59"/>
        <v>707</v>
      </c>
      <c r="H83" s="2684">
        <f t="shared" si="59"/>
        <v>592</v>
      </c>
      <c r="I83" s="2684">
        <f t="shared" si="59"/>
        <v>1299</v>
      </c>
      <c r="J83" s="2684">
        <f t="shared" si="59"/>
        <v>279</v>
      </c>
      <c r="K83" s="2684">
        <f t="shared" si="59"/>
        <v>134</v>
      </c>
      <c r="L83" s="2684">
        <f t="shared" si="59"/>
        <v>413</v>
      </c>
      <c r="M83" s="2684">
        <f t="shared" si="59"/>
        <v>989</v>
      </c>
      <c r="N83" s="2684">
        <f t="shared" si="59"/>
        <v>726</v>
      </c>
      <c r="O83" s="2684">
        <f t="shared" si="59"/>
        <v>1715</v>
      </c>
      <c r="P83" s="593"/>
      <c r="Q83" s="3604" t="s">
        <v>147</v>
      </c>
      <c r="R83" s="3604"/>
    </row>
    <row r="84" spans="1:18" ht="15" customHeight="1" thickTop="1" x14ac:dyDescent="0.25"/>
  </sheetData>
  <mergeCells count="99">
    <mergeCell ref="J59:L59"/>
    <mergeCell ref="A59:A62"/>
    <mergeCell ref="B59:B62"/>
    <mergeCell ref="A44:C44"/>
    <mergeCell ref="P44:R44"/>
    <mergeCell ref="A45:A48"/>
    <mergeCell ref="R45:R48"/>
    <mergeCell ref="A50:C50"/>
    <mergeCell ref="P50:R50"/>
    <mergeCell ref="Q25:Q28"/>
    <mergeCell ref="A33:A38"/>
    <mergeCell ref="R33:R38"/>
    <mergeCell ref="P23:R23"/>
    <mergeCell ref="M25:O25"/>
    <mergeCell ref="P25:P28"/>
    <mergeCell ref="B32:C32"/>
    <mergeCell ref="A25:A28"/>
    <mergeCell ref="B25:B28"/>
    <mergeCell ref="C25:C28"/>
    <mergeCell ref="D25:F25"/>
    <mergeCell ref="G25:I25"/>
    <mergeCell ref="R25:R28"/>
    <mergeCell ref="D26:F26"/>
    <mergeCell ref="P32:R32"/>
    <mergeCell ref="G26:I26"/>
    <mergeCell ref="A83:C83"/>
    <mergeCell ref="Q83:R83"/>
    <mergeCell ref="A74:C74"/>
    <mergeCell ref="P74:R74"/>
    <mergeCell ref="A75:A76"/>
    <mergeCell ref="R75:R76"/>
    <mergeCell ref="A77:C77"/>
    <mergeCell ref="P77:R77"/>
    <mergeCell ref="A82:C82"/>
    <mergeCell ref="P82:R82"/>
    <mergeCell ref="B71:C71"/>
    <mergeCell ref="R59:R62"/>
    <mergeCell ref="D60:F60"/>
    <mergeCell ref="G60:I60"/>
    <mergeCell ref="J60:L60"/>
    <mergeCell ref="G59:I59"/>
    <mergeCell ref="M59:O59"/>
    <mergeCell ref="P59:P62"/>
    <mergeCell ref="Q59:Q62"/>
    <mergeCell ref="B66:C66"/>
    <mergeCell ref="P66:Q66"/>
    <mergeCell ref="B68:B70"/>
    <mergeCell ref="Q68:Q70"/>
    <mergeCell ref="M60:O60"/>
    <mergeCell ref="D59:F59"/>
    <mergeCell ref="C59:C62"/>
    <mergeCell ref="J5:L5"/>
    <mergeCell ref="M5:O5"/>
    <mergeCell ref="R9:R11"/>
    <mergeCell ref="A30:A31"/>
    <mergeCell ref="R30:R31"/>
    <mergeCell ref="P18:R18"/>
    <mergeCell ref="A12:C12"/>
    <mergeCell ref="P12:R12"/>
    <mergeCell ref="A13:A17"/>
    <mergeCell ref="B13:C13"/>
    <mergeCell ref="R13:R17"/>
    <mergeCell ref="B16:C16"/>
    <mergeCell ref="B17:C17"/>
    <mergeCell ref="A18:C18"/>
    <mergeCell ref="A23:C23"/>
    <mergeCell ref="A9:A11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R19:R22"/>
    <mergeCell ref="A64:A73"/>
    <mergeCell ref="R64:R73"/>
    <mergeCell ref="A79:A81"/>
    <mergeCell ref="R79:R81"/>
    <mergeCell ref="J26:L26"/>
    <mergeCell ref="M26:O26"/>
    <mergeCell ref="J25:L25"/>
    <mergeCell ref="A19:A22"/>
    <mergeCell ref="P71:Q71"/>
    <mergeCell ref="B64:B65"/>
    <mergeCell ref="Q64:Q65"/>
    <mergeCell ref="A39:C39"/>
    <mergeCell ref="P39:R39"/>
    <mergeCell ref="A40:A42"/>
    <mergeCell ref="R40:R42"/>
  </mergeCells>
  <printOptions horizontalCentered="1"/>
  <pageMargins left="0.59055118110236227" right="0.59055118110236227" top="0.39370078740157483" bottom="0.59055118110236227" header="0.39370078740157483" footer="0.59055118110236227"/>
  <pageSetup paperSize="9" scale="70" firstPageNumber="212" orientation="landscape" useFirstPageNumber="1" r:id="rId1"/>
  <headerFooter alignWithMargins="0"/>
  <rowBreaks count="2" manualBreakCount="2">
    <brk id="23" max="17" man="1"/>
    <brk id="85" max="17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K30" sqref="K30"/>
    </sheetView>
  </sheetViews>
  <sheetFormatPr defaultRowHeight="12.75" x14ac:dyDescent="0.2"/>
  <sheetData>
    <row r="17" spans="1:13" ht="60" x14ac:dyDescent="0.8">
      <c r="A17" s="3131" t="s">
        <v>1699</v>
      </c>
      <c r="B17" s="3131"/>
      <c r="C17" s="3131"/>
      <c r="D17" s="3131"/>
      <c r="E17" s="3131"/>
      <c r="F17" s="3131"/>
      <c r="G17" s="3131"/>
      <c r="H17" s="3131"/>
      <c r="I17" s="3131"/>
      <c r="J17" s="3131"/>
      <c r="K17" s="3131"/>
      <c r="L17" s="3131"/>
      <c r="M17" s="3131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30"/>
  <sheetViews>
    <sheetView rightToLeft="1" view="pageBreakPreview" zoomScale="85" zoomScaleNormal="75" zoomScaleSheetLayoutView="85" workbookViewId="0">
      <selection activeCell="R4" sqref="R4"/>
    </sheetView>
  </sheetViews>
  <sheetFormatPr defaultColWidth="10.28515625" defaultRowHeight="12.75" x14ac:dyDescent="0.2"/>
  <cols>
    <col min="1" max="1" width="21.85546875" style="1" customWidth="1"/>
    <col min="2" max="10" width="8.42578125" style="1" customWidth="1"/>
    <col min="11" max="13" width="8.42578125" style="600" customWidth="1"/>
    <col min="14" max="14" width="34.28515625" style="1" customWidth="1"/>
    <col min="15" max="16384" width="10.28515625" style="1"/>
  </cols>
  <sheetData>
    <row r="1" spans="1:14" ht="36" customHeight="1" x14ac:dyDescent="0.2">
      <c r="A1" s="3607" t="s">
        <v>2503</v>
      </c>
      <c r="B1" s="3607"/>
      <c r="C1" s="3607"/>
      <c r="D1" s="3607"/>
      <c r="E1" s="3607"/>
      <c r="F1" s="3607"/>
      <c r="G1" s="3607"/>
      <c r="H1" s="3607"/>
      <c r="I1" s="3607"/>
      <c r="J1" s="3607"/>
      <c r="K1" s="3607"/>
      <c r="L1" s="3607"/>
      <c r="M1" s="3607"/>
      <c r="N1" s="3607"/>
    </row>
    <row r="2" spans="1:14" ht="47.25" customHeight="1" x14ac:dyDescent="0.2">
      <c r="A2" s="3608" t="s">
        <v>2504</v>
      </c>
      <c r="B2" s="3608"/>
      <c r="C2" s="3608"/>
      <c r="D2" s="3608"/>
      <c r="E2" s="3608"/>
      <c r="F2" s="3608"/>
      <c r="G2" s="3608"/>
      <c r="H2" s="3608"/>
      <c r="I2" s="3608"/>
      <c r="J2" s="3608"/>
      <c r="K2" s="3608"/>
      <c r="L2" s="3608"/>
      <c r="M2" s="3608"/>
      <c r="N2" s="3608"/>
    </row>
    <row r="3" spans="1:14" ht="36.75" customHeight="1" thickBot="1" x14ac:dyDescent="0.3">
      <c r="A3" s="594" t="s">
        <v>2794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799" t="s">
        <v>262</v>
      </c>
    </row>
    <row r="4" spans="1:14" ht="21" customHeight="1" thickTop="1" x14ac:dyDescent="0.25">
      <c r="A4" s="3609" t="s">
        <v>32</v>
      </c>
      <c r="B4" s="3612" t="s">
        <v>33</v>
      </c>
      <c r="C4" s="3612"/>
      <c r="D4" s="3612"/>
      <c r="E4" s="3612" t="s">
        <v>1</v>
      </c>
      <c r="F4" s="3612"/>
      <c r="G4" s="3612"/>
      <c r="H4" s="3612" t="s">
        <v>2</v>
      </c>
      <c r="I4" s="3612"/>
      <c r="J4" s="3612"/>
      <c r="K4" s="3194" t="s">
        <v>31</v>
      </c>
      <c r="L4" s="3194"/>
      <c r="M4" s="3194"/>
      <c r="N4" s="3613" t="s">
        <v>98</v>
      </c>
    </row>
    <row r="5" spans="1:14" s="122" customFormat="1" ht="23.25" customHeight="1" x14ac:dyDescent="0.25">
      <c r="A5" s="3610"/>
      <c r="B5" s="3606" t="s">
        <v>94</v>
      </c>
      <c r="C5" s="3606"/>
      <c r="D5" s="3606"/>
      <c r="E5" s="3606" t="s">
        <v>95</v>
      </c>
      <c r="F5" s="3606"/>
      <c r="G5" s="3606"/>
      <c r="H5" s="3606" t="s">
        <v>96</v>
      </c>
      <c r="I5" s="3606"/>
      <c r="J5" s="3606"/>
      <c r="K5" s="2930" t="s">
        <v>116</v>
      </c>
      <c r="L5" s="2930"/>
      <c r="M5" s="2930"/>
      <c r="N5" s="3614"/>
    </row>
    <row r="6" spans="1:14" ht="24" customHeight="1" x14ac:dyDescent="0.2">
      <c r="A6" s="3610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614"/>
    </row>
    <row r="7" spans="1:14" ht="22.5" customHeight="1" thickBot="1" x14ac:dyDescent="0.25">
      <c r="A7" s="3611"/>
      <c r="B7" s="596" t="s">
        <v>181</v>
      </c>
      <c r="C7" s="596" t="s">
        <v>182</v>
      </c>
      <c r="D7" s="596" t="s">
        <v>183</v>
      </c>
      <c r="E7" s="596" t="s">
        <v>181</v>
      </c>
      <c r="F7" s="596" t="s">
        <v>182</v>
      </c>
      <c r="G7" s="596" t="s">
        <v>183</v>
      </c>
      <c r="H7" s="596" t="s">
        <v>181</v>
      </c>
      <c r="I7" s="596" t="s">
        <v>182</v>
      </c>
      <c r="J7" s="596" t="s">
        <v>183</v>
      </c>
      <c r="K7" s="596" t="s">
        <v>181</v>
      </c>
      <c r="L7" s="596" t="s">
        <v>182</v>
      </c>
      <c r="M7" s="596" t="s">
        <v>183</v>
      </c>
      <c r="N7" s="3615"/>
    </row>
    <row r="8" spans="1:14" ht="22.5" customHeight="1" x14ac:dyDescent="0.2">
      <c r="A8" s="597" t="s">
        <v>58</v>
      </c>
      <c r="B8" s="2636">
        <v>6</v>
      </c>
      <c r="C8" s="2636">
        <v>0</v>
      </c>
      <c r="D8" s="2636">
        <v>6</v>
      </c>
      <c r="E8" s="2636">
        <v>0</v>
      </c>
      <c r="F8" s="2636">
        <v>0</v>
      </c>
      <c r="G8" s="2636">
        <v>0</v>
      </c>
      <c r="H8" s="2636">
        <v>0</v>
      </c>
      <c r="I8" s="2636">
        <v>0</v>
      </c>
      <c r="J8" s="2636">
        <v>0</v>
      </c>
      <c r="K8" s="2636">
        <f t="shared" ref="K8:L11" si="0">SUM(B8,E8,H8)</f>
        <v>6</v>
      </c>
      <c r="L8" s="2636">
        <f t="shared" si="0"/>
        <v>0</v>
      </c>
      <c r="M8" s="2636">
        <f>SUM(K8:L8)</f>
        <v>6</v>
      </c>
      <c r="N8" s="976" t="s">
        <v>434</v>
      </c>
    </row>
    <row r="9" spans="1:14" ht="35.25" customHeight="1" x14ac:dyDescent="0.2">
      <c r="A9" s="597" t="s">
        <v>249</v>
      </c>
      <c r="B9" s="597">
        <v>0</v>
      </c>
      <c r="C9" s="597">
        <v>0</v>
      </c>
      <c r="D9" s="597">
        <v>0</v>
      </c>
      <c r="E9" s="597">
        <v>15</v>
      </c>
      <c r="F9" s="597">
        <v>4</v>
      </c>
      <c r="G9" s="597">
        <v>19</v>
      </c>
      <c r="H9" s="597">
        <v>5</v>
      </c>
      <c r="I9" s="597">
        <v>2</v>
      </c>
      <c r="J9" s="597">
        <v>7</v>
      </c>
      <c r="K9" s="597">
        <f t="shared" si="0"/>
        <v>20</v>
      </c>
      <c r="L9" s="597">
        <f t="shared" si="0"/>
        <v>6</v>
      </c>
      <c r="M9" s="597">
        <f>SUM(K9:L9)</f>
        <v>26</v>
      </c>
      <c r="N9" s="125" t="s">
        <v>1648</v>
      </c>
    </row>
    <row r="10" spans="1:14" ht="31.5" customHeight="1" x14ac:dyDescent="0.2">
      <c r="A10" s="597" t="s">
        <v>40</v>
      </c>
      <c r="B10" s="597">
        <v>0</v>
      </c>
      <c r="C10" s="597">
        <v>0</v>
      </c>
      <c r="D10" s="597">
        <v>0</v>
      </c>
      <c r="E10" s="597">
        <v>9</v>
      </c>
      <c r="F10" s="597">
        <v>3</v>
      </c>
      <c r="G10" s="597">
        <v>12</v>
      </c>
      <c r="H10" s="597">
        <v>0</v>
      </c>
      <c r="I10" s="597">
        <v>0</v>
      </c>
      <c r="J10" s="597">
        <v>0</v>
      </c>
      <c r="K10" s="597">
        <f t="shared" si="0"/>
        <v>9</v>
      </c>
      <c r="L10" s="597">
        <f t="shared" si="0"/>
        <v>3</v>
      </c>
      <c r="M10" s="597">
        <f>SUM(K10:L10)</f>
        <v>12</v>
      </c>
      <c r="N10" s="125" t="s">
        <v>124</v>
      </c>
    </row>
    <row r="11" spans="1:14" ht="31.5" customHeight="1" thickBot="1" x14ac:dyDescent="0.25">
      <c r="A11" s="597" t="s">
        <v>41</v>
      </c>
      <c r="B11" s="2685">
        <v>0</v>
      </c>
      <c r="C11" s="2685">
        <v>0</v>
      </c>
      <c r="D11" s="2685">
        <v>0</v>
      </c>
      <c r="E11" s="2685">
        <v>11</v>
      </c>
      <c r="F11" s="2685">
        <v>5</v>
      </c>
      <c r="G11" s="2685">
        <v>16</v>
      </c>
      <c r="H11" s="597">
        <v>0</v>
      </c>
      <c r="I11" s="597">
        <v>0</v>
      </c>
      <c r="J11" s="597">
        <v>0</v>
      </c>
      <c r="K11" s="597">
        <f t="shared" si="0"/>
        <v>11</v>
      </c>
      <c r="L11" s="597">
        <f t="shared" si="0"/>
        <v>5</v>
      </c>
      <c r="M11" s="597">
        <f>SUM(K11:L11)</f>
        <v>16</v>
      </c>
      <c r="N11" s="91" t="s">
        <v>1780</v>
      </c>
    </row>
    <row r="12" spans="1:14" ht="31.5" customHeight="1" thickBot="1" x14ac:dyDescent="0.25">
      <c r="A12" s="599" t="s">
        <v>87</v>
      </c>
      <c r="B12" s="2686">
        <f>SUM(B8:B11)</f>
        <v>6</v>
      </c>
      <c r="C12" s="2686">
        <f t="shared" ref="C12:J12" si="1">SUM(C8:C11)</f>
        <v>0</v>
      </c>
      <c r="D12" s="2686">
        <f t="shared" si="1"/>
        <v>6</v>
      </c>
      <c r="E12" s="2686">
        <f t="shared" si="1"/>
        <v>35</v>
      </c>
      <c r="F12" s="2686">
        <f t="shared" si="1"/>
        <v>12</v>
      </c>
      <c r="G12" s="2686">
        <f t="shared" si="1"/>
        <v>47</v>
      </c>
      <c r="H12" s="2686">
        <f t="shared" si="1"/>
        <v>5</v>
      </c>
      <c r="I12" s="2686">
        <f t="shared" si="1"/>
        <v>2</v>
      </c>
      <c r="J12" s="2686">
        <f t="shared" si="1"/>
        <v>7</v>
      </c>
      <c r="K12" s="2686">
        <f>SUM(K8:K11)</f>
        <v>46</v>
      </c>
      <c r="L12" s="2686">
        <f t="shared" ref="L12" si="2">SUM(L8:L11)</f>
        <v>14</v>
      </c>
      <c r="M12" s="2686">
        <f t="shared" ref="M12" si="3">SUM(M8:M11)</f>
        <v>60</v>
      </c>
      <c r="N12" s="705" t="s">
        <v>1209</v>
      </c>
    </row>
    <row r="13" spans="1:14" ht="13.5" thickTop="1" x14ac:dyDescent="0.2">
      <c r="K13" s="1"/>
      <c r="L13" s="1"/>
      <c r="M13" s="1"/>
    </row>
    <row r="14" spans="1:14" x14ac:dyDescent="0.2">
      <c r="K14" s="1"/>
      <c r="L14" s="1"/>
      <c r="M14" s="1"/>
    </row>
    <row r="15" spans="1:14" x14ac:dyDescent="0.2">
      <c r="K15" s="1"/>
      <c r="L15" s="1"/>
      <c r="M15" s="1"/>
    </row>
    <row r="16" spans="1:14" x14ac:dyDescent="0.2">
      <c r="K16" s="1"/>
      <c r="L16" s="1"/>
      <c r="M16" s="1"/>
    </row>
    <row r="17" spans="11:13" x14ac:dyDescent="0.2">
      <c r="K17" s="1"/>
      <c r="L17" s="1"/>
      <c r="M17" s="1"/>
    </row>
    <row r="18" spans="11:13" x14ac:dyDescent="0.2">
      <c r="K18" s="1"/>
      <c r="L18" s="1"/>
      <c r="M18" s="1"/>
    </row>
    <row r="19" spans="11:13" x14ac:dyDescent="0.2">
      <c r="K19" s="1"/>
      <c r="L19" s="1"/>
      <c r="M19" s="1"/>
    </row>
    <row r="20" spans="11:13" x14ac:dyDescent="0.2">
      <c r="K20" s="1"/>
      <c r="L20" s="1"/>
      <c r="M20" s="1"/>
    </row>
    <row r="21" spans="11:13" x14ac:dyDescent="0.2">
      <c r="K21" s="1"/>
      <c r="L21" s="1"/>
      <c r="M21" s="1"/>
    </row>
    <row r="22" spans="11:13" x14ac:dyDescent="0.2">
      <c r="K22" s="1"/>
      <c r="L22" s="1"/>
      <c r="M22" s="1"/>
    </row>
    <row r="23" spans="11:13" x14ac:dyDescent="0.2">
      <c r="K23" s="1"/>
      <c r="L23" s="1"/>
      <c r="M23" s="1"/>
    </row>
    <row r="24" spans="11:13" x14ac:dyDescent="0.2">
      <c r="K24" s="1"/>
      <c r="L24" s="1"/>
      <c r="M24" s="1"/>
    </row>
    <row r="25" spans="11:13" x14ac:dyDescent="0.2">
      <c r="K25" s="1"/>
      <c r="L25" s="1"/>
      <c r="M25" s="1"/>
    </row>
    <row r="26" spans="11:13" x14ac:dyDescent="0.2">
      <c r="K26" s="1"/>
      <c r="L26" s="1"/>
      <c r="M26" s="1"/>
    </row>
    <row r="27" spans="11:13" x14ac:dyDescent="0.2">
      <c r="K27" s="1"/>
      <c r="L27" s="1"/>
      <c r="M27" s="1"/>
    </row>
    <row r="28" spans="11:13" x14ac:dyDescent="0.2">
      <c r="K28" s="1"/>
      <c r="L28" s="1"/>
      <c r="M28" s="1"/>
    </row>
    <row r="29" spans="11:13" x14ac:dyDescent="0.2">
      <c r="K29" s="1"/>
      <c r="L29" s="1"/>
      <c r="M29" s="1"/>
    </row>
    <row r="30" spans="11:13" x14ac:dyDescent="0.2">
      <c r="K30" s="1"/>
      <c r="L30" s="1"/>
      <c r="M30" s="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0" firstPageNumber="217" orientation="landscape" useFirstPageNumber="1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R164"/>
  <sheetViews>
    <sheetView rightToLeft="1" view="pageBreakPreview" topLeftCell="A7" zoomScale="85" zoomScaleNormal="75" zoomScaleSheetLayoutView="85" workbookViewId="0">
      <selection activeCell="D8" sqref="D8:O12"/>
    </sheetView>
  </sheetViews>
  <sheetFormatPr defaultColWidth="10.28515625" defaultRowHeight="12.75" x14ac:dyDescent="0.2"/>
  <cols>
    <col min="1" max="1" width="15.42578125" style="1" customWidth="1"/>
    <col min="2" max="2" width="12.7109375" style="1" customWidth="1"/>
    <col min="3" max="3" width="11.5703125" style="1" customWidth="1"/>
    <col min="4" max="12" width="8.42578125" style="1" customWidth="1"/>
    <col min="13" max="15" width="8.42578125" style="128" customWidth="1"/>
    <col min="16" max="16" width="17.28515625" style="1" customWidth="1"/>
    <col min="17" max="17" width="15.140625" style="1" customWidth="1"/>
    <col min="18" max="18" width="18.5703125" style="1" customWidth="1"/>
    <col min="19" max="19" width="30.28515625" style="1" customWidth="1"/>
    <col min="20" max="20" width="18.42578125" style="1" customWidth="1"/>
    <col min="21" max="21" width="10.28515625" style="1"/>
    <col min="22" max="22" width="10.42578125" style="1" customWidth="1"/>
    <col min="23" max="16384" width="10.28515625" style="1"/>
  </cols>
  <sheetData>
    <row r="1" spans="1:96" ht="29.25" customHeight="1" x14ac:dyDescent="0.2">
      <c r="A1" s="3616" t="s">
        <v>2505</v>
      </c>
      <c r="B1" s="3616"/>
      <c r="C1" s="3616"/>
      <c r="D1" s="3616"/>
      <c r="E1" s="3616"/>
      <c r="F1" s="3616"/>
      <c r="G1" s="3616"/>
      <c r="H1" s="3616"/>
      <c r="I1" s="3616"/>
      <c r="J1" s="3616"/>
      <c r="K1" s="3616"/>
      <c r="L1" s="3616"/>
      <c r="M1" s="3616"/>
      <c r="N1" s="3616"/>
      <c r="O1" s="3616"/>
      <c r="P1" s="3616"/>
      <c r="Q1" s="3616"/>
      <c r="R1" s="3616"/>
    </row>
    <row r="2" spans="1:96" ht="49.5" customHeight="1" x14ac:dyDescent="0.2">
      <c r="A2" s="3252" t="s">
        <v>2506</v>
      </c>
      <c r="B2" s="3252"/>
      <c r="C2" s="3252"/>
      <c r="D2" s="3252"/>
      <c r="E2" s="3252"/>
      <c r="F2" s="3252"/>
      <c r="G2" s="3252"/>
      <c r="H2" s="3252"/>
      <c r="I2" s="3252"/>
      <c r="J2" s="3252"/>
      <c r="K2" s="3252"/>
      <c r="L2" s="3252"/>
      <c r="M2" s="3252"/>
      <c r="N2" s="3252"/>
      <c r="O2" s="3252"/>
      <c r="P2" s="3252"/>
      <c r="Q2" s="3252"/>
      <c r="R2" s="3252"/>
    </row>
    <row r="3" spans="1:96" ht="29.25" customHeight="1" thickBot="1" x14ac:dyDescent="0.25">
      <c r="A3" s="601" t="s">
        <v>2795</v>
      </c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3617" t="s">
        <v>263</v>
      </c>
      <c r="R3" s="3617"/>
    </row>
    <row r="4" spans="1:96" ht="29.25" customHeight="1" thickTop="1" x14ac:dyDescent="0.2">
      <c r="A4" s="3609" t="s">
        <v>44</v>
      </c>
      <c r="B4" s="3618" t="s">
        <v>86</v>
      </c>
      <c r="C4" s="3618" t="s">
        <v>45</v>
      </c>
      <c r="D4" s="3618" t="s">
        <v>33</v>
      </c>
      <c r="E4" s="3618"/>
      <c r="F4" s="3618"/>
      <c r="G4" s="3618" t="s">
        <v>1</v>
      </c>
      <c r="H4" s="3618"/>
      <c r="I4" s="3618"/>
      <c r="J4" s="3618" t="s">
        <v>2</v>
      </c>
      <c r="K4" s="3618"/>
      <c r="L4" s="3618"/>
      <c r="M4" s="3194" t="s">
        <v>31</v>
      </c>
      <c r="N4" s="3194"/>
      <c r="O4" s="3194"/>
      <c r="P4" s="3221" t="s">
        <v>99</v>
      </c>
      <c r="Q4" s="3221" t="s">
        <v>126</v>
      </c>
      <c r="R4" s="3218" t="s">
        <v>253</v>
      </c>
    </row>
    <row r="5" spans="1:96" ht="23.25" customHeight="1" x14ac:dyDescent="0.2">
      <c r="A5" s="3610"/>
      <c r="B5" s="3619"/>
      <c r="C5" s="3619"/>
      <c r="D5" s="3606" t="s">
        <v>94</v>
      </c>
      <c r="E5" s="3606"/>
      <c r="F5" s="3606"/>
      <c r="G5" s="3606" t="s">
        <v>95</v>
      </c>
      <c r="H5" s="3606"/>
      <c r="I5" s="3606"/>
      <c r="J5" s="3606" t="s">
        <v>96</v>
      </c>
      <c r="K5" s="3606"/>
      <c r="L5" s="3606"/>
      <c r="M5" s="2930" t="s">
        <v>116</v>
      </c>
      <c r="N5" s="2930"/>
      <c r="O5" s="2930"/>
      <c r="P5" s="3222"/>
      <c r="Q5" s="3222"/>
      <c r="R5" s="3219"/>
    </row>
    <row r="6" spans="1:96" ht="22.5" customHeight="1" x14ac:dyDescent="0.2">
      <c r="A6" s="3610"/>
      <c r="B6" s="3619"/>
      <c r="C6" s="3619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19"/>
      <c r="T6" s="602"/>
    </row>
    <row r="7" spans="1:96" ht="22.5" customHeight="1" thickBot="1" x14ac:dyDescent="0.25">
      <c r="A7" s="3611"/>
      <c r="B7" s="3620"/>
      <c r="C7" s="3620"/>
      <c r="D7" s="596" t="s">
        <v>181</v>
      </c>
      <c r="E7" s="596" t="s">
        <v>182</v>
      </c>
      <c r="F7" s="596" t="s">
        <v>183</v>
      </c>
      <c r="G7" s="596" t="s">
        <v>181</v>
      </c>
      <c r="H7" s="596" t="s">
        <v>182</v>
      </c>
      <c r="I7" s="596" t="s">
        <v>183</v>
      </c>
      <c r="J7" s="596" t="s">
        <v>181</v>
      </c>
      <c r="K7" s="596" t="s">
        <v>182</v>
      </c>
      <c r="L7" s="596" t="s">
        <v>183</v>
      </c>
      <c r="M7" s="596" t="s">
        <v>181</v>
      </c>
      <c r="N7" s="596" t="s">
        <v>182</v>
      </c>
      <c r="O7" s="596" t="s">
        <v>183</v>
      </c>
      <c r="P7" s="3223"/>
      <c r="Q7" s="3223"/>
      <c r="R7" s="3220"/>
      <c r="T7" s="602"/>
    </row>
    <row r="8" spans="1:96" ht="45.75" customHeight="1" x14ac:dyDescent="0.2">
      <c r="A8" s="1004" t="s">
        <v>58</v>
      </c>
      <c r="B8" s="1004" t="s">
        <v>1781</v>
      </c>
      <c r="C8" s="1004" t="s">
        <v>1782</v>
      </c>
      <c r="D8" s="2631">
        <v>6</v>
      </c>
      <c r="E8" s="2631">
        <v>0</v>
      </c>
      <c r="F8" s="2631">
        <v>6</v>
      </c>
      <c r="G8" s="2631">
        <v>0</v>
      </c>
      <c r="H8" s="2631">
        <v>0</v>
      </c>
      <c r="I8" s="2631">
        <v>0</v>
      </c>
      <c r="J8" s="2631">
        <v>0</v>
      </c>
      <c r="K8" s="2631">
        <v>0</v>
      </c>
      <c r="L8" s="2631">
        <v>0</v>
      </c>
      <c r="M8" s="2631">
        <f t="shared" ref="M8:N11" si="0">SUM(D8,G8,J8)</f>
        <v>6</v>
      </c>
      <c r="N8" s="2631">
        <f t="shared" si="0"/>
        <v>0</v>
      </c>
      <c r="O8" s="2631">
        <f>SUM(M8:N8)</f>
        <v>6</v>
      </c>
      <c r="P8" s="1419" t="s">
        <v>1962</v>
      </c>
      <c r="Q8" s="1209" t="s">
        <v>621</v>
      </c>
      <c r="R8" s="1209" t="s">
        <v>434</v>
      </c>
      <c r="T8" s="602"/>
    </row>
    <row r="9" spans="1:96" ht="43.5" customHeight="1" x14ac:dyDescent="0.2">
      <c r="A9" s="606" t="s">
        <v>249</v>
      </c>
      <c r="B9" s="606" t="s">
        <v>1280</v>
      </c>
      <c r="C9" s="606"/>
      <c r="D9" s="2687">
        <v>0</v>
      </c>
      <c r="E9" s="2687">
        <v>0</v>
      </c>
      <c r="F9" s="2687">
        <v>0</v>
      </c>
      <c r="G9" s="2687">
        <v>15</v>
      </c>
      <c r="H9" s="2687">
        <v>4</v>
      </c>
      <c r="I9" s="2687">
        <v>19</v>
      </c>
      <c r="J9" s="2687">
        <v>5</v>
      </c>
      <c r="K9" s="2687">
        <v>2</v>
      </c>
      <c r="L9" s="2687">
        <v>7</v>
      </c>
      <c r="M9" s="2687">
        <f t="shared" si="0"/>
        <v>20</v>
      </c>
      <c r="N9" s="2687">
        <f t="shared" si="0"/>
        <v>6</v>
      </c>
      <c r="O9" s="2687">
        <f>SUM(M9:N9)</f>
        <v>26</v>
      </c>
      <c r="P9" s="1005"/>
      <c r="Q9" s="1249" t="s">
        <v>165</v>
      </c>
      <c r="R9" s="1249" t="s">
        <v>1648</v>
      </c>
    </row>
    <row r="10" spans="1:96" s="600" customFormat="1" ht="31.5" customHeight="1" x14ac:dyDescent="0.2">
      <c r="A10" s="1006" t="s">
        <v>40</v>
      </c>
      <c r="B10" s="1006" t="s">
        <v>1298</v>
      </c>
      <c r="C10" s="1006"/>
      <c r="D10" s="2687">
        <v>0</v>
      </c>
      <c r="E10" s="2687">
        <v>0</v>
      </c>
      <c r="F10" s="1248">
        <v>0</v>
      </c>
      <c r="G10" s="1248">
        <v>9</v>
      </c>
      <c r="H10" s="1248">
        <v>3</v>
      </c>
      <c r="I10" s="1248">
        <v>12</v>
      </c>
      <c r="J10" s="2687">
        <v>0</v>
      </c>
      <c r="K10" s="2687">
        <v>0</v>
      </c>
      <c r="L10" s="2687">
        <v>0</v>
      </c>
      <c r="M10" s="1248">
        <f t="shared" si="0"/>
        <v>9</v>
      </c>
      <c r="N10" s="1248">
        <f t="shared" si="0"/>
        <v>3</v>
      </c>
      <c r="O10" s="597">
        <f>SUM(M10:N10)</f>
        <v>12</v>
      </c>
      <c r="P10" s="680"/>
      <c r="Q10" s="1135" t="s">
        <v>1299</v>
      </c>
      <c r="R10" s="1246" t="s">
        <v>124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</row>
    <row r="11" spans="1:96" s="600" customFormat="1" ht="31.5" customHeight="1" thickBot="1" x14ac:dyDescent="0.25">
      <c r="A11" s="1006" t="s">
        <v>41</v>
      </c>
      <c r="B11" s="1006" t="s">
        <v>1783</v>
      </c>
      <c r="C11" s="1006" t="s">
        <v>1248</v>
      </c>
      <c r="D11" s="2687">
        <v>0</v>
      </c>
      <c r="E11" s="2687">
        <v>0</v>
      </c>
      <c r="F11" s="2688">
        <v>0</v>
      </c>
      <c r="G11" s="2688">
        <v>11</v>
      </c>
      <c r="H11" s="2688">
        <v>5</v>
      </c>
      <c r="I11" s="2688">
        <v>16</v>
      </c>
      <c r="J11" s="2687">
        <v>0</v>
      </c>
      <c r="K11" s="2687">
        <v>0</v>
      </c>
      <c r="L11" s="2687">
        <v>0</v>
      </c>
      <c r="M11" s="1248">
        <f t="shared" si="0"/>
        <v>11</v>
      </c>
      <c r="N11" s="1248">
        <f t="shared" si="0"/>
        <v>5</v>
      </c>
      <c r="O11" s="2685">
        <f>SUM(M11:N11)</f>
        <v>16</v>
      </c>
      <c r="P11" s="1245" t="s">
        <v>1238</v>
      </c>
      <c r="Q11" s="1247" t="s">
        <v>227</v>
      </c>
      <c r="R11" s="1250" t="s">
        <v>1780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</row>
    <row r="12" spans="1:96" ht="39.75" customHeight="1" thickBot="1" x14ac:dyDescent="0.25">
      <c r="A12" s="3621" t="s">
        <v>87</v>
      </c>
      <c r="B12" s="3621"/>
      <c r="C12" s="3621"/>
      <c r="D12" s="2686">
        <f>SUM(D8:D11)</f>
        <v>6</v>
      </c>
      <c r="E12" s="2686">
        <f t="shared" ref="E12:O12" si="1">SUM(E8:E11)</f>
        <v>0</v>
      </c>
      <c r="F12" s="2686">
        <f t="shared" si="1"/>
        <v>6</v>
      </c>
      <c r="G12" s="2686">
        <f t="shared" si="1"/>
        <v>35</v>
      </c>
      <c r="H12" s="2686">
        <f t="shared" si="1"/>
        <v>12</v>
      </c>
      <c r="I12" s="2686">
        <f t="shared" si="1"/>
        <v>47</v>
      </c>
      <c r="J12" s="2686">
        <f t="shared" si="1"/>
        <v>5</v>
      </c>
      <c r="K12" s="2686">
        <f t="shared" si="1"/>
        <v>2</v>
      </c>
      <c r="L12" s="2686">
        <f t="shared" si="1"/>
        <v>7</v>
      </c>
      <c r="M12" s="2686">
        <f t="shared" si="1"/>
        <v>46</v>
      </c>
      <c r="N12" s="2686">
        <f t="shared" si="1"/>
        <v>14</v>
      </c>
      <c r="O12" s="2686">
        <f t="shared" si="1"/>
        <v>60</v>
      </c>
      <c r="P12" s="3622" t="s">
        <v>147</v>
      </c>
      <c r="Q12" s="3622"/>
      <c r="R12" s="3622"/>
    </row>
    <row r="13" spans="1:96" ht="12.75" customHeight="1" thickTop="1" x14ac:dyDescent="0.2">
      <c r="A13" s="603"/>
      <c r="B13" s="603"/>
      <c r="C13" s="603"/>
      <c r="D13" s="603"/>
      <c r="E13" s="603"/>
      <c r="F13" s="603"/>
      <c r="G13" s="603"/>
      <c r="H13" s="603"/>
      <c r="I13" s="603"/>
      <c r="J13" s="603"/>
      <c r="K13" s="603"/>
      <c r="L13" s="603"/>
      <c r="M13" s="603"/>
      <c r="N13" s="603"/>
      <c r="O13" s="603"/>
    </row>
    <row r="14" spans="1:96" ht="12.75" customHeight="1" x14ac:dyDescent="0.2">
      <c r="A14" s="603"/>
      <c r="B14" s="603"/>
      <c r="C14" s="603"/>
      <c r="D14" s="603"/>
      <c r="E14" s="603"/>
      <c r="F14" s="603"/>
      <c r="G14" s="603"/>
      <c r="H14" s="603"/>
      <c r="I14" s="603"/>
      <c r="J14" s="603"/>
      <c r="K14" s="603"/>
      <c r="L14" s="603"/>
      <c r="M14" s="603"/>
      <c r="N14" s="603"/>
      <c r="O14" s="603"/>
    </row>
    <row r="15" spans="1:96" ht="12.75" customHeight="1" x14ac:dyDescent="0.2">
      <c r="M15" s="1"/>
      <c r="N15" s="1"/>
      <c r="O15" s="1"/>
    </row>
    <row r="16" spans="1:96" ht="12.75" customHeight="1" x14ac:dyDescent="0.2">
      <c r="M16" s="1"/>
      <c r="N16" s="1"/>
      <c r="O16" s="1"/>
    </row>
    <row r="17" spans="13:15" ht="12.75" customHeight="1" x14ac:dyDescent="0.2">
      <c r="M17" s="1"/>
      <c r="N17" s="1"/>
      <c r="O17" s="1"/>
    </row>
    <row r="18" spans="13:15" ht="12.75" customHeight="1" x14ac:dyDescent="0.2">
      <c r="M18" s="1"/>
      <c r="N18" s="1"/>
      <c r="O18" s="1"/>
    </row>
    <row r="19" spans="13:15" ht="12.75" customHeight="1" x14ac:dyDescent="0.2">
      <c r="M19" s="1"/>
      <c r="N19" s="1"/>
      <c r="O19" s="1"/>
    </row>
    <row r="20" spans="13:15" ht="12.75" customHeight="1" x14ac:dyDescent="0.2">
      <c r="M20" s="1"/>
      <c r="N20" s="1"/>
      <c r="O20" s="1"/>
    </row>
    <row r="21" spans="13:15" ht="12.75" customHeight="1" x14ac:dyDescent="0.2">
      <c r="M21" s="1"/>
      <c r="N21" s="1"/>
      <c r="O21" s="1"/>
    </row>
    <row r="22" spans="13:15" ht="12.75" customHeight="1" x14ac:dyDescent="0.2">
      <c r="M22" s="1"/>
      <c r="N22" s="1"/>
      <c r="O22" s="1"/>
    </row>
    <row r="23" spans="13:15" ht="12.75" customHeight="1" x14ac:dyDescent="0.2">
      <c r="M23" s="1"/>
      <c r="N23" s="1"/>
      <c r="O23" s="1"/>
    </row>
    <row r="24" spans="13:15" ht="12.75" customHeight="1" x14ac:dyDescent="0.2">
      <c r="M24" s="1"/>
      <c r="N24" s="1"/>
      <c r="O24" s="1"/>
    </row>
    <row r="25" spans="13:15" ht="12.75" customHeight="1" x14ac:dyDescent="0.2">
      <c r="M25" s="1"/>
      <c r="N25" s="1"/>
      <c r="O25" s="1"/>
    </row>
    <row r="26" spans="13:15" ht="12.75" customHeight="1" x14ac:dyDescent="0.2">
      <c r="M26" s="1"/>
      <c r="N26" s="1"/>
      <c r="O26" s="1"/>
    </row>
    <row r="27" spans="13:15" ht="12.75" customHeight="1" x14ac:dyDescent="0.2">
      <c r="M27" s="1"/>
      <c r="N27" s="1"/>
      <c r="O27" s="1"/>
    </row>
    <row r="28" spans="13:15" ht="12.75" customHeight="1" x14ac:dyDescent="0.2">
      <c r="M28" s="1"/>
      <c r="N28" s="1"/>
      <c r="O28" s="1"/>
    </row>
    <row r="29" spans="13:15" ht="12.75" customHeight="1" x14ac:dyDescent="0.2">
      <c r="M29" s="1"/>
      <c r="N29" s="1"/>
      <c r="O29" s="1"/>
    </row>
    <row r="30" spans="13:15" ht="12.75" customHeight="1" x14ac:dyDescent="0.2">
      <c r="M30" s="1"/>
      <c r="N30" s="1"/>
      <c r="O30" s="1"/>
    </row>
    <row r="31" spans="13:15" ht="12.75" customHeight="1" x14ac:dyDescent="0.2">
      <c r="M31" s="1"/>
      <c r="N31" s="1"/>
      <c r="O31" s="1"/>
    </row>
    <row r="32" spans="13:15" ht="12.75" customHeight="1" x14ac:dyDescent="0.2">
      <c r="M32" s="1"/>
      <c r="N32" s="1"/>
      <c r="O32" s="1"/>
    </row>
    <row r="33" spans="13:15" ht="12.75" customHeight="1" x14ac:dyDescent="0.2">
      <c r="M33" s="1"/>
      <c r="N33" s="1"/>
      <c r="O33" s="1"/>
    </row>
    <row r="34" spans="13:15" ht="12.75" customHeight="1" x14ac:dyDescent="0.2">
      <c r="M34" s="1"/>
      <c r="N34" s="1"/>
      <c r="O34" s="1"/>
    </row>
    <row r="35" spans="13:15" ht="12.75" customHeight="1" x14ac:dyDescent="0.2">
      <c r="M35" s="1"/>
      <c r="N35" s="1"/>
      <c r="O35" s="1"/>
    </row>
    <row r="36" spans="13:15" ht="12.75" customHeight="1" x14ac:dyDescent="0.2">
      <c r="M36" s="1"/>
      <c r="N36" s="1"/>
      <c r="O36" s="1"/>
    </row>
    <row r="37" spans="13:15" ht="12.75" customHeight="1" x14ac:dyDescent="0.2">
      <c r="M37" s="1"/>
      <c r="N37" s="1"/>
      <c r="O37" s="1"/>
    </row>
    <row r="38" spans="13:15" ht="12.75" customHeight="1" x14ac:dyDescent="0.2">
      <c r="M38" s="1"/>
      <c r="N38" s="1"/>
      <c r="O38" s="1"/>
    </row>
    <row r="39" spans="13:15" ht="12.75" customHeight="1" x14ac:dyDescent="0.2">
      <c r="M39" s="1"/>
      <c r="N39" s="1"/>
      <c r="O39" s="1"/>
    </row>
    <row r="40" spans="13:15" ht="12.75" customHeight="1" x14ac:dyDescent="0.2">
      <c r="M40" s="1"/>
      <c r="N40" s="1"/>
      <c r="O40" s="1"/>
    </row>
    <row r="41" spans="13:15" ht="12.75" customHeight="1" x14ac:dyDescent="0.2">
      <c r="M41" s="1"/>
      <c r="N41" s="1"/>
      <c r="O41" s="1"/>
    </row>
    <row r="42" spans="13:15" ht="12.75" customHeight="1" x14ac:dyDescent="0.2">
      <c r="M42" s="1"/>
      <c r="N42" s="1"/>
      <c r="O42" s="1"/>
    </row>
    <row r="43" spans="13:15" ht="12.75" customHeight="1" x14ac:dyDescent="0.2">
      <c r="M43" s="1"/>
      <c r="N43" s="1"/>
      <c r="O43" s="1"/>
    </row>
    <row r="44" spans="13:15" ht="12.75" customHeight="1" x14ac:dyDescent="0.2">
      <c r="M44" s="1"/>
      <c r="N44" s="1"/>
      <c r="O44" s="1"/>
    </row>
    <row r="45" spans="13:15" ht="12.75" customHeight="1" x14ac:dyDescent="0.2">
      <c r="M45" s="1"/>
      <c r="N45" s="1"/>
      <c r="O45" s="1"/>
    </row>
    <row r="46" spans="13:15" ht="12.75" customHeight="1" x14ac:dyDescent="0.2">
      <c r="M46" s="1"/>
      <c r="N46" s="1"/>
      <c r="O46" s="1"/>
    </row>
    <row r="47" spans="13:15" ht="12.75" customHeight="1" x14ac:dyDescent="0.2">
      <c r="M47" s="1"/>
      <c r="N47" s="1"/>
      <c r="O47" s="1"/>
    </row>
    <row r="48" spans="13:15" ht="12.75" customHeight="1" x14ac:dyDescent="0.2">
      <c r="M48" s="1"/>
      <c r="N48" s="1"/>
      <c r="O48" s="1"/>
    </row>
    <row r="49" spans="13:15" ht="12.75" customHeight="1" x14ac:dyDescent="0.2">
      <c r="M49" s="1"/>
      <c r="N49" s="1"/>
      <c r="O49" s="1"/>
    </row>
    <row r="50" spans="13:15" ht="12.75" customHeight="1" x14ac:dyDescent="0.2">
      <c r="M50" s="1"/>
      <c r="N50" s="1"/>
      <c r="O50" s="1"/>
    </row>
    <row r="51" spans="13:15" ht="12.75" customHeight="1" x14ac:dyDescent="0.2">
      <c r="M51" s="1"/>
      <c r="N51" s="1"/>
      <c r="O51" s="1"/>
    </row>
    <row r="52" spans="13:15" ht="12.75" customHeight="1" x14ac:dyDescent="0.2">
      <c r="M52" s="1"/>
      <c r="N52" s="1"/>
      <c r="O52" s="1"/>
    </row>
    <row r="53" spans="13:15" ht="12.75" customHeight="1" x14ac:dyDescent="0.2">
      <c r="M53" s="1"/>
      <c r="N53" s="1"/>
      <c r="O53" s="1"/>
    </row>
    <row r="54" spans="13:15" ht="12.75" customHeight="1" x14ac:dyDescent="0.2">
      <c r="M54" s="1"/>
      <c r="N54" s="1"/>
      <c r="O54" s="1"/>
    </row>
    <row r="55" spans="13:15" ht="12.75" customHeight="1" x14ac:dyDescent="0.2">
      <c r="M55" s="1"/>
      <c r="N55" s="1"/>
      <c r="O55" s="1"/>
    </row>
    <row r="56" spans="13:15" ht="12.75" customHeight="1" x14ac:dyDescent="0.2">
      <c r="M56" s="1"/>
      <c r="N56" s="1"/>
      <c r="O56" s="1"/>
    </row>
    <row r="57" spans="13:15" ht="12.75" customHeight="1" x14ac:dyDescent="0.2">
      <c r="M57" s="1"/>
      <c r="N57" s="1"/>
      <c r="O57" s="1"/>
    </row>
    <row r="58" spans="13:15" ht="12.75" customHeight="1" x14ac:dyDescent="0.2">
      <c r="M58" s="1"/>
      <c r="N58" s="1"/>
      <c r="O58" s="1"/>
    </row>
    <row r="59" spans="13:15" ht="12.75" customHeight="1" x14ac:dyDescent="0.2">
      <c r="M59" s="1"/>
      <c r="N59" s="1"/>
      <c r="O59" s="1"/>
    </row>
    <row r="60" spans="13:15" ht="12.75" customHeight="1" x14ac:dyDescent="0.2">
      <c r="M60" s="1"/>
      <c r="N60" s="1"/>
      <c r="O60" s="1"/>
    </row>
    <row r="61" spans="13:15" ht="12.75" customHeight="1" x14ac:dyDescent="0.2">
      <c r="M61" s="1"/>
      <c r="N61" s="1"/>
      <c r="O61" s="1"/>
    </row>
    <row r="62" spans="13:15" ht="12.75" customHeight="1" x14ac:dyDescent="0.2">
      <c r="M62" s="1"/>
      <c r="N62" s="1"/>
      <c r="O62" s="1"/>
    </row>
    <row r="63" spans="13:15" ht="12.75" customHeight="1" x14ac:dyDescent="0.2">
      <c r="M63" s="1"/>
      <c r="N63" s="1"/>
      <c r="O63" s="1"/>
    </row>
    <row r="64" spans="13:15" ht="12.75" customHeight="1" x14ac:dyDescent="0.2">
      <c r="M64" s="1"/>
      <c r="N64" s="1"/>
      <c r="O64" s="1"/>
    </row>
    <row r="65" spans="13:15" ht="12.75" customHeight="1" x14ac:dyDescent="0.2">
      <c r="M65" s="1"/>
      <c r="N65" s="1"/>
      <c r="O65" s="1"/>
    </row>
    <row r="66" spans="13:15" ht="12.75" customHeight="1" x14ac:dyDescent="0.2">
      <c r="M66" s="1"/>
      <c r="N66" s="1"/>
      <c r="O66" s="1"/>
    </row>
    <row r="67" spans="13:15" ht="12.75" customHeight="1" x14ac:dyDescent="0.2">
      <c r="M67" s="1"/>
      <c r="N67" s="1"/>
      <c r="O67" s="1"/>
    </row>
    <row r="68" spans="13:15" ht="12.75" customHeight="1" x14ac:dyDescent="0.2">
      <c r="M68" s="1"/>
      <c r="N68" s="1"/>
      <c r="O68" s="1"/>
    </row>
    <row r="69" spans="13:15" ht="12.75" customHeight="1" x14ac:dyDescent="0.2">
      <c r="M69" s="1"/>
      <c r="N69" s="1"/>
      <c r="O69" s="1"/>
    </row>
    <row r="70" spans="13:15" ht="12.75" customHeight="1" x14ac:dyDescent="0.2">
      <c r="M70" s="1"/>
      <c r="N70" s="1"/>
      <c r="O70" s="1"/>
    </row>
    <row r="71" spans="13:15" ht="12.75" customHeight="1" x14ac:dyDescent="0.2">
      <c r="M71" s="1"/>
      <c r="N71" s="1"/>
      <c r="O71" s="1"/>
    </row>
    <row r="72" spans="13:15" ht="12.75" customHeight="1" x14ac:dyDescent="0.2">
      <c r="M72" s="1"/>
      <c r="N72" s="1"/>
      <c r="O72" s="1"/>
    </row>
    <row r="73" spans="13:15" ht="12.75" customHeight="1" x14ac:dyDescent="0.2">
      <c r="M73" s="1"/>
      <c r="N73" s="1"/>
      <c r="O73" s="1"/>
    </row>
    <row r="74" spans="13:15" ht="12.75" customHeight="1" x14ac:dyDescent="0.2">
      <c r="M74" s="1"/>
      <c r="N74" s="1"/>
      <c r="O74" s="1"/>
    </row>
    <row r="75" spans="13:15" ht="12.75" customHeight="1" x14ac:dyDescent="0.2">
      <c r="M75" s="1"/>
      <c r="N75" s="1"/>
      <c r="O75" s="1"/>
    </row>
    <row r="76" spans="13:15" ht="12.75" customHeight="1" x14ac:dyDescent="0.2">
      <c r="M76" s="1"/>
      <c r="N76" s="1"/>
      <c r="O76" s="1"/>
    </row>
    <row r="77" spans="13:15" ht="12.75" customHeight="1" x14ac:dyDescent="0.2">
      <c r="M77" s="1"/>
      <c r="N77" s="1"/>
      <c r="O77" s="1"/>
    </row>
    <row r="78" spans="13:15" ht="12.75" customHeight="1" x14ac:dyDescent="0.2">
      <c r="M78" s="1"/>
      <c r="N78" s="1"/>
      <c r="O78" s="1"/>
    </row>
    <row r="79" spans="13:15" ht="12.75" customHeight="1" x14ac:dyDescent="0.2">
      <c r="M79" s="1"/>
      <c r="N79" s="1"/>
      <c r="O79" s="1"/>
    </row>
    <row r="80" spans="13:15" ht="12.75" customHeight="1" x14ac:dyDescent="0.2">
      <c r="M80" s="1"/>
      <c r="N80" s="1"/>
      <c r="O80" s="1"/>
    </row>
    <row r="81" spans="13:15" ht="12.75" customHeight="1" x14ac:dyDescent="0.2">
      <c r="M81" s="1"/>
      <c r="N81" s="1"/>
      <c r="O81" s="1"/>
    </row>
    <row r="82" spans="13:15" ht="12.75" customHeight="1" x14ac:dyDescent="0.2">
      <c r="M82" s="1"/>
      <c r="N82" s="1"/>
      <c r="O82" s="1"/>
    </row>
    <row r="83" spans="13:15" ht="12.75" customHeight="1" x14ac:dyDescent="0.2">
      <c r="M83" s="1"/>
      <c r="N83" s="1"/>
      <c r="O83" s="1"/>
    </row>
    <row r="84" spans="13:15" ht="12.75" customHeight="1" x14ac:dyDescent="0.2">
      <c r="M84" s="1"/>
      <c r="N84" s="1"/>
      <c r="O84" s="1"/>
    </row>
    <row r="85" spans="13:15" ht="12.75" customHeight="1" x14ac:dyDescent="0.2">
      <c r="M85" s="1"/>
      <c r="N85" s="1"/>
      <c r="O85" s="1"/>
    </row>
    <row r="86" spans="13:15" ht="12.75" customHeight="1" x14ac:dyDescent="0.2">
      <c r="M86" s="1"/>
      <c r="N86" s="1"/>
      <c r="O86" s="1"/>
    </row>
    <row r="87" spans="13:15" ht="12.75" customHeight="1" x14ac:dyDescent="0.2">
      <c r="M87" s="1"/>
      <c r="N87" s="1"/>
      <c r="O87" s="1"/>
    </row>
    <row r="88" spans="13:15" ht="12.75" customHeight="1" x14ac:dyDescent="0.2">
      <c r="M88" s="1"/>
      <c r="N88" s="1"/>
      <c r="O88" s="1"/>
    </row>
    <row r="89" spans="13:15" ht="12.75" customHeight="1" x14ac:dyDescent="0.2">
      <c r="M89" s="1"/>
      <c r="N89" s="1"/>
      <c r="O89" s="1"/>
    </row>
    <row r="90" spans="13:15" ht="12.75" customHeight="1" x14ac:dyDescent="0.2">
      <c r="M90" s="1"/>
      <c r="N90" s="1"/>
      <c r="O90" s="1"/>
    </row>
    <row r="91" spans="13:15" ht="12.75" customHeight="1" x14ac:dyDescent="0.2">
      <c r="M91" s="1"/>
      <c r="N91" s="1"/>
      <c r="O91" s="1"/>
    </row>
    <row r="92" spans="13:15" ht="12.75" customHeight="1" x14ac:dyDescent="0.2">
      <c r="M92" s="1"/>
      <c r="N92" s="1"/>
      <c r="O92" s="1"/>
    </row>
    <row r="93" spans="13:15" ht="12.75" customHeight="1" x14ac:dyDescent="0.2">
      <c r="M93" s="1"/>
      <c r="N93" s="1"/>
      <c r="O93" s="1"/>
    </row>
    <row r="94" spans="13:15" ht="12.75" customHeight="1" x14ac:dyDescent="0.2">
      <c r="M94" s="1"/>
      <c r="N94" s="1"/>
      <c r="O94" s="1"/>
    </row>
    <row r="95" spans="13:15" ht="12.75" customHeight="1" x14ac:dyDescent="0.2">
      <c r="M95" s="1"/>
      <c r="N95" s="1"/>
      <c r="O95" s="1"/>
    </row>
    <row r="96" spans="13:15" x14ac:dyDescent="0.2">
      <c r="M96" s="1"/>
      <c r="N96" s="1"/>
      <c r="O96" s="1"/>
    </row>
    <row r="97" spans="13:15" x14ac:dyDescent="0.2">
      <c r="M97" s="1"/>
      <c r="N97" s="1"/>
      <c r="O97" s="1"/>
    </row>
    <row r="98" spans="13:15" x14ac:dyDescent="0.2">
      <c r="M98" s="1"/>
      <c r="N98" s="1"/>
      <c r="O98" s="1"/>
    </row>
    <row r="99" spans="13:15" x14ac:dyDescent="0.2">
      <c r="M99" s="1"/>
      <c r="N99" s="1"/>
      <c r="O99" s="1"/>
    </row>
    <row r="100" spans="13:15" x14ac:dyDescent="0.2">
      <c r="M100" s="1"/>
      <c r="N100" s="1"/>
      <c r="O100" s="1"/>
    </row>
    <row r="101" spans="13:15" x14ac:dyDescent="0.2">
      <c r="M101" s="1"/>
      <c r="N101" s="1"/>
      <c r="O101" s="1"/>
    </row>
    <row r="102" spans="13:15" x14ac:dyDescent="0.2">
      <c r="M102" s="1"/>
      <c r="N102" s="1"/>
      <c r="O102" s="1"/>
    </row>
    <row r="103" spans="13:15" x14ac:dyDescent="0.2">
      <c r="M103" s="1"/>
      <c r="N103" s="1"/>
      <c r="O103" s="1"/>
    </row>
    <row r="104" spans="13:15" x14ac:dyDescent="0.2">
      <c r="M104" s="1"/>
      <c r="N104" s="1"/>
      <c r="O104" s="1"/>
    </row>
    <row r="105" spans="13:15" x14ac:dyDescent="0.2">
      <c r="M105" s="1"/>
      <c r="N105" s="1"/>
      <c r="O105" s="1"/>
    </row>
    <row r="106" spans="13:15" x14ac:dyDescent="0.2">
      <c r="M106" s="1"/>
      <c r="N106" s="1"/>
      <c r="O106" s="1"/>
    </row>
    <row r="145" spans="1:12" ht="12.75" customHeight="1" x14ac:dyDescent="0.25">
      <c r="A145" s="122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</row>
    <row r="146" spans="1:12" ht="12.75" customHeight="1" x14ac:dyDescent="0.2"/>
    <row r="147" spans="1:12" ht="12.75" customHeight="1" x14ac:dyDescent="0.2"/>
    <row r="148" spans="1:12" ht="12.75" customHeight="1" x14ac:dyDescent="0.2"/>
    <row r="149" spans="1:12" ht="12.75" customHeight="1" x14ac:dyDescent="0.2"/>
    <row r="150" spans="1:12" ht="12.75" customHeight="1" x14ac:dyDescent="0.2"/>
    <row r="151" spans="1:12" ht="12.75" customHeight="1" x14ac:dyDescent="0.2"/>
    <row r="152" spans="1:12" ht="12.75" customHeight="1" x14ac:dyDescent="0.2"/>
    <row r="153" spans="1:12" ht="12.75" customHeight="1" x14ac:dyDescent="0.2"/>
    <row r="154" spans="1:12" ht="12.75" customHeight="1" x14ac:dyDescent="0.2"/>
    <row r="155" spans="1:12" ht="12.75" customHeight="1" x14ac:dyDescent="0.2"/>
    <row r="156" spans="1:12" ht="12.75" customHeight="1" x14ac:dyDescent="0.2"/>
    <row r="157" spans="1:12" ht="12.75" customHeight="1" x14ac:dyDescent="0.2"/>
    <row r="158" spans="1:12" ht="12.75" customHeight="1" x14ac:dyDescent="0.2"/>
    <row r="159" spans="1:12" ht="12.75" customHeight="1" x14ac:dyDescent="0.2"/>
    <row r="160" spans="1:12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</sheetData>
  <mergeCells count="19">
    <mergeCell ref="A12:C12"/>
    <mergeCell ref="P12:R12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218" orientation="landscape" useFirstPageNumber="1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13"/>
  <sheetViews>
    <sheetView rightToLeft="1" view="pageBreakPreview" zoomScale="85" zoomScaleNormal="75" zoomScaleSheetLayoutView="85" workbookViewId="0">
      <selection activeCell="E9" sqref="E9"/>
    </sheetView>
  </sheetViews>
  <sheetFormatPr defaultColWidth="6.7109375" defaultRowHeight="15" customHeight="1" x14ac:dyDescent="0.25"/>
  <cols>
    <col min="1" max="1" width="27.5703125" style="607" customWidth="1"/>
    <col min="2" max="8" width="9.5703125" style="607" customWidth="1"/>
    <col min="9" max="9" width="8.42578125" style="607" customWidth="1"/>
    <col min="10" max="10" width="9.5703125" style="607" customWidth="1"/>
    <col min="11" max="12" width="9.5703125" style="608" customWidth="1"/>
    <col min="13" max="13" width="7.7109375" style="608" customWidth="1"/>
    <col min="14" max="14" width="36.85546875" style="129" customWidth="1"/>
    <col min="15" max="16384" width="6.7109375" style="129"/>
  </cols>
  <sheetData>
    <row r="1" spans="1:14" ht="27.75" customHeight="1" x14ac:dyDescent="0.25">
      <c r="A1" s="3624" t="s">
        <v>2507</v>
      </c>
      <c r="B1" s="3624"/>
      <c r="C1" s="3624"/>
      <c r="D1" s="3624"/>
      <c r="E1" s="3624"/>
      <c r="F1" s="3624"/>
      <c r="G1" s="3624"/>
      <c r="H1" s="3624"/>
      <c r="I1" s="3624"/>
      <c r="J1" s="3624"/>
      <c r="K1" s="3624"/>
      <c r="L1" s="3624"/>
      <c r="M1" s="3624"/>
      <c r="N1" s="3624"/>
    </row>
    <row r="2" spans="1:14" ht="42" customHeight="1" x14ac:dyDescent="0.25">
      <c r="A2" s="3625" t="s">
        <v>2508</v>
      </c>
      <c r="B2" s="3625"/>
      <c r="C2" s="3625"/>
      <c r="D2" s="3625"/>
      <c r="E2" s="3625"/>
      <c r="F2" s="3625"/>
      <c r="G2" s="3625"/>
      <c r="H2" s="3625"/>
      <c r="I2" s="3625"/>
      <c r="J2" s="3625"/>
      <c r="K2" s="3625"/>
      <c r="L2" s="3625"/>
      <c r="M2" s="3625"/>
      <c r="N2" s="3625"/>
    </row>
    <row r="3" spans="1:14" ht="27.75" customHeight="1" thickBot="1" x14ac:dyDescent="0.3">
      <c r="A3" s="595" t="s">
        <v>2796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604" t="s">
        <v>270</v>
      </c>
    </row>
    <row r="4" spans="1:14" ht="32.25" customHeight="1" thickTop="1" x14ac:dyDescent="0.25">
      <c r="A4" s="3609" t="s">
        <v>32</v>
      </c>
      <c r="B4" s="3618" t="s">
        <v>33</v>
      </c>
      <c r="C4" s="3618"/>
      <c r="D4" s="3618"/>
      <c r="E4" s="3618" t="s">
        <v>1</v>
      </c>
      <c r="F4" s="3618"/>
      <c r="G4" s="3618"/>
      <c r="H4" s="3618" t="s">
        <v>2</v>
      </c>
      <c r="I4" s="3618"/>
      <c r="J4" s="3618"/>
      <c r="K4" s="3194" t="s">
        <v>31</v>
      </c>
      <c r="L4" s="3194"/>
      <c r="M4" s="3194"/>
      <c r="N4" s="3613" t="s">
        <v>98</v>
      </c>
    </row>
    <row r="5" spans="1:14" s="605" customFormat="1" ht="32.25" customHeight="1" x14ac:dyDescent="0.25">
      <c r="A5" s="3610"/>
      <c r="B5" s="2971" t="s">
        <v>94</v>
      </c>
      <c r="C5" s="2971"/>
      <c r="D5" s="2971"/>
      <c r="E5" s="2971" t="s">
        <v>95</v>
      </c>
      <c r="F5" s="2971"/>
      <c r="G5" s="2971"/>
      <c r="H5" s="2971" t="s">
        <v>96</v>
      </c>
      <c r="I5" s="2971"/>
      <c r="J5" s="2971"/>
      <c r="K5" s="2930" t="s">
        <v>116</v>
      </c>
      <c r="L5" s="2930"/>
      <c r="M5" s="2930"/>
      <c r="N5" s="3614"/>
    </row>
    <row r="6" spans="1:14" ht="32.25" customHeight="1" x14ac:dyDescent="0.25">
      <c r="A6" s="3610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614"/>
    </row>
    <row r="7" spans="1:14" ht="32.25" customHeight="1" thickBot="1" x14ac:dyDescent="0.3">
      <c r="A7" s="3611"/>
      <c r="B7" s="596" t="s">
        <v>181</v>
      </c>
      <c r="C7" s="596" t="s">
        <v>182</v>
      </c>
      <c r="D7" s="596" t="s">
        <v>183</v>
      </c>
      <c r="E7" s="596" t="s">
        <v>181</v>
      </c>
      <c r="F7" s="596" t="s">
        <v>182</v>
      </c>
      <c r="G7" s="596" t="s">
        <v>183</v>
      </c>
      <c r="H7" s="596" t="s">
        <v>181</v>
      </c>
      <c r="I7" s="596" t="s">
        <v>182</v>
      </c>
      <c r="J7" s="596" t="s">
        <v>183</v>
      </c>
      <c r="K7" s="596" t="s">
        <v>181</v>
      </c>
      <c r="L7" s="596" t="s">
        <v>182</v>
      </c>
      <c r="M7" s="596" t="s">
        <v>183</v>
      </c>
      <c r="N7" s="3615"/>
    </row>
    <row r="8" spans="1:14" ht="32.25" customHeight="1" x14ac:dyDescent="0.25">
      <c r="A8" s="1248" t="s">
        <v>58</v>
      </c>
      <c r="B8" s="2636">
        <v>6</v>
      </c>
      <c r="C8" s="2636">
        <v>0</v>
      </c>
      <c r="D8" s="2636">
        <v>6</v>
      </c>
      <c r="E8" s="2636">
        <v>0</v>
      </c>
      <c r="F8" s="2636">
        <v>0</v>
      </c>
      <c r="G8" s="2636">
        <v>0</v>
      </c>
      <c r="H8" s="2636">
        <v>0</v>
      </c>
      <c r="I8" s="2636">
        <v>0</v>
      </c>
      <c r="J8" s="2636">
        <v>0</v>
      </c>
      <c r="K8" s="2636">
        <f t="shared" ref="K8:L11" si="0">SUM(B8,E8,H8)</f>
        <v>6</v>
      </c>
      <c r="L8" s="2636">
        <f t="shared" si="0"/>
        <v>0</v>
      </c>
      <c r="M8" s="2636">
        <f>SUM(K8:L8)</f>
        <v>6</v>
      </c>
      <c r="N8" s="92" t="s">
        <v>434</v>
      </c>
    </row>
    <row r="9" spans="1:14" s="605" customFormat="1" ht="34.5" customHeight="1" x14ac:dyDescent="0.25">
      <c r="A9" s="597" t="s">
        <v>249</v>
      </c>
      <c r="B9" s="597">
        <v>0</v>
      </c>
      <c r="C9" s="597">
        <v>0</v>
      </c>
      <c r="D9" s="597">
        <v>0</v>
      </c>
      <c r="E9" s="597">
        <v>30</v>
      </c>
      <c r="F9" s="597">
        <v>6</v>
      </c>
      <c r="G9" s="597">
        <v>36</v>
      </c>
      <c r="H9" s="597">
        <v>9</v>
      </c>
      <c r="I9" s="597">
        <v>3</v>
      </c>
      <c r="J9" s="597">
        <v>12</v>
      </c>
      <c r="K9" s="597">
        <f t="shared" si="0"/>
        <v>39</v>
      </c>
      <c r="L9" s="597">
        <f t="shared" si="0"/>
        <v>9</v>
      </c>
      <c r="M9" s="597">
        <f>SUM(K9:L9)</f>
        <v>48</v>
      </c>
      <c r="N9" s="125" t="s">
        <v>1648</v>
      </c>
    </row>
    <row r="10" spans="1:14" s="605" customFormat="1" ht="34.5" customHeight="1" x14ac:dyDescent="0.25">
      <c r="A10" s="597" t="s">
        <v>40</v>
      </c>
      <c r="B10" s="597">
        <v>0</v>
      </c>
      <c r="C10" s="597">
        <v>0</v>
      </c>
      <c r="D10" s="597">
        <v>0</v>
      </c>
      <c r="E10" s="597">
        <v>22</v>
      </c>
      <c r="F10" s="597">
        <v>9</v>
      </c>
      <c r="G10" s="597">
        <v>31</v>
      </c>
      <c r="H10" s="597">
        <v>0</v>
      </c>
      <c r="I10" s="597">
        <v>0</v>
      </c>
      <c r="J10" s="597">
        <v>0</v>
      </c>
      <c r="K10" s="597">
        <f t="shared" si="0"/>
        <v>22</v>
      </c>
      <c r="L10" s="597">
        <f t="shared" si="0"/>
        <v>9</v>
      </c>
      <c r="M10" s="597">
        <f>SUM(K10:L10)</f>
        <v>31</v>
      </c>
      <c r="N10" s="125" t="s">
        <v>124</v>
      </c>
    </row>
    <row r="11" spans="1:14" s="605" customFormat="1" ht="34.5" customHeight="1" thickBot="1" x14ac:dyDescent="0.3">
      <c r="A11" s="597" t="s">
        <v>41</v>
      </c>
      <c r="B11" s="2685">
        <v>0</v>
      </c>
      <c r="C11" s="2685">
        <v>0</v>
      </c>
      <c r="D11" s="2685">
        <v>0</v>
      </c>
      <c r="E11" s="2685">
        <v>26</v>
      </c>
      <c r="F11" s="2685">
        <v>15</v>
      </c>
      <c r="G11" s="2685">
        <v>41</v>
      </c>
      <c r="H11" s="597">
        <v>0</v>
      </c>
      <c r="I11" s="597">
        <v>0</v>
      </c>
      <c r="J11" s="597">
        <v>0</v>
      </c>
      <c r="K11" s="2687">
        <f t="shared" si="0"/>
        <v>26</v>
      </c>
      <c r="L11" s="2687">
        <f t="shared" si="0"/>
        <v>15</v>
      </c>
      <c r="M11" s="2687">
        <f>SUM(K11:L11)</f>
        <v>41</v>
      </c>
      <c r="N11" s="91" t="s">
        <v>1780</v>
      </c>
    </row>
    <row r="12" spans="1:14" s="605" customFormat="1" ht="34.5" customHeight="1" thickBot="1" x14ac:dyDescent="0.3">
      <c r="A12" s="599" t="s">
        <v>87</v>
      </c>
      <c r="B12" s="2686">
        <f>SUM(B8:B11)</f>
        <v>6</v>
      </c>
      <c r="C12" s="2686">
        <f t="shared" ref="C12:M12" si="1">SUM(C8:C11)</f>
        <v>0</v>
      </c>
      <c r="D12" s="2686">
        <f t="shared" si="1"/>
        <v>6</v>
      </c>
      <c r="E12" s="2686">
        <f t="shared" si="1"/>
        <v>78</v>
      </c>
      <c r="F12" s="2686">
        <f t="shared" si="1"/>
        <v>30</v>
      </c>
      <c r="G12" s="2686">
        <f t="shared" si="1"/>
        <v>108</v>
      </c>
      <c r="H12" s="2686">
        <f t="shared" si="1"/>
        <v>9</v>
      </c>
      <c r="I12" s="2686">
        <f t="shared" si="1"/>
        <v>3</v>
      </c>
      <c r="J12" s="2686">
        <f t="shared" si="1"/>
        <v>12</v>
      </c>
      <c r="K12" s="2686">
        <f t="shared" si="1"/>
        <v>93</v>
      </c>
      <c r="L12" s="2686">
        <f t="shared" si="1"/>
        <v>33</v>
      </c>
      <c r="M12" s="2686">
        <f t="shared" si="1"/>
        <v>126</v>
      </c>
      <c r="N12" s="705" t="s">
        <v>1209</v>
      </c>
    </row>
    <row r="13" spans="1:14" ht="15" customHeight="1" thickTop="1" x14ac:dyDescent="0.25">
      <c r="A13" s="3623"/>
      <c r="B13" s="3623"/>
      <c r="C13" s="3623"/>
      <c r="D13" s="3623"/>
      <c r="E13" s="3623"/>
      <c r="F13" s="3623"/>
      <c r="G13" s="3623"/>
      <c r="H13" s="3623"/>
      <c r="I13" s="3623"/>
      <c r="J13" s="3623"/>
      <c r="K13" s="3623"/>
      <c r="L13" s="3623"/>
      <c r="M13" s="3623"/>
    </row>
  </sheetData>
  <mergeCells count="13">
    <mergeCell ref="H5:J5"/>
    <mergeCell ref="K5:M5"/>
    <mergeCell ref="A13:M13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19" orientation="landscape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A15"/>
  <sheetViews>
    <sheetView rightToLeft="1" view="pageBreakPreview" zoomScale="80" zoomScaleNormal="75" zoomScaleSheetLayoutView="80" workbookViewId="0">
      <selection activeCell="D7" sqref="D7:F7"/>
    </sheetView>
  </sheetViews>
  <sheetFormatPr defaultColWidth="10.28515625" defaultRowHeight="18" x14ac:dyDescent="0.25"/>
  <cols>
    <col min="1" max="1" width="13" style="268" customWidth="1"/>
    <col min="2" max="2" width="10.85546875" style="268" customWidth="1"/>
    <col min="3" max="3" width="12.28515625" style="268" customWidth="1"/>
    <col min="4" max="5" width="5.42578125" style="267" customWidth="1"/>
    <col min="6" max="6" width="6.85546875" style="269" customWidth="1"/>
    <col min="7" max="7" width="5.5703125" style="269" customWidth="1"/>
    <col min="8" max="8" width="5.7109375" style="269" customWidth="1"/>
    <col min="9" max="10" width="6.5703125" style="269" customWidth="1"/>
    <col min="11" max="11" width="6.85546875" style="269" customWidth="1"/>
    <col min="12" max="12" width="6.5703125" style="269" customWidth="1"/>
    <col min="13" max="13" width="4.85546875" style="269" customWidth="1"/>
    <col min="14" max="14" width="5.7109375" style="269" customWidth="1"/>
    <col min="15" max="15" width="6.28515625" style="269" customWidth="1"/>
    <col min="16" max="16" width="17.42578125" style="269" customWidth="1"/>
    <col min="17" max="17" width="16" style="269" customWidth="1"/>
    <col min="18" max="18" width="18.7109375" style="270" customWidth="1"/>
    <col min="19" max="19" width="21.28515625" style="270" customWidth="1"/>
    <col min="20" max="20" width="13.7109375" style="270" customWidth="1"/>
    <col min="21" max="22" width="6.7109375" style="242" customWidth="1"/>
    <col min="23" max="23" width="15.140625" style="242" customWidth="1"/>
    <col min="24" max="26" width="6.7109375" style="242" customWidth="1"/>
    <col min="27" max="27" width="10.28515625" style="242"/>
    <col min="28" max="16384" width="10.28515625" style="83"/>
  </cols>
  <sheetData>
    <row r="1" spans="1:20" ht="30" customHeight="1" x14ac:dyDescent="0.25">
      <c r="A1" s="2799"/>
      <c r="B1" s="2799"/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  <c r="O1" s="2799"/>
      <c r="P1" s="2799"/>
      <c r="Q1" s="2799"/>
      <c r="R1" s="2799"/>
      <c r="S1" s="2799"/>
      <c r="T1" s="2799"/>
    </row>
    <row r="2" spans="1:20" ht="22.5" customHeight="1" x14ac:dyDescent="0.25">
      <c r="A2" s="2799" t="s">
        <v>2680</v>
      </c>
      <c r="B2" s="2799"/>
      <c r="C2" s="2799"/>
      <c r="D2" s="2799"/>
      <c r="E2" s="2799"/>
      <c r="F2" s="2799"/>
      <c r="G2" s="2799"/>
      <c r="H2" s="2799"/>
      <c r="I2" s="2799"/>
      <c r="J2" s="2799"/>
      <c r="K2" s="2799"/>
      <c r="L2" s="2799"/>
      <c r="M2" s="2799"/>
      <c r="N2" s="2799"/>
      <c r="O2" s="2799"/>
      <c r="P2" s="2799"/>
      <c r="Q2" s="2799"/>
      <c r="R2" s="2799"/>
    </row>
    <row r="3" spans="1:20" ht="60" customHeight="1" x14ac:dyDescent="0.25">
      <c r="A3" s="2844" t="s">
        <v>2348</v>
      </c>
      <c r="B3" s="2844"/>
      <c r="C3" s="2844"/>
      <c r="D3" s="2844"/>
      <c r="E3" s="2844"/>
      <c r="F3" s="2844"/>
      <c r="G3" s="2844"/>
      <c r="H3" s="2844"/>
      <c r="I3" s="2844"/>
      <c r="J3" s="2844"/>
      <c r="K3" s="2844"/>
      <c r="L3" s="2844"/>
      <c r="M3" s="2844"/>
      <c r="N3" s="2844"/>
      <c r="O3" s="2844"/>
      <c r="P3" s="2844"/>
      <c r="Q3" s="2844"/>
      <c r="R3" s="2844"/>
    </row>
    <row r="4" spans="1:20" ht="22.5" customHeight="1" thickBot="1" x14ac:dyDescent="0.3">
      <c r="A4" s="14" t="s">
        <v>2310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2963" t="s">
        <v>2674</v>
      </c>
      <c r="N4" s="2963"/>
      <c r="O4" s="2963"/>
      <c r="P4" s="2963"/>
      <c r="Q4" s="2963"/>
      <c r="R4" s="2963"/>
    </row>
    <row r="5" spans="1:20" ht="23.25" customHeight="1" thickTop="1" x14ac:dyDescent="0.25">
      <c r="A5" s="2965" t="s">
        <v>32</v>
      </c>
      <c r="B5" s="2826" t="s">
        <v>467</v>
      </c>
      <c r="C5" s="2847" t="s">
        <v>45</v>
      </c>
      <c r="D5" s="2968" t="s">
        <v>33</v>
      </c>
      <c r="E5" s="2968"/>
      <c r="F5" s="2968"/>
      <c r="G5" s="2968" t="s">
        <v>1</v>
      </c>
      <c r="H5" s="2968"/>
      <c r="I5" s="2968"/>
      <c r="J5" s="2968" t="s">
        <v>2</v>
      </c>
      <c r="K5" s="2968"/>
      <c r="L5" s="2968"/>
      <c r="M5" s="2847" t="s">
        <v>31</v>
      </c>
      <c r="N5" s="2847"/>
      <c r="O5" s="2847"/>
      <c r="P5" s="2909" t="s">
        <v>99</v>
      </c>
      <c r="Q5" s="2909" t="s">
        <v>126</v>
      </c>
      <c r="R5" s="2910" t="s">
        <v>98</v>
      </c>
    </row>
    <row r="6" spans="1:20" ht="25.5" customHeight="1" x14ac:dyDescent="0.25">
      <c r="A6" s="2966"/>
      <c r="B6" s="2827"/>
      <c r="C6" s="2817"/>
      <c r="D6" s="2969" t="s">
        <v>94</v>
      </c>
      <c r="E6" s="2969"/>
      <c r="F6" s="2969"/>
      <c r="G6" s="2969" t="s">
        <v>95</v>
      </c>
      <c r="H6" s="2969"/>
      <c r="I6" s="2969"/>
      <c r="J6" s="2969" t="s">
        <v>96</v>
      </c>
      <c r="K6" s="2969"/>
      <c r="L6" s="2969"/>
      <c r="M6" s="2827" t="s">
        <v>116</v>
      </c>
      <c r="N6" s="2827"/>
      <c r="O6" s="2827"/>
      <c r="P6" s="2883"/>
      <c r="Q6" s="2883"/>
      <c r="R6" s="2911"/>
    </row>
    <row r="7" spans="1:20" ht="24.75" customHeight="1" x14ac:dyDescent="0.25">
      <c r="A7" s="2966"/>
      <c r="B7" s="2827"/>
      <c r="C7" s="2817"/>
      <c r="D7" s="2559" t="s">
        <v>204</v>
      </c>
      <c r="E7" s="2559" t="s">
        <v>2833</v>
      </c>
      <c r="F7" s="2559" t="s">
        <v>26</v>
      </c>
      <c r="G7" s="2559" t="s">
        <v>204</v>
      </c>
      <c r="H7" s="2559" t="s">
        <v>2833</v>
      </c>
      <c r="I7" s="2559" t="s">
        <v>26</v>
      </c>
      <c r="J7" s="2559" t="s">
        <v>204</v>
      </c>
      <c r="K7" s="2559" t="s">
        <v>2833</v>
      </c>
      <c r="L7" s="2559" t="s">
        <v>26</v>
      </c>
      <c r="M7" s="2559" t="s">
        <v>204</v>
      </c>
      <c r="N7" s="2559" t="s">
        <v>2833</v>
      </c>
      <c r="O7" s="2559" t="s">
        <v>26</v>
      </c>
      <c r="P7" s="2883"/>
      <c r="Q7" s="2883"/>
      <c r="R7" s="2911"/>
    </row>
    <row r="8" spans="1:20" ht="25.5" customHeight="1" thickBot="1" x14ac:dyDescent="0.3">
      <c r="A8" s="2967"/>
      <c r="B8" s="2827"/>
      <c r="C8" s="2817"/>
      <c r="D8" s="24" t="s">
        <v>181</v>
      </c>
      <c r="E8" s="24" t="s">
        <v>182</v>
      </c>
      <c r="F8" s="24" t="s">
        <v>183</v>
      </c>
      <c r="G8" s="24" t="s">
        <v>181</v>
      </c>
      <c r="H8" s="24" t="s">
        <v>182</v>
      </c>
      <c r="I8" s="24" t="s">
        <v>183</v>
      </c>
      <c r="J8" s="24" t="s">
        <v>181</v>
      </c>
      <c r="K8" s="24" t="s">
        <v>182</v>
      </c>
      <c r="L8" s="24" t="s">
        <v>183</v>
      </c>
      <c r="M8" s="24" t="s">
        <v>181</v>
      </c>
      <c r="N8" s="24" t="s">
        <v>182</v>
      </c>
      <c r="O8" s="24" t="s">
        <v>183</v>
      </c>
      <c r="P8" s="2883"/>
      <c r="Q8" s="2883"/>
      <c r="R8" s="2912"/>
    </row>
    <row r="9" spans="1:20" ht="43.5" customHeight="1" x14ac:dyDescent="0.25">
      <c r="A9" s="1991" t="s">
        <v>37</v>
      </c>
      <c r="B9" s="1991" t="s">
        <v>2556</v>
      </c>
      <c r="C9" s="1991"/>
      <c r="D9" s="1991">
        <v>0</v>
      </c>
      <c r="E9" s="1991">
        <v>0</v>
      </c>
      <c r="F9" s="1991">
        <v>0</v>
      </c>
      <c r="G9" s="1991">
        <v>0</v>
      </c>
      <c r="H9" s="1991">
        <v>1</v>
      </c>
      <c r="I9" s="1991">
        <v>1</v>
      </c>
      <c r="J9" s="1991">
        <v>0</v>
      </c>
      <c r="K9" s="1991">
        <v>0</v>
      </c>
      <c r="L9" s="1991">
        <v>0</v>
      </c>
      <c r="M9" s="1991">
        <f t="shared" ref="M9:M10" si="0">SUM(D9,G9,J9)</f>
        <v>0</v>
      </c>
      <c r="N9" s="1991">
        <f t="shared" ref="N9:O10" si="1">SUM(E9,H9,K9)</f>
        <v>1</v>
      </c>
      <c r="O9" s="1991">
        <f t="shared" si="1"/>
        <v>1</v>
      </c>
      <c r="P9" s="2406"/>
      <c r="Q9" s="2406" t="s">
        <v>329</v>
      </c>
      <c r="R9" s="2470" t="s">
        <v>2670</v>
      </c>
      <c r="S9" s="279"/>
    </row>
    <row r="10" spans="1:20" ht="48" customHeight="1" thickBot="1" x14ac:dyDescent="0.3">
      <c r="A10" s="1847" t="s">
        <v>806</v>
      </c>
      <c r="B10" s="1926" t="s">
        <v>72</v>
      </c>
      <c r="C10" s="1926"/>
      <c r="D10" s="2557">
        <v>0</v>
      </c>
      <c r="E10" s="2557">
        <v>0</v>
      </c>
      <c r="F10" s="2557">
        <v>0</v>
      </c>
      <c r="G10" s="2557">
        <v>0</v>
      </c>
      <c r="H10" s="2557">
        <v>1</v>
      </c>
      <c r="I10" s="2557">
        <v>1</v>
      </c>
      <c r="J10" s="2557">
        <v>0</v>
      </c>
      <c r="K10" s="2557">
        <v>0</v>
      </c>
      <c r="L10" s="2557">
        <v>0</v>
      </c>
      <c r="M10" s="2557">
        <f t="shared" si="0"/>
        <v>0</v>
      </c>
      <c r="N10" s="2557">
        <f t="shared" si="1"/>
        <v>1</v>
      </c>
      <c r="O10" s="2557">
        <f t="shared" si="1"/>
        <v>1</v>
      </c>
      <c r="P10" s="2267"/>
      <c r="Q10" s="976" t="s">
        <v>145</v>
      </c>
      <c r="R10" s="1996" t="s">
        <v>836</v>
      </c>
    </row>
    <row r="11" spans="1:20" ht="30" customHeight="1" thickBot="1" x14ac:dyDescent="0.3">
      <c r="A11" s="2958" t="s">
        <v>87</v>
      </c>
      <c r="B11" s="2958"/>
      <c r="C11" s="2958"/>
      <c r="D11" s="2575">
        <f t="shared" ref="D11:O11" si="2">SUM(D9:D10)</f>
        <v>0</v>
      </c>
      <c r="E11" s="2575">
        <f t="shared" si="2"/>
        <v>0</v>
      </c>
      <c r="F11" s="2575">
        <f t="shared" si="2"/>
        <v>0</v>
      </c>
      <c r="G11" s="2575">
        <f t="shared" si="2"/>
        <v>0</v>
      </c>
      <c r="H11" s="2575">
        <f t="shared" si="2"/>
        <v>2</v>
      </c>
      <c r="I11" s="2575">
        <f t="shared" si="2"/>
        <v>2</v>
      </c>
      <c r="J11" s="2575">
        <f t="shared" si="2"/>
        <v>0</v>
      </c>
      <c r="K11" s="2575">
        <f t="shared" si="2"/>
        <v>0</v>
      </c>
      <c r="L11" s="2575">
        <f t="shared" si="2"/>
        <v>0</v>
      </c>
      <c r="M11" s="2575">
        <f t="shared" si="2"/>
        <v>0</v>
      </c>
      <c r="N11" s="2575">
        <f t="shared" si="2"/>
        <v>2</v>
      </c>
      <c r="O11" s="2575">
        <f t="shared" si="2"/>
        <v>2</v>
      </c>
      <c r="P11" s="2964" t="s">
        <v>466</v>
      </c>
      <c r="Q11" s="2964"/>
      <c r="R11" s="2964"/>
    </row>
    <row r="12" spans="1:20" ht="18.75" thickTop="1" x14ac:dyDescent="0.25"/>
    <row r="15" spans="1:20" x14ac:dyDescent="0.25">
      <c r="Q15" s="269" t="s">
        <v>2569</v>
      </c>
    </row>
  </sheetData>
  <mergeCells count="20">
    <mergeCell ref="P11:R11"/>
    <mergeCell ref="A11:C11"/>
    <mergeCell ref="A1:T1"/>
    <mergeCell ref="A5:A8"/>
    <mergeCell ref="D5:F5"/>
    <mergeCell ref="G5:I5"/>
    <mergeCell ref="J5:L5"/>
    <mergeCell ref="M5:O5"/>
    <mergeCell ref="D6:F6"/>
    <mergeCell ref="G6:I6"/>
    <mergeCell ref="J6:L6"/>
    <mergeCell ref="A3:R3"/>
    <mergeCell ref="A2:R2"/>
    <mergeCell ref="M6:O6"/>
    <mergeCell ref="P5:P8"/>
    <mergeCell ref="Q5:Q8"/>
    <mergeCell ref="R5:R8"/>
    <mergeCell ref="B5:B8"/>
    <mergeCell ref="C5:C8"/>
    <mergeCell ref="M4:R4"/>
  </mergeCells>
  <printOptions horizontalCentered="1"/>
  <pageMargins left="1" right="1" top="1" bottom="1" header="1" footer="1"/>
  <pageSetup paperSize="9" scale="77" firstPageNumber="21" orientation="landscape" useFirstPageNumber="1" r:id="rId1"/>
  <headerFooter alignWithMargins="0"/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13"/>
  <sheetViews>
    <sheetView rightToLeft="1" view="pageBreakPreview" topLeftCell="A4" zoomScale="85" zoomScaleNormal="75" zoomScaleSheetLayoutView="85" workbookViewId="0">
      <selection activeCell="D8" sqref="D8:O12"/>
    </sheetView>
  </sheetViews>
  <sheetFormatPr defaultColWidth="6.7109375" defaultRowHeight="15" customHeight="1" x14ac:dyDescent="0.25"/>
  <cols>
    <col min="1" max="1" width="15" style="607" customWidth="1"/>
    <col min="2" max="2" width="14.140625" style="607" customWidth="1"/>
    <col min="3" max="3" width="11.85546875" style="607" customWidth="1"/>
    <col min="4" max="6" width="5.7109375" style="607" customWidth="1"/>
    <col min="7" max="9" width="6.85546875" style="607" customWidth="1"/>
    <col min="10" max="12" width="5.85546875" style="607" customWidth="1"/>
    <col min="13" max="15" width="6" style="608" customWidth="1"/>
    <col min="16" max="16" width="17.85546875" style="129" customWidth="1"/>
    <col min="17" max="17" width="16.140625" style="129" customWidth="1"/>
    <col min="18" max="18" width="21.85546875" style="129" customWidth="1"/>
    <col min="19" max="16384" width="6.7109375" style="129"/>
  </cols>
  <sheetData>
    <row r="1" spans="1:20" ht="33" customHeight="1" x14ac:dyDescent="0.25">
      <c r="A1" s="3626" t="s">
        <v>2509</v>
      </c>
      <c r="B1" s="3626"/>
      <c r="C1" s="3626"/>
      <c r="D1" s="3626"/>
      <c r="E1" s="3626"/>
      <c r="F1" s="3626"/>
      <c r="G1" s="3626"/>
      <c r="H1" s="3626"/>
      <c r="I1" s="3626"/>
      <c r="J1" s="3626"/>
      <c r="K1" s="3626"/>
      <c r="L1" s="3626"/>
      <c r="M1" s="3626"/>
      <c r="N1" s="3626"/>
      <c r="O1" s="3626"/>
      <c r="P1" s="3626"/>
      <c r="Q1" s="3626"/>
      <c r="R1" s="3626"/>
    </row>
    <row r="2" spans="1:20" ht="43.5" customHeight="1" x14ac:dyDescent="0.25">
      <c r="A2" s="3608" t="s">
        <v>2510</v>
      </c>
      <c r="B2" s="3608"/>
      <c r="C2" s="3608"/>
      <c r="D2" s="3608"/>
      <c r="E2" s="3608"/>
      <c r="F2" s="3608"/>
      <c r="G2" s="3608"/>
      <c r="H2" s="3608"/>
      <c r="I2" s="3608"/>
      <c r="J2" s="3608"/>
      <c r="K2" s="3608"/>
      <c r="L2" s="3608"/>
      <c r="M2" s="3608"/>
      <c r="N2" s="3608"/>
      <c r="O2" s="3608"/>
      <c r="P2" s="3608"/>
      <c r="Q2" s="3608"/>
      <c r="R2" s="3608"/>
    </row>
    <row r="3" spans="1:20" ht="37.5" customHeight="1" thickBot="1" x14ac:dyDescent="0.3">
      <c r="A3" s="609" t="s">
        <v>2797</v>
      </c>
      <c r="B3" s="609"/>
      <c r="C3" s="609"/>
      <c r="D3" s="609"/>
      <c r="E3" s="609"/>
      <c r="F3" s="609"/>
      <c r="G3" s="609"/>
      <c r="H3" s="609"/>
      <c r="I3" s="609"/>
      <c r="J3" s="609"/>
      <c r="K3" s="609"/>
      <c r="L3" s="609"/>
      <c r="M3" s="609"/>
      <c r="N3" s="609"/>
      <c r="O3" s="609"/>
      <c r="P3" s="609"/>
      <c r="Q3" s="3617" t="s">
        <v>271</v>
      </c>
      <c r="R3" s="3617"/>
    </row>
    <row r="4" spans="1:20" ht="19.5" customHeight="1" thickTop="1" x14ac:dyDescent="0.25">
      <c r="A4" s="3609" t="s">
        <v>44</v>
      </c>
      <c r="B4" s="3618" t="s">
        <v>86</v>
      </c>
      <c r="C4" s="3618" t="s">
        <v>45</v>
      </c>
      <c r="D4" s="3612" t="s">
        <v>33</v>
      </c>
      <c r="E4" s="3612"/>
      <c r="F4" s="3612"/>
      <c r="G4" s="3612" t="s">
        <v>1</v>
      </c>
      <c r="H4" s="3612"/>
      <c r="I4" s="3612"/>
      <c r="J4" s="3612" t="s">
        <v>2</v>
      </c>
      <c r="K4" s="3612"/>
      <c r="L4" s="3612"/>
      <c r="M4" s="3194" t="s">
        <v>31</v>
      </c>
      <c r="N4" s="3194"/>
      <c r="O4" s="3194"/>
      <c r="P4" s="3221" t="s">
        <v>99</v>
      </c>
      <c r="Q4" s="3221" t="s">
        <v>126</v>
      </c>
      <c r="R4" s="3218" t="s">
        <v>253</v>
      </c>
    </row>
    <row r="5" spans="1:20" s="605" customFormat="1" ht="24" customHeight="1" x14ac:dyDescent="0.25">
      <c r="A5" s="3610"/>
      <c r="B5" s="3619"/>
      <c r="C5" s="3619"/>
      <c r="D5" s="3606" t="s">
        <v>94</v>
      </c>
      <c r="E5" s="3606"/>
      <c r="F5" s="3606"/>
      <c r="G5" s="3606" t="s">
        <v>95</v>
      </c>
      <c r="H5" s="3606"/>
      <c r="I5" s="3606"/>
      <c r="J5" s="3606" t="s">
        <v>96</v>
      </c>
      <c r="K5" s="3606"/>
      <c r="L5" s="3606"/>
      <c r="M5" s="2930" t="s">
        <v>116</v>
      </c>
      <c r="N5" s="2930"/>
      <c r="O5" s="2930"/>
      <c r="P5" s="3222"/>
      <c r="Q5" s="3222"/>
      <c r="R5" s="3219"/>
    </row>
    <row r="6" spans="1:20" ht="21" customHeight="1" x14ac:dyDescent="0.25">
      <c r="A6" s="3610"/>
      <c r="B6" s="3619"/>
      <c r="C6" s="3619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222"/>
      <c r="Q6" s="3222"/>
      <c r="R6" s="3219"/>
    </row>
    <row r="7" spans="1:20" ht="26.25" customHeight="1" thickBot="1" x14ac:dyDescent="0.3">
      <c r="A7" s="3611"/>
      <c r="B7" s="3620"/>
      <c r="C7" s="3620"/>
      <c r="D7" s="596" t="s">
        <v>181</v>
      </c>
      <c r="E7" s="596" t="s">
        <v>182</v>
      </c>
      <c r="F7" s="596" t="s">
        <v>183</v>
      </c>
      <c r="G7" s="596" t="s">
        <v>181</v>
      </c>
      <c r="H7" s="596" t="s">
        <v>182</v>
      </c>
      <c r="I7" s="596" t="s">
        <v>183</v>
      </c>
      <c r="J7" s="596" t="s">
        <v>181</v>
      </c>
      <c r="K7" s="596" t="s">
        <v>182</v>
      </c>
      <c r="L7" s="596" t="s">
        <v>183</v>
      </c>
      <c r="M7" s="596" t="s">
        <v>181</v>
      </c>
      <c r="N7" s="596" t="s">
        <v>182</v>
      </c>
      <c r="O7" s="596" t="s">
        <v>183</v>
      </c>
      <c r="P7" s="3223"/>
      <c r="Q7" s="3223"/>
      <c r="R7" s="3220"/>
    </row>
    <row r="8" spans="1:20" ht="48" customHeight="1" x14ac:dyDescent="0.25">
      <c r="A8" s="606" t="s">
        <v>58</v>
      </c>
      <c r="B8" s="606" t="s">
        <v>1781</v>
      </c>
      <c r="C8" s="606" t="s">
        <v>1782</v>
      </c>
      <c r="D8" s="2636">
        <v>6</v>
      </c>
      <c r="E8" s="2636">
        <v>0</v>
      </c>
      <c r="F8" s="2636">
        <v>6</v>
      </c>
      <c r="G8" s="2636">
        <v>0</v>
      </c>
      <c r="H8" s="2636">
        <v>0</v>
      </c>
      <c r="I8" s="2636">
        <v>0</v>
      </c>
      <c r="J8" s="2636">
        <v>0</v>
      </c>
      <c r="K8" s="2636">
        <v>0</v>
      </c>
      <c r="L8" s="2636">
        <v>0</v>
      </c>
      <c r="M8" s="2636">
        <f t="shared" ref="M8:N11" si="0">SUM(D8,G8,J8)</f>
        <v>6</v>
      </c>
      <c r="N8" s="2636">
        <f t="shared" si="0"/>
        <v>0</v>
      </c>
      <c r="O8" s="2636">
        <f>SUM(M8:N8)</f>
        <v>6</v>
      </c>
      <c r="P8" s="1419" t="s">
        <v>1962</v>
      </c>
      <c r="Q8" s="1200" t="s">
        <v>621</v>
      </c>
      <c r="R8" s="1200" t="s">
        <v>434</v>
      </c>
    </row>
    <row r="9" spans="1:20" ht="36.75" customHeight="1" x14ac:dyDescent="0.25">
      <c r="A9" s="606" t="s">
        <v>249</v>
      </c>
      <c r="B9" s="598" t="s">
        <v>1280</v>
      </c>
      <c r="C9" s="598"/>
      <c r="D9" s="597">
        <v>0</v>
      </c>
      <c r="E9" s="597">
        <v>0</v>
      </c>
      <c r="F9" s="597">
        <v>0</v>
      </c>
      <c r="G9" s="597">
        <v>30</v>
      </c>
      <c r="H9" s="597">
        <v>6</v>
      </c>
      <c r="I9" s="597">
        <v>36</v>
      </c>
      <c r="J9" s="597">
        <v>9</v>
      </c>
      <c r="K9" s="597">
        <v>3</v>
      </c>
      <c r="L9" s="597">
        <v>12</v>
      </c>
      <c r="M9" s="597">
        <f t="shared" si="0"/>
        <v>39</v>
      </c>
      <c r="N9" s="597">
        <f t="shared" si="0"/>
        <v>9</v>
      </c>
      <c r="O9" s="597">
        <f>SUM(M9:N9)</f>
        <v>48</v>
      </c>
      <c r="P9" s="680"/>
      <c r="Q9" s="1204" t="s">
        <v>165</v>
      </c>
      <c r="R9" s="1204" t="s">
        <v>1648</v>
      </c>
    </row>
    <row r="10" spans="1:20" s="134" customFormat="1" ht="30.75" customHeight="1" x14ac:dyDescent="0.25">
      <c r="A10" s="1006" t="s">
        <v>40</v>
      </c>
      <c r="B10" s="598" t="s">
        <v>1298</v>
      </c>
      <c r="C10" s="598"/>
      <c r="D10" s="597">
        <v>0</v>
      </c>
      <c r="E10" s="597">
        <v>0</v>
      </c>
      <c r="F10" s="597">
        <v>0</v>
      </c>
      <c r="G10" s="597">
        <v>22</v>
      </c>
      <c r="H10" s="597">
        <v>9</v>
      </c>
      <c r="I10" s="597">
        <v>31</v>
      </c>
      <c r="J10" s="597">
        <v>0</v>
      </c>
      <c r="K10" s="597">
        <v>0</v>
      </c>
      <c r="L10" s="597">
        <v>0</v>
      </c>
      <c r="M10" s="597">
        <f t="shared" si="0"/>
        <v>22</v>
      </c>
      <c r="N10" s="597">
        <f t="shared" si="0"/>
        <v>9</v>
      </c>
      <c r="O10" s="597">
        <f>SUM(M10:N10)</f>
        <v>31</v>
      </c>
      <c r="P10" s="680"/>
      <c r="Q10" s="1206" t="s">
        <v>1299</v>
      </c>
      <c r="R10" s="1204" t="s">
        <v>124</v>
      </c>
    </row>
    <row r="11" spans="1:20" s="134" customFormat="1" ht="40.5" customHeight="1" thickBot="1" x14ac:dyDescent="0.3">
      <c r="A11" s="1006" t="s">
        <v>41</v>
      </c>
      <c r="B11" s="1003" t="s">
        <v>1783</v>
      </c>
      <c r="C11" s="1003" t="s">
        <v>1248</v>
      </c>
      <c r="D11" s="2687">
        <v>0</v>
      </c>
      <c r="E11" s="2687">
        <v>0</v>
      </c>
      <c r="F11" s="2685">
        <v>0</v>
      </c>
      <c r="G11" s="2685">
        <v>26</v>
      </c>
      <c r="H11" s="2685">
        <v>15</v>
      </c>
      <c r="I11" s="2685">
        <v>41</v>
      </c>
      <c r="J11" s="2687">
        <v>0</v>
      </c>
      <c r="K11" s="2687">
        <v>0</v>
      </c>
      <c r="L11" s="2687">
        <v>0</v>
      </c>
      <c r="M11" s="2687">
        <f t="shared" si="0"/>
        <v>26</v>
      </c>
      <c r="N11" s="2687">
        <f t="shared" si="0"/>
        <v>15</v>
      </c>
      <c r="O11" s="2687">
        <f>SUM(M11:N11)</f>
        <v>41</v>
      </c>
      <c r="P11" s="1245" t="s">
        <v>1238</v>
      </c>
      <c r="Q11" s="1245" t="s">
        <v>227</v>
      </c>
      <c r="R11" s="1007" t="s">
        <v>1780</v>
      </c>
    </row>
    <row r="12" spans="1:20" ht="46.5" customHeight="1" thickBot="1" x14ac:dyDescent="0.3">
      <c r="A12" s="3621" t="s">
        <v>42</v>
      </c>
      <c r="B12" s="3621"/>
      <c r="C12" s="3621"/>
      <c r="D12" s="2686">
        <f>SUM(D8:D11)</f>
        <v>6</v>
      </c>
      <c r="E12" s="2686">
        <f t="shared" ref="E12:O12" si="1">SUM(E8:E11)</f>
        <v>0</v>
      </c>
      <c r="F12" s="2686">
        <f t="shared" si="1"/>
        <v>6</v>
      </c>
      <c r="G12" s="2686">
        <f t="shared" si="1"/>
        <v>78</v>
      </c>
      <c r="H12" s="2686">
        <f t="shared" si="1"/>
        <v>30</v>
      </c>
      <c r="I12" s="2686">
        <f t="shared" si="1"/>
        <v>108</v>
      </c>
      <c r="J12" s="2686">
        <f t="shared" si="1"/>
        <v>9</v>
      </c>
      <c r="K12" s="2686">
        <f t="shared" si="1"/>
        <v>3</v>
      </c>
      <c r="L12" s="2686">
        <f t="shared" si="1"/>
        <v>12</v>
      </c>
      <c r="M12" s="2686">
        <f t="shared" si="1"/>
        <v>93</v>
      </c>
      <c r="N12" s="2686">
        <f t="shared" si="1"/>
        <v>33</v>
      </c>
      <c r="O12" s="2686">
        <f t="shared" si="1"/>
        <v>126</v>
      </c>
      <c r="P12" s="3622" t="s">
        <v>147</v>
      </c>
      <c r="Q12" s="3622"/>
      <c r="R12" s="3622"/>
      <c r="S12" s="610"/>
      <c r="T12" s="610"/>
    </row>
    <row r="13" spans="1:20" ht="15" customHeight="1" thickTop="1" x14ac:dyDescent="0.25"/>
  </sheetData>
  <mergeCells count="19">
    <mergeCell ref="A12:C12"/>
    <mergeCell ref="P12:R12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220" orientation="landscape" useFirstPageNumber="1" r:id="rId1"/>
  <headerFooter alignWithMargins="0"/>
  <rowBreaks count="1" manualBreakCount="1">
    <brk id="14" max="17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A17" sqref="A17:M17"/>
    </sheetView>
  </sheetViews>
  <sheetFormatPr defaultRowHeight="12.75" x14ac:dyDescent="0.2"/>
  <sheetData>
    <row r="17" spans="1:13" ht="60" x14ac:dyDescent="0.8">
      <c r="A17" s="2814" t="s">
        <v>1700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</row>
  </sheetData>
  <mergeCells count="1">
    <mergeCell ref="A17:M17"/>
  </mergeCells>
  <printOptions horizontalCentered="1"/>
  <pageMargins left="0.95" right="1.2" top="1" bottom="1" header="1.05" footer="1.05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1065"/>
  <sheetViews>
    <sheetView rightToLeft="1" view="pageBreakPreview" zoomScale="90" zoomScaleNormal="75" zoomScaleSheetLayoutView="90" workbookViewId="0">
      <selection activeCell="N15" sqref="N15"/>
    </sheetView>
  </sheetViews>
  <sheetFormatPr defaultColWidth="10.28515625" defaultRowHeight="12.75" x14ac:dyDescent="0.2"/>
  <cols>
    <col min="1" max="1" width="30.140625" style="81" customWidth="1"/>
    <col min="2" max="10" width="8.5703125" style="81" customWidth="1"/>
    <col min="11" max="12" width="8.5703125" style="557" customWidth="1"/>
    <col min="13" max="13" width="10.85546875" style="557" customWidth="1"/>
    <col min="14" max="14" width="38.85546875" style="81" customWidth="1"/>
    <col min="15" max="16384" width="10.28515625" style="81"/>
  </cols>
  <sheetData>
    <row r="1" spans="1:14" ht="29.25" customHeight="1" x14ac:dyDescent="0.2">
      <c r="A1" s="2799" t="s">
        <v>2511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</row>
    <row r="2" spans="1:14" ht="39.75" customHeight="1" x14ac:dyDescent="0.2">
      <c r="A2" s="3325" t="s">
        <v>2512</v>
      </c>
      <c r="B2" s="3325"/>
      <c r="C2" s="3325"/>
      <c r="D2" s="3325"/>
      <c r="E2" s="3325"/>
      <c r="F2" s="3325"/>
      <c r="G2" s="3325"/>
      <c r="H2" s="3325"/>
      <c r="I2" s="3325"/>
      <c r="J2" s="3325"/>
      <c r="K2" s="3325"/>
      <c r="L2" s="3325"/>
      <c r="M2" s="3325"/>
      <c r="N2" s="3325"/>
    </row>
    <row r="3" spans="1:14" ht="26.25" customHeight="1" thickBot="1" x14ac:dyDescent="0.25">
      <c r="A3" s="794" t="s">
        <v>2798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793" t="s">
        <v>272</v>
      </c>
    </row>
    <row r="4" spans="1:14" ht="24.75" customHeight="1" thickTop="1" x14ac:dyDescent="0.25">
      <c r="A4" s="3326" t="s">
        <v>32</v>
      </c>
      <c r="B4" s="3521" t="s">
        <v>33</v>
      </c>
      <c r="C4" s="3521"/>
      <c r="D4" s="3521"/>
      <c r="E4" s="3521" t="s">
        <v>1</v>
      </c>
      <c r="F4" s="3521"/>
      <c r="G4" s="3521"/>
      <c r="H4" s="3521" t="s">
        <v>2</v>
      </c>
      <c r="I4" s="3521"/>
      <c r="J4" s="3521"/>
      <c r="K4" s="3194" t="s">
        <v>31</v>
      </c>
      <c r="L4" s="3194"/>
      <c r="M4" s="3194"/>
      <c r="N4" s="3330" t="s">
        <v>98</v>
      </c>
    </row>
    <row r="5" spans="1:14" s="472" customFormat="1" ht="18.75" customHeight="1" x14ac:dyDescent="0.25">
      <c r="A5" s="3327"/>
      <c r="B5" s="3520" t="s">
        <v>94</v>
      </c>
      <c r="C5" s="3520"/>
      <c r="D5" s="3520"/>
      <c r="E5" s="3520" t="s">
        <v>95</v>
      </c>
      <c r="F5" s="3520"/>
      <c r="G5" s="3520"/>
      <c r="H5" s="3520" t="s">
        <v>96</v>
      </c>
      <c r="I5" s="3520"/>
      <c r="J5" s="3520"/>
      <c r="K5" s="2930" t="s">
        <v>116</v>
      </c>
      <c r="L5" s="2930"/>
      <c r="M5" s="2930"/>
      <c r="N5" s="3342"/>
    </row>
    <row r="6" spans="1:14" ht="21.75" customHeight="1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42"/>
    </row>
    <row r="7" spans="1:14" ht="21.75" customHeight="1" thickBot="1" x14ac:dyDescent="0.25">
      <c r="A7" s="3328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380" t="s">
        <v>183</v>
      </c>
      <c r="H7" s="191" t="s">
        <v>181</v>
      </c>
      <c r="I7" s="191" t="s">
        <v>182</v>
      </c>
      <c r="J7" s="380" t="s">
        <v>183</v>
      </c>
      <c r="K7" s="191" t="s">
        <v>181</v>
      </c>
      <c r="L7" s="191" t="s">
        <v>182</v>
      </c>
      <c r="M7" s="191" t="s">
        <v>183</v>
      </c>
      <c r="N7" s="3343"/>
    </row>
    <row r="8" spans="1:14" ht="18.75" customHeight="1" x14ac:dyDescent="0.2">
      <c r="A8" s="548" t="s">
        <v>34</v>
      </c>
      <c r="B8" s="175">
        <v>0</v>
      </c>
      <c r="C8" s="175">
        <v>12</v>
      </c>
      <c r="D8" s="175">
        <v>12</v>
      </c>
      <c r="E8" s="175">
        <v>16</v>
      </c>
      <c r="F8" s="175">
        <v>21</v>
      </c>
      <c r="G8" s="548">
        <v>37</v>
      </c>
      <c r="H8" s="175">
        <v>2</v>
      </c>
      <c r="I8" s="175">
        <v>8</v>
      </c>
      <c r="J8" s="548">
        <v>10</v>
      </c>
      <c r="K8" s="175">
        <f>SUM(B8,E8,H8)</f>
        <v>18</v>
      </c>
      <c r="L8" s="175">
        <f>SUM(C8,F8,I8)</f>
        <v>41</v>
      </c>
      <c r="M8" s="175">
        <f>SUM(K8:L8)</f>
        <v>59</v>
      </c>
      <c r="N8" s="85" t="s">
        <v>128</v>
      </c>
    </row>
    <row r="9" spans="1:14" ht="18.75" customHeight="1" x14ac:dyDescent="0.2">
      <c r="A9" s="176" t="s">
        <v>1300</v>
      </c>
      <c r="B9" s="2283">
        <v>0</v>
      </c>
      <c r="C9" s="2283">
        <v>0</v>
      </c>
      <c r="D9" s="2283">
        <v>0</v>
      </c>
      <c r="E9" s="2283">
        <v>1</v>
      </c>
      <c r="F9" s="2283">
        <v>0</v>
      </c>
      <c r="G9" s="2283">
        <v>1</v>
      </c>
      <c r="H9" s="2283">
        <v>0</v>
      </c>
      <c r="I9" s="2283">
        <v>0</v>
      </c>
      <c r="J9" s="2283">
        <v>0</v>
      </c>
      <c r="K9" s="2283">
        <f t="shared" ref="K9:L24" si="0">SUM(B9,E9,H9)</f>
        <v>1</v>
      </c>
      <c r="L9" s="2283">
        <f t="shared" si="0"/>
        <v>0</v>
      </c>
      <c r="M9" s="2283">
        <f t="shared" ref="M9:M24" si="1">SUM(K9:L9)</f>
        <v>1</v>
      </c>
      <c r="N9" s="611" t="s">
        <v>428</v>
      </c>
    </row>
    <row r="10" spans="1:14" ht="18.75" customHeight="1" x14ac:dyDescent="0.2">
      <c r="A10" s="176" t="s">
        <v>431</v>
      </c>
      <c r="B10" s="2283">
        <v>0</v>
      </c>
      <c r="C10" s="2283">
        <v>0</v>
      </c>
      <c r="D10" s="2283">
        <v>0</v>
      </c>
      <c r="E10" s="2283">
        <v>14</v>
      </c>
      <c r="F10" s="2283">
        <v>12</v>
      </c>
      <c r="G10" s="2283">
        <v>26</v>
      </c>
      <c r="H10" s="2283">
        <v>20</v>
      </c>
      <c r="I10" s="2283">
        <v>11</v>
      </c>
      <c r="J10" s="2283">
        <v>31</v>
      </c>
      <c r="K10" s="2283">
        <f t="shared" si="0"/>
        <v>34</v>
      </c>
      <c r="L10" s="2283">
        <f t="shared" si="0"/>
        <v>23</v>
      </c>
      <c r="M10" s="2283">
        <f t="shared" si="1"/>
        <v>57</v>
      </c>
      <c r="N10" s="107" t="s">
        <v>432</v>
      </c>
    </row>
    <row r="11" spans="1:14" ht="18.75" customHeight="1" x14ac:dyDescent="0.2">
      <c r="A11" s="176" t="s">
        <v>51</v>
      </c>
      <c r="B11" s="2283">
        <v>4</v>
      </c>
      <c r="C11" s="2283">
        <v>8</v>
      </c>
      <c r="D11" s="2283">
        <v>12</v>
      </c>
      <c r="E11" s="2283">
        <v>17</v>
      </c>
      <c r="F11" s="2283">
        <v>41</v>
      </c>
      <c r="G11" s="2283">
        <v>58</v>
      </c>
      <c r="H11" s="2283">
        <v>19</v>
      </c>
      <c r="I11" s="2283">
        <v>7</v>
      </c>
      <c r="J11" s="2283">
        <v>26</v>
      </c>
      <c r="K11" s="2283">
        <f t="shared" si="0"/>
        <v>40</v>
      </c>
      <c r="L11" s="2283">
        <f t="shared" si="0"/>
        <v>56</v>
      </c>
      <c r="M11" s="2283">
        <f t="shared" si="1"/>
        <v>96</v>
      </c>
      <c r="N11" s="107" t="s">
        <v>100</v>
      </c>
    </row>
    <row r="12" spans="1:14" ht="18.75" customHeight="1" x14ac:dyDescent="0.2">
      <c r="A12" s="176" t="s">
        <v>323</v>
      </c>
      <c r="B12" s="2283">
        <v>3</v>
      </c>
      <c r="C12" s="2283">
        <v>5</v>
      </c>
      <c r="D12" s="2283">
        <v>8</v>
      </c>
      <c r="E12" s="2283">
        <v>9</v>
      </c>
      <c r="F12" s="2283">
        <v>17</v>
      </c>
      <c r="G12" s="2283">
        <v>26</v>
      </c>
      <c r="H12" s="2283">
        <v>5</v>
      </c>
      <c r="I12" s="2283">
        <v>6</v>
      </c>
      <c r="J12" s="2283">
        <v>11</v>
      </c>
      <c r="K12" s="2283">
        <f t="shared" si="0"/>
        <v>17</v>
      </c>
      <c r="L12" s="2283">
        <f t="shared" si="0"/>
        <v>28</v>
      </c>
      <c r="M12" s="2283">
        <f t="shared" si="1"/>
        <v>45</v>
      </c>
      <c r="N12" s="107" t="s">
        <v>388</v>
      </c>
    </row>
    <row r="13" spans="1:14" ht="18.75" customHeight="1" x14ac:dyDescent="0.2">
      <c r="A13" s="829" t="s">
        <v>1649</v>
      </c>
      <c r="B13" s="2283">
        <v>0</v>
      </c>
      <c r="C13" s="2283">
        <v>0</v>
      </c>
      <c r="D13" s="2283">
        <v>0</v>
      </c>
      <c r="E13" s="2283">
        <v>21</v>
      </c>
      <c r="F13" s="2283">
        <v>25</v>
      </c>
      <c r="G13" s="2283">
        <v>46</v>
      </c>
      <c r="H13" s="2283">
        <v>14</v>
      </c>
      <c r="I13" s="2283">
        <v>8</v>
      </c>
      <c r="J13" s="2283">
        <v>22</v>
      </c>
      <c r="K13" s="2283">
        <f t="shared" si="0"/>
        <v>35</v>
      </c>
      <c r="L13" s="2283">
        <f t="shared" si="0"/>
        <v>33</v>
      </c>
      <c r="M13" s="2283">
        <f t="shared" si="1"/>
        <v>68</v>
      </c>
      <c r="N13" s="107" t="s">
        <v>1301</v>
      </c>
    </row>
    <row r="14" spans="1:14" ht="18.75" customHeight="1" x14ac:dyDescent="0.2">
      <c r="A14" s="176" t="s">
        <v>43</v>
      </c>
      <c r="B14" s="2283">
        <v>19</v>
      </c>
      <c r="C14" s="2283">
        <v>7</v>
      </c>
      <c r="D14" s="2283">
        <v>26</v>
      </c>
      <c r="E14" s="2283">
        <v>28</v>
      </c>
      <c r="F14" s="2283">
        <v>34</v>
      </c>
      <c r="G14" s="2283">
        <v>62</v>
      </c>
      <c r="H14" s="2283">
        <v>7</v>
      </c>
      <c r="I14" s="2283">
        <v>39</v>
      </c>
      <c r="J14" s="2283">
        <v>46</v>
      </c>
      <c r="K14" s="2283">
        <f t="shared" si="0"/>
        <v>54</v>
      </c>
      <c r="L14" s="2283">
        <f t="shared" si="0"/>
        <v>80</v>
      </c>
      <c r="M14" s="2283">
        <f t="shared" si="1"/>
        <v>134</v>
      </c>
      <c r="N14" s="107" t="s">
        <v>125</v>
      </c>
    </row>
    <row r="15" spans="1:14" ht="18.75" customHeight="1" x14ac:dyDescent="0.2">
      <c r="A15" s="176" t="s">
        <v>38</v>
      </c>
      <c r="B15" s="2283">
        <v>40</v>
      </c>
      <c r="C15" s="2283">
        <v>11</v>
      </c>
      <c r="D15" s="2283">
        <v>51</v>
      </c>
      <c r="E15" s="2283">
        <v>17</v>
      </c>
      <c r="F15" s="2283">
        <v>18</v>
      </c>
      <c r="G15" s="2283">
        <v>35</v>
      </c>
      <c r="H15" s="2283">
        <v>0</v>
      </c>
      <c r="I15" s="2283">
        <v>0</v>
      </c>
      <c r="J15" s="2283">
        <v>0</v>
      </c>
      <c r="K15" s="2283">
        <f>SUM(B15,E15,H15)</f>
        <v>57</v>
      </c>
      <c r="L15" s="2283">
        <f>SUM(C15,F15,I15)</f>
        <v>29</v>
      </c>
      <c r="M15" s="2283">
        <f>SUM(K15:L15)</f>
        <v>86</v>
      </c>
      <c r="N15" s="107" t="s">
        <v>160</v>
      </c>
    </row>
    <row r="16" spans="1:14" ht="18.75" customHeight="1" x14ac:dyDescent="0.2">
      <c r="A16" s="176" t="s">
        <v>435</v>
      </c>
      <c r="B16" s="2283">
        <v>3</v>
      </c>
      <c r="C16" s="2283">
        <v>6</v>
      </c>
      <c r="D16" s="2283">
        <v>9</v>
      </c>
      <c r="E16" s="2283">
        <v>13</v>
      </c>
      <c r="F16" s="2283">
        <v>48</v>
      </c>
      <c r="G16" s="2283">
        <v>61</v>
      </c>
      <c r="H16" s="2283">
        <v>2</v>
      </c>
      <c r="I16" s="2283">
        <v>7</v>
      </c>
      <c r="J16" s="2283">
        <v>9</v>
      </c>
      <c r="K16" s="2283">
        <f>SUM(B16,E16,H16)</f>
        <v>18</v>
      </c>
      <c r="L16" s="2283">
        <f>SUM(C16,F16,I16)</f>
        <v>61</v>
      </c>
      <c r="M16" s="2283">
        <f>SUM(K16:L16)</f>
        <v>79</v>
      </c>
      <c r="N16" s="107" t="s">
        <v>436</v>
      </c>
    </row>
    <row r="17" spans="1:14" ht="18.75" customHeight="1" x14ac:dyDescent="0.2">
      <c r="A17" s="176" t="s">
        <v>210</v>
      </c>
      <c r="B17" s="2283">
        <v>0</v>
      </c>
      <c r="C17" s="2283">
        <v>0</v>
      </c>
      <c r="D17" s="2283">
        <v>0</v>
      </c>
      <c r="E17" s="2283">
        <v>46</v>
      </c>
      <c r="F17" s="2283">
        <v>64</v>
      </c>
      <c r="G17" s="2283">
        <v>110</v>
      </c>
      <c r="H17" s="2283">
        <v>20</v>
      </c>
      <c r="I17" s="2283">
        <v>20</v>
      </c>
      <c r="J17" s="2283">
        <v>40</v>
      </c>
      <c r="K17" s="2283">
        <f t="shared" si="0"/>
        <v>66</v>
      </c>
      <c r="L17" s="2283">
        <f t="shared" si="0"/>
        <v>84</v>
      </c>
      <c r="M17" s="2283">
        <f t="shared" si="1"/>
        <v>150</v>
      </c>
      <c r="N17" s="774" t="s">
        <v>409</v>
      </c>
    </row>
    <row r="18" spans="1:14" ht="18.75" customHeight="1" x14ac:dyDescent="0.2">
      <c r="A18" s="176" t="s">
        <v>212</v>
      </c>
      <c r="B18" s="2283">
        <v>16</v>
      </c>
      <c r="C18" s="2283">
        <v>6</v>
      </c>
      <c r="D18" s="2283">
        <v>22</v>
      </c>
      <c r="E18" s="2283">
        <v>7</v>
      </c>
      <c r="F18" s="2283">
        <v>22</v>
      </c>
      <c r="G18" s="2283">
        <v>29</v>
      </c>
      <c r="H18" s="2283">
        <v>8</v>
      </c>
      <c r="I18" s="2283">
        <v>7</v>
      </c>
      <c r="J18" s="2283">
        <v>15</v>
      </c>
      <c r="K18" s="2283">
        <f t="shared" si="0"/>
        <v>31</v>
      </c>
      <c r="L18" s="2283">
        <f t="shared" si="0"/>
        <v>35</v>
      </c>
      <c r="M18" s="2283">
        <f t="shared" si="1"/>
        <v>66</v>
      </c>
      <c r="N18" s="107" t="s">
        <v>224</v>
      </c>
    </row>
    <row r="19" spans="1:14" ht="18.75" customHeight="1" x14ac:dyDescent="0.2">
      <c r="A19" s="612" t="s">
        <v>255</v>
      </c>
      <c r="B19" s="2283">
        <v>0</v>
      </c>
      <c r="C19" s="2283">
        <v>0</v>
      </c>
      <c r="D19" s="2283">
        <v>0</v>
      </c>
      <c r="E19" s="2283">
        <v>24</v>
      </c>
      <c r="F19" s="2283">
        <v>36</v>
      </c>
      <c r="G19" s="2283">
        <v>60</v>
      </c>
      <c r="H19" s="2283">
        <v>17</v>
      </c>
      <c r="I19" s="2283">
        <v>6</v>
      </c>
      <c r="J19" s="2283">
        <v>23</v>
      </c>
      <c r="K19" s="2283">
        <f t="shared" si="0"/>
        <v>41</v>
      </c>
      <c r="L19" s="2283">
        <f t="shared" si="0"/>
        <v>42</v>
      </c>
      <c r="M19" s="2283">
        <f t="shared" si="1"/>
        <v>83</v>
      </c>
      <c r="N19" s="107" t="s">
        <v>254</v>
      </c>
    </row>
    <row r="20" spans="1:14" ht="18.75" customHeight="1" x14ac:dyDescent="0.2">
      <c r="A20" s="612" t="s">
        <v>39</v>
      </c>
      <c r="B20" s="2283">
        <v>0</v>
      </c>
      <c r="C20" s="2283">
        <v>0</v>
      </c>
      <c r="D20" s="2283">
        <v>0</v>
      </c>
      <c r="E20" s="2283">
        <v>8</v>
      </c>
      <c r="F20" s="2283">
        <v>13</v>
      </c>
      <c r="G20" s="2283">
        <v>21</v>
      </c>
      <c r="H20" s="2283">
        <v>0</v>
      </c>
      <c r="I20" s="2283">
        <v>0</v>
      </c>
      <c r="J20" s="2283">
        <v>0</v>
      </c>
      <c r="K20" s="2283">
        <f t="shared" si="0"/>
        <v>8</v>
      </c>
      <c r="L20" s="2283">
        <f t="shared" si="0"/>
        <v>13</v>
      </c>
      <c r="M20" s="2283">
        <f t="shared" si="1"/>
        <v>21</v>
      </c>
      <c r="N20" s="107" t="s">
        <v>442</v>
      </c>
    </row>
    <row r="21" spans="1:14" ht="18.75" customHeight="1" x14ac:dyDescent="0.2">
      <c r="A21" s="253" t="s">
        <v>40</v>
      </c>
      <c r="B21" s="2283">
        <v>0</v>
      </c>
      <c r="C21" s="2283">
        <v>0</v>
      </c>
      <c r="D21" s="2283">
        <v>0</v>
      </c>
      <c r="E21" s="2283">
        <v>41</v>
      </c>
      <c r="F21" s="2283">
        <v>13</v>
      </c>
      <c r="G21" s="2283">
        <v>54</v>
      </c>
      <c r="H21" s="2283">
        <v>10</v>
      </c>
      <c r="I21" s="2283">
        <v>5</v>
      </c>
      <c r="J21" s="2283">
        <v>15</v>
      </c>
      <c r="K21" s="2283">
        <f t="shared" si="0"/>
        <v>51</v>
      </c>
      <c r="L21" s="2283">
        <f t="shared" si="0"/>
        <v>18</v>
      </c>
      <c r="M21" s="2283">
        <f t="shared" si="1"/>
        <v>69</v>
      </c>
      <c r="N21" s="784" t="s">
        <v>1664</v>
      </c>
    </row>
    <row r="22" spans="1:14" ht="32.25" customHeight="1" x14ac:dyDescent="0.2">
      <c r="A22" s="176" t="s">
        <v>201</v>
      </c>
      <c r="B22" s="2283">
        <v>0</v>
      </c>
      <c r="C22" s="2283">
        <v>0</v>
      </c>
      <c r="D22" s="2283">
        <v>0</v>
      </c>
      <c r="E22" s="2283">
        <v>28</v>
      </c>
      <c r="F22" s="2283">
        <v>2</v>
      </c>
      <c r="G22" s="2283">
        <v>30</v>
      </c>
      <c r="H22" s="2283">
        <v>31</v>
      </c>
      <c r="I22" s="2283">
        <v>4</v>
      </c>
      <c r="J22" s="2283">
        <v>35</v>
      </c>
      <c r="K22" s="2283">
        <f t="shared" si="0"/>
        <v>59</v>
      </c>
      <c r="L22" s="2283">
        <f t="shared" si="0"/>
        <v>6</v>
      </c>
      <c r="M22" s="2283">
        <f t="shared" si="1"/>
        <v>65</v>
      </c>
      <c r="N22" s="767" t="s">
        <v>1650</v>
      </c>
    </row>
    <row r="23" spans="1:14" ht="18.75" customHeight="1" x14ac:dyDescent="0.2">
      <c r="A23" s="176" t="s">
        <v>451</v>
      </c>
      <c r="B23" s="2283">
        <v>0</v>
      </c>
      <c r="C23" s="2283">
        <v>0</v>
      </c>
      <c r="D23" s="2283">
        <v>0</v>
      </c>
      <c r="E23" s="2283">
        <v>28</v>
      </c>
      <c r="F23" s="2283">
        <v>21</v>
      </c>
      <c r="G23" s="2283">
        <v>49</v>
      </c>
      <c r="H23" s="2283">
        <v>14</v>
      </c>
      <c r="I23" s="2283">
        <v>12</v>
      </c>
      <c r="J23" s="2283">
        <v>26</v>
      </c>
      <c r="K23" s="2283">
        <f t="shared" si="0"/>
        <v>42</v>
      </c>
      <c r="L23" s="2283">
        <f t="shared" si="0"/>
        <v>33</v>
      </c>
      <c r="M23" s="2283">
        <f t="shared" si="1"/>
        <v>75</v>
      </c>
      <c r="N23" s="107" t="s">
        <v>292</v>
      </c>
    </row>
    <row r="24" spans="1:14" ht="18.75" customHeight="1" thickBot="1" x14ac:dyDescent="0.25">
      <c r="A24" s="475" t="s">
        <v>1302</v>
      </c>
      <c r="B24" s="1511">
        <v>0</v>
      </c>
      <c r="C24" s="1511">
        <v>0</v>
      </c>
      <c r="D24" s="2673">
        <v>0</v>
      </c>
      <c r="E24" s="1511">
        <v>10</v>
      </c>
      <c r="F24" s="1511">
        <v>16</v>
      </c>
      <c r="G24" s="1511">
        <v>26</v>
      </c>
      <c r="H24" s="1511">
        <v>1</v>
      </c>
      <c r="I24" s="1511">
        <v>1</v>
      </c>
      <c r="J24" s="2673">
        <v>2</v>
      </c>
      <c r="K24" s="2673">
        <f t="shared" si="0"/>
        <v>11</v>
      </c>
      <c r="L24" s="2673">
        <f t="shared" si="0"/>
        <v>17</v>
      </c>
      <c r="M24" s="1511">
        <f t="shared" si="1"/>
        <v>28</v>
      </c>
      <c r="N24" s="613" t="s">
        <v>1303</v>
      </c>
    </row>
    <row r="25" spans="1:14" ht="22.5" customHeight="1" thickBot="1" x14ac:dyDescent="0.25">
      <c r="A25" s="89" t="s">
        <v>42</v>
      </c>
      <c r="B25" s="89">
        <f>SUM(B8:B24)</f>
        <v>85</v>
      </c>
      <c r="C25" s="89">
        <f t="shared" ref="C25:M25" si="2">SUM(C8:C24)</f>
        <v>55</v>
      </c>
      <c r="D25" s="89">
        <f t="shared" si="2"/>
        <v>140</v>
      </c>
      <c r="E25" s="89">
        <f t="shared" si="2"/>
        <v>328</v>
      </c>
      <c r="F25" s="89">
        <f t="shared" si="2"/>
        <v>403</v>
      </c>
      <c r="G25" s="89">
        <f t="shared" si="2"/>
        <v>731</v>
      </c>
      <c r="H25" s="89">
        <f t="shared" si="2"/>
        <v>170</v>
      </c>
      <c r="I25" s="89">
        <f t="shared" si="2"/>
        <v>141</v>
      </c>
      <c r="J25" s="89">
        <f t="shared" si="2"/>
        <v>311</v>
      </c>
      <c r="K25" s="89">
        <f t="shared" si="2"/>
        <v>583</v>
      </c>
      <c r="L25" s="89">
        <f t="shared" si="2"/>
        <v>599</v>
      </c>
      <c r="M25" s="89">
        <f t="shared" si="2"/>
        <v>1182</v>
      </c>
      <c r="N25" s="113" t="s">
        <v>147</v>
      </c>
    </row>
    <row r="26" spans="1:14" ht="21" customHeight="1" thickTop="1" x14ac:dyDescent="0.2">
      <c r="K26" s="81"/>
      <c r="L26" s="81"/>
      <c r="M26" s="81"/>
    </row>
    <row r="27" spans="1:14" ht="18" x14ac:dyDescent="0.25">
      <c r="A27" s="3627"/>
      <c r="B27" s="3627"/>
      <c r="C27" s="3627"/>
      <c r="D27" s="3627"/>
      <c r="E27" s="3627"/>
      <c r="F27" s="3627"/>
      <c r="G27" s="3627"/>
      <c r="H27" s="3627"/>
      <c r="I27" s="3627"/>
      <c r="J27" s="3627"/>
      <c r="K27" s="3627"/>
      <c r="L27" s="3627"/>
      <c r="M27" s="3627"/>
      <c r="N27" s="481"/>
    </row>
    <row r="28" spans="1:14" ht="18" x14ac:dyDescent="0.25">
      <c r="A28" s="3628"/>
      <c r="B28" s="3628"/>
      <c r="C28" s="3628"/>
      <c r="D28" s="3628"/>
      <c r="E28" s="3628"/>
      <c r="F28" s="3628"/>
      <c r="G28" s="3628"/>
      <c r="H28" s="3628"/>
      <c r="I28" s="3628"/>
      <c r="J28" s="3628"/>
      <c r="K28" s="3628"/>
      <c r="L28" s="3628"/>
      <c r="M28" s="3628"/>
      <c r="N28" s="481"/>
    </row>
    <row r="29" spans="1:14" ht="18" x14ac:dyDescent="0.25">
      <c r="A29" s="3629"/>
      <c r="B29" s="3629"/>
      <c r="C29" s="3629"/>
      <c r="D29" s="3629"/>
      <c r="E29" s="3629"/>
      <c r="F29" s="3629"/>
      <c r="G29" s="3629"/>
      <c r="H29" s="3629"/>
      <c r="I29" s="3629"/>
      <c r="J29" s="3629"/>
      <c r="K29" s="3629"/>
      <c r="L29" s="3629"/>
      <c r="M29" s="3629"/>
      <c r="N29" s="614"/>
    </row>
    <row r="30" spans="1:14" ht="18" x14ac:dyDescent="0.25">
      <c r="A30" s="3629"/>
      <c r="B30" s="614"/>
      <c r="C30" s="614"/>
      <c r="D30" s="614"/>
      <c r="E30" s="614"/>
      <c r="F30" s="614"/>
      <c r="G30" s="614"/>
      <c r="H30" s="614"/>
      <c r="I30" s="614"/>
      <c r="J30" s="614"/>
      <c r="K30" s="614"/>
      <c r="L30" s="614"/>
      <c r="M30" s="614"/>
      <c r="N30" s="564"/>
    </row>
    <row r="31" spans="1:14" ht="18" x14ac:dyDescent="0.25">
      <c r="A31" s="615"/>
      <c r="B31" s="616"/>
      <c r="C31" s="616"/>
      <c r="D31" s="616"/>
      <c r="E31" s="616"/>
      <c r="F31" s="616"/>
      <c r="G31" s="616"/>
      <c r="H31" s="616"/>
      <c r="I31" s="616"/>
      <c r="J31" s="616"/>
      <c r="K31" s="616"/>
      <c r="L31" s="616"/>
      <c r="M31" s="616"/>
      <c r="N31" s="614"/>
    </row>
    <row r="32" spans="1:14" x14ac:dyDescent="0.2">
      <c r="K32" s="81"/>
      <c r="L32" s="81"/>
      <c r="M32" s="81"/>
    </row>
    <row r="33" spans="11:13" x14ac:dyDescent="0.2">
      <c r="K33" s="81"/>
      <c r="L33" s="81"/>
      <c r="M33" s="81"/>
    </row>
    <row r="34" spans="11:13" x14ac:dyDescent="0.2">
      <c r="K34" s="81"/>
      <c r="L34" s="81"/>
      <c r="M34" s="81"/>
    </row>
    <row r="35" spans="11:13" x14ac:dyDescent="0.2">
      <c r="K35" s="81"/>
      <c r="L35" s="81"/>
      <c r="M35" s="81"/>
    </row>
    <row r="36" spans="11:13" x14ac:dyDescent="0.2">
      <c r="K36" s="81"/>
      <c r="L36" s="81"/>
      <c r="M36" s="81"/>
    </row>
    <row r="37" spans="11:13" x14ac:dyDescent="0.2">
      <c r="K37" s="81"/>
      <c r="L37" s="81"/>
      <c r="M37" s="81"/>
    </row>
    <row r="38" spans="11:13" x14ac:dyDescent="0.2">
      <c r="K38" s="81"/>
      <c r="L38" s="81"/>
      <c r="M38" s="81"/>
    </row>
    <row r="39" spans="11:13" x14ac:dyDescent="0.2">
      <c r="K39" s="81"/>
      <c r="L39" s="81"/>
      <c r="M39" s="81"/>
    </row>
    <row r="40" spans="11:13" x14ac:dyDescent="0.2">
      <c r="K40" s="81"/>
      <c r="L40" s="81"/>
      <c r="M40" s="81"/>
    </row>
    <row r="41" spans="11:13" x14ac:dyDescent="0.2">
      <c r="K41" s="81"/>
      <c r="L41" s="81"/>
      <c r="M41" s="81"/>
    </row>
    <row r="42" spans="11:13" x14ac:dyDescent="0.2">
      <c r="K42" s="81"/>
      <c r="L42" s="81"/>
      <c r="M42" s="81"/>
    </row>
    <row r="43" spans="11:13" x14ac:dyDescent="0.2">
      <c r="K43" s="81"/>
      <c r="L43" s="81"/>
      <c r="M43" s="81"/>
    </row>
    <row r="44" spans="11:13" x14ac:dyDescent="0.2">
      <c r="K44" s="81"/>
      <c r="L44" s="81"/>
      <c r="M44" s="81"/>
    </row>
    <row r="45" spans="11:13" x14ac:dyDescent="0.2">
      <c r="K45" s="81"/>
      <c r="L45" s="81"/>
      <c r="M45" s="81"/>
    </row>
    <row r="46" spans="11:13" x14ac:dyDescent="0.2">
      <c r="K46" s="81"/>
      <c r="L46" s="81"/>
      <c r="M46" s="81"/>
    </row>
    <row r="47" spans="11:13" x14ac:dyDescent="0.2">
      <c r="K47" s="81"/>
      <c r="L47" s="81"/>
      <c r="M47" s="81"/>
    </row>
    <row r="48" spans="11:13" x14ac:dyDescent="0.2">
      <c r="K48" s="81"/>
      <c r="L48" s="81"/>
      <c r="M48" s="81"/>
    </row>
    <row r="49" spans="11:13" x14ac:dyDescent="0.2">
      <c r="K49" s="81"/>
      <c r="L49" s="81"/>
      <c r="M49" s="81"/>
    </row>
    <row r="50" spans="11:13" x14ac:dyDescent="0.2">
      <c r="K50" s="81"/>
      <c r="L50" s="81"/>
      <c r="M50" s="81"/>
    </row>
    <row r="51" spans="11:13" x14ac:dyDescent="0.2">
      <c r="K51" s="81"/>
      <c r="L51" s="81"/>
      <c r="M51" s="81"/>
    </row>
    <row r="52" spans="11:13" x14ac:dyDescent="0.2">
      <c r="K52" s="81"/>
      <c r="L52" s="81"/>
      <c r="M52" s="81"/>
    </row>
    <row r="53" spans="11:13" x14ac:dyDescent="0.2">
      <c r="K53" s="81"/>
      <c r="L53" s="81"/>
      <c r="M53" s="81"/>
    </row>
    <row r="54" spans="11:13" x14ac:dyDescent="0.2">
      <c r="K54" s="81"/>
      <c r="L54" s="81"/>
      <c r="M54" s="81"/>
    </row>
    <row r="55" spans="11:13" x14ac:dyDescent="0.2">
      <c r="K55" s="81"/>
      <c r="L55" s="81"/>
      <c r="M55" s="81"/>
    </row>
    <row r="56" spans="11:13" x14ac:dyDescent="0.2">
      <c r="K56" s="81"/>
      <c r="L56" s="81"/>
      <c r="M56" s="81"/>
    </row>
    <row r="57" spans="11:13" x14ac:dyDescent="0.2">
      <c r="K57" s="81"/>
      <c r="L57" s="81"/>
      <c r="M57" s="81"/>
    </row>
    <row r="58" spans="11:13" x14ac:dyDescent="0.2">
      <c r="K58" s="81"/>
      <c r="L58" s="81"/>
      <c r="M58" s="81"/>
    </row>
    <row r="59" spans="11:13" x14ac:dyDescent="0.2">
      <c r="K59" s="81"/>
      <c r="L59" s="81"/>
      <c r="M59" s="81"/>
    </row>
    <row r="60" spans="11:13" x14ac:dyDescent="0.2">
      <c r="K60" s="81"/>
      <c r="L60" s="81"/>
      <c r="M60" s="81"/>
    </row>
    <row r="61" spans="11:13" x14ac:dyDescent="0.2">
      <c r="K61" s="81"/>
      <c r="L61" s="81"/>
      <c r="M61" s="81"/>
    </row>
    <row r="62" spans="11:13" x14ac:dyDescent="0.2">
      <c r="K62" s="81"/>
      <c r="L62" s="81"/>
      <c r="M62" s="81"/>
    </row>
    <row r="63" spans="11:13" x14ac:dyDescent="0.2">
      <c r="K63" s="81"/>
      <c r="L63" s="81"/>
      <c r="M63" s="81"/>
    </row>
    <row r="64" spans="11:13" x14ac:dyDescent="0.2">
      <c r="K64" s="81"/>
      <c r="L64" s="81"/>
      <c r="M64" s="81"/>
    </row>
    <row r="65" spans="11:13" x14ac:dyDescent="0.2">
      <c r="K65" s="81"/>
      <c r="L65" s="81"/>
      <c r="M65" s="81"/>
    </row>
    <row r="66" spans="11:13" x14ac:dyDescent="0.2">
      <c r="K66" s="81"/>
      <c r="L66" s="81"/>
      <c r="M66" s="81"/>
    </row>
    <row r="67" spans="11:13" x14ac:dyDescent="0.2">
      <c r="K67" s="81"/>
      <c r="L67" s="81"/>
      <c r="M67" s="81"/>
    </row>
    <row r="68" spans="11:13" x14ac:dyDescent="0.2">
      <c r="K68" s="81"/>
      <c r="L68" s="81"/>
      <c r="M68" s="81"/>
    </row>
    <row r="69" spans="11:13" x14ac:dyDescent="0.2">
      <c r="K69" s="81"/>
      <c r="L69" s="81"/>
      <c r="M69" s="81"/>
    </row>
    <row r="70" spans="11:13" x14ac:dyDescent="0.2">
      <c r="K70" s="81"/>
      <c r="L70" s="81"/>
      <c r="M70" s="81"/>
    </row>
    <row r="71" spans="11:13" x14ac:dyDescent="0.2">
      <c r="K71" s="81"/>
      <c r="L71" s="81"/>
      <c r="M71" s="81"/>
    </row>
    <row r="72" spans="11:13" x14ac:dyDescent="0.2">
      <c r="K72" s="81"/>
      <c r="L72" s="81"/>
      <c r="M72" s="81"/>
    </row>
    <row r="73" spans="11:13" x14ac:dyDescent="0.2">
      <c r="K73" s="81"/>
      <c r="L73" s="81"/>
      <c r="M73" s="81"/>
    </row>
    <row r="74" spans="11:13" x14ac:dyDescent="0.2">
      <c r="K74" s="81"/>
      <c r="L74" s="81"/>
      <c r="M74" s="81"/>
    </row>
    <row r="75" spans="11:13" x14ac:dyDescent="0.2">
      <c r="K75" s="81"/>
      <c r="L75" s="81"/>
      <c r="M75" s="81"/>
    </row>
    <row r="76" spans="11:13" x14ac:dyDescent="0.2">
      <c r="K76" s="81"/>
      <c r="L76" s="81"/>
      <c r="M76" s="81"/>
    </row>
    <row r="77" spans="11:13" x14ac:dyDescent="0.2">
      <c r="K77" s="81"/>
      <c r="L77" s="81"/>
      <c r="M77" s="81"/>
    </row>
    <row r="78" spans="11:13" x14ac:dyDescent="0.2">
      <c r="K78" s="81"/>
      <c r="L78" s="81"/>
      <c r="M78" s="81"/>
    </row>
    <row r="79" spans="11:13" x14ac:dyDescent="0.2">
      <c r="K79" s="81"/>
      <c r="L79" s="81"/>
      <c r="M79" s="81"/>
    </row>
    <row r="80" spans="11:13" x14ac:dyDescent="0.2">
      <c r="K80" s="81"/>
      <c r="L80" s="81"/>
      <c r="M80" s="81"/>
    </row>
    <row r="81" spans="11:13" x14ac:dyDescent="0.2">
      <c r="K81" s="81"/>
      <c r="L81" s="81"/>
      <c r="M81" s="81"/>
    </row>
    <row r="82" spans="11:13" x14ac:dyDescent="0.2">
      <c r="K82" s="81"/>
      <c r="L82" s="81"/>
      <c r="M82" s="81"/>
    </row>
    <row r="83" spans="11:13" x14ac:dyDescent="0.2">
      <c r="K83" s="81"/>
      <c r="L83" s="81"/>
      <c r="M83" s="81"/>
    </row>
    <row r="84" spans="11:13" x14ac:dyDescent="0.2">
      <c r="K84" s="81"/>
      <c r="L84" s="81"/>
      <c r="M84" s="81"/>
    </row>
    <row r="85" spans="11:13" x14ac:dyDescent="0.2">
      <c r="K85" s="81"/>
      <c r="L85" s="81"/>
      <c r="M85" s="81"/>
    </row>
    <row r="86" spans="11:13" x14ac:dyDescent="0.2">
      <c r="K86" s="81"/>
      <c r="L86" s="81"/>
      <c r="M86" s="81"/>
    </row>
    <row r="87" spans="11:13" x14ac:dyDescent="0.2">
      <c r="K87" s="81"/>
      <c r="L87" s="81"/>
      <c r="M87" s="81"/>
    </row>
    <row r="88" spans="11:13" x14ac:dyDescent="0.2">
      <c r="K88" s="81"/>
      <c r="L88" s="81"/>
      <c r="M88" s="81"/>
    </row>
    <row r="89" spans="11:13" x14ac:dyDescent="0.2">
      <c r="K89" s="81"/>
      <c r="L89" s="81"/>
      <c r="M89" s="81"/>
    </row>
    <row r="90" spans="11:13" x14ac:dyDescent="0.2">
      <c r="K90" s="81"/>
      <c r="L90" s="81"/>
      <c r="M90" s="81"/>
    </row>
    <row r="91" spans="11:13" x14ac:dyDescent="0.2">
      <c r="K91" s="81"/>
      <c r="L91" s="81"/>
      <c r="M91" s="81"/>
    </row>
    <row r="92" spans="11:13" x14ac:dyDescent="0.2">
      <c r="K92" s="81"/>
      <c r="L92" s="81"/>
      <c r="M92" s="81"/>
    </row>
    <row r="93" spans="11:13" x14ac:dyDescent="0.2">
      <c r="K93" s="81"/>
      <c r="L93" s="81"/>
      <c r="M93" s="81"/>
    </row>
    <row r="94" spans="11:13" x14ac:dyDescent="0.2">
      <c r="K94" s="81"/>
      <c r="L94" s="81"/>
      <c r="M94" s="81"/>
    </row>
    <row r="95" spans="11:13" x14ac:dyDescent="0.2">
      <c r="K95" s="81"/>
      <c r="L95" s="81"/>
      <c r="M95" s="81"/>
    </row>
    <row r="96" spans="11:13" x14ac:dyDescent="0.2">
      <c r="K96" s="81"/>
      <c r="L96" s="81"/>
      <c r="M96" s="81"/>
    </row>
    <row r="97" spans="11:13" x14ac:dyDescent="0.2">
      <c r="K97" s="81"/>
      <c r="L97" s="81"/>
      <c r="M97" s="81"/>
    </row>
    <row r="98" spans="11:13" x14ac:dyDescent="0.2">
      <c r="K98" s="81"/>
      <c r="L98" s="81"/>
      <c r="M98" s="81"/>
    </row>
    <row r="99" spans="11:13" x14ac:dyDescent="0.2">
      <c r="K99" s="81"/>
      <c r="L99" s="81"/>
      <c r="M99" s="81"/>
    </row>
    <row r="100" spans="11:13" x14ac:dyDescent="0.2">
      <c r="K100" s="81"/>
      <c r="L100" s="81"/>
      <c r="M100" s="81"/>
    </row>
    <row r="101" spans="11:13" x14ac:dyDescent="0.2">
      <c r="K101" s="81"/>
      <c r="L101" s="81"/>
      <c r="M101" s="81"/>
    </row>
    <row r="102" spans="11:13" x14ac:dyDescent="0.2">
      <c r="K102" s="81"/>
      <c r="L102" s="81"/>
      <c r="M102" s="81"/>
    </row>
    <row r="103" spans="11:13" x14ac:dyDescent="0.2">
      <c r="K103" s="81"/>
      <c r="L103" s="81"/>
      <c r="M103" s="81"/>
    </row>
    <row r="104" spans="11:13" x14ac:dyDescent="0.2">
      <c r="K104" s="81"/>
      <c r="L104" s="81"/>
      <c r="M104" s="81"/>
    </row>
    <row r="105" spans="11:13" x14ac:dyDescent="0.2">
      <c r="K105" s="81"/>
      <c r="L105" s="81"/>
      <c r="M105" s="81"/>
    </row>
    <row r="106" spans="11:13" x14ac:dyDescent="0.2">
      <c r="K106" s="81"/>
      <c r="L106" s="81"/>
      <c r="M106" s="81"/>
    </row>
    <row r="107" spans="11:13" x14ac:dyDescent="0.2">
      <c r="K107" s="81"/>
      <c r="L107" s="81"/>
      <c r="M107" s="81"/>
    </row>
    <row r="108" spans="11:13" x14ac:dyDescent="0.2">
      <c r="K108" s="81"/>
      <c r="L108" s="81"/>
      <c r="M108" s="81"/>
    </row>
    <row r="109" spans="11:13" x14ac:dyDescent="0.2">
      <c r="K109" s="81"/>
      <c r="L109" s="81"/>
      <c r="M109" s="81"/>
    </row>
    <row r="110" spans="11:13" x14ac:dyDescent="0.2">
      <c r="K110" s="81"/>
      <c r="L110" s="81"/>
      <c r="M110" s="81"/>
    </row>
    <row r="111" spans="11:13" x14ac:dyDescent="0.2">
      <c r="K111" s="81"/>
      <c r="L111" s="81"/>
      <c r="M111" s="81"/>
    </row>
    <row r="112" spans="11:13" x14ac:dyDescent="0.2">
      <c r="K112" s="81"/>
      <c r="L112" s="81"/>
      <c r="M112" s="81"/>
    </row>
    <row r="113" spans="11:13" x14ac:dyDescent="0.2">
      <c r="K113" s="81"/>
      <c r="L113" s="81"/>
      <c r="M113" s="81"/>
    </row>
    <row r="114" spans="11:13" x14ac:dyDescent="0.2">
      <c r="K114" s="81"/>
      <c r="L114" s="81"/>
      <c r="M114" s="81"/>
    </row>
    <row r="115" spans="11:13" x14ac:dyDescent="0.2">
      <c r="K115" s="81"/>
      <c r="L115" s="81"/>
      <c r="M115" s="81"/>
    </row>
    <row r="116" spans="11:13" x14ac:dyDescent="0.2">
      <c r="K116" s="81"/>
      <c r="L116" s="81"/>
      <c r="M116" s="81"/>
    </row>
    <row r="117" spans="11:13" x14ac:dyDescent="0.2">
      <c r="K117" s="81"/>
      <c r="L117" s="81"/>
      <c r="M117" s="81"/>
    </row>
    <row r="118" spans="11:13" x14ac:dyDescent="0.2">
      <c r="K118" s="81"/>
      <c r="L118" s="81"/>
      <c r="M118" s="81"/>
    </row>
    <row r="119" spans="11:13" x14ac:dyDescent="0.2">
      <c r="K119" s="81"/>
      <c r="L119" s="81"/>
      <c r="M119" s="81"/>
    </row>
    <row r="120" spans="11:13" x14ac:dyDescent="0.2">
      <c r="K120" s="81"/>
      <c r="L120" s="81"/>
      <c r="M120" s="81"/>
    </row>
    <row r="121" spans="11:13" x14ac:dyDescent="0.2">
      <c r="K121" s="81"/>
      <c r="L121" s="81"/>
      <c r="M121" s="81"/>
    </row>
    <row r="122" spans="11:13" x14ac:dyDescent="0.2">
      <c r="K122" s="81"/>
      <c r="L122" s="81"/>
      <c r="M122" s="81"/>
    </row>
    <row r="123" spans="11:13" x14ac:dyDescent="0.2">
      <c r="K123" s="81"/>
      <c r="L123" s="81"/>
      <c r="M123" s="81"/>
    </row>
    <row r="124" spans="11:13" x14ac:dyDescent="0.2">
      <c r="K124" s="81"/>
      <c r="L124" s="81"/>
      <c r="M124" s="81"/>
    </row>
    <row r="125" spans="11:13" x14ac:dyDescent="0.2">
      <c r="K125" s="81"/>
      <c r="L125" s="81"/>
      <c r="M125" s="81"/>
    </row>
    <row r="126" spans="11:13" x14ac:dyDescent="0.2">
      <c r="K126" s="81"/>
      <c r="L126" s="81"/>
      <c r="M126" s="81"/>
    </row>
    <row r="127" spans="11:13" x14ac:dyDescent="0.2">
      <c r="K127" s="81"/>
      <c r="L127" s="81"/>
      <c r="M127" s="81"/>
    </row>
    <row r="128" spans="11:13" x14ac:dyDescent="0.2">
      <c r="K128" s="81"/>
      <c r="L128" s="81"/>
      <c r="M128" s="81"/>
    </row>
    <row r="129" spans="11:13" x14ac:dyDescent="0.2">
      <c r="K129" s="81"/>
      <c r="L129" s="81"/>
      <c r="M129" s="81"/>
    </row>
    <row r="130" spans="11:13" x14ac:dyDescent="0.2">
      <c r="K130" s="81"/>
      <c r="L130" s="81"/>
      <c r="M130" s="81"/>
    </row>
    <row r="131" spans="11:13" x14ac:dyDescent="0.2">
      <c r="K131" s="81"/>
      <c r="L131" s="81"/>
      <c r="M131" s="81"/>
    </row>
    <row r="132" spans="11:13" x14ac:dyDescent="0.2">
      <c r="K132" s="81"/>
      <c r="L132" s="81"/>
      <c r="M132" s="81"/>
    </row>
    <row r="133" spans="11:13" x14ac:dyDescent="0.2">
      <c r="K133" s="81"/>
      <c r="L133" s="81"/>
      <c r="M133" s="81"/>
    </row>
    <row r="134" spans="11:13" x14ac:dyDescent="0.2">
      <c r="K134" s="81"/>
      <c r="L134" s="81"/>
      <c r="M134" s="81"/>
    </row>
    <row r="135" spans="11:13" x14ac:dyDescent="0.2">
      <c r="K135" s="81"/>
      <c r="L135" s="81"/>
      <c r="M135" s="81"/>
    </row>
    <row r="136" spans="11:13" x14ac:dyDescent="0.2">
      <c r="K136" s="81"/>
      <c r="L136" s="81"/>
      <c r="M136" s="81"/>
    </row>
    <row r="137" spans="11:13" x14ac:dyDescent="0.2">
      <c r="K137" s="81"/>
      <c r="L137" s="81"/>
      <c r="M137" s="81"/>
    </row>
    <row r="138" spans="11:13" x14ac:dyDescent="0.2">
      <c r="K138" s="81"/>
      <c r="L138" s="81"/>
      <c r="M138" s="81"/>
    </row>
    <row r="139" spans="11:13" x14ac:dyDescent="0.2">
      <c r="K139" s="81"/>
      <c r="L139" s="81"/>
      <c r="M139" s="81"/>
    </row>
    <row r="140" spans="11:13" x14ac:dyDescent="0.2">
      <c r="K140" s="81"/>
      <c r="L140" s="81"/>
      <c r="M140" s="81"/>
    </row>
    <row r="141" spans="11:13" x14ac:dyDescent="0.2">
      <c r="K141" s="81"/>
      <c r="L141" s="81"/>
      <c r="M141" s="81"/>
    </row>
    <row r="142" spans="11:13" x14ac:dyDescent="0.2">
      <c r="K142" s="81"/>
      <c r="L142" s="81"/>
      <c r="M142" s="81"/>
    </row>
    <row r="143" spans="11:13" x14ac:dyDescent="0.2">
      <c r="K143" s="81"/>
      <c r="L143" s="81"/>
      <c r="M143" s="81"/>
    </row>
    <row r="144" spans="11:13" x14ac:dyDescent="0.2">
      <c r="K144" s="81"/>
      <c r="L144" s="81"/>
      <c r="M144" s="81"/>
    </row>
    <row r="145" spans="11:13" x14ac:dyDescent="0.2">
      <c r="K145" s="81"/>
      <c r="L145" s="81"/>
      <c r="M145" s="81"/>
    </row>
    <row r="146" spans="11:13" x14ac:dyDescent="0.2">
      <c r="K146" s="81"/>
      <c r="L146" s="81"/>
      <c r="M146" s="81"/>
    </row>
    <row r="147" spans="11:13" x14ac:dyDescent="0.2">
      <c r="K147" s="81"/>
      <c r="L147" s="81"/>
      <c r="M147" s="81"/>
    </row>
    <row r="148" spans="11:13" x14ac:dyDescent="0.2">
      <c r="K148" s="81"/>
      <c r="L148" s="81"/>
      <c r="M148" s="81"/>
    </row>
    <row r="149" spans="11:13" x14ac:dyDescent="0.2">
      <c r="K149" s="81"/>
      <c r="L149" s="81"/>
      <c r="M149" s="81"/>
    </row>
    <row r="150" spans="11:13" x14ac:dyDescent="0.2">
      <c r="K150" s="81"/>
      <c r="L150" s="81"/>
      <c r="M150" s="81"/>
    </row>
    <row r="151" spans="11:13" x14ac:dyDescent="0.2">
      <c r="K151" s="81"/>
      <c r="L151" s="81"/>
      <c r="M151" s="81"/>
    </row>
    <row r="152" spans="11:13" x14ac:dyDescent="0.2">
      <c r="K152" s="81"/>
      <c r="L152" s="81"/>
      <c r="M152" s="81"/>
    </row>
    <row r="153" spans="11:13" x14ac:dyDescent="0.2">
      <c r="K153" s="81"/>
      <c r="L153" s="81"/>
      <c r="M153" s="81"/>
    </row>
    <row r="154" spans="11:13" x14ac:dyDescent="0.2">
      <c r="K154" s="81"/>
      <c r="L154" s="81"/>
      <c r="M154" s="81"/>
    </row>
    <row r="155" spans="11:13" x14ac:dyDescent="0.2">
      <c r="K155" s="81"/>
      <c r="L155" s="81"/>
      <c r="M155" s="81"/>
    </row>
    <row r="156" spans="11:13" x14ac:dyDescent="0.2">
      <c r="K156" s="81"/>
      <c r="L156" s="81"/>
      <c r="M156" s="81"/>
    </row>
    <row r="157" spans="11:13" x14ac:dyDescent="0.2">
      <c r="K157" s="81"/>
      <c r="L157" s="81"/>
      <c r="M157" s="81"/>
    </row>
    <row r="158" spans="11:13" x14ac:dyDescent="0.2">
      <c r="K158" s="81"/>
      <c r="L158" s="81"/>
      <c r="M158" s="81"/>
    </row>
    <row r="159" spans="11:13" x14ac:dyDescent="0.2">
      <c r="K159" s="81"/>
      <c r="L159" s="81"/>
      <c r="M159" s="81"/>
    </row>
    <row r="160" spans="11:13" x14ac:dyDescent="0.2">
      <c r="K160" s="81"/>
      <c r="L160" s="81"/>
      <c r="M160" s="81"/>
    </row>
    <row r="161" spans="11:13" x14ac:dyDescent="0.2">
      <c r="K161" s="81"/>
      <c r="L161" s="81"/>
      <c r="M161" s="81"/>
    </row>
    <row r="162" spans="11:13" x14ac:dyDescent="0.2">
      <c r="K162" s="81"/>
      <c r="L162" s="81"/>
      <c r="M162" s="81"/>
    </row>
    <row r="163" spans="11:13" x14ac:dyDescent="0.2">
      <c r="K163" s="81"/>
      <c r="L163" s="81"/>
      <c r="M163" s="81"/>
    </row>
    <row r="164" spans="11:13" x14ac:dyDescent="0.2">
      <c r="K164" s="81"/>
      <c r="L164" s="81"/>
      <c r="M164" s="81"/>
    </row>
    <row r="165" spans="11:13" x14ac:dyDescent="0.2">
      <c r="K165" s="81"/>
      <c r="L165" s="81"/>
      <c r="M165" s="81"/>
    </row>
    <row r="166" spans="11:13" x14ac:dyDescent="0.2">
      <c r="K166" s="81"/>
      <c r="L166" s="81"/>
      <c r="M166" s="81"/>
    </row>
    <row r="167" spans="11:13" x14ac:dyDescent="0.2">
      <c r="K167" s="81"/>
      <c r="L167" s="81"/>
      <c r="M167" s="81"/>
    </row>
    <row r="168" spans="11:13" x14ac:dyDescent="0.2">
      <c r="K168" s="81"/>
      <c r="L168" s="81"/>
      <c r="M168" s="81"/>
    </row>
    <row r="169" spans="11:13" x14ac:dyDescent="0.2">
      <c r="K169" s="81"/>
      <c r="L169" s="81"/>
      <c r="M169" s="81"/>
    </row>
    <row r="170" spans="11:13" x14ac:dyDescent="0.2">
      <c r="K170" s="81"/>
      <c r="L170" s="81"/>
      <c r="M170" s="81"/>
    </row>
    <row r="171" spans="11:13" x14ac:dyDescent="0.2">
      <c r="K171" s="81"/>
      <c r="L171" s="81"/>
      <c r="M171" s="81"/>
    </row>
    <row r="172" spans="11:13" x14ac:dyDescent="0.2">
      <c r="K172" s="81"/>
      <c r="L172" s="81"/>
      <c r="M172" s="81"/>
    </row>
    <row r="173" spans="11:13" x14ac:dyDescent="0.2">
      <c r="K173" s="81"/>
      <c r="L173" s="81"/>
      <c r="M173" s="81"/>
    </row>
    <row r="174" spans="11:13" x14ac:dyDescent="0.2">
      <c r="K174" s="81"/>
      <c r="L174" s="81"/>
      <c r="M174" s="81"/>
    </row>
    <row r="175" spans="11:13" x14ac:dyDescent="0.2">
      <c r="K175" s="81"/>
      <c r="L175" s="81"/>
      <c r="M175" s="81"/>
    </row>
    <row r="176" spans="11:13" x14ac:dyDescent="0.2">
      <c r="K176" s="81"/>
      <c r="L176" s="81"/>
      <c r="M176" s="81"/>
    </row>
    <row r="177" spans="11:13" x14ac:dyDescent="0.2">
      <c r="K177" s="81"/>
      <c r="L177" s="81"/>
      <c r="M177" s="81"/>
    </row>
    <row r="178" spans="11:13" x14ac:dyDescent="0.2">
      <c r="K178" s="81"/>
      <c r="L178" s="81"/>
      <c r="M178" s="81"/>
    </row>
    <row r="179" spans="11:13" x14ac:dyDescent="0.2">
      <c r="K179" s="81"/>
      <c r="L179" s="81"/>
      <c r="M179" s="81"/>
    </row>
    <row r="180" spans="11:13" x14ac:dyDescent="0.2">
      <c r="K180" s="81"/>
      <c r="L180" s="81"/>
      <c r="M180" s="81"/>
    </row>
    <row r="181" spans="11:13" x14ac:dyDescent="0.2">
      <c r="K181" s="81"/>
      <c r="L181" s="81"/>
      <c r="M181" s="81"/>
    </row>
    <row r="182" spans="11:13" x14ac:dyDescent="0.2">
      <c r="K182" s="81"/>
      <c r="L182" s="81"/>
      <c r="M182" s="81"/>
    </row>
    <row r="183" spans="11:13" x14ac:dyDescent="0.2">
      <c r="K183" s="81"/>
      <c r="L183" s="81"/>
      <c r="M183" s="81"/>
    </row>
    <row r="184" spans="11:13" x14ac:dyDescent="0.2">
      <c r="K184" s="81"/>
      <c r="L184" s="81"/>
      <c r="M184" s="81"/>
    </row>
    <row r="185" spans="11:13" x14ac:dyDescent="0.2">
      <c r="K185" s="81"/>
      <c r="L185" s="81"/>
      <c r="M185" s="81"/>
    </row>
    <row r="186" spans="11:13" x14ac:dyDescent="0.2">
      <c r="K186" s="81"/>
      <c r="L186" s="81"/>
      <c r="M186" s="81"/>
    </row>
    <row r="187" spans="11:13" x14ac:dyDescent="0.2">
      <c r="K187" s="81"/>
      <c r="L187" s="81"/>
      <c r="M187" s="81"/>
    </row>
    <row r="188" spans="11:13" x14ac:dyDescent="0.2">
      <c r="K188" s="81"/>
      <c r="L188" s="81"/>
      <c r="M188" s="81"/>
    </row>
    <row r="189" spans="11:13" x14ac:dyDescent="0.2">
      <c r="K189" s="81"/>
      <c r="L189" s="81"/>
      <c r="M189" s="81"/>
    </row>
    <row r="190" spans="11:13" x14ac:dyDescent="0.2">
      <c r="K190" s="81"/>
      <c r="L190" s="81"/>
      <c r="M190" s="81"/>
    </row>
    <row r="191" spans="11:13" x14ac:dyDescent="0.2">
      <c r="K191" s="81"/>
      <c r="L191" s="81"/>
      <c r="M191" s="81"/>
    </row>
    <row r="192" spans="11:13" x14ac:dyDescent="0.2">
      <c r="K192" s="81"/>
      <c r="L192" s="81"/>
      <c r="M192" s="81"/>
    </row>
    <row r="193" spans="11:13" x14ac:dyDescent="0.2">
      <c r="K193" s="81"/>
      <c r="L193" s="81"/>
      <c r="M193" s="81"/>
    </row>
    <row r="194" spans="11:13" x14ac:dyDescent="0.2">
      <c r="K194" s="81"/>
      <c r="L194" s="81"/>
      <c r="M194" s="81"/>
    </row>
    <row r="195" spans="11:13" x14ac:dyDescent="0.2">
      <c r="K195" s="81"/>
      <c r="L195" s="81"/>
      <c r="M195" s="81"/>
    </row>
    <row r="196" spans="11:13" x14ac:dyDescent="0.2">
      <c r="K196" s="81"/>
      <c r="L196" s="81"/>
      <c r="M196" s="81"/>
    </row>
    <row r="197" spans="11:13" x14ac:dyDescent="0.2">
      <c r="K197" s="81"/>
      <c r="L197" s="81"/>
      <c r="M197" s="81"/>
    </row>
    <row r="198" spans="11:13" x14ac:dyDescent="0.2">
      <c r="K198" s="81"/>
      <c r="L198" s="81"/>
      <c r="M198" s="81"/>
    </row>
    <row r="199" spans="11:13" x14ac:dyDescent="0.2">
      <c r="K199" s="81"/>
      <c r="L199" s="81"/>
      <c r="M199" s="81"/>
    </row>
    <row r="200" spans="11:13" x14ac:dyDescent="0.2">
      <c r="K200" s="81"/>
      <c r="L200" s="81"/>
      <c r="M200" s="81"/>
    </row>
    <row r="201" spans="11:13" x14ac:dyDescent="0.2">
      <c r="K201" s="81"/>
      <c r="L201" s="81"/>
      <c r="M201" s="81"/>
    </row>
    <row r="202" spans="11:13" x14ac:dyDescent="0.2">
      <c r="K202" s="81"/>
      <c r="L202" s="81"/>
      <c r="M202" s="81"/>
    </row>
    <row r="203" spans="11:13" x14ac:dyDescent="0.2">
      <c r="K203" s="81"/>
      <c r="L203" s="81"/>
      <c r="M203" s="81"/>
    </row>
    <row r="204" spans="11:13" x14ac:dyDescent="0.2">
      <c r="K204" s="81"/>
      <c r="L204" s="81"/>
      <c r="M204" s="81"/>
    </row>
    <row r="205" spans="11:13" x14ac:dyDescent="0.2">
      <c r="K205" s="81"/>
      <c r="L205" s="81"/>
      <c r="M205" s="81"/>
    </row>
    <row r="206" spans="11:13" x14ac:dyDescent="0.2">
      <c r="K206" s="81"/>
      <c r="L206" s="81"/>
      <c r="M206" s="81"/>
    </row>
    <row r="207" spans="11:13" x14ac:dyDescent="0.2">
      <c r="K207" s="81"/>
      <c r="L207" s="81"/>
      <c r="M207" s="81"/>
    </row>
    <row r="208" spans="11:13" x14ac:dyDescent="0.2">
      <c r="K208" s="81"/>
      <c r="L208" s="81"/>
      <c r="M208" s="81"/>
    </row>
    <row r="209" spans="11:13" x14ac:dyDescent="0.2">
      <c r="K209" s="81"/>
      <c r="L209" s="81"/>
      <c r="M209" s="81"/>
    </row>
    <row r="210" spans="11:13" x14ac:dyDescent="0.2">
      <c r="K210" s="81"/>
      <c r="L210" s="81"/>
      <c r="M210" s="81"/>
    </row>
    <row r="211" spans="11:13" x14ac:dyDescent="0.2">
      <c r="K211" s="81"/>
      <c r="L211" s="81"/>
      <c r="M211" s="81"/>
    </row>
    <row r="212" spans="11:13" x14ac:dyDescent="0.2">
      <c r="K212" s="81"/>
      <c r="L212" s="81"/>
      <c r="M212" s="81"/>
    </row>
    <row r="213" spans="11:13" x14ac:dyDescent="0.2">
      <c r="K213" s="81"/>
      <c r="L213" s="81"/>
      <c r="M213" s="81"/>
    </row>
    <row r="214" spans="11:13" x14ac:dyDescent="0.2">
      <c r="K214" s="81"/>
      <c r="L214" s="81"/>
      <c r="M214" s="81"/>
    </row>
    <row r="215" spans="11:13" x14ac:dyDescent="0.2">
      <c r="K215" s="81"/>
      <c r="L215" s="81"/>
      <c r="M215" s="81"/>
    </row>
    <row r="216" spans="11:13" x14ac:dyDescent="0.2">
      <c r="K216" s="81"/>
      <c r="L216" s="81"/>
      <c r="M216" s="81"/>
    </row>
    <row r="217" spans="11:13" x14ac:dyDescent="0.2">
      <c r="K217" s="81"/>
      <c r="L217" s="81"/>
      <c r="M217" s="81"/>
    </row>
    <row r="218" spans="11:13" x14ac:dyDescent="0.2">
      <c r="K218" s="81"/>
      <c r="L218" s="81"/>
      <c r="M218" s="81"/>
    </row>
    <row r="219" spans="11:13" x14ac:dyDescent="0.2">
      <c r="K219" s="81"/>
      <c r="L219" s="81"/>
      <c r="M219" s="81"/>
    </row>
    <row r="220" spans="11:13" x14ac:dyDescent="0.2">
      <c r="K220" s="81"/>
      <c r="L220" s="81"/>
      <c r="M220" s="81"/>
    </row>
    <row r="221" spans="11:13" x14ac:dyDescent="0.2">
      <c r="K221" s="81"/>
      <c r="L221" s="81"/>
      <c r="M221" s="81"/>
    </row>
    <row r="222" spans="11:13" x14ac:dyDescent="0.2">
      <c r="K222" s="81"/>
      <c r="L222" s="81"/>
      <c r="M222" s="81"/>
    </row>
    <row r="223" spans="11:13" x14ac:dyDescent="0.2">
      <c r="K223" s="81"/>
      <c r="L223" s="81"/>
      <c r="M223" s="81"/>
    </row>
    <row r="224" spans="11:13" x14ac:dyDescent="0.2">
      <c r="K224" s="81"/>
      <c r="L224" s="81"/>
      <c r="M224" s="81"/>
    </row>
    <row r="225" spans="11:13" x14ac:dyDescent="0.2">
      <c r="K225" s="81"/>
      <c r="L225" s="81"/>
      <c r="M225" s="81"/>
    </row>
    <row r="226" spans="11:13" x14ac:dyDescent="0.2">
      <c r="K226" s="81"/>
      <c r="L226" s="81"/>
      <c r="M226" s="81"/>
    </row>
    <row r="227" spans="11:13" x14ac:dyDescent="0.2">
      <c r="K227" s="81"/>
      <c r="L227" s="81"/>
      <c r="M227" s="81"/>
    </row>
    <row r="228" spans="11:13" x14ac:dyDescent="0.2">
      <c r="K228" s="81"/>
      <c r="L228" s="81"/>
      <c r="M228" s="81"/>
    </row>
    <row r="229" spans="11:13" x14ac:dyDescent="0.2">
      <c r="K229" s="81"/>
      <c r="L229" s="81"/>
      <c r="M229" s="81"/>
    </row>
    <row r="230" spans="11:13" x14ac:dyDescent="0.2">
      <c r="K230" s="81"/>
      <c r="L230" s="81"/>
      <c r="M230" s="81"/>
    </row>
    <row r="231" spans="11:13" x14ac:dyDescent="0.2">
      <c r="K231" s="81"/>
      <c r="L231" s="81"/>
      <c r="M231" s="81"/>
    </row>
    <row r="232" spans="11:13" x14ac:dyDescent="0.2">
      <c r="K232" s="81"/>
      <c r="L232" s="81"/>
      <c r="M232" s="81"/>
    </row>
    <row r="233" spans="11:13" x14ac:dyDescent="0.2">
      <c r="K233" s="81"/>
      <c r="L233" s="81"/>
      <c r="M233" s="81"/>
    </row>
    <row r="234" spans="11:13" x14ac:dyDescent="0.2">
      <c r="K234" s="81"/>
      <c r="L234" s="81"/>
      <c r="M234" s="81"/>
    </row>
    <row r="235" spans="11:13" x14ac:dyDescent="0.2">
      <c r="K235" s="81"/>
      <c r="L235" s="81"/>
      <c r="M235" s="81"/>
    </row>
    <row r="236" spans="11:13" x14ac:dyDescent="0.2">
      <c r="K236" s="81"/>
      <c r="L236" s="81"/>
      <c r="M236" s="81"/>
    </row>
    <row r="237" spans="11:13" x14ac:dyDescent="0.2">
      <c r="K237" s="81"/>
      <c r="L237" s="81"/>
      <c r="M237" s="81"/>
    </row>
    <row r="238" spans="11:13" x14ac:dyDescent="0.2">
      <c r="K238" s="81"/>
      <c r="L238" s="81"/>
      <c r="M238" s="81"/>
    </row>
    <row r="239" spans="11:13" x14ac:dyDescent="0.2">
      <c r="K239" s="81"/>
      <c r="L239" s="81"/>
      <c r="M239" s="81"/>
    </row>
    <row r="240" spans="11:13" x14ac:dyDescent="0.2">
      <c r="K240" s="81"/>
      <c r="L240" s="81"/>
      <c r="M240" s="81"/>
    </row>
    <row r="241" spans="11:13" x14ac:dyDescent="0.2">
      <c r="K241" s="81"/>
      <c r="L241" s="81"/>
      <c r="M241" s="81"/>
    </row>
    <row r="242" spans="11:13" x14ac:dyDescent="0.2">
      <c r="K242" s="81"/>
      <c r="L242" s="81"/>
      <c r="M242" s="81"/>
    </row>
    <row r="243" spans="11:13" x14ac:dyDescent="0.2">
      <c r="K243" s="81"/>
      <c r="L243" s="81"/>
      <c r="M243" s="81"/>
    </row>
    <row r="244" spans="11:13" x14ac:dyDescent="0.2">
      <c r="K244" s="81"/>
      <c r="L244" s="81"/>
      <c r="M244" s="81"/>
    </row>
    <row r="245" spans="11:13" x14ac:dyDescent="0.2">
      <c r="K245" s="81"/>
      <c r="L245" s="81"/>
      <c r="M245" s="81"/>
    </row>
    <row r="246" spans="11:13" x14ac:dyDescent="0.2">
      <c r="K246" s="81"/>
      <c r="L246" s="81"/>
      <c r="M246" s="81"/>
    </row>
    <row r="247" spans="11:13" x14ac:dyDescent="0.2">
      <c r="K247" s="81"/>
      <c r="L247" s="81"/>
      <c r="M247" s="81"/>
    </row>
    <row r="248" spans="11:13" x14ac:dyDescent="0.2">
      <c r="K248" s="81"/>
      <c r="L248" s="81"/>
      <c r="M248" s="81"/>
    </row>
    <row r="249" spans="11:13" x14ac:dyDescent="0.2">
      <c r="K249" s="81"/>
      <c r="L249" s="81"/>
      <c r="M249" s="81"/>
    </row>
    <row r="250" spans="11:13" x14ac:dyDescent="0.2">
      <c r="K250" s="81"/>
      <c r="L250" s="81"/>
      <c r="M250" s="81"/>
    </row>
    <row r="251" spans="11:13" x14ac:dyDescent="0.2">
      <c r="K251" s="81"/>
      <c r="L251" s="81"/>
      <c r="M251" s="81"/>
    </row>
    <row r="252" spans="11:13" x14ac:dyDescent="0.2">
      <c r="K252" s="81"/>
      <c r="L252" s="81"/>
      <c r="M252" s="81"/>
    </row>
    <row r="253" spans="11:13" x14ac:dyDescent="0.2">
      <c r="K253" s="81"/>
      <c r="L253" s="81"/>
      <c r="M253" s="81"/>
    </row>
    <row r="254" spans="11:13" x14ac:dyDescent="0.2">
      <c r="K254" s="81"/>
      <c r="L254" s="81"/>
      <c r="M254" s="81"/>
    </row>
    <row r="255" spans="11:13" x14ac:dyDescent="0.2">
      <c r="K255" s="81"/>
      <c r="L255" s="81"/>
      <c r="M255" s="81"/>
    </row>
    <row r="256" spans="11:13" x14ac:dyDescent="0.2">
      <c r="K256" s="81"/>
      <c r="L256" s="81"/>
      <c r="M256" s="81"/>
    </row>
    <row r="257" spans="11:13" x14ac:dyDescent="0.2">
      <c r="K257" s="81"/>
      <c r="L257" s="81"/>
      <c r="M257" s="81"/>
    </row>
    <row r="258" spans="11:13" x14ac:dyDescent="0.2">
      <c r="K258" s="81"/>
      <c r="L258" s="81"/>
      <c r="M258" s="81"/>
    </row>
    <row r="259" spans="11:13" x14ac:dyDescent="0.2">
      <c r="K259" s="81"/>
      <c r="L259" s="81"/>
      <c r="M259" s="81"/>
    </row>
    <row r="260" spans="11:13" x14ac:dyDescent="0.2">
      <c r="K260" s="81"/>
      <c r="L260" s="81"/>
      <c r="M260" s="81"/>
    </row>
    <row r="261" spans="11:13" x14ac:dyDescent="0.2">
      <c r="K261" s="81"/>
      <c r="L261" s="81"/>
      <c r="M261" s="81"/>
    </row>
    <row r="262" spans="11:13" x14ac:dyDescent="0.2">
      <c r="K262" s="81"/>
      <c r="L262" s="81"/>
      <c r="M262" s="81"/>
    </row>
    <row r="263" spans="11:13" x14ac:dyDescent="0.2">
      <c r="K263" s="81"/>
      <c r="L263" s="81"/>
      <c r="M263" s="81"/>
    </row>
    <row r="264" spans="11:13" x14ac:dyDescent="0.2">
      <c r="K264" s="81"/>
      <c r="L264" s="81"/>
      <c r="M264" s="81"/>
    </row>
    <row r="265" spans="11:13" x14ac:dyDescent="0.2">
      <c r="K265" s="81"/>
      <c r="L265" s="81"/>
      <c r="M265" s="81"/>
    </row>
    <row r="266" spans="11:13" x14ac:dyDescent="0.2">
      <c r="K266" s="81"/>
      <c r="L266" s="81"/>
      <c r="M266" s="81"/>
    </row>
    <row r="267" spans="11:13" x14ac:dyDescent="0.2">
      <c r="K267" s="81"/>
      <c r="L267" s="81"/>
      <c r="M267" s="81"/>
    </row>
    <row r="268" spans="11:13" x14ac:dyDescent="0.2">
      <c r="K268" s="81"/>
      <c r="L268" s="81"/>
      <c r="M268" s="81"/>
    </row>
    <row r="269" spans="11:13" x14ac:dyDescent="0.2">
      <c r="K269" s="81"/>
      <c r="L269" s="81"/>
      <c r="M269" s="81"/>
    </row>
    <row r="270" spans="11:13" x14ac:dyDescent="0.2">
      <c r="K270" s="81"/>
      <c r="L270" s="81"/>
      <c r="M270" s="81"/>
    </row>
    <row r="271" spans="11:13" x14ac:dyDescent="0.2">
      <c r="K271" s="81"/>
      <c r="L271" s="81"/>
      <c r="M271" s="81"/>
    </row>
    <row r="272" spans="11:13" x14ac:dyDescent="0.2">
      <c r="K272" s="81"/>
      <c r="L272" s="81"/>
      <c r="M272" s="81"/>
    </row>
    <row r="273" spans="11:13" x14ac:dyDescent="0.2">
      <c r="K273" s="81"/>
      <c r="L273" s="81"/>
      <c r="M273" s="81"/>
    </row>
    <row r="274" spans="11:13" x14ac:dyDescent="0.2">
      <c r="K274" s="81"/>
      <c r="L274" s="81"/>
      <c r="M274" s="81"/>
    </row>
    <row r="275" spans="11:13" x14ac:dyDescent="0.2">
      <c r="K275" s="81"/>
      <c r="L275" s="81"/>
      <c r="M275" s="81"/>
    </row>
    <row r="276" spans="11:13" x14ac:dyDescent="0.2">
      <c r="K276" s="81"/>
      <c r="L276" s="81"/>
      <c r="M276" s="81"/>
    </row>
    <row r="277" spans="11:13" x14ac:dyDescent="0.2">
      <c r="K277" s="81"/>
      <c r="L277" s="81"/>
      <c r="M277" s="81"/>
    </row>
    <row r="278" spans="11:13" x14ac:dyDescent="0.2">
      <c r="K278" s="81"/>
      <c r="L278" s="81"/>
      <c r="M278" s="81"/>
    </row>
    <row r="279" spans="11:13" x14ac:dyDescent="0.2">
      <c r="K279" s="81"/>
      <c r="L279" s="81"/>
      <c r="M279" s="81"/>
    </row>
    <row r="280" spans="11:13" x14ac:dyDescent="0.2">
      <c r="K280" s="81"/>
      <c r="L280" s="81"/>
      <c r="M280" s="81"/>
    </row>
    <row r="281" spans="11:13" x14ac:dyDescent="0.2">
      <c r="K281" s="81"/>
      <c r="L281" s="81"/>
      <c r="M281" s="81"/>
    </row>
    <row r="282" spans="11:13" x14ac:dyDescent="0.2">
      <c r="K282" s="81"/>
      <c r="L282" s="81"/>
      <c r="M282" s="81"/>
    </row>
    <row r="283" spans="11:13" x14ac:dyDescent="0.2">
      <c r="K283" s="81"/>
      <c r="L283" s="81"/>
      <c r="M283" s="81"/>
    </row>
    <row r="284" spans="11:13" x14ac:dyDescent="0.2">
      <c r="K284" s="81"/>
      <c r="L284" s="81"/>
      <c r="M284" s="81"/>
    </row>
    <row r="285" spans="11:13" x14ac:dyDescent="0.2">
      <c r="K285" s="81"/>
      <c r="L285" s="81"/>
      <c r="M285" s="81"/>
    </row>
    <row r="286" spans="11:13" x14ac:dyDescent="0.2">
      <c r="K286" s="81"/>
      <c r="L286" s="81"/>
      <c r="M286" s="81"/>
    </row>
    <row r="287" spans="11:13" x14ac:dyDescent="0.2">
      <c r="K287" s="81"/>
      <c r="L287" s="81"/>
      <c r="M287" s="81"/>
    </row>
    <row r="288" spans="11:13" x14ac:dyDescent="0.2">
      <c r="K288" s="81"/>
      <c r="L288" s="81"/>
      <c r="M288" s="81"/>
    </row>
    <row r="289" spans="11:13" x14ac:dyDescent="0.2">
      <c r="K289" s="81"/>
      <c r="L289" s="81"/>
      <c r="M289" s="81"/>
    </row>
    <row r="290" spans="11:13" x14ac:dyDescent="0.2">
      <c r="K290" s="81"/>
      <c r="L290" s="81"/>
      <c r="M290" s="81"/>
    </row>
    <row r="291" spans="11:13" x14ac:dyDescent="0.2">
      <c r="K291" s="81"/>
      <c r="L291" s="81"/>
      <c r="M291" s="81"/>
    </row>
    <row r="292" spans="11:13" x14ac:dyDescent="0.2">
      <c r="K292" s="81"/>
      <c r="L292" s="81"/>
      <c r="M292" s="81"/>
    </row>
    <row r="293" spans="11:13" x14ac:dyDescent="0.2">
      <c r="K293" s="81"/>
      <c r="L293" s="81"/>
      <c r="M293" s="81"/>
    </row>
    <row r="294" spans="11:13" x14ac:dyDescent="0.2">
      <c r="K294" s="81"/>
      <c r="L294" s="81"/>
      <c r="M294" s="81"/>
    </row>
    <row r="295" spans="11:13" x14ac:dyDescent="0.2">
      <c r="K295" s="81"/>
      <c r="L295" s="81"/>
      <c r="M295" s="81"/>
    </row>
    <row r="296" spans="11:13" x14ac:dyDescent="0.2">
      <c r="K296" s="81"/>
      <c r="L296" s="81"/>
      <c r="M296" s="81"/>
    </row>
    <row r="297" spans="11:13" x14ac:dyDescent="0.2">
      <c r="K297" s="81"/>
      <c r="L297" s="81"/>
      <c r="M297" s="81"/>
    </row>
    <row r="298" spans="11:13" x14ac:dyDescent="0.2">
      <c r="K298" s="81"/>
      <c r="L298" s="81"/>
      <c r="M298" s="81"/>
    </row>
    <row r="299" spans="11:13" x14ac:dyDescent="0.2">
      <c r="K299" s="81"/>
      <c r="L299" s="81"/>
      <c r="M299" s="81"/>
    </row>
    <row r="300" spans="11:13" x14ac:dyDescent="0.2">
      <c r="K300" s="81"/>
      <c r="L300" s="81"/>
      <c r="M300" s="81"/>
    </row>
    <row r="301" spans="11:13" x14ac:dyDescent="0.2">
      <c r="K301" s="81"/>
      <c r="L301" s="81"/>
      <c r="M301" s="81"/>
    </row>
    <row r="302" spans="11:13" x14ac:dyDescent="0.2">
      <c r="K302" s="81"/>
      <c r="L302" s="81"/>
      <c r="M302" s="81"/>
    </row>
    <row r="303" spans="11:13" x14ac:dyDescent="0.2">
      <c r="K303" s="81"/>
      <c r="L303" s="81"/>
      <c r="M303" s="81"/>
    </row>
    <row r="304" spans="11:13" x14ac:dyDescent="0.2">
      <c r="K304" s="81"/>
      <c r="L304" s="81"/>
      <c r="M304" s="81"/>
    </row>
    <row r="305" spans="11:13" x14ac:dyDescent="0.2">
      <c r="K305" s="81"/>
      <c r="L305" s="81"/>
      <c r="M305" s="81"/>
    </row>
    <row r="306" spans="11:13" x14ac:dyDescent="0.2">
      <c r="K306" s="81"/>
      <c r="L306" s="81"/>
      <c r="M306" s="81"/>
    </row>
    <row r="307" spans="11:13" x14ac:dyDescent="0.2">
      <c r="K307" s="81"/>
      <c r="L307" s="81"/>
      <c r="M307" s="81"/>
    </row>
    <row r="308" spans="11:13" x14ac:dyDescent="0.2">
      <c r="K308" s="81"/>
      <c r="L308" s="81"/>
      <c r="M308" s="81"/>
    </row>
    <row r="309" spans="11:13" x14ac:dyDescent="0.2">
      <c r="K309" s="81"/>
      <c r="L309" s="81"/>
      <c r="M309" s="81"/>
    </row>
    <row r="310" spans="11:13" x14ac:dyDescent="0.2">
      <c r="K310" s="81"/>
      <c r="L310" s="81"/>
      <c r="M310" s="81"/>
    </row>
    <row r="311" spans="11:13" x14ac:dyDescent="0.2">
      <c r="K311" s="81"/>
      <c r="L311" s="81"/>
      <c r="M311" s="81"/>
    </row>
    <row r="312" spans="11:13" x14ac:dyDescent="0.2">
      <c r="K312" s="81"/>
      <c r="L312" s="81"/>
      <c r="M312" s="81"/>
    </row>
    <row r="313" spans="11:13" x14ac:dyDescent="0.2">
      <c r="K313" s="81"/>
      <c r="L313" s="81"/>
      <c r="M313" s="81"/>
    </row>
    <row r="314" spans="11:13" x14ac:dyDescent="0.2">
      <c r="K314" s="81"/>
      <c r="L314" s="81"/>
      <c r="M314" s="81"/>
    </row>
    <row r="315" spans="11:13" x14ac:dyDescent="0.2">
      <c r="K315" s="81"/>
      <c r="L315" s="81"/>
      <c r="M315" s="81"/>
    </row>
    <row r="316" spans="11:13" x14ac:dyDescent="0.2">
      <c r="K316" s="81"/>
      <c r="L316" s="81"/>
      <c r="M316" s="81"/>
    </row>
    <row r="317" spans="11:13" x14ac:dyDescent="0.2">
      <c r="K317" s="81"/>
      <c r="L317" s="81"/>
      <c r="M317" s="81"/>
    </row>
    <row r="318" spans="11:13" x14ac:dyDescent="0.2">
      <c r="K318" s="81"/>
      <c r="L318" s="81"/>
      <c r="M318" s="81"/>
    </row>
    <row r="319" spans="11:13" x14ac:dyDescent="0.2">
      <c r="K319" s="81"/>
      <c r="L319" s="81"/>
      <c r="M319" s="81"/>
    </row>
    <row r="320" spans="11:13" x14ac:dyDescent="0.2">
      <c r="K320" s="81"/>
      <c r="L320" s="81"/>
      <c r="M320" s="81"/>
    </row>
    <row r="321" spans="11:13" x14ac:dyDescent="0.2">
      <c r="K321" s="81"/>
      <c r="L321" s="81"/>
      <c r="M321" s="81"/>
    </row>
    <row r="322" spans="11:13" x14ac:dyDescent="0.2">
      <c r="K322" s="81"/>
      <c r="L322" s="81"/>
      <c r="M322" s="81"/>
    </row>
    <row r="323" spans="11:13" x14ac:dyDescent="0.2">
      <c r="K323" s="81"/>
      <c r="L323" s="81"/>
      <c r="M323" s="81"/>
    </row>
    <row r="324" spans="11:13" x14ac:dyDescent="0.2">
      <c r="K324" s="81"/>
      <c r="L324" s="81"/>
      <c r="M324" s="81"/>
    </row>
    <row r="325" spans="11:13" x14ac:dyDescent="0.2">
      <c r="K325" s="81"/>
      <c r="L325" s="81"/>
      <c r="M325" s="81"/>
    </row>
    <row r="326" spans="11:13" x14ac:dyDescent="0.2">
      <c r="K326" s="81"/>
      <c r="L326" s="81"/>
      <c r="M326" s="81"/>
    </row>
    <row r="327" spans="11:13" x14ac:dyDescent="0.2">
      <c r="K327" s="81"/>
      <c r="L327" s="81"/>
      <c r="M327" s="81"/>
    </row>
    <row r="328" spans="11:13" x14ac:dyDescent="0.2">
      <c r="K328" s="81"/>
      <c r="L328" s="81"/>
      <c r="M328" s="81"/>
    </row>
    <row r="329" spans="11:13" x14ac:dyDescent="0.2">
      <c r="K329" s="81"/>
      <c r="L329" s="81"/>
      <c r="M329" s="81"/>
    </row>
    <row r="330" spans="11:13" x14ac:dyDescent="0.2">
      <c r="K330" s="81"/>
      <c r="L330" s="81"/>
      <c r="M330" s="81"/>
    </row>
    <row r="331" spans="11:13" x14ac:dyDescent="0.2">
      <c r="K331" s="81"/>
      <c r="L331" s="81"/>
      <c r="M331" s="81"/>
    </row>
    <row r="332" spans="11:13" x14ac:dyDescent="0.2">
      <c r="K332" s="81"/>
      <c r="L332" s="81"/>
      <c r="M332" s="81"/>
    </row>
    <row r="333" spans="11:13" x14ac:dyDescent="0.2">
      <c r="K333" s="81"/>
      <c r="L333" s="81"/>
      <c r="M333" s="81"/>
    </row>
    <row r="334" spans="11:13" x14ac:dyDescent="0.2">
      <c r="K334" s="81"/>
      <c r="L334" s="81"/>
      <c r="M334" s="81"/>
    </row>
    <row r="335" spans="11:13" x14ac:dyDescent="0.2">
      <c r="K335" s="81"/>
      <c r="L335" s="81"/>
      <c r="M335" s="81"/>
    </row>
    <row r="336" spans="11:13" x14ac:dyDescent="0.2">
      <c r="K336" s="81"/>
      <c r="L336" s="81"/>
      <c r="M336" s="81"/>
    </row>
    <row r="337" spans="11:13" x14ac:dyDescent="0.2">
      <c r="K337" s="81"/>
      <c r="L337" s="81"/>
      <c r="M337" s="81"/>
    </row>
    <row r="338" spans="11:13" x14ac:dyDescent="0.2">
      <c r="K338" s="81"/>
      <c r="L338" s="81"/>
      <c r="M338" s="81"/>
    </row>
    <row r="339" spans="11:13" x14ac:dyDescent="0.2">
      <c r="K339" s="81"/>
      <c r="L339" s="81"/>
      <c r="M339" s="81"/>
    </row>
    <row r="340" spans="11:13" x14ac:dyDescent="0.2">
      <c r="K340" s="81"/>
      <c r="L340" s="81"/>
      <c r="M340" s="81"/>
    </row>
    <row r="341" spans="11:13" x14ac:dyDescent="0.2">
      <c r="K341" s="81"/>
      <c r="L341" s="81"/>
      <c r="M341" s="81"/>
    </row>
    <row r="342" spans="11:13" x14ac:dyDescent="0.2">
      <c r="K342" s="81"/>
      <c r="L342" s="81"/>
      <c r="M342" s="81"/>
    </row>
    <row r="343" spans="11:13" x14ac:dyDescent="0.2">
      <c r="K343" s="81"/>
      <c r="L343" s="81"/>
      <c r="M343" s="81"/>
    </row>
    <row r="344" spans="11:13" x14ac:dyDescent="0.2">
      <c r="K344" s="81"/>
      <c r="L344" s="81"/>
      <c r="M344" s="81"/>
    </row>
    <row r="345" spans="11:13" x14ac:dyDescent="0.2">
      <c r="K345" s="81"/>
      <c r="L345" s="81"/>
      <c r="M345" s="81"/>
    </row>
    <row r="346" spans="11:13" x14ac:dyDescent="0.2">
      <c r="K346" s="81"/>
      <c r="L346" s="81"/>
      <c r="M346" s="81"/>
    </row>
    <row r="347" spans="11:13" x14ac:dyDescent="0.2">
      <c r="K347" s="81"/>
      <c r="L347" s="81"/>
      <c r="M347" s="81"/>
    </row>
    <row r="348" spans="11:13" x14ac:dyDescent="0.2">
      <c r="K348" s="81"/>
      <c r="L348" s="81"/>
      <c r="M348" s="81"/>
    </row>
    <row r="349" spans="11:13" x14ac:dyDescent="0.2">
      <c r="K349" s="81"/>
      <c r="L349" s="81"/>
      <c r="M349" s="81"/>
    </row>
    <row r="350" spans="11:13" x14ac:dyDescent="0.2">
      <c r="K350" s="81"/>
      <c r="L350" s="81"/>
      <c r="M350" s="81"/>
    </row>
    <row r="351" spans="11:13" x14ac:dyDescent="0.2">
      <c r="K351" s="81"/>
      <c r="L351" s="81"/>
      <c r="M351" s="81"/>
    </row>
    <row r="352" spans="11:13" x14ac:dyDescent="0.2">
      <c r="K352" s="81"/>
      <c r="L352" s="81"/>
      <c r="M352" s="81"/>
    </row>
    <row r="353" spans="11:13" x14ac:dyDescent="0.2">
      <c r="K353" s="81"/>
      <c r="L353" s="81"/>
      <c r="M353" s="81"/>
    </row>
    <row r="354" spans="11:13" x14ac:dyDescent="0.2">
      <c r="K354" s="81"/>
      <c r="L354" s="81"/>
      <c r="M354" s="81"/>
    </row>
    <row r="355" spans="11:13" x14ac:dyDescent="0.2">
      <c r="K355" s="81"/>
      <c r="L355" s="81"/>
      <c r="M355" s="81"/>
    </row>
    <row r="356" spans="11:13" x14ac:dyDescent="0.2">
      <c r="K356" s="81"/>
      <c r="L356" s="81"/>
      <c r="M356" s="81"/>
    </row>
    <row r="357" spans="11:13" x14ac:dyDescent="0.2">
      <c r="K357" s="81"/>
      <c r="L357" s="81"/>
      <c r="M357" s="81"/>
    </row>
    <row r="358" spans="11:13" x14ac:dyDescent="0.2">
      <c r="K358" s="81"/>
      <c r="L358" s="81"/>
      <c r="M358" s="81"/>
    </row>
    <row r="359" spans="11:13" x14ac:dyDescent="0.2">
      <c r="K359" s="81"/>
      <c r="L359" s="81"/>
      <c r="M359" s="81"/>
    </row>
    <row r="360" spans="11:13" x14ac:dyDescent="0.2">
      <c r="K360" s="81"/>
      <c r="L360" s="81"/>
      <c r="M360" s="81"/>
    </row>
    <row r="361" spans="11:13" x14ac:dyDescent="0.2">
      <c r="K361" s="81"/>
      <c r="L361" s="81"/>
      <c r="M361" s="81"/>
    </row>
    <row r="362" spans="11:13" x14ac:dyDescent="0.2">
      <c r="K362" s="81"/>
      <c r="L362" s="81"/>
      <c r="M362" s="81"/>
    </row>
    <row r="363" spans="11:13" x14ac:dyDescent="0.2">
      <c r="K363" s="81"/>
      <c r="L363" s="81"/>
      <c r="M363" s="81"/>
    </row>
    <row r="364" spans="11:13" x14ac:dyDescent="0.2">
      <c r="K364" s="81"/>
      <c r="L364" s="81"/>
      <c r="M364" s="81"/>
    </row>
    <row r="365" spans="11:13" x14ac:dyDescent="0.2">
      <c r="K365" s="81"/>
      <c r="L365" s="81"/>
      <c r="M365" s="81"/>
    </row>
    <row r="366" spans="11:13" x14ac:dyDescent="0.2">
      <c r="K366" s="81"/>
      <c r="L366" s="81"/>
      <c r="M366" s="81"/>
    </row>
    <row r="367" spans="11:13" x14ac:dyDescent="0.2">
      <c r="K367" s="81"/>
      <c r="L367" s="81"/>
      <c r="M367" s="81"/>
    </row>
    <row r="368" spans="11:13" x14ac:dyDescent="0.2">
      <c r="K368" s="81"/>
      <c r="L368" s="81"/>
      <c r="M368" s="81"/>
    </row>
    <row r="369" spans="11:13" x14ac:dyDescent="0.2">
      <c r="K369" s="81"/>
      <c r="L369" s="81"/>
      <c r="M369" s="81"/>
    </row>
    <row r="370" spans="11:13" x14ac:dyDescent="0.2">
      <c r="K370" s="81"/>
      <c r="L370" s="81"/>
      <c r="M370" s="81"/>
    </row>
    <row r="371" spans="11:13" x14ac:dyDescent="0.2">
      <c r="K371" s="81"/>
      <c r="L371" s="81"/>
      <c r="M371" s="81"/>
    </row>
    <row r="372" spans="11:13" x14ac:dyDescent="0.2">
      <c r="K372" s="81"/>
      <c r="L372" s="81"/>
      <c r="M372" s="81"/>
    </row>
    <row r="373" spans="11:13" x14ac:dyDescent="0.2">
      <c r="K373" s="81"/>
      <c r="L373" s="81"/>
      <c r="M373" s="81"/>
    </row>
    <row r="374" spans="11:13" x14ac:dyDescent="0.2">
      <c r="K374" s="81"/>
      <c r="L374" s="81"/>
      <c r="M374" s="81"/>
    </row>
    <row r="375" spans="11:13" x14ac:dyDescent="0.2">
      <c r="K375" s="81"/>
      <c r="L375" s="81"/>
      <c r="M375" s="81"/>
    </row>
    <row r="376" spans="11:13" x14ac:dyDescent="0.2">
      <c r="K376" s="81"/>
      <c r="L376" s="81"/>
      <c r="M376" s="81"/>
    </row>
    <row r="377" spans="11:13" x14ac:dyDescent="0.2">
      <c r="K377" s="81"/>
      <c r="L377" s="81"/>
      <c r="M377" s="81"/>
    </row>
    <row r="378" spans="11:13" x14ac:dyDescent="0.2">
      <c r="K378" s="81"/>
      <c r="L378" s="81"/>
      <c r="M378" s="81"/>
    </row>
    <row r="379" spans="11:13" x14ac:dyDescent="0.2">
      <c r="K379" s="81"/>
      <c r="L379" s="81"/>
      <c r="M379" s="81"/>
    </row>
    <row r="380" spans="11:13" x14ac:dyDescent="0.2">
      <c r="K380" s="81"/>
      <c r="L380" s="81"/>
      <c r="M380" s="81"/>
    </row>
    <row r="381" spans="11:13" x14ac:dyDescent="0.2">
      <c r="K381" s="81"/>
      <c r="L381" s="81"/>
      <c r="M381" s="81"/>
    </row>
    <row r="382" spans="11:13" x14ac:dyDescent="0.2">
      <c r="K382" s="81"/>
      <c r="L382" s="81"/>
      <c r="M382" s="81"/>
    </row>
    <row r="383" spans="11:13" x14ac:dyDescent="0.2">
      <c r="K383" s="81"/>
      <c r="L383" s="81"/>
      <c r="M383" s="81"/>
    </row>
    <row r="384" spans="11:13" x14ac:dyDescent="0.2">
      <c r="K384" s="81"/>
      <c r="L384" s="81"/>
      <c r="M384" s="81"/>
    </row>
    <row r="385" spans="11:13" x14ac:dyDescent="0.2">
      <c r="K385" s="81"/>
      <c r="L385" s="81"/>
      <c r="M385" s="81"/>
    </row>
    <row r="386" spans="11:13" x14ac:dyDescent="0.2">
      <c r="K386" s="81"/>
      <c r="L386" s="81"/>
      <c r="M386" s="81"/>
    </row>
    <row r="387" spans="11:13" x14ac:dyDescent="0.2">
      <c r="K387" s="81"/>
      <c r="L387" s="81"/>
      <c r="M387" s="81"/>
    </row>
    <row r="388" spans="11:13" x14ac:dyDescent="0.2">
      <c r="K388" s="81"/>
      <c r="L388" s="81"/>
      <c r="M388" s="81"/>
    </row>
    <row r="389" spans="11:13" x14ac:dyDescent="0.2">
      <c r="K389" s="81"/>
      <c r="L389" s="81"/>
      <c r="M389" s="81"/>
    </row>
    <row r="390" spans="11:13" x14ac:dyDescent="0.2">
      <c r="K390" s="81"/>
      <c r="L390" s="81"/>
      <c r="M390" s="81"/>
    </row>
    <row r="391" spans="11:13" x14ac:dyDescent="0.2">
      <c r="K391" s="81"/>
      <c r="L391" s="81"/>
      <c r="M391" s="81"/>
    </row>
    <row r="392" spans="11:13" x14ac:dyDescent="0.2">
      <c r="K392" s="81"/>
      <c r="L392" s="81"/>
      <c r="M392" s="81"/>
    </row>
    <row r="393" spans="11:13" x14ac:dyDescent="0.2">
      <c r="K393" s="81"/>
      <c r="L393" s="81"/>
      <c r="M393" s="81"/>
    </row>
    <row r="394" spans="11:13" x14ac:dyDescent="0.2">
      <c r="K394" s="81"/>
      <c r="L394" s="81"/>
      <c r="M394" s="81"/>
    </row>
    <row r="395" spans="11:13" x14ac:dyDescent="0.2">
      <c r="K395" s="81"/>
      <c r="L395" s="81"/>
      <c r="M395" s="81"/>
    </row>
    <row r="396" spans="11:13" x14ac:dyDescent="0.2">
      <c r="K396" s="81"/>
      <c r="L396" s="81"/>
      <c r="M396" s="81"/>
    </row>
    <row r="397" spans="11:13" x14ac:dyDescent="0.2">
      <c r="K397" s="81"/>
      <c r="L397" s="81"/>
      <c r="M397" s="81"/>
    </row>
    <row r="398" spans="11:13" x14ac:dyDescent="0.2">
      <c r="K398" s="81"/>
      <c r="L398" s="81"/>
      <c r="M398" s="81"/>
    </row>
    <row r="399" spans="11:13" x14ac:dyDescent="0.2">
      <c r="K399" s="81"/>
      <c r="L399" s="81"/>
      <c r="M399" s="81"/>
    </row>
    <row r="400" spans="11:13" x14ac:dyDescent="0.2">
      <c r="K400" s="81"/>
      <c r="L400" s="81"/>
      <c r="M400" s="81"/>
    </row>
    <row r="401" spans="11:13" x14ac:dyDescent="0.2">
      <c r="K401" s="81"/>
      <c r="L401" s="81"/>
      <c r="M401" s="81"/>
    </row>
    <row r="402" spans="11:13" x14ac:dyDescent="0.2">
      <c r="K402" s="81"/>
      <c r="L402" s="81"/>
      <c r="M402" s="81"/>
    </row>
    <row r="403" spans="11:13" x14ac:dyDescent="0.2">
      <c r="K403" s="81"/>
      <c r="L403" s="81"/>
      <c r="M403" s="81"/>
    </row>
    <row r="404" spans="11:13" x14ac:dyDescent="0.2">
      <c r="K404" s="81"/>
      <c r="L404" s="81"/>
      <c r="M404" s="81"/>
    </row>
    <row r="405" spans="11:13" x14ac:dyDescent="0.2">
      <c r="K405" s="81"/>
      <c r="L405" s="81"/>
      <c r="M405" s="81"/>
    </row>
    <row r="406" spans="11:13" x14ac:dyDescent="0.2">
      <c r="K406" s="81"/>
      <c r="L406" s="81"/>
      <c r="M406" s="81"/>
    </row>
    <row r="407" spans="11:13" x14ac:dyDescent="0.2">
      <c r="K407" s="81"/>
      <c r="L407" s="81"/>
      <c r="M407" s="81"/>
    </row>
    <row r="408" spans="11:13" x14ac:dyDescent="0.2">
      <c r="K408" s="81"/>
      <c r="L408" s="81"/>
      <c r="M408" s="81"/>
    </row>
    <row r="409" spans="11:13" x14ac:dyDescent="0.2">
      <c r="K409" s="81"/>
      <c r="L409" s="81"/>
      <c r="M409" s="81"/>
    </row>
    <row r="410" spans="11:13" x14ac:dyDescent="0.2">
      <c r="K410" s="81"/>
      <c r="L410" s="81"/>
      <c r="M410" s="81"/>
    </row>
    <row r="411" spans="11:13" x14ac:dyDescent="0.2">
      <c r="K411" s="81"/>
      <c r="L411" s="81"/>
      <c r="M411" s="81"/>
    </row>
    <row r="412" spans="11:13" x14ac:dyDescent="0.2">
      <c r="K412" s="81"/>
      <c r="L412" s="81"/>
      <c r="M412" s="81"/>
    </row>
    <row r="413" spans="11:13" x14ac:dyDescent="0.2">
      <c r="K413" s="81"/>
      <c r="L413" s="81"/>
      <c r="M413" s="81"/>
    </row>
    <row r="414" spans="11:13" x14ac:dyDescent="0.2">
      <c r="K414" s="81"/>
      <c r="L414" s="81"/>
      <c r="M414" s="81"/>
    </row>
    <row r="415" spans="11:13" x14ac:dyDescent="0.2">
      <c r="K415" s="81"/>
      <c r="L415" s="81"/>
      <c r="M415" s="81"/>
    </row>
    <row r="416" spans="11:13" x14ac:dyDescent="0.2">
      <c r="K416" s="81"/>
      <c r="L416" s="81"/>
      <c r="M416" s="81"/>
    </row>
    <row r="417" spans="11:13" x14ac:dyDescent="0.2">
      <c r="K417" s="81"/>
      <c r="L417" s="81"/>
      <c r="M417" s="81"/>
    </row>
    <row r="418" spans="11:13" x14ac:dyDescent="0.2">
      <c r="K418" s="81"/>
      <c r="L418" s="81"/>
      <c r="M418" s="81"/>
    </row>
    <row r="419" spans="11:13" x14ac:dyDescent="0.2">
      <c r="K419" s="81"/>
      <c r="L419" s="81"/>
      <c r="M419" s="81"/>
    </row>
    <row r="420" spans="11:13" x14ac:dyDescent="0.2">
      <c r="K420" s="81"/>
      <c r="L420" s="81"/>
      <c r="M420" s="81"/>
    </row>
    <row r="421" spans="11:13" x14ac:dyDescent="0.2">
      <c r="K421" s="81"/>
      <c r="L421" s="81"/>
      <c r="M421" s="81"/>
    </row>
    <row r="422" spans="11:13" x14ac:dyDescent="0.2">
      <c r="K422" s="81"/>
      <c r="L422" s="81"/>
      <c r="M422" s="81"/>
    </row>
    <row r="423" spans="11:13" x14ac:dyDescent="0.2">
      <c r="K423" s="81"/>
      <c r="L423" s="81"/>
      <c r="M423" s="81"/>
    </row>
    <row r="424" spans="11:13" x14ac:dyDescent="0.2">
      <c r="K424" s="81"/>
      <c r="L424" s="81"/>
      <c r="M424" s="81"/>
    </row>
    <row r="425" spans="11:13" x14ac:dyDescent="0.2">
      <c r="K425" s="81"/>
      <c r="L425" s="81"/>
      <c r="M425" s="81"/>
    </row>
    <row r="426" spans="11:13" x14ac:dyDescent="0.2">
      <c r="K426" s="81"/>
      <c r="L426" s="81"/>
      <c r="M426" s="81"/>
    </row>
    <row r="427" spans="11:13" x14ac:dyDescent="0.2">
      <c r="K427" s="81"/>
      <c r="L427" s="81"/>
      <c r="M427" s="81"/>
    </row>
    <row r="428" spans="11:13" x14ac:dyDescent="0.2">
      <c r="K428" s="81"/>
      <c r="L428" s="81"/>
      <c r="M428" s="81"/>
    </row>
    <row r="429" spans="11:13" x14ac:dyDescent="0.2">
      <c r="K429" s="81"/>
      <c r="L429" s="81"/>
      <c r="M429" s="81"/>
    </row>
    <row r="430" spans="11:13" x14ac:dyDescent="0.2">
      <c r="K430" s="81"/>
      <c r="L430" s="81"/>
      <c r="M430" s="81"/>
    </row>
    <row r="431" spans="11:13" x14ac:dyDescent="0.2">
      <c r="K431" s="81"/>
      <c r="L431" s="81"/>
      <c r="M431" s="81"/>
    </row>
    <row r="432" spans="11:13" x14ac:dyDescent="0.2">
      <c r="K432" s="81"/>
      <c r="L432" s="81"/>
      <c r="M432" s="81"/>
    </row>
    <row r="433" spans="11:13" x14ac:dyDescent="0.2">
      <c r="K433" s="81"/>
      <c r="L433" s="81"/>
      <c r="M433" s="81"/>
    </row>
    <row r="434" spans="11:13" x14ac:dyDescent="0.2">
      <c r="K434" s="81"/>
      <c r="L434" s="81"/>
      <c r="M434" s="81"/>
    </row>
    <row r="435" spans="11:13" x14ac:dyDescent="0.2">
      <c r="K435" s="81"/>
      <c r="L435" s="81"/>
      <c r="M435" s="81"/>
    </row>
    <row r="436" spans="11:13" x14ac:dyDescent="0.2">
      <c r="K436" s="81"/>
      <c r="L436" s="81"/>
      <c r="M436" s="81"/>
    </row>
    <row r="437" spans="11:13" x14ac:dyDescent="0.2">
      <c r="K437" s="81"/>
      <c r="L437" s="81"/>
      <c r="M437" s="81"/>
    </row>
    <row r="438" spans="11:13" x14ac:dyDescent="0.2">
      <c r="K438" s="81"/>
      <c r="L438" s="81"/>
      <c r="M438" s="81"/>
    </row>
    <row r="439" spans="11:13" x14ac:dyDescent="0.2">
      <c r="K439" s="81"/>
      <c r="L439" s="81"/>
      <c r="M439" s="81"/>
    </row>
    <row r="440" spans="11:13" x14ac:dyDescent="0.2">
      <c r="K440" s="81"/>
      <c r="L440" s="81"/>
      <c r="M440" s="81"/>
    </row>
    <row r="441" spans="11:13" x14ac:dyDescent="0.2">
      <c r="K441" s="81"/>
      <c r="L441" s="81"/>
      <c r="M441" s="81"/>
    </row>
    <row r="442" spans="11:13" x14ac:dyDescent="0.2">
      <c r="K442" s="81"/>
      <c r="L442" s="81"/>
      <c r="M442" s="81"/>
    </row>
    <row r="443" spans="11:13" x14ac:dyDescent="0.2">
      <c r="K443" s="81"/>
      <c r="L443" s="81"/>
      <c r="M443" s="81"/>
    </row>
    <row r="444" spans="11:13" x14ac:dyDescent="0.2">
      <c r="K444" s="81"/>
      <c r="L444" s="81"/>
      <c r="M444" s="81"/>
    </row>
    <row r="445" spans="11:13" x14ac:dyDescent="0.2">
      <c r="K445" s="81"/>
      <c r="L445" s="81"/>
      <c r="M445" s="81"/>
    </row>
    <row r="446" spans="11:13" x14ac:dyDescent="0.2">
      <c r="K446" s="81"/>
      <c r="L446" s="81"/>
      <c r="M446" s="81"/>
    </row>
    <row r="447" spans="11:13" x14ac:dyDescent="0.2">
      <c r="K447" s="81"/>
      <c r="L447" s="81"/>
      <c r="M447" s="81"/>
    </row>
    <row r="448" spans="11:13" x14ac:dyDescent="0.2">
      <c r="K448" s="81"/>
      <c r="L448" s="81"/>
      <c r="M448" s="81"/>
    </row>
    <row r="449" spans="11:13" x14ac:dyDescent="0.2">
      <c r="K449" s="81"/>
      <c r="L449" s="81"/>
      <c r="M449" s="81"/>
    </row>
    <row r="450" spans="11:13" x14ac:dyDescent="0.2">
      <c r="K450" s="81"/>
      <c r="L450" s="81"/>
      <c r="M450" s="81"/>
    </row>
    <row r="451" spans="11:13" x14ac:dyDescent="0.2">
      <c r="K451" s="81"/>
      <c r="L451" s="81"/>
      <c r="M451" s="81"/>
    </row>
    <row r="452" spans="11:13" x14ac:dyDescent="0.2">
      <c r="K452" s="81"/>
      <c r="L452" s="81"/>
      <c r="M452" s="81"/>
    </row>
    <row r="453" spans="11:13" x14ac:dyDescent="0.2">
      <c r="K453" s="81"/>
      <c r="L453" s="81"/>
      <c r="M453" s="81"/>
    </row>
    <row r="454" spans="11:13" x14ac:dyDescent="0.2">
      <c r="K454" s="81"/>
      <c r="L454" s="81"/>
      <c r="M454" s="81"/>
    </row>
    <row r="455" spans="11:13" x14ac:dyDescent="0.2">
      <c r="K455" s="81"/>
      <c r="L455" s="81"/>
      <c r="M455" s="81"/>
    </row>
    <row r="456" spans="11:13" x14ac:dyDescent="0.2">
      <c r="K456" s="81"/>
      <c r="L456" s="81"/>
      <c r="M456" s="81"/>
    </row>
    <row r="457" spans="11:13" x14ac:dyDescent="0.2">
      <c r="K457" s="81"/>
      <c r="L457" s="81"/>
      <c r="M457" s="81"/>
    </row>
    <row r="458" spans="11:13" x14ac:dyDescent="0.2">
      <c r="K458" s="81"/>
      <c r="L458" s="81"/>
      <c r="M458" s="81"/>
    </row>
    <row r="459" spans="11:13" x14ac:dyDescent="0.2">
      <c r="K459" s="81"/>
      <c r="L459" s="81"/>
      <c r="M459" s="81"/>
    </row>
    <row r="460" spans="11:13" x14ac:dyDescent="0.2">
      <c r="K460" s="81"/>
      <c r="L460" s="81"/>
      <c r="M460" s="81"/>
    </row>
    <row r="461" spans="11:13" x14ac:dyDescent="0.2">
      <c r="K461" s="81"/>
      <c r="L461" s="81"/>
      <c r="M461" s="81"/>
    </row>
    <row r="462" spans="11:13" x14ac:dyDescent="0.2">
      <c r="K462" s="81"/>
      <c r="L462" s="81"/>
      <c r="M462" s="81"/>
    </row>
    <row r="463" spans="11:13" x14ac:dyDescent="0.2">
      <c r="K463" s="81"/>
      <c r="L463" s="81"/>
      <c r="M463" s="81"/>
    </row>
    <row r="464" spans="11:13" x14ac:dyDescent="0.2">
      <c r="K464" s="81"/>
      <c r="L464" s="81"/>
      <c r="M464" s="81"/>
    </row>
    <row r="465" spans="11:13" x14ac:dyDescent="0.2">
      <c r="K465" s="81"/>
      <c r="L465" s="81"/>
      <c r="M465" s="81"/>
    </row>
    <row r="466" spans="11:13" x14ac:dyDescent="0.2">
      <c r="K466" s="81"/>
      <c r="L466" s="81"/>
      <c r="M466" s="81"/>
    </row>
    <row r="467" spans="11:13" x14ac:dyDescent="0.2">
      <c r="K467" s="81"/>
      <c r="L467" s="81"/>
      <c r="M467" s="81"/>
    </row>
    <row r="468" spans="11:13" x14ac:dyDescent="0.2">
      <c r="K468" s="81"/>
      <c r="L468" s="81"/>
      <c r="M468" s="81"/>
    </row>
    <row r="469" spans="11:13" x14ac:dyDescent="0.2">
      <c r="K469" s="81"/>
      <c r="L469" s="81"/>
      <c r="M469" s="81"/>
    </row>
    <row r="470" spans="11:13" x14ac:dyDescent="0.2">
      <c r="K470" s="81"/>
      <c r="L470" s="81"/>
      <c r="M470" s="81"/>
    </row>
    <row r="471" spans="11:13" x14ac:dyDescent="0.2">
      <c r="K471" s="81"/>
      <c r="L471" s="81"/>
      <c r="M471" s="81"/>
    </row>
    <row r="472" spans="11:13" x14ac:dyDescent="0.2">
      <c r="K472" s="81"/>
      <c r="L472" s="81"/>
      <c r="M472" s="81"/>
    </row>
    <row r="473" spans="11:13" x14ac:dyDescent="0.2">
      <c r="K473" s="81"/>
      <c r="L473" s="81"/>
      <c r="M473" s="81"/>
    </row>
    <row r="474" spans="11:13" x14ac:dyDescent="0.2">
      <c r="K474" s="81"/>
      <c r="L474" s="81"/>
      <c r="M474" s="81"/>
    </row>
    <row r="475" spans="11:13" x14ac:dyDescent="0.2">
      <c r="K475" s="81"/>
      <c r="L475" s="81"/>
      <c r="M475" s="81"/>
    </row>
    <row r="476" spans="11:13" x14ac:dyDescent="0.2">
      <c r="K476" s="81"/>
      <c r="L476" s="81"/>
      <c r="M476" s="81"/>
    </row>
    <row r="477" spans="11:13" x14ac:dyDescent="0.2">
      <c r="K477" s="81"/>
      <c r="L477" s="81"/>
      <c r="M477" s="81"/>
    </row>
    <row r="478" spans="11:13" x14ac:dyDescent="0.2">
      <c r="K478" s="81"/>
      <c r="L478" s="81"/>
      <c r="M478" s="81"/>
    </row>
    <row r="479" spans="11:13" x14ac:dyDescent="0.2">
      <c r="K479" s="81"/>
      <c r="L479" s="81"/>
      <c r="M479" s="81"/>
    </row>
    <row r="480" spans="11:13" x14ac:dyDescent="0.2">
      <c r="K480" s="81"/>
      <c r="L480" s="81"/>
      <c r="M480" s="81"/>
    </row>
    <row r="481" spans="11:13" x14ac:dyDescent="0.2">
      <c r="K481" s="81"/>
      <c r="L481" s="81"/>
      <c r="M481" s="81"/>
    </row>
    <row r="482" spans="11:13" x14ac:dyDescent="0.2">
      <c r="K482" s="81"/>
      <c r="L482" s="81"/>
      <c r="M482" s="81"/>
    </row>
    <row r="483" spans="11:13" x14ac:dyDescent="0.2">
      <c r="K483" s="81"/>
      <c r="L483" s="81"/>
      <c r="M483" s="81"/>
    </row>
    <row r="484" spans="11:13" x14ac:dyDescent="0.2">
      <c r="K484" s="81"/>
      <c r="L484" s="81"/>
      <c r="M484" s="81"/>
    </row>
    <row r="485" spans="11:13" x14ac:dyDescent="0.2">
      <c r="K485" s="81"/>
      <c r="L485" s="81"/>
      <c r="M485" s="81"/>
    </row>
    <row r="486" spans="11:13" x14ac:dyDescent="0.2">
      <c r="K486" s="81"/>
      <c r="L486" s="81"/>
      <c r="M486" s="81"/>
    </row>
    <row r="487" spans="11:13" x14ac:dyDescent="0.2">
      <c r="K487" s="81"/>
      <c r="L487" s="81"/>
      <c r="M487" s="81"/>
    </row>
    <row r="488" spans="11:13" x14ac:dyDescent="0.2">
      <c r="K488" s="81"/>
      <c r="L488" s="81"/>
      <c r="M488" s="81"/>
    </row>
    <row r="489" spans="11:13" x14ac:dyDescent="0.2">
      <c r="K489" s="81"/>
      <c r="L489" s="81"/>
      <c r="M489" s="81"/>
    </row>
    <row r="490" spans="11:13" x14ac:dyDescent="0.2">
      <c r="K490" s="81"/>
      <c r="L490" s="81"/>
      <c r="M490" s="81"/>
    </row>
    <row r="491" spans="11:13" x14ac:dyDescent="0.2">
      <c r="K491" s="81"/>
      <c r="L491" s="81"/>
      <c r="M491" s="81"/>
    </row>
    <row r="492" spans="11:13" x14ac:dyDescent="0.2">
      <c r="K492" s="81"/>
      <c r="L492" s="81"/>
      <c r="M492" s="81"/>
    </row>
    <row r="493" spans="11:13" x14ac:dyDescent="0.2">
      <c r="K493" s="81"/>
      <c r="L493" s="81"/>
      <c r="M493" s="81"/>
    </row>
    <row r="494" spans="11:13" x14ac:dyDescent="0.2">
      <c r="K494" s="81"/>
      <c r="L494" s="81"/>
      <c r="M494" s="81"/>
    </row>
    <row r="495" spans="11:13" x14ac:dyDescent="0.2">
      <c r="K495" s="81"/>
      <c r="L495" s="81"/>
      <c r="M495" s="81"/>
    </row>
    <row r="496" spans="11:13" x14ac:dyDescent="0.2">
      <c r="K496" s="81"/>
      <c r="L496" s="81"/>
      <c r="M496" s="81"/>
    </row>
    <row r="497" spans="11:13" x14ac:dyDescent="0.2">
      <c r="K497" s="81"/>
      <c r="L497" s="81"/>
      <c r="M497" s="81"/>
    </row>
    <row r="498" spans="11:13" x14ac:dyDescent="0.2">
      <c r="K498" s="81"/>
      <c r="L498" s="81"/>
      <c r="M498" s="81"/>
    </row>
    <row r="499" spans="11:13" x14ac:dyDescent="0.2">
      <c r="K499" s="81"/>
      <c r="L499" s="81"/>
      <c r="M499" s="81"/>
    </row>
    <row r="500" spans="11:13" x14ac:dyDescent="0.2">
      <c r="K500" s="81"/>
      <c r="L500" s="81"/>
      <c r="M500" s="81"/>
    </row>
    <row r="501" spans="11:13" x14ac:dyDescent="0.2">
      <c r="K501" s="81"/>
      <c r="L501" s="81"/>
      <c r="M501" s="81"/>
    </row>
    <row r="502" spans="11:13" x14ac:dyDescent="0.2">
      <c r="K502" s="81"/>
      <c r="L502" s="81"/>
      <c r="M502" s="81"/>
    </row>
    <row r="503" spans="11:13" x14ac:dyDescent="0.2">
      <c r="K503" s="81"/>
      <c r="L503" s="81"/>
      <c r="M503" s="81"/>
    </row>
    <row r="504" spans="11:13" x14ac:dyDescent="0.2">
      <c r="K504" s="81"/>
      <c r="L504" s="81"/>
      <c r="M504" s="81"/>
    </row>
    <row r="505" spans="11:13" x14ac:dyDescent="0.2">
      <c r="K505" s="81"/>
      <c r="L505" s="81"/>
      <c r="M505" s="81"/>
    </row>
    <row r="506" spans="11:13" x14ac:dyDescent="0.2">
      <c r="K506" s="81"/>
      <c r="L506" s="81"/>
      <c r="M506" s="81"/>
    </row>
    <row r="507" spans="11:13" x14ac:dyDescent="0.2">
      <c r="K507" s="81"/>
      <c r="L507" s="81"/>
      <c r="M507" s="81"/>
    </row>
    <row r="508" spans="11:13" x14ac:dyDescent="0.2">
      <c r="K508" s="81"/>
      <c r="L508" s="81"/>
      <c r="M508" s="81"/>
    </row>
    <row r="509" spans="11:13" x14ac:dyDescent="0.2">
      <c r="K509" s="81"/>
      <c r="L509" s="81"/>
      <c r="M509" s="81"/>
    </row>
    <row r="510" spans="11:13" x14ac:dyDescent="0.2">
      <c r="K510" s="81"/>
      <c r="L510" s="81"/>
      <c r="M510" s="81"/>
    </row>
    <row r="511" spans="11:13" x14ac:dyDescent="0.2">
      <c r="K511" s="81"/>
      <c r="L511" s="81"/>
      <c r="M511" s="81"/>
    </row>
    <row r="512" spans="11:13" x14ac:dyDescent="0.2">
      <c r="K512" s="81"/>
      <c r="L512" s="81"/>
      <c r="M512" s="81"/>
    </row>
    <row r="513" spans="11:13" x14ac:dyDescent="0.2">
      <c r="K513" s="81"/>
      <c r="L513" s="81"/>
      <c r="M513" s="81"/>
    </row>
    <row r="514" spans="11:13" x14ac:dyDescent="0.2">
      <c r="K514" s="81"/>
      <c r="L514" s="81"/>
      <c r="M514" s="81"/>
    </row>
    <row r="515" spans="11:13" x14ac:dyDescent="0.2">
      <c r="K515" s="81"/>
      <c r="L515" s="81"/>
      <c r="M515" s="81"/>
    </row>
    <row r="516" spans="11:13" x14ac:dyDescent="0.2">
      <c r="K516" s="81"/>
      <c r="L516" s="81"/>
      <c r="M516" s="81"/>
    </row>
    <row r="517" spans="11:13" x14ac:dyDescent="0.2">
      <c r="K517" s="81"/>
      <c r="L517" s="81"/>
      <c r="M517" s="81"/>
    </row>
    <row r="518" spans="11:13" x14ac:dyDescent="0.2">
      <c r="K518" s="81"/>
      <c r="L518" s="81"/>
      <c r="M518" s="81"/>
    </row>
    <row r="519" spans="11:13" x14ac:dyDescent="0.2">
      <c r="K519" s="81"/>
      <c r="L519" s="81"/>
      <c r="M519" s="81"/>
    </row>
    <row r="520" spans="11:13" x14ac:dyDescent="0.2">
      <c r="K520" s="81"/>
      <c r="L520" s="81"/>
      <c r="M520" s="81"/>
    </row>
    <row r="521" spans="11:13" x14ac:dyDescent="0.2">
      <c r="K521" s="81"/>
      <c r="L521" s="81"/>
      <c r="M521" s="81"/>
    </row>
    <row r="522" spans="11:13" x14ac:dyDescent="0.2">
      <c r="K522" s="81"/>
      <c r="L522" s="81"/>
      <c r="M522" s="81"/>
    </row>
    <row r="523" spans="11:13" x14ac:dyDescent="0.2">
      <c r="K523" s="81"/>
      <c r="L523" s="81"/>
      <c r="M523" s="81"/>
    </row>
    <row r="524" spans="11:13" x14ac:dyDescent="0.2">
      <c r="K524" s="81"/>
      <c r="L524" s="81"/>
      <c r="M524" s="81"/>
    </row>
    <row r="525" spans="11:13" x14ac:dyDescent="0.2">
      <c r="K525" s="81"/>
      <c r="L525" s="81"/>
      <c r="M525" s="81"/>
    </row>
    <row r="526" spans="11:13" x14ac:dyDescent="0.2">
      <c r="K526" s="81"/>
      <c r="L526" s="81"/>
      <c r="M526" s="81"/>
    </row>
    <row r="527" spans="11:13" x14ac:dyDescent="0.2">
      <c r="K527" s="81"/>
      <c r="L527" s="81"/>
      <c r="M527" s="81"/>
    </row>
    <row r="528" spans="11:13" x14ac:dyDescent="0.2">
      <c r="K528" s="81"/>
      <c r="L528" s="81"/>
      <c r="M528" s="81"/>
    </row>
    <row r="529" spans="11:13" x14ac:dyDescent="0.2">
      <c r="K529" s="81"/>
      <c r="L529" s="81"/>
      <c r="M529" s="81"/>
    </row>
    <row r="530" spans="11:13" x14ac:dyDescent="0.2">
      <c r="K530" s="81"/>
      <c r="L530" s="81"/>
      <c r="M530" s="81"/>
    </row>
    <row r="531" spans="11:13" x14ac:dyDescent="0.2">
      <c r="K531" s="81"/>
      <c r="L531" s="81"/>
      <c r="M531" s="81"/>
    </row>
    <row r="532" spans="11:13" x14ac:dyDescent="0.2">
      <c r="K532" s="81"/>
      <c r="L532" s="81"/>
      <c r="M532" s="81"/>
    </row>
    <row r="533" spans="11:13" x14ac:dyDescent="0.2">
      <c r="K533" s="81"/>
      <c r="L533" s="81"/>
      <c r="M533" s="81"/>
    </row>
    <row r="534" spans="11:13" x14ac:dyDescent="0.2">
      <c r="K534" s="81"/>
      <c r="L534" s="81"/>
      <c r="M534" s="81"/>
    </row>
    <row r="535" spans="11:13" x14ac:dyDescent="0.2">
      <c r="K535" s="81"/>
      <c r="L535" s="81"/>
      <c r="M535" s="81"/>
    </row>
    <row r="536" spans="11:13" x14ac:dyDescent="0.2">
      <c r="K536" s="81"/>
      <c r="L536" s="81"/>
      <c r="M536" s="81"/>
    </row>
    <row r="537" spans="11:13" x14ac:dyDescent="0.2">
      <c r="K537" s="81"/>
      <c r="L537" s="81"/>
      <c r="M537" s="81"/>
    </row>
    <row r="538" spans="11:13" x14ac:dyDescent="0.2">
      <c r="K538" s="81"/>
      <c r="L538" s="81"/>
      <c r="M538" s="81"/>
    </row>
    <row r="539" spans="11:13" x14ac:dyDescent="0.2">
      <c r="K539" s="81"/>
      <c r="L539" s="81"/>
      <c r="M539" s="81"/>
    </row>
    <row r="540" spans="11:13" x14ac:dyDescent="0.2">
      <c r="K540" s="81"/>
      <c r="L540" s="81"/>
      <c r="M540" s="81"/>
    </row>
    <row r="541" spans="11:13" x14ac:dyDescent="0.2">
      <c r="K541" s="81"/>
      <c r="L541" s="81"/>
      <c r="M541" s="81"/>
    </row>
    <row r="542" spans="11:13" x14ac:dyDescent="0.2">
      <c r="K542" s="81"/>
      <c r="L542" s="81"/>
      <c r="M542" s="81"/>
    </row>
    <row r="543" spans="11:13" x14ac:dyDescent="0.2">
      <c r="K543" s="81"/>
      <c r="L543" s="81"/>
      <c r="M543" s="81"/>
    </row>
    <row r="544" spans="11:13" x14ac:dyDescent="0.2">
      <c r="K544" s="81"/>
      <c r="L544" s="81"/>
      <c r="M544" s="81"/>
    </row>
    <row r="545" spans="11:13" x14ac:dyDescent="0.2">
      <c r="K545" s="81"/>
      <c r="L545" s="81"/>
      <c r="M545" s="81"/>
    </row>
    <row r="546" spans="11:13" x14ac:dyDescent="0.2">
      <c r="K546" s="81"/>
      <c r="L546" s="81"/>
      <c r="M546" s="81"/>
    </row>
    <row r="547" spans="11:13" x14ac:dyDescent="0.2">
      <c r="K547" s="81"/>
      <c r="L547" s="81"/>
      <c r="M547" s="81"/>
    </row>
    <row r="548" spans="11:13" x14ac:dyDescent="0.2">
      <c r="K548" s="81"/>
      <c r="L548" s="81"/>
      <c r="M548" s="81"/>
    </row>
    <row r="549" spans="11:13" x14ac:dyDescent="0.2">
      <c r="K549" s="81"/>
      <c r="L549" s="81"/>
      <c r="M549" s="81"/>
    </row>
    <row r="550" spans="11:13" x14ac:dyDescent="0.2">
      <c r="K550" s="81"/>
      <c r="L550" s="81"/>
      <c r="M550" s="81"/>
    </row>
    <row r="551" spans="11:13" x14ac:dyDescent="0.2">
      <c r="K551" s="81"/>
      <c r="L551" s="81"/>
      <c r="M551" s="81"/>
    </row>
    <row r="552" spans="11:13" x14ac:dyDescent="0.2">
      <c r="K552" s="81"/>
      <c r="L552" s="81"/>
      <c r="M552" s="81"/>
    </row>
    <row r="553" spans="11:13" x14ac:dyDescent="0.2">
      <c r="K553" s="81"/>
      <c r="L553" s="81"/>
      <c r="M553" s="81"/>
    </row>
    <row r="554" spans="11:13" x14ac:dyDescent="0.2">
      <c r="K554" s="81"/>
      <c r="L554" s="81"/>
      <c r="M554" s="81"/>
    </row>
    <row r="555" spans="11:13" x14ac:dyDescent="0.2">
      <c r="K555" s="81"/>
      <c r="L555" s="81"/>
      <c r="M555" s="81"/>
    </row>
    <row r="556" spans="11:13" x14ac:dyDescent="0.2">
      <c r="K556" s="81"/>
      <c r="L556" s="81"/>
      <c r="M556" s="81"/>
    </row>
    <row r="557" spans="11:13" x14ac:dyDescent="0.2">
      <c r="K557" s="81"/>
      <c r="L557" s="81"/>
      <c r="M557" s="81"/>
    </row>
    <row r="558" spans="11:13" x14ac:dyDescent="0.2">
      <c r="K558" s="81"/>
      <c r="L558" s="81"/>
      <c r="M558" s="81"/>
    </row>
    <row r="559" spans="11:13" x14ac:dyDescent="0.2">
      <c r="K559" s="81"/>
      <c r="L559" s="81"/>
      <c r="M559" s="81"/>
    </row>
    <row r="560" spans="11:13" x14ac:dyDescent="0.2">
      <c r="K560" s="81"/>
      <c r="L560" s="81"/>
      <c r="M560" s="81"/>
    </row>
    <row r="561" spans="11:13" x14ac:dyDescent="0.2">
      <c r="K561" s="81"/>
      <c r="L561" s="81"/>
      <c r="M561" s="81"/>
    </row>
    <row r="562" spans="11:13" x14ac:dyDescent="0.2">
      <c r="K562" s="81"/>
      <c r="L562" s="81"/>
      <c r="M562" s="81"/>
    </row>
    <row r="563" spans="11:13" x14ac:dyDescent="0.2">
      <c r="K563" s="81"/>
      <c r="L563" s="81"/>
      <c r="M563" s="81"/>
    </row>
    <row r="564" spans="11:13" x14ac:dyDescent="0.2">
      <c r="K564" s="81"/>
      <c r="L564" s="81"/>
      <c r="M564" s="81"/>
    </row>
    <row r="565" spans="11:13" x14ac:dyDescent="0.2">
      <c r="K565" s="81"/>
      <c r="L565" s="81"/>
      <c r="M565" s="81"/>
    </row>
    <row r="566" spans="11:13" x14ac:dyDescent="0.2">
      <c r="K566" s="81"/>
      <c r="L566" s="81"/>
      <c r="M566" s="81"/>
    </row>
    <row r="567" spans="11:13" x14ac:dyDescent="0.2">
      <c r="K567" s="81"/>
      <c r="L567" s="81"/>
      <c r="M567" s="81"/>
    </row>
    <row r="568" spans="11:13" x14ac:dyDescent="0.2">
      <c r="K568" s="81"/>
      <c r="L568" s="81"/>
      <c r="M568" s="81"/>
    </row>
    <row r="569" spans="11:13" x14ac:dyDescent="0.2">
      <c r="K569" s="81"/>
      <c r="L569" s="81"/>
      <c r="M569" s="81"/>
    </row>
    <row r="570" spans="11:13" x14ac:dyDescent="0.2">
      <c r="K570" s="81"/>
      <c r="L570" s="81"/>
      <c r="M570" s="81"/>
    </row>
    <row r="571" spans="11:13" x14ac:dyDescent="0.2">
      <c r="K571" s="81"/>
      <c r="L571" s="81"/>
      <c r="M571" s="81"/>
    </row>
    <row r="572" spans="11:13" x14ac:dyDescent="0.2">
      <c r="K572" s="81"/>
      <c r="L572" s="81"/>
      <c r="M572" s="81"/>
    </row>
    <row r="573" spans="11:13" x14ac:dyDescent="0.2">
      <c r="K573" s="81"/>
      <c r="L573" s="81"/>
      <c r="M573" s="81"/>
    </row>
    <row r="574" spans="11:13" x14ac:dyDescent="0.2">
      <c r="K574" s="81"/>
      <c r="L574" s="81"/>
      <c r="M574" s="81"/>
    </row>
    <row r="575" spans="11:13" x14ac:dyDescent="0.2">
      <c r="K575" s="81"/>
      <c r="L575" s="81"/>
      <c r="M575" s="81"/>
    </row>
    <row r="576" spans="11:13" x14ac:dyDescent="0.2">
      <c r="K576" s="81"/>
      <c r="L576" s="81"/>
      <c r="M576" s="81"/>
    </row>
    <row r="577" spans="11:13" x14ac:dyDescent="0.2">
      <c r="K577" s="81"/>
      <c r="L577" s="81"/>
      <c r="M577" s="81"/>
    </row>
    <row r="578" spans="11:13" x14ac:dyDescent="0.2">
      <c r="K578" s="81"/>
      <c r="L578" s="81"/>
      <c r="M578" s="81"/>
    </row>
    <row r="579" spans="11:13" x14ac:dyDescent="0.2">
      <c r="K579" s="81"/>
      <c r="L579" s="81"/>
      <c r="M579" s="81"/>
    </row>
    <row r="580" spans="11:13" x14ac:dyDescent="0.2">
      <c r="K580" s="81"/>
      <c r="L580" s="81"/>
      <c r="M580" s="81"/>
    </row>
    <row r="581" spans="11:13" x14ac:dyDescent="0.2">
      <c r="K581" s="81"/>
      <c r="L581" s="81"/>
      <c r="M581" s="81"/>
    </row>
    <row r="582" spans="11:13" x14ac:dyDescent="0.2">
      <c r="K582" s="81"/>
      <c r="L582" s="81"/>
      <c r="M582" s="81"/>
    </row>
    <row r="583" spans="11:13" x14ac:dyDescent="0.2">
      <c r="K583" s="81"/>
      <c r="L583" s="81"/>
      <c r="M583" s="81"/>
    </row>
    <row r="584" spans="11:13" x14ac:dyDescent="0.2">
      <c r="K584" s="81"/>
      <c r="L584" s="81"/>
      <c r="M584" s="81"/>
    </row>
    <row r="585" spans="11:13" x14ac:dyDescent="0.2">
      <c r="K585" s="81"/>
      <c r="L585" s="81"/>
      <c r="M585" s="81"/>
    </row>
    <row r="586" spans="11:13" x14ac:dyDescent="0.2">
      <c r="K586" s="81"/>
      <c r="L586" s="81"/>
      <c r="M586" s="81"/>
    </row>
    <row r="587" spans="11:13" x14ac:dyDescent="0.2">
      <c r="K587" s="81"/>
      <c r="L587" s="81"/>
      <c r="M587" s="81"/>
    </row>
    <row r="588" spans="11:13" x14ac:dyDescent="0.2">
      <c r="K588" s="81"/>
      <c r="L588" s="81"/>
      <c r="M588" s="81"/>
    </row>
    <row r="589" spans="11:13" x14ac:dyDescent="0.2">
      <c r="K589" s="81"/>
      <c r="L589" s="81"/>
      <c r="M589" s="81"/>
    </row>
    <row r="590" spans="11:13" x14ac:dyDescent="0.2">
      <c r="K590" s="81"/>
      <c r="L590" s="81"/>
      <c r="M590" s="81"/>
    </row>
    <row r="591" spans="11:13" x14ac:dyDescent="0.2">
      <c r="K591" s="81"/>
      <c r="L591" s="81"/>
      <c r="M591" s="81"/>
    </row>
    <row r="592" spans="11:13" x14ac:dyDescent="0.2">
      <c r="K592" s="81"/>
      <c r="L592" s="81"/>
      <c r="M592" s="81"/>
    </row>
    <row r="593" spans="11:13" x14ac:dyDescent="0.2">
      <c r="K593" s="81"/>
      <c r="L593" s="81"/>
      <c r="M593" s="81"/>
    </row>
    <row r="594" spans="11:13" x14ac:dyDescent="0.2">
      <c r="K594" s="81"/>
      <c r="L594" s="81"/>
      <c r="M594" s="81"/>
    </row>
    <row r="595" spans="11:13" x14ac:dyDescent="0.2">
      <c r="K595" s="81"/>
      <c r="L595" s="81"/>
      <c r="M595" s="81"/>
    </row>
    <row r="596" spans="11:13" x14ac:dyDescent="0.2">
      <c r="K596" s="81"/>
      <c r="L596" s="81"/>
      <c r="M596" s="81"/>
    </row>
    <row r="597" spans="11:13" x14ac:dyDescent="0.2">
      <c r="K597" s="81"/>
      <c r="L597" s="81"/>
      <c r="M597" s="81"/>
    </row>
    <row r="598" spans="11:13" x14ac:dyDescent="0.2">
      <c r="K598" s="81"/>
      <c r="L598" s="81"/>
      <c r="M598" s="81"/>
    </row>
    <row r="599" spans="11:13" x14ac:dyDescent="0.2">
      <c r="K599" s="81"/>
      <c r="L599" s="81"/>
      <c r="M599" s="81"/>
    </row>
    <row r="600" spans="11:13" x14ac:dyDescent="0.2">
      <c r="K600" s="81"/>
      <c r="L600" s="81"/>
      <c r="M600" s="81"/>
    </row>
    <row r="601" spans="11:13" x14ac:dyDescent="0.2">
      <c r="K601" s="81"/>
      <c r="L601" s="81"/>
      <c r="M601" s="81"/>
    </row>
    <row r="602" spans="11:13" x14ac:dyDescent="0.2">
      <c r="K602" s="81"/>
      <c r="L602" s="81"/>
      <c r="M602" s="81"/>
    </row>
    <row r="603" spans="11:13" x14ac:dyDescent="0.2">
      <c r="K603" s="81"/>
      <c r="L603" s="81"/>
      <c r="M603" s="81"/>
    </row>
    <row r="604" spans="11:13" x14ac:dyDescent="0.2">
      <c r="K604" s="81"/>
      <c r="L604" s="81"/>
      <c r="M604" s="81"/>
    </row>
    <row r="605" spans="11:13" x14ac:dyDescent="0.2">
      <c r="K605" s="81"/>
      <c r="L605" s="81"/>
      <c r="M605" s="81"/>
    </row>
    <row r="606" spans="11:13" x14ac:dyDescent="0.2">
      <c r="K606" s="81"/>
      <c r="L606" s="81"/>
      <c r="M606" s="81"/>
    </row>
    <row r="607" spans="11:13" x14ac:dyDescent="0.2">
      <c r="K607" s="81"/>
      <c r="L607" s="81"/>
      <c r="M607" s="81"/>
    </row>
    <row r="608" spans="11:13" x14ac:dyDescent="0.2">
      <c r="K608" s="81"/>
      <c r="L608" s="81"/>
      <c r="M608" s="81"/>
    </row>
    <row r="609" spans="11:13" x14ac:dyDescent="0.2">
      <c r="K609" s="81"/>
      <c r="L609" s="81"/>
      <c r="M609" s="81"/>
    </row>
    <row r="610" spans="11:13" x14ac:dyDescent="0.2">
      <c r="K610" s="81"/>
      <c r="L610" s="81"/>
      <c r="M610" s="81"/>
    </row>
    <row r="611" spans="11:13" x14ac:dyDescent="0.2">
      <c r="K611" s="81"/>
      <c r="L611" s="81"/>
      <c r="M611" s="81"/>
    </row>
    <row r="612" spans="11:13" x14ac:dyDescent="0.2">
      <c r="K612" s="81"/>
      <c r="L612" s="81"/>
      <c r="M612" s="81"/>
    </row>
    <row r="613" spans="11:13" x14ac:dyDescent="0.2">
      <c r="K613" s="81"/>
      <c r="L613" s="81"/>
      <c r="M613" s="81"/>
    </row>
    <row r="614" spans="11:13" x14ac:dyDescent="0.2">
      <c r="K614" s="81"/>
      <c r="L614" s="81"/>
      <c r="M614" s="81"/>
    </row>
    <row r="615" spans="11:13" x14ac:dyDescent="0.2">
      <c r="K615" s="81"/>
      <c r="L615" s="81"/>
      <c r="M615" s="81"/>
    </row>
    <row r="616" spans="11:13" x14ac:dyDescent="0.2">
      <c r="K616" s="81"/>
      <c r="L616" s="81"/>
      <c r="M616" s="81"/>
    </row>
    <row r="617" spans="11:13" x14ac:dyDescent="0.2">
      <c r="K617" s="81"/>
      <c r="L617" s="81"/>
      <c r="M617" s="81"/>
    </row>
    <row r="618" spans="11:13" x14ac:dyDescent="0.2">
      <c r="K618" s="81"/>
      <c r="L618" s="81"/>
      <c r="M618" s="81"/>
    </row>
    <row r="619" spans="11:13" x14ac:dyDescent="0.2">
      <c r="K619" s="81"/>
      <c r="L619" s="81"/>
      <c r="M619" s="81"/>
    </row>
    <row r="620" spans="11:13" x14ac:dyDescent="0.2">
      <c r="K620" s="81"/>
      <c r="L620" s="81"/>
      <c r="M620" s="81"/>
    </row>
    <row r="621" spans="11:13" x14ac:dyDescent="0.2">
      <c r="K621" s="81"/>
      <c r="L621" s="81"/>
      <c r="M621" s="81"/>
    </row>
    <row r="622" spans="11:13" x14ac:dyDescent="0.2">
      <c r="K622" s="81"/>
      <c r="L622" s="81"/>
      <c r="M622" s="81"/>
    </row>
    <row r="623" spans="11:13" x14ac:dyDescent="0.2">
      <c r="K623" s="81"/>
      <c r="L623" s="81"/>
      <c r="M623" s="81"/>
    </row>
    <row r="624" spans="11:13" x14ac:dyDescent="0.2">
      <c r="K624" s="81"/>
      <c r="L624" s="81"/>
      <c r="M624" s="81"/>
    </row>
    <row r="625" spans="11:13" x14ac:dyDescent="0.2">
      <c r="K625" s="81"/>
      <c r="L625" s="81"/>
      <c r="M625" s="81"/>
    </row>
    <row r="626" spans="11:13" x14ac:dyDescent="0.2">
      <c r="K626" s="81"/>
      <c r="L626" s="81"/>
      <c r="M626" s="81"/>
    </row>
    <row r="627" spans="11:13" x14ac:dyDescent="0.2">
      <c r="K627" s="81"/>
      <c r="L627" s="81"/>
      <c r="M627" s="81"/>
    </row>
    <row r="628" spans="11:13" x14ac:dyDescent="0.2">
      <c r="K628" s="81"/>
      <c r="L628" s="81"/>
      <c r="M628" s="81"/>
    </row>
    <row r="629" spans="11:13" x14ac:dyDescent="0.2">
      <c r="K629" s="81"/>
      <c r="L629" s="81"/>
      <c r="M629" s="81"/>
    </row>
    <row r="630" spans="11:13" x14ac:dyDescent="0.2">
      <c r="K630" s="81"/>
      <c r="L630" s="81"/>
      <c r="M630" s="81"/>
    </row>
    <row r="631" spans="11:13" x14ac:dyDescent="0.2">
      <c r="K631" s="81"/>
      <c r="L631" s="81"/>
      <c r="M631" s="81"/>
    </row>
    <row r="632" spans="11:13" x14ac:dyDescent="0.2">
      <c r="K632" s="81"/>
      <c r="L632" s="81"/>
      <c r="M632" s="81"/>
    </row>
    <row r="633" spans="11:13" x14ac:dyDescent="0.2">
      <c r="K633" s="81"/>
      <c r="L633" s="81"/>
      <c r="M633" s="81"/>
    </row>
    <row r="634" spans="11:13" x14ac:dyDescent="0.2">
      <c r="K634" s="81"/>
      <c r="L634" s="81"/>
      <c r="M634" s="81"/>
    </row>
    <row r="635" spans="11:13" x14ac:dyDescent="0.2">
      <c r="K635" s="81"/>
      <c r="L635" s="81"/>
      <c r="M635" s="81"/>
    </row>
    <row r="636" spans="11:13" x14ac:dyDescent="0.2">
      <c r="K636" s="81"/>
      <c r="L636" s="81"/>
      <c r="M636" s="81"/>
    </row>
    <row r="637" spans="11:13" x14ac:dyDescent="0.2">
      <c r="K637" s="81"/>
      <c r="L637" s="81"/>
      <c r="M637" s="81"/>
    </row>
    <row r="638" spans="11:13" x14ac:dyDescent="0.2">
      <c r="K638" s="81"/>
      <c r="L638" s="81"/>
      <c r="M638" s="81"/>
    </row>
    <row r="639" spans="11:13" x14ac:dyDescent="0.2">
      <c r="K639" s="81"/>
      <c r="L639" s="81"/>
      <c r="M639" s="81"/>
    </row>
    <row r="640" spans="11:13" x14ac:dyDescent="0.2">
      <c r="K640" s="81"/>
      <c r="L640" s="81"/>
      <c r="M640" s="81"/>
    </row>
    <row r="641" spans="11:13" x14ac:dyDescent="0.2">
      <c r="K641" s="81"/>
      <c r="L641" s="81"/>
      <c r="M641" s="81"/>
    </row>
    <row r="642" spans="11:13" x14ac:dyDescent="0.2">
      <c r="K642" s="81"/>
      <c r="L642" s="81"/>
      <c r="M642" s="81"/>
    </row>
    <row r="643" spans="11:13" x14ac:dyDescent="0.2">
      <c r="K643" s="81"/>
      <c r="L643" s="81"/>
      <c r="M643" s="81"/>
    </row>
    <row r="644" spans="11:13" x14ac:dyDescent="0.2">
      <c r="K644" s="81"/>
      <c r="L644" s="81"/>
      <c r="M644" s="81"/>
    </row>
    <row r="645" spans="11:13" x14ac:dyDescent="0.2">
      <c r="K645" s="81"/>
      <c r="L645" s="81"/>
      <c r="M645" s="81"/>
    </row>
    <row r="646" spans="11:13" x14ac:dyDescent="0.2">
      <c r="K646" s="81"/>
      <c r="L646" s="81"/>
      <c r="M646" s="81"/>
    </row>
    <row r="647" spans="11:13" x14ac:dyDescent="0.2">
      <c r="K647" s="81"/>
      <c r="L647" s="81"/>
      <c r="M647" s="81"/>
    </row>
    <row r="648" spans="11:13" x14ac:dyDescent="0.2">
      <c r="K648" s="81"/>
      <c r="L648" s="81"/>
      <c r="M648" s="81"/>
    </row>
    <row r="649" spans="11:13" x14ac:dyDescent="0.2">
      <c r="K649" s="81"/>
      <c r="L649" s="81"/>
      <c r="M649" s="81"/>
    </row>
    <row r="650" spans="11:13" x14ac:dyDescent="0.2">
      <c r="K650" s="81"/>
      <c r="L650" s="81"/>
      <c r="M650" s="81"/>
    </row>
    <row r="651" spans="11:13" x14ac:dyDescent="0.2">
      <c r="K651" s="81"/>
      <c r="L651" s="81"/>
      <c r="M651" s="81"/>
    </row>
    <row r="652" spans="11:13" x14ac:dyDescent="0.2">
      <c r="K652" s="81"/>
      <c r="L652" s="81"/>
      <c r="M652" s="81"/>
    </row>
    <row r="653" spans="11:13" x14ac:dyDescent="0.2">
      <c r="K653" s="81"/>
      <c r="L653" s="81"/>
      <c r="M653" s="81"/>
    </row>
    <row r="654" spans="11:13" x14ac:dyDescent="0.2">
      <c r="K654" s="81"/>
      <c r="L654" s="81"/>
      <c r="M654" s="81"/>
    </row>
    <row r="655" spans="11:13" x14ac:dyDescent="0.2">
      <c r="K655" s="81"/>
      <c r="L655" s="81"/>
      <c r="M655" s="81"/>
    </row>
    <row r="656" spans="11:13" x14ac:dyDescent="0.2">
      <c r="K656" s="81"/>
      <c r="L656" s="81"/>
      <c r="M656" s="81"/>
    </row>
    <row r="657" spans="11:13" x14ac:dyDescent="0.2">
      <c r="K657" s="81"/>
      <c r="L657" s="81"/>
      <c r="M657" s="81"/>
    </row>
    <row r="658" spans="11:13" x14ac:dyDescent="0.2">
      <c r="K658" s="81"/>
      <c r="L658" s="81"/>
      <c r="M658" s="81"/>
    </row>
    <row r="659" spans="11:13" x14ac:dyDescent="0.2">
      <c r="K659" s="81"/>
      <c r="L659" s="81"/>
      <c r="M659" s="81"/>
    </row>
    <row r="660" spans="11:13" x14ac:dyDescent="0.2">
      <c r="K660" s="81"/>
      <c r="L660" s="81"/>
      <c r="M660" s="81"/>
    </row>
    <row r="661" spans="11:13" x14ac:dyDescent="0.2">
      <c r="K661" s="81"/>
      <c r="L661" s="81"/>
      <c r="M661" s="81"/>
    </row>
    <row r="662" spans="11:13" x14ac:dyDescent="0.2">
      <c r="K662" s="81"/>
      <c r="L662" s="81"/>
      <c r="M662" s="81"/>
    </row>
    <row r="663" spans="11:13" x14ac:dyDescent="0.2">
      <c r="K663" s="81"/>
      <c r="L663" s="81"/>
      <c r="M663" s="81"/>
    </row>
    <row r="664" spans="11:13" x14ac:dyDescent="0.2">
      <c r="K664" s="81"/>
      <c r="L664" s="81"/>
      <c r="M664" s="81"/>
    </row>
    <row r="665" spans="11:13" x14ac:dyDescent="0.2">
      <c r="K665" s="81"/>
      <c r="L665" s="81"/>
      <c r="M665" s="81"/>
    </row>
    <row r="666" spans="11:13" x14ac:dyDescent="0.2">
      <c r="K666" s="81"/>
      <c r="L666" s="81"/>
      <c r="M666" s="81"/>
    </row>
    <row r="667" spans="11:13" x14ac:dyDescent="0.2">
      <c r="K667" s="81"/>
      <c r="L667" s="81"/>
      <c r="M667" s="81"/>
    </row>
    <row r="668" spans="11:13" x14ac:dyDescent="0.2">
      <c r="K668" s="81"/>
      <c r="L668" s="81"/>
      <c r="M668" s="81"/>
    </row>
    <row r="669" spans="11:13" x14ac:dyDescent="0.2">
      <c r="K669" s="81"/>
      <c r="L669" s="81"/>
      <c r="M669" s="81"/>
    </row>
    <row r="670" spans="11:13" x14ac:dyDescent="0.2">
      <c r="K670" s="81"/>
      <c r="L670" s="81"/>
      <c r="M670" s="81"/>
    </row>
    <row r="671" spans="11:13" x14ac:dyDescent="0.2">
      <c r="K671" s="81"/>
      <c r="L671" s="81"/>
      <c r="M671" s="81"/>
    </row>
    <row r="672" spans="11:13" x14ac:dyDescent="0.2">
      <c r="K672" s="81"/>
      <c r="L672" s="81"/>
      <c r="M672" s="81"/>
    </row>
    <row r="673" spans="11:13" x14ac:dyDescent="0.2">
      <c r="K673" s="81"/>
      <c r="L673" s="81"/>
      <c r="M673" s="81"/>
    </row>
    <row r="674" spans="11:13" x14ac:dyDescent="0.2">
      <c r="K674" s="81"/>
      <c r="L674" s="81"/>
      <c r="M674" s="81"/>
    </row>
    <row r="675" spans="11:13" x14ac:dyDescent="0.2">
      <c r="K675" s="81"/>
      <c r="L675" s="81"/>
      <c r="M675" s="81"/>
    </row>
    <row r="676" spans="11:13" x14ac:dyDescent="0.2">
      <c r="K676" s="81"/>
      <c r="L676" s="81"/>
      <c r="M676" s="81"/>
    </row>
    <row r="677" spans="11:13" x14ac:dyDescent="0.2">
      <c r="K677" s="81"/>
      <c r="L677" s="81"/>
      <c r="M677" s="81"/>
    </row>
    <row r="678" spans="11:13" x14ac:dyDescent="0.2">
      <c r="K678" s="81"/>
      <c r="L678" s="81"/>
      <c r="M678" s="81"/>
    </row>
    <row r="679" spans="11:13" x14ac:dyDescent="0.2">
      <c r="K679" s="81"/>
      <c r="L679" s="81"/>
      <c r="M679" s="81"/>
    </row>
    <row r="680" spans="11:13" x14ac:dyDescent="0.2">
      <c r="K680" s="81"/>
      <c r="L680" s="81"/>
      <c r="M680" s="81"/>
    </row>
    <row r="681" spans="11:13" x14ac:dyDescent="0.2">
      <c r="K681" s="81"/>
      <c r="L681" s="81"/>
      <c r="M681" s="81"/>
    </row>
    <row r="682" spans="11:13" x14ac:dyDescent="0.2">
      <c r="K682" s="81"/>
      <c r="L682" s="81"/>
      <c r="M682" s="81"/>
    </row>
    <row r="683" spans="11:13" x14ac:dyDescent="0.2">
      <c r="K683" s="81"/>
      <c r="L683" s="81"/>
      <c r="M683" s="81"/>
    </row>
    <row r="684" spans="11:13" x14ac:dyDescent="0.2">
      <c r="K684" s="81"/>
      <c r="L684" s="81"/>
      <c r="M684" s="81"/>
    </row>
    <row r="685" spans="11:13" x14ac:dyDescent="0.2">
      <c r="K685" s="81"/>
      <c r="L685" s="81"/>
      <c r="M685" s="81"/>
    </row>
    <row r="686" spans="11:13" x14ac:dyDescent="0.2">
      <c r="K686" s="81"/>
      <c r="L686" s="81"/>
      <c r="M686" s="81"/>
    </row>
    <row r="687" spans="11:13" x14ac:dyDescent="0.2">
      <c r="K687" s="81"/>
      <c r="L687" s="81"/>
      <c r="M687" s="81"/>
    </row>
    <row r="688" spans="11:13" x14ac:dyDescent="0.2">
      <c r="K688" s="81"/>
      <c r="L688" s="81"/>
      <c r="M688" s="81"/>
    </row>
    <row r="689" spans="11:13" x14ac:dyDescent="0.2">
      <c r="K689" s="81"/>
      <c r="L689" s="81"/>
      <c r="M689" s="81"/>
    </row>
    <row r="690" spans="11:13" x14ac:dyDescent="0.2">
      <c r="K690" s="81"/>
      <c r="L690" s="81"/>
      <c r="M690" s="81"/>
    </row>
    <row r="691" spans="11:13" x14ac:dyDescent="0.2">
      <c r="K691" s="81"/>
      <c r="L691" s="81"/>
      <c r="M691" s="81"/>
    </row>
    <row r="692" spans="11:13" x14ac:dyDescent="0.2">
      <c r="K692" s="81"/>
      <c r="L692" s="81"/>
      <c r="M692" s="81"/>
    </row>
    <row r="693" spans="11:13" x14ac:dyDescent="0.2">
      <c r="K693" s="81"/>
      <c r="L693" s="81"/>
      <c r="M693" s="81"/>
    </row>
    <row r="694" spans="11:13" x14ac:dyDescent="0.2">
      <c r="K694" s="81"/>
      <c r="L694" s="81"/>
      <c r="M694" s="81"/>
    </row>
    <row r="695" spans="11:13" x14ac:dyDescent="0.2">
      <c r="K695" s="81"/>
      <c r="L695" s="81"/>
      <c r="M695" s="81"/>
    </row>
    <row r="696" spans="11:13" x14ac:dyDescent="0.2">
      <c r="K696" s="81"/>
      <c r="L696" s="81"/>
      <c r="M696" s="81"/>
    </row>
    <row r="697" spans="11:13" x14ac:dyDescent="0.2">
      <c r="K697" s="81"/>
      <c r="L697" s="81"/>
      <c r="M697" s="81"/>
    </row>
    <row r="698" spans="11:13" x14ac:dyDescent="0.2">
      <c r="K698" s="81"/>
      <c r="L698" s="81"/>
      <c r="M698" s="81"/>
    </row>
    <row r="699" spans="11:13" x14ac:dyDescent="0.2">
      <c r="K699" s="81"/>
      <c r="L699" s="81"/>
      <c r="M699" s="81"/>
    </row>
    <row r="700" spans="11:13" x14ac:dyDescent="0.2">
      <c r="K700" s="81"/>
      <c r="L700" s="81"/>
      <c r="M700" s="81"/>
    </row>
    <row r="701" spans="11:13" x14ac:dyDescent="0.2">
      <c r="K701" s="81"/>
      <c r="L701" s="81"/>
      <c r="M701" s="81"/>
    </row>
    <row r="702" spans="11:13" x14ac:dyDescent="0.2">
      <c r="K702" s="81"/>
      <c r="L702" s="81"/>
      <c r="M702" s="81"/>
    </row>
    <row r="703" spans="11:13" x14ac:dyDescent="0.2">
      <c r="K703" s="81"/>
      <c r="L703" s="81"/>
      <c r="M703" s="81"/>
    </row>
    <row r="704" spans="11:13" x14ac:dyDescent="0.2">
      <c r="K704" s="81"/>
      <c r="L704" s="81"/>
      <c r="M704" s="81"/>
    </row>
    <row r="705" spans="11:13" x14ac:dyDescent="0.2">
      <c r="K705" s="81"/>
      <c r="L705" s="81"/>
      <c r="M705" s="81"/>
    </row>
    <row r="706" spans="11:13" x14ac:dyDescent="0.2">
      <c r="K706" s="81"/>
      <c r="L706" s="81"/>
      <c r="M706" s="81"/>
    </row>
    <row r="707" spans="11:13" x14ac:dyDescent="0.2">
      <c r="K707" s="81"/>
      <c r="L707" s="81"/>
      <c r="M707" s="81"/>
    </row>
    <row r="708" spans="11:13" x14ac:dyDescent="0.2">
      <c r="K708" s="81"/>
      <c r="L708" s="81"/>
      <c r="M708" s="81"/>
    </row>
    <row r="709" spans="11:13" x14ac:dyDescent="0.2">
      <c r="K709" s="81"/>
      <c r="L709" s="81"/>
      <c r="M709" s="81"/>
    </row>
    <row r="710" spans="11:13" x14ac:dyDescent="0.2">
      <c r="K710" s="81"/>
      <c r="L710" s="81"/>
      <c r="M710" s="81"/>
    </row>
    <row r="711" spans="11:13" x14ac:dyDescent="0.2">
      <c r="K711" s="81"/>
      <c r="L711" s="81"/>
      <c r="M711" s="81"/>
    </row>
    <row r="712" spans="11:13" x14ac:dyDescent="0.2">
      <c r="K712" s="81"/>
      <c r="L712" s="81"/>
      <c r="M712" s="81"/>
    </row>
    <row r="713" spans="11:13" x14ac:dyDescent="0.2">
      <c r="K713" s="81"/>
      <c r="L713" s="81"/>
      <c r="M713" s="81"/>
    </row>
    <row r="714" spans="11:13" x14ac:dyDescent="0.2">
      <c r="K714" s="81"/>
      <c r="L714" s="81"/>
      <c r="M714" s="81"/>
    </row>
    <row r="715" spans="11:13" x14ac:dyDescent="0.2">
      <c r="K715" s="81"/>
      <c r="L715" s="81"/>
      <c r="M715" s="81"/>
    </row>
    <row r="716" spans="11:13" x14ac:dyDescent="0.2">
      <c r="K716" s="81"/>
      <c r="L716" s="81"/>
      <c r="M716" s="81"/>
    </row>
    <row r="717" spans="11:13" x14ac:dyDescent="0.2">
      <c r="K717" s="81"/>
      <c r="L717" s="81"/>
      <c r="M717" s="81"/>
    </row>
    <row r="718" spans="11:13" x14ac:dyDescent="0.2">
      <c r="K718" s="81"/>
      <c r="L718" s="81"/>
      <c r="M718" s="81"/>
    </row>
    <row r="719" spans="11:13" x14ac:dyDescent="0.2">
      <c r="K719" s="81"/>
      <c r="L719" s="81"/>
      <c r="M719" s="81"/>
    </row>
    <row r="720" spans="11:13" x14ac:dyDescent="0.2">
      <c r="K720" s="81"/>
      <c r="L720" s="81"/>
      <c r="M720" s="81"/>
    </row>
    <row r="721" spans="11:13" x14ac:dyDescent="0.2">
      <c r="K721" s="81"/>
      <c r="L721" s="81"/>
      <c r="M721" s="81"/>
    </row>
    <row r="722" spans="11:13" x14ac:dyDescent="0.2">
      <c r="K722" s="81"/>
      <c r="L722" s="81"/>
      <c r="M722" s="81"/>
    </row>
    <row r="723" spans="11:13" x14ac:dyDescent="0.2">
      <c r="K723" s="81"/>
      <c r="L723" s="81"/>
      <c r="M723" s="81"/>
    </row>
    <row r="724" spans="11:13" x14ac:dyDescent="0.2">
      <c r="K724" s="81"/>
      <c r="L724" s="81"/>
      <c r="M724" s="81"/>
    </row>
    <row r="725" spans="11:13" x14ac:dyDescent="0.2">
      <c r="K725" s="81"/>
      <c r="L725" s="81"/>
      <c r="M725" s="81"/>
    </row>
    <row r="726" spans="11:13" x14ac:dyDescent="0.2">
      <c r="K726" s="81"/>
      <c r="L726" s="81"/>
      <c r="M726" s="81"/>
    </row>
    <row r="727" spans="11:13" x14ac:dyDescent="0.2">
      <c r="K727" s="81"/>
      <c r="L727" s="81"/>
      <c r="M727" s="81"/>
    </row>
    <row r="728" spans="11:13" x14ac:dyDescent="0.2">
      <c r="K728" s="81"/>
      <c r="L728" s="81"/>
      <c r="M728" s="81"/>
    </row>
    <row r="729" spans="11:13" x14ac:dyDescent="0.2">
      <c r="K729" s="81"/>
      <c r="L729" s="81"/>
      <c r="M729" s="81"/>
    </row>
    <row r="730" spans="11:13" x14ac:dyDescent="0.2">
      <c r="K730" s="81"/>
      <c r="L730" s="81"/>
      <c r="M730" s="81"/>
    </row>
    <row r="731" spans="11:13" x14ac:dyDescent="0.2">
      <c r="K731" s="81"/>
      <c r="L731" s="81"/>
      <c r="M731" s="81"/>
    </row>
    <row r="732" spans="11:13" x14ac:dyDescent="0.2">
      <c r="K732" s="81"/>
      <c r="L732" s="81"/>
      <c r="M732" s="81"/>
    </row>
    <row r="733" spans="11:13" x14ac:dyDescent="0.2">
      <c r="K733" s="81"/>
      <c r="L733" s="81"/>
      <c r="M733" s="81"/>
    </row>
    <row r="734" spans="11:13" x14ac:dyDescent="0.2">
      <c r="K734" s="81"/>
      <c r="L734" s="81"/>
      <c r="M734" s="81"/>
    </row>
    <row r="735" spans="11:13" x14ac:dyDescent="0.2">
      <c r="K735" s="81"/>
      <c r="L735" s="81"/>
      <c r="M735" s="81"/>
    </row>
    <row r="736" spans="11:13" x14ac:dyDescent="0.2">
      <c r="K736" s="81"/>
      <c r="L736" s="81"/>
      <c r="M736" s="81"/>
    </row>
    <row r="737" spans="11:13" x14ac:dyDescent="0.2">
      <c r="K737" s="81"/>
      <c r="L737" s="81"/>
      <c r="M737" s="81"/>
    </row>
    <row r="738" spans="11:13" x14ac:dyDescent="0.2">
      <c r="K738" s="81"/>
      <c r="L738" s="81"/>
      <c r="M738" s="81"/>
    </row>
    <row r="739" spans="11:13" x14ac:dyDescent="0.2">
      <c r="K739" s="81"/>
      <c r="L739" s="81"/>
      <c r="M739" s="81"/>
    </row>
    <row r="740" spans="11:13" x14ac:dyDescent="0.2">
      <c r="K740" s="81"/>
      <c r="L740" s="81"/>
      <c r="M740" s="81"/>
    </row>
    <row r="741" spans="11:13" x14ac:dyDescent="0.2">
      <c r="K741" s="81"/>
      <c r="L741" s="81"/>
      <c r="M741" s="81"/>
    </row>
    <row r="742" spans="11:13" x14ac:dyDescent="0.2">
      <c r="K742" s="81"/>
      <c r="L742" s="81"/>
      <c r="M742" s="81"/>
    </row>
    <row r="743" spans="11:13" x14ac:dyDescent="0.2">
      <c r="K743" s="81"/>
      <c r="L743" s="81"/>
      <c r="M743" s="81"/>
    </row>
    <row r="744" spans="11:13" x14ac:dyDescent="0.2">
      <c r="K744" s="81"/>
      <c r="L744" s="81"/>
      <c r="M744" s="81"/>
    </row>
    <row r="745" spans="11:13" x14ac:dyDescent="0.2">
      <c r="K745" s="81"/>
      <c r="L745" s="81"/>
      <c r="M745" s="81"/>
    </row>
    <row r="746" spans="11:13" x14ac:dyDescent="0.2">
      <c r="K746" s="81"/>
      <c r="L746" s="81"/>
      <c r="M746" s="81"/>
    </row>
    <row r="747" spans="11:13" x14ac:dyDescent="0.2">
      <c r="K747" s="81"/>
      <c r="L747" s="81"/>
      <c r="M747" s="81"/>
    </row>
    <row r="748" spans="11:13" x14ac:dyDescent="0.2">
      <c r="K748" s="81"/>
      <c r="L748" s="81"/>
      <c r="M748" s="81"/>
    </row>
    <row r="749" spans="11:13" x14ac:dyDescent="0.2">
      <c r="K749" s="81"/>
      <c r="L749" s="81"/>
      <c r="M749" s="81"/>
    </row>
    <row r="750" spans="11:13" x14ac:dyDescent="0.2">
      <c r="K750" s="81"/>
      <c r="L750" s="81"/>
      <c r="M750" s="81"/>
    </row>
    <row r="751" spans="11:13" x14ac:dyDescent="0.2">
      <c r="K751" s="81"/>
      <c r="L751" s="81"/>
      <c r="M751" s="81"/>
    </row>
    <row r="752" spans="11:13" x14ac:dyDescent="0.2">
      <c r="K752" s="81"/>
      <c r="L752" s="81"/>
      <c r="M752" s="81"/>
    </row>
    <row r="753" spans="11:13" x14ac:dyDescent="0.2">
      <c r="K753" s="81"/>
      <c r="L753" s="81"/>
      <c r="M753" s="81"/>
    </row>
    <row r="754" spans="11:13" x14ac:dyDescent="0.2">
      <c r="K754" s="81"/>
      <c r="L754" s="81"/>
      <c r="M754" s="81"/>
    </row>
    <row r="755" spans="11:13" x14ac:dyDescent="0.2">
      <c r="K755" s="81"/>
      <c r="L755" s="81"/>
      <c r="M755" s="81"/>
    </row>
    <row r="756" spans="11:13" x14ac:dyDescent="0.2">
      <c r="K756" s="81"/>
      <c r="L756" s="81"/>
      <c r="M756" s="81"/>
    </row>
    <row r="757" spans="11:13" x14ac:dyDescent="0.2">
      <c r="K757" s="81"/>
      <c r="L757" s="81"/>
      <c r="M757" s="81"/>
    </row>
    <row r="758" spans="11:13" x14ac:dyDescent="0.2">
      <c r="K758" s="81"/>
      <c r="L758" s="81"/>
      <c r="M758" s="81"/>
    </row>
    <row r="759" spans="11:13" x14ac:dyDescent="0.2">
      <c r="K759" s="81"/>
      <c r="L759" s="81"/>
      <c r="M759" s="81"/>
    </row>
    <row r="760" spans="11:13" x14ac:dyDescent="0.2">
      <c r="K760" s="81"/>
      <c r="L760" s="81"/>
      <c r="M760" s="81"/>
    </row>
    <row r="761" spans="11:13" x14ac:dyDescent="0.2">
      <c r="K761" s="81"/>
      <c r="L761" s="81"/>
      <c r="M761" s="81"/>
    </row>
    <row r="762" spans="11:13" x14ac:dyDescent="0.2">
      <c r="K762" s="81"/>
      <c r="L762" s="81"/>
      <c r="M762" s="81"/>
    </row>
    <row r="763" spans="11:13" x14ac:dyDescent="0.2">
      <c r="K763" s="81"/>
      <c r="L763" s="81"/>
      <c r="M763" s="81"/>
    </row>
    <row r="764" spans="11:13" x14ac:dyDescent="0.2">
      <c r="K764" s="81"/>
      <c r="L764" s="81"/>
      <c r="M764" s="81"/>
    </row>
    <row r="765" spans="11:13" x14ac:dyDescent="0.2">
      <c r="K765" s="81"/>
      <c r="L765" s="81"/>
      <c r="M765" s="81"/>
    </row>
    <row r="766" spans="11:13" x14ac:dyDescent="0.2">
      <c r="K766" s="81"/>
      <c r="L766" s="81"/>
      <c r="M766" s="81"/>
    </row>
    <row r="767" spans="11:13" x14ac:dyDescent="0.2">
      <c r="K767" s="81"/>
      <c r="L767" s="81"/>
      <c r="M767" s="81"/>
    </row>
    <row r="768" spans="11:13" x14ac:dyDescent="0.2">
      <c r="K768" s="81"/>
      <c r="L768" s="81"/>
      <c r="M768" s="81"/>
    </row>
    <row r="769" spans="11:13" x14ac:dyDescent="0.2">
      <c r="K769" s="81"/>
      <c r="L769" s="81"/>
      <c r="M769" s="81"/>
    </row>
    <row r="770" spans="11:13" x14ac:dyDescent="0.2">
      <c r="K770" s="81"/>
      <c r="L770" s="81"/>
      <c r="M770" s="81"/>
    </row>
    <row r="771" spans="11:13" x14ac:dyDescent="0.2">
      <c r="K771" s="81"/>
      <c r="L771" s="81"/>
      <c r="M771" s="81"/>
    </row>
    <row r="772" spans="11:13" x14ac:dyDescent="0.2">
      <c r="K772" s="81"/>
      <c r="L772" s="81"/>
      <c r="M772" s="81"/>
    </row>
    <row r="773" spans="11:13" x14ac:dyDescent="0.2">
      <c r="K773" s="81"/>
      <c r="L773" s="81"/>
      <c r="M773" s="81"/>
    </row>
    <row r="774" spans="11:13" x14ac:dyDescent="0.2">
      <c r="K774" s="81"/>
      <c r="L774" s="81"/>
      <c r="M774" s="81"/>
    </row>
    <row r="775" spans="11:13" x14ac:dyDescent="0.2">
      <c r="K775" s="81"/>
      <c r="L775" s="81"/>
      <c r="M775" s="81"/>
    </row>
    <row r="776" spans="11:13" x14ac:dyDescent="0.2">
      <c r="K776" s="81"/>
      <c r="L776" s="81"/>
      <c r="M776" s="81"/>
    </row>
    <row r="777" spans="11:13" x14ac:dyDescent="0.2">
      <c r="K777" s="81"/>
      <c r="L777" s="81"/>
      <c r="M777" s="81"/>
    </row>
    <row r="778" spans="11:13" x14ac:dyDescent="0.2">
      <c r="K778" s="81"/>
      <c r="L778" s="81"/>
      <c r="M778" s="81"/>
    </row>
    <row r="779" spans="11:13" x14ac:dyDescent="0.2">
      <c r="K779" s="81"/>
      <c r="L779" s="81"/>
      <c r="M779" s="81"/>
    </row>
    <row r="780" spans="11:13" x14ac:dyDescent="0.2">
      <c r="K780" s="81"/>
      <c r="L780" s="81"/>
      <c r="M780" s="81"/>
    </row>
    <row r="781" spans="11:13" x14ac:dyDescent="0.2">
      <c r="K781" s="81"/>
      <c r="L781" s="81"/>
      <c r="M781" s="81"/>
    </row>
    <row r="782" spans="11:13" x14ac:dyDescent="0.2">
      <c r="K782" s="81"/>
      <c r="L782" s="81"/>
      <c r="M782" s="81"/>
    </row>
    <row r="783" spans="11:13" x14ac:dyDescent="0.2">
      <c r="K783" s="81"/>
      <c r="L783" s="81"/>
      <c r="M783" s="81"/>
    </row>
    <row r="784" spans="11:13" x14ac:dyDescent="0.2">
      <c r="K784" s="81"/>
      <c r="L784" s="81"/>
      <c r="M784" s="81"/>
    </row>
    <row r="785" spans="11:13" x14ac:dyDescent="0.2">
      <c r="K785" s="81"/>
      <c r="L785" s="81"/>
      <c r="M785" s="81"/>
    </row>
    <row r="786" spans="11:13" x14ac:dyDescent="0.2">
      <c r="K786" s="81"/>
      <c r="L786" s="81"/>
      <c r="M786" s="81"/>
    </row>
    <row r="787" spans="11:13" x14ac:dyDescent="0.2">
      <c r="K787" s="81"/>
      <c r="L787" s="81"/>
      <c r="M787" s="81"/>
    </row>
    <row r="788" spans="11:13" x14ac:dyDescent="0.2">
      <c r="K788" s="81"/>
      <c r="L788" s="81"/>
      <c r="M788" s="81"/>
    </row>
    <row r="789" spans="11:13" x14ac:dyDescent="0.2">
      <c r="K789" s="81"/>
      <c r="L789" s="81"/>
      <c r="M789" s="81"/>
    </row>
    <row r="790" spans="11:13" x14ac:dyDescent="0.2">
      <c r="K790" s="81"/>
      <c r="L790" s="81"/>
      <c r="M790" s="81"/>
    </row>
    <row r="791" spans="11:13" x14ac:dyDescent="0.2">
      <c r="K791" s="81"/>
      <c r="L791" s="81"/>
      <c r="M791" s="81"/>
    </row>
    <row r="792" spans="11:13" x14ac:dyDescent="0.2">
      <c r="K792" s="81"/>
      <c r="L792" s="81"/>
      <c r="M792" s="81"/>
    </row>
    <row r="793" spans="11:13" x14ac:dyDescent="0.2">
      <c r="K793" s="81"/>
      <c r="L793" s="81"/>
      <c r="M793" s="81"/>
    </row>
    <row r="794" spans="11:13" x14ac:dyDescent="0.2">
      <c r="K794" s="81"/>
      <c r="L794" s="81"/>
      <c r="M794" s="81"/>
    </row>
    <row r="795" spans="11:13" x14ac:dyDescent="0.2">
      <c r="K795" s="81"/>
      <c r="L795" s="81"/>
      <c r="M795" s="81"/>
    </row>
    <row r="796" spans="11:13" x14ac:dyDescent="0.2">
      <c r="K796" s="81"/>
      <c r="L796" s="81"/>
      <c r="M796" s="81"/>
    </row>
    <row r="797" spans="11:13" x14ac:dyDescent="0.2">
      <c r="K797" s="81"/>
      <c r="L797" s="81"/>
      <c r="M797" s="81"/>
    </row>
    <row r="798" spans="11:13" x14ac:dyDescent="0.2">
      <c r="K798" s="81"/>
      <c r="L798" s="81"/>
      <c r="M798" s="81"/>
    </row>
    <row r="799" spans="11:13" x14ac:dyDescent="0.2">
      <c r="K799" s="81"/>
      <c r="L799" s="81"/>
      <c r="M799" s="81"/>
    </row>
    <row r="800" spans="11:13" x14ac:dyDescent="0.2">
      <c r="K800" s="81"/>
      <c r="L800" s="81"/>
      <c r="M800" s="81"/>
    </row>
    <row r="801" spans="11:13" x14ac:dyDescent="0.2">
      <c r="K801" s="81"/>
      <c r="L801" s="81"/>
      <c r="M801" s="81"/>
    </row>
    <row r="802" spans="11:13" x14ac:dyDescent="0.2">
      <c r="K802" s="81"/>
      <c r="L802" s="81"/>
      <c r="M802" s="81"/>
    </row>
    <row r="803" spans="11:13" x14ac:dyDescent="0.2">
      <c r="K803" s="81"/>
      <c r="L803" s="81"/>
      <c r="M803" s="81"/>
    </row>
    <row r="804" spans="11:13" x14ac:dyDescent="0.2">
      <c r="K804" s="81"/>
      <c r="L804" s="81"/>
      <c r="M804" s="81"/>
    </row>
    <row r="805" spans="11:13" x14ac:dyDescent="0.2">
      <c r="K805" s="81"/>
      <c r="L805" s="81"/>
      <c r="M805" s="81"/>
    </row>
    <row r="806" spans="11:13" x14ac:dyDescent="0.2">
      <c r="K806" s="81"/>
      <c r="L806" s="81"/>
      <c r="M806" s="81"/>
    </row>
    <row r="807" spans="11:13" x14ac:dyDescent="0.2">
      <c r="K807" s="81"/>
      <c r="L807" s="81"/>
      <c r="M807" s="81"/>
    </row>
    <row r="808" spans="11:13" x14ac:dyDescent="0.2">
      <c r="K808" s="81"/>
      <c r="L808" s="81"/>
      <c r="M808" s="81"/>
    </row>
    <row r="809" spans="11:13" x14ac:dyDescent="0.2">
      <c r="K809" s="81"/>
      <c r="L809" s="81"/>
      <c r="M809" s="81"/>
    </row>
    <row r="810" spans="11:13" x14ac:dyDescent="0.2">
      <c r="K810" s="81"/>
      <c r="L810" s="81"/>
      <c r="M810" s="81"/>
    </row>
    <row r="811" spans="11:13" x14ac:dyDescent="0.2">
      <c r="K811" s="81"/>
      <c r="L811" s="81"/>
      <c r="M811" s="81"/>
    </row>
    <row r="812" spans="11:13" x14ac:dyDescent="0.2">
      <c r="K812" s="81"/>
      <c r="L812" s="81"/>
      <c r="M812" s="81"/>
    </row>
    <row r="813" spans="11:13" x14ac:dyDescent="0.2">
      <c r="K813" s="81"/>
      <c r="L813" s="81"/>
      <c r="M813" s="81"/>
    </row>
    <row r="814" spans="11:13" x14ac:dyDescent="0.2">
      <c r="K814" s="81"/>
      <c r="L814" s="81"/>
      <c r="M814" s="81"/>
    </row>
    <row r="815" spans="11:13" x14ac:dyDescent="0.2">
      <c r="K815" s="81"/>
      <c r="L815" s="81"/>
      <c r="M815" s="81"/>
    </row>
    <row r="816" spans="11:13" x14ac:dyDescent="0.2">
      <c r="K816" s="81"/>
      <c r="L816" s="81"/>
      <c r="M816" s="81"/>
    </row>
    <row r="817" spans="11:13" x14ac:dyDescent="0.2">
      <c r="K817" s="81"/>
      <c r="L817" s="81"/>
      <c r="M817" s="81"/>
    </row>
    <row r="818" spans="11:13" x14ac:dyDescent="0.2">
      <c r="K818" s="81"/>
      <c r="L818" s="81"/>
      <c r="M818" s="81"/>
    </row>
    <row r="819" spans="11:13" x14ac:dyDescent="0.2">
      <c r="K819" s="81"/>
      <c r="L819" s="81"/>
      <c r="M819" s="81"/>
    </row>
    <row r="820" spans="11:13" x14ac:dyDescent="0.2">
      <c r="K820" s="81"/>
      <c r="L820" s="81"/>
      <c r="M820" s="81"/>
    </row>
    <row r="821" spans="11:13" x14ac:dyDescent="0.2">
      <c r="K821" s="81"/>
      <c r="L821" s="81"/>
      <c r="M821" s="81"/>
    </row>
    <row r="822" spans="11:13" x14ac:dyDescent="0.2">
      <c r="K822" s="81"/>
      <c r="L822" s="81"/>
      <c r="M822" s="81"/>
    </row>
    <row r="823" spans="11:13" x14ac:dyDescent="0.2">
      <c r="K823" s="81"/>
      <c r="L823" s="81"/>
      <c r="M823" s="81"/>
    </row>
    <row r="824" spans="11:13" x14ac:dyDescent="0.2">
      <c r="K824" s="81"/>
      <c r="L824" s="81"/>
      <c r="M824" s="81"/>
    </row>
    <row r="825" spans="11:13" x14ac:dyDescent="0.2">
      <c r="K825" s="81"/>
      <c r="L825" s="81"/>
      <c r="M825" s="81"/>
    </row>
    <row r="826" spans="11:13" x14ac:dyDescent="0.2">
      <c r="K826" s="81"/>
      <c r="L826" s="81"/>
      <c r="M826" s="81"/>
    </row>
    <row r="827" spans="11:13" x14ac:dyDescent="0.2">
      <c r="K827" s="81"/>
      <c r="L827" s="81"/>
      <c r="M827" s="81"/>
    </row>
    <row r="828" spans="11:13" x14ac:dyDescent="0.2">
      <c r="K828" s="81"/>
      <c r="L828" s="81"/>
      <c r="M828" s="81"/>
    </row>
    <row r="829" spans="11:13" x14ac:dyDescent="0.2">
      <c r="K829" s="81"/>
      <c r="L829" s="81"/>
      <c r="M829" s="81"/>
    </row>
    <row r="830" spans="11:13" x14ac:dyDescent="0.2">
      <c r="K830" s="81"/>
      <c r="L830" s="81"/>
      <c r="M830" s="81"/>
    </row>
    <row r="831" spans="11:13" x14ac:dyDescent="0.2">
      <c r="K831" s="81"/>
      <c r="L831" s="81"/>
      <c r="M831" s="81"/>
    </row>
    <row r="832" spans="11:13" x14ac:dyDescent="0.2">
      <c r="K832" s="81"/>
      <c r="L832" s="81"/>
      <c r="M832" s="81"/>
    </row>
    <row r="833" spans="11:13" x14ac:dyDescent="0.2">
      <c r="K833" s="81"/>
      <c r="L833" s="81"/>
      <c r="M833" s="81"/>
    </row>
    <row r="834" spans="11:13" x14ac:dyDescent="0.2">
      <c r="K834" s="81"/>
      <c r="L834" s="81"/>
      <c r="M834" s="81"/>
    </row>
    <row r="835" spans="11:13" x14ac:dyDescent="0.2">
      <c r="K835" s="81"/>
      <c r="L835" s="81"/>
      <c r="M835" s="81"/>
    </row>
    <row r="836" spans="11:13" x14ac:dyDescent="0.2">
      <c r="K836" s="81"/>
      <c r="L836" s="81"/>
      <c r="M836" s="81"/>
    </row>
    <row r="837" spans="11:13" x14ac:dyDescent="0.2">
      <c r="K837" s="81"/>
      <c r="L837" s="81"/>
      <c r="M837" s="81"/>
    </row>
    <row r="838" spans="11:13" x14ac:dyDescent="0.2">
      <c r="K838" s="81"/>
      <c r="L838" s="81"/>
      <c r="M838" s="81"/>
    </row>
    <row r="839" spans="11:13" x14ac:dyDescent="0.2">
      <c r="K839" s="81"/>
      <c r="L839" s="81"/>
      <c r="M839" s="81"/>
    </row>
    <row r="840" spans="11:13" x14ac:dyDescent="0.2">
      <c r="K840" s="81"/>
      <c r="L840" s="81"/>
      <c r="M840" s="81"/>
    </row>
    <row r="841" spans="11:13" x14ac:dyDescent="0.2">
      <c r="K841" s="81"/>
      <c r="L841" s="81"/>
      <c r="M841" s="81"/>
    </row>
    <row r="842" spans="11:13" x14ac:dyDescent="0.2">
      <c r="K842" s="81"/>
      <c r="L842" s="81"/>
      <c r="M842" s="81"/>
    </row>
    <row r="843" spans="11:13" x14ac:dyDescent="0.2">
      <c r="K843" s="81"/>
      <c r="L843" s="81"/>
      <c r="M843" s="81"/>
    </row>
    <row r="844" spans="11:13" x14ac:dyDescent="0.2">
      <c r="K844" s="81"/>
      <c r="L844" s="81"/>
      <c r="M844" s="81"/>
    </row>
    <row r="845" spans="11:13" x14ac:dyDescent="0.2">
      <c r="K845" s="81"/>
      <c r="L845" s="81"/>
      <c r="M845" s="81"/>
    </row>
    <row r="846" spans="11:13" x14ac:dyDescent="0.2">
      <c r="K846" s="81"/>
      <c r="L846" s="81"/>
      <c r="M846" s="81"/>
    </row>
    <row r="847" spans="11:13" x14ac:dyDescent="0.2">
      <c r="K847" s="81"/>
      <c r="L847" s="81"/>
      <c r="M847" s="81"/>
    </row>
    <row r="848" spans="11:13" x14ac:dyDescent="0.2">
      <c r="K848" s="81"/>
      <c r="L848" s="81"/>
      <c r="M848" s="81"/>
    </row>
    <row r="849" spans="11:13" x14ac:dyDescent="0.2">
      <c r="K849" s="81"/>
      <c r="L849" s="81"/>
      <c r="M849" s="81"/>
    </row>
    <row r="850" spans="11:13" x14ac:dyDescent="0.2">
      <c r="K850" s="81"/>
      <c r="L850" s="81"/>
      <c r="M850" s="81"/>
    </row>
    <row r="851" spans="11:13" x14ac:dyDescent="0.2">
      <c r="K851" s="81"/>
      <c r="L851" s="81"/>
      <c r="M851" s="81"/>
    </row>
    <row r="852" spans="11:13" x14ac:dyDescent="0.2">
      <c r="K852" s="81"/>
      <c r="L852" s="81"/>
      <c r="M852" s="81"/>
    </row>
    <row r="853" spans="11:13" x14ac:dyDescent="0.2">
      <c r="K853" s="81"/>
      <c r="L853" s="81"/>
      <c r="M853" s="81"/>
    </row>
    <row r="854" spans="11:13" x14ac:dyDescent="0.2">
      <c r="K854" s="81"/>
      <c r="L854" s="81"/>
      <c r="M854" s="81"/>
    </row>
    <row r="855" spans="11:13" x14ac:dyDescent="0.2">
      <c r="K855" s="81"/>
      <c r="L855" s="81"/>
      <c r="M855" s="81"/>
    </row>
    <row r="856" spans="11:13" x14ac:dyDescent="0.2">
      <c r="K856" s="81"/>
      <c r="L856" s="81"/>
      <c r="M856" s="81"/>
    </row>
    <row r="857" spans="11:13" x14ac:dyDescent="0.2">
      <c r="K857" s="81"/>
      <c r="L857" s="81"/>
      <c r="M857" s="81"/>
    </row>
    <row r="858" spans="11:13" x14ac:dyDescent="0.2">
      <c r="K858" s="81"/>
      <c r="L858" s="81"/>
      <c r="M858" s="81"/>
    </row>
    <row r="859" spans="11:13" x14ac:dyDescent="0.2">
      <c r="K859" s="81"/>
      <c r="L859" s="81"/>
      <c r="M859" s="81"/>
    </row>
    <row r="860" spans="11:13" x14ac:dyDescent="0.2">
      <c r="K860" s="81"/>
      <c r="L860" s="81"/>
      <c r="M860" s="81"/>
    </row>
    <row r="861" spans="11:13" x14ac:dyDescent="0.2">
      <c r="K861" s="81"/>
      <c r="L861" s="81"/>
      <c r="M861" s="81"/>
    </row>
    <row r="862" spans="11:13" x14ac:dyDescent="0.2">
      <c r="K862" s="81"/>
      <c r="L862" s="81"/>
      <c r="M862" s="81"/>
    </row>
    <row r="863" spans="11:13" x14ac:dyDescent="0.2">
      <c r="K863" s="81"/>
      <c r="L863" s="81"/>
      <c r="M863" s="81"/>
    </row>
    <row r="864" spans="11:13" x14ac:dyDescent="0.2">
      <c r="K864" s="81"/>
      <c r="L864" s="81"/>
      <c r="M864" s="81"/>
    </row>
    <row r="865" spans="11:13" x14ac:dyDescent="0.2">
      <c r="K865" s="81"/>
      <c r="L865" s="81"/>
      <c r="M865" s="81"/>
    </row>
    <row r="866" spans="11:13" x14ac:dyDescent="0.2">
      <c r="K866" s="81"/>
      <c r="L866" s="81"/>
      <c r="M866" s="81"/>
    </row>
    <row r="867" spans="11:13" x14ac:dyDescent="0.2">
      <c r="K867" s="81"/>
      <c r="L867" s="81"/>
      <c r="M867" s="81"/>
    </row>
    <row r="868" spans="11:13" x14ac:dyDescent="0.2">
      <c r="K868" s="81"/>
      <c r="L868" s="81"/>
      <c r="M868" s="81"/>
    </row>
    <row r="869" spans="11:13" x14ac:dyDescent="0.2">
      <c r="K869" s="81"/>
      <c r="L869" s="81"/>
      <c r="M869" s="81"/>
    </row>
    <row r="870" spans="11:13" x14ac:dyDescent="0.2">
      <c r="K870" s="81"/>
      <c r="L870" s="81"/>
      <c r="M870" s="81"/>
    </row>
    <row r="871" spans="11:13" x14ac:dyDescent="0.2">
      <c r="K871" s="81"/>
      <c r="L871" s="81"/>
      <c r="M871" s="81"/>
    </row>
    <row r="872" spans="11:13" x14ac:dyDescent="0.2">
      <c r="K872" s="81"/>
      <c r="L872" s="81"/>
      <c r="M872" s="81"/>
    </row>
    <row r="873" spans="11:13" x14ac:dyDescent="0.2">
      <c r="K873" s="81"/>
      <c r="L873" s="81"/>
      <c r="M873" s="81"/>
    </row>
    <row r="874" spans="11:13" x14ac:dyDescent="0.2">
      <c r="K874" s="81"/>
      <c r="L874" s="81"/>
      <c r="M874" s="81"/>
    </row>
    <row r="875" spans="11:13" x14ac:dyDescent="0.2">
      <c r="K875" s="81"/>
      <c r="L875" s="81"/>
      <c r="M875" s="81"/>
    </row>
    <row r="876" spans="11:13" x14ac:dyDescent="0.2">
      <c r="K876" s="81"/>
      <c r="L876" s="81"/>
      <c r="M876" s="81"/>
    </row>
    <row r="877" spans="11:13" x14ac:dyDescent="0.2">
      <c r="K877" s="81"/>
      <c r="L877" s="81"/>
      <c r="M877" s="81"/>
    </row>
    <row r="878" spans="11:13" x14ac:dyDescent="0.2">
      <c r="K878" s="81"/>
      <c r="L878" s="81"/>
      <c r="M878" s="81"/>
    </row>
    <row r="879" spans="11:13" x14ac:dyDescent="0.2">
      <c r="K879" s="81"/>
      <c r="L879" s="81"/>
      <c r="M879" s="81"/>
    </row>
    <row r="880" spans="11:13" x14ac:dyDescent="0.2">
      <c r="K880" s="81"/>
      <c r="L880" s="81"/>
      <c r="M880" s="81"/>
    </row>
    <row r="881" spans="11:13" x14ac:dyDescent="0.2">
      <c r="K881" s="81"/>
      <c r="L881" s="81"/>
      <c r="M881" s="81"/>
    </row>
    <row r="882" spans="11:13" x14ac:dyDescent="0.2">
      <c r="K882" s="81"/>
      <c r="L882" s="81"/>
      <c r="M882" s="81"/>
    </row>
    <row r="883" spans="11:13" x14ac:dyDescent="0.2">
      <c r="K883" s="81"/>
      <c r="L883" s="81"/>
      <c r="M883" s="81"/>
    </row>
    <row r="884" spans="11:13" x14ac:dyDescent="0.2">
      <c r="K884" s="81"/>
      <c r="L884" s="81"/>
      <c r="M884" s="81"/>
    </row>
    <row r="885" spans="11:13" x14ac:dyDescent="0.2">
      <c r="K885" s="81"/>
      <c r="L885" s="81"/>
      <c r="M885" s="81"/>
    </row>
    <row r="886" spans="11:13" x14ac:dyDescent="0.2">
      <c r="K886" s="81"/>
      <c r="L886" s="81"/>
      <c r="M886" s="81"/>
    </row>
    <row r="887" spans="11:13" x14ac:dyDescent="0.2">
      <c r="K887" s="81"/>
      <c r="L887" s="81"/>
      <c r="M887" s="81"/>
    </row>
    <row r="888" spans="11:13" x14ac:dyDescent="0.2">
      <c r="K888" s="81"/>
      <c r="L888" s="81"/>
      <c r="M888" s="81"/>
    </row>
    <row r="889" spans="11:13" x14ac:dyDescent="0.2">
      <c r="K889" s="81"/>
      <c r="L889" s="81"/>
      <c r="M889" s="81"/>
    </row>
    <row r="890" spans="11:13" x14ac:dyDescent="0.2">
      <c r="K890" s="81"/>
      <c r="L890" s="81"/>
      <c r="M890" s="81"/>
    </row>
    <row r="891" spans="11:13" x14ac:dyDescent="0.2">
      <c r="K891" s="81"/>
      <c r="L891" s="81"/>
      <c r="M891" s="81"/>
    </row>
    <row r="892" spans="11:13" x14ac:dyDescent="0.2">
      <c r="K892" s="81"/>
      <c r="L892" s="81"/>
      <c r="M892" s="81"/>
    </row>
    <row r="893" spans="11:13" x14ac:dyDescent="0.2">
      <c r="K893" s="81"/>
      <c r="L893" s="81"/>
      <c r="M893" s="81"/>
    </row>
    <row r="894" spans="11:13" x14ac:dyDescent="0.2">
      <c r="K894" s="81"/>
      <c r="L894" s="81"/>
      <c r="M894" s="81"/>
    </row>
    <row r="895" spans="11:13" x14ac:dyDescent="0.2">
      <c r="K895" s="81"/>
      <c r="L895" s="81"/>
      <c r="M895" s="81"/>
    </row>
    <row r="896" spans="11:13" x14ac:dyDescent="0.2">
      <c r="K896" s="81"/>
      <c r="L896" s="81"/>
      <c r="M896" s="81"/>
    </row>
    <row r="897" spans="11:13" x14ac:dyDescent="0.2">
      <c r="K897" s="81"/>
      <c r="L897" s="81"/>
      <c r="M897" s="81"/>
    </row>
    <row r="898" spans="11:13" x14ac:dyDescent="0.2">
      <c r="K898" s="81"/>
      <c r="L898" s="81"/>
      <c r="M898" s="81"/>
    </row>
    <row r="899" spans="11:13" x14ac:dyDescent="0.2">
      <c r="K899" s="81"/>
      <c r="L899" s="81"/>
      <c r="M899" s="81"/>
    </row>
    <row r="900" spans="11:13" x14ac:dyDescent="0.2">
      <c r="K900" s="81"/>
      <c r="L900" s="81"/>
      <c r="M900" s="81"/>
    </row>
    <row r="901" spans="11:13" x14ac:dyDescent="0.2">
      <c r="K901" s="81"/>
      <c r="L901" s="81"/>
      <c r="M901" s="81"/>
    </row>
    <row r="902" spans="11:13" x14ac:dyDescent="0.2">
      <c r="K902" s="81"/>
      <c r="L902" s="81"/>
      <c r="M902" s="81"/>
    </row>
    <row r="903" spans="11:13" x14ac:dyDescent="0.2">
      <c r="K903" s="81"/>
      <c r="L903" s="81"/>
      <c r="M903" s="81"/>
    </row>
    <row r="904" spans="11:13" x14ac:dyDescent="0.2">
      <c r="K904" s="81"/>
      <c r="L904" s="81"/>
      <c r="M904" s="81"/>
    </row>
    <row r="905" spans="11:13" x14ac:dyDescent="0.2">
      <c r="K905" s="81"/>
      <c r="L905" s="81"/>
      <c r="M905" s="81"/>
    </row>
    <row r="906" spans="11:13" x14ac:dyDescent="0.2">
      <c r="K906" s="81"/>
      <c r="L906" s="81"/>
      <c r="M906" s="81"/>
    </row>
    <row r="907" spans="11:13" x14ac:dyDescent="0.2">
      <c r="K907" s="81"/>
      <c r="L907" s="81"/>
      <c r="M907" s="81"/>
    </row>
    <row r="908" spans="11:13" x14ac:dyDescent="0.2">
      <c r="K908" s="81"/>
      <c r="L908" s="81"/>
      <c r="M908" s="81"/>
    </row>
    <row r="909" spans="11:13" x14ac:dyDescent="0.2">
      <c r="K909" s="81"/>
      <c r="L909" s="81"/>
      <c r="M909" s="81"/>
    </row>
    <row r="910" spans="11:13" x14ac:dyDescent="0.2">
      <c r="K910" s="81"/>
      <c r="L910" s="81"/>
      <c r="M910" s="81"/>
    </row>
    <row r="911" spans="11:13" x14ac:dyDescent="0.2">
      <c r="K911" s="81"/>
      <c r="L911" s="81"/>
      <c r="M911" s="81"/>
    </row>
    <row r="912" spans="11:13" x14ac:dyDescent="0.2">
      <c r="K912" s="81"/>
      <c r="L912" s="81"/>
      <c r="M912" s="81"/>
    </row>
    <row r="913" spans="11:13" x14ac:dyDescent="0.2">
      <c r="K913" s="81"/>
      <c r="L913" s="81"/>
      <c r="M913" s="81"/>
    </row>
    <row r="914" spans="11:13" x14ac:dyDescent="0.2">
      <c r="K914" s="81"/>
      <c r="L914" s="81"/>
      <c r="M914" s="81"/>
    </row>
    <row r="915" spans="11:13" x14ac:dyDescent="0.2">
      <c r="K915" s="81"/>
      <c r="L915" s="81"/>
      <c r="M915" s="81"/>
    </row>
    <row r="916" spans="11:13" x14ac:dyDescent="0.2">
      <c r="K916" s="81"/>
      <c r="L916" s="81"/>
      <c r="M916" s="81"/>
    </row>
    <row r="917" spans="11:13" x14ac:dyDescent="0.2">
      <c r="K917" s="81"/>
      <c r="L917" s="81"/>
      <c r="M917" s="81"/>
    </row>
    <row r="918" spans="11:13" x14ac:dyDescent="0.2">
      <c r="K918" s="81"/>
      <c r="L918" s="81"/>
      <c r="M918" s="81"/>
    </row>
    <row r="919" spans="11:13" x14ac:dyDescent="0.2">
      <c r="K919" s="81"/>
      <c r="L919" s="81"/>
      <c r="M919" s="81"/>
    </row>
    <row r="920" spans="11:13" x14ac:dyDescent="0.2">
      <c r="K920" s="81"/>
      <c r="L920" s="81"/>
      <c r="M920" s="81"/>
    </row>
    <row r="921" spans="11:13" x14ac:dyDescent="0.2">
      <c r="K921" s="81"/>
      <c r="L921" s="81"/>
      <c r="M921" s="81"/>
    </row>
    <row r="922" spans="11:13" x14ac:dyDescent="0.2">
      <c r="K922" s="81"/>
      <c r="L922" s="81"/>
      <c r="M922" s="81"/>
    </row>
    <row r="923" spans="11:13" x14ac:dyDescent="0.2">
      <c r="K923" s="81"/>
      <c r="L923" s="81"/>
      <c r="M923" s="81"/>
    </row>
    <row r="924" spans="11:13" x14ac:dyDescent="0.2">
      <c r="K924" s="81"/>
      <c r="L924" s="81"/>
      <c r="M924" s="81"/>
    </row>
    <row r="925" spans="11:13" x14ac:dyDescent="0.2">
      <c r="K925" s="81"/>
      <c r="L925" s="81"/>
      <c r="M925" s="81"/>
    </row>
    <row r="926" spans="11:13" x14ac:dyDescent="0.2">
      <c r="K926" s="81"/>
      <c r="L926" s="81"/>
      <c r="M926" s="81"/>
    </row>
    <row r="927" spans="11:13" x14ac:dyDescent="0.2">
      <c r="K927" s="81"/>
      <c r="L927" s="81"/>
      <c r="M927" s="81"/>
    </row>
    <row r="928" spans="11:13" x14ac:dyDescent="0.2">
      <c r="K928" s="81"/>
      <c r="L928" s="81"/>
      <c r="M928" s="81"/>
    </row>
    <row r="929" spans="11:13" x14ac:dyDescent="0.2">
      <c r="K929" s="81"/>
      <c r="L929" s="81"/>
      <c r="M929" s="81"/>
    </row>
    <row r="930" spans="11:13" x14ac:dyDescent="0.2">
      <c r="K930" s="81"/>
      <c r="L930" s="81"/>
      <c r="M930" s="81"/>
    </row>
    <row r="931" spans="11:13" x14ac:dyDescent="0.2">
      <c r="K931" s="81"/>
      <c r="L931" s="81"/>
      <c r="M931" s="81"/>
    </row>
    <row r="932" spans="11:13" x14ac:dyDescent="0.2">
      <c r="K932" s="81"/>
      <c r="L932" s="81"/>
      <c r="M932" s="81"/>
    </row>
    <row r="933" spans="11:13" x14ac:dyDescent="0.2">
      <c r="K933" s="81"/>
      <c r="L933" s="81"/>
      <c r="M933" s="81"/>
    </row>
    <row r="934" spans="11:13" x14ac:dyDescent="0.2">
      <c r="K934" s="81"/>
      <c r="L934" s="81"/>
      <c r="M934" s="81"/>
    </row>
    <row r="935" spans="11:13" x14ac:dyDescent="0.2">
      <c r="K935" s="81"/>
      <c r="L935" s="81"/>
      <c r="M935" s="81"/>
    </row>
    <row r="936" spans="11:13" x14ac:dyDescent="0.2">
      <c r="K936" s="81"/>
      <c r="L936" s="81"/>
      <c r="M936" s="81"/>
    </row>
    <row r="937" spans="11:13" x14ac:dyDescent="0.2">
      <c r="K937" s="81"/>
      <c r="L937" s="81"/>
      <c r="M937" s="81"/>
    </row>
    <row r="938" spans="11:13" x14ac:dyDescent="0.2">
      <c r="K938" s="81"/>
      <c r="L938" s="81"/>
      <c r="M938" s="81"/>
    </row>
    <row r="939" spans="11:13" x14ac:dyDescent="0.2">
      <c r="K939" s="81"/>
      <c r="L939" s="81"/>
      <c r="M939" s="81"/>
    </row>
    <row r="940" spans="11:13" x14ac:dyDescent="0.2">
      <c r="K940" s="81"/>
      <c r="L940" s="81"/>
      <c r="M940" s="81"/>
    </row>
    <row r="941" spans="11:13" x14ac:dyDescent="0.2">
      <c r="K941" s="81"/>
      <c r="L941" s="81"/>
      <c r="M941" s="81"/>
    </row>
    <row r="942" spans="11:13" x14ac:dyDescent="0.2">
      <c r="K942" s="81"/>
      <c r="L942" s="81"/>
      <c r="M942" s="81"/>
    </row>
    <row r="943" spans="11:13" x14ac:dyDescent="0.2">
      <c r="K943" s="81"/>
      <c r="L943" s="81"/>
      <c r="M943" s="81"/>
    </row>
    <row r="944" spans="11:13" x14ac:dyDescent="0.2">
      <c r="K944" s="81"/>
      <c r="L944" s="81"/>
      <c r="M944" s="81"/>
    </row>
    <row r="945" spans="11:13" x14ac:dyDescent="0.2">
      <c r="K945" s="81"/>
      <c r="L945" s="81"/>
      <c r="M945" s="81"/>
    </row>
    <row r="946" spans="11:13" x14ac:dyDescent="0.2">
      <c r="K946" s="81"/>
      <c r="L946" s="81"/>
      <c r="M946" s="81"/>
    </row>
    <row r="947" spans="11:13" x14ac:dyDescent="0.2">
      <c r="K947" s="81"/>
      <c r="L947" s="81"/>
      <c r="M947" s="81"/>
    </row>
    <row r="948" spans="11:13" x14ac:dyDescent="0.2">
      <c r="K948" s="81"/>
      <c r="L948" s="81"/>
      <c r="M948" s="81"/>
    </row>
    <row r="949" spans="11:13" x14ac:dyDescent="0.2">
      <c r="K949" s="81"/>
      <c r="L949" s="81"/>
      <c r="M949" s="81"/>
    </row>
    <row r="950" spans="11:13" x14ac:dyDescent="0.2">
      <c r="K950" s="81"/>
      <c r="L950" s="81"/>
      <c r="M950" s="81"/>
    </row>
    <row r="951" spans="11:13" x14ac:dyDescent="0.2">
      <c r="K951" s="81"/>
      <c r="L951" s="81"/>
      <c r="M951" s="81"/>
    </row>
    <row r="952" spans="11:13" x14ac:dyDescent="0.2">
      <c r="K952" s="81"/>
      <c r="L952" s="81"/>
      <c r="M952" s="81"/>
    </row>
    <row r="953" spans="11:13" x14ac:dyDescent="0.2">
      <c r="K953" s="81"/>
      <c r="L953" s="81"/>
      <c r="M953" s="81"/>
    </row>
    <row r="954" spans="11:13" x14ac:dyDescent="0.2">
      <c r="K954" s="81"/>
      <c r="L954" s="81"/>
      <c r="M954" s="81"/>
    </row>
    <row r="955" spans="11:13" x14ac:dyDescent="0.2">
      <c r="K955" s="81"/>
      <c r="L955" s="81"/>
      <c r="M955" s="81"/>
    </row>
    <row r="956" spans="11:13" x14ac:dyDescent="0.2">
      <c r="K956" s="81"/>
      <c r="L956" s="81"/>
      <c r="M956" s="81"/>
    </row>
    <row r="957" spans="11:13" x14ac:dyDescent="0.2">
      <c r="K957" s="81"/>
      <c r="L957" s="81"/>
      <c r="M957" s="81"/>
    </row>
    <row r="958" spans="11:13" x14ac:dyDescent="0.2">
      <c r="K958" s="81"/>
      <c r="L958" s="81"/>
      <c r="M958" s="81"/>
    </row>
    <row r="959" spans="11:13" x14ac:dyDescent="0.2">
      <c r="K959" s="81"/>
      <c r="L959" s="81"/>
      <c r="M959" s="81"/>
    </row>
    <row r="960" spans="11:13" x14ac:dyDescent="0.2">
      <c r="K960" s="81"/>
      <c r="L960" s="81"/>
      <c r="M960" s="81"/>
    </row>
    <row r="961" spans="11:13" x14ac:dyDescent="0.2">
      <c r="K961" s="81"/>
      <c r="L961" s="81"/>
      <c r="M961" s="81"/>
    </row>
    <row r="962" spans="11:13" x14ac:dyDescent="0.2">
      <c r="K962" s="81"/>
      <c r="L962" s="81"/>
      <c r="M962" s="81"/>
    </row>
    <row r="963" spans="11:13" x14ac:dyDescent="0.2">
      <c r="K963" s="81"/>
      <c r="L963" s="81"/>
      <c r="M963" s="81"/>
    </row>
    <row r="964" spans="11:13" x14ac:dyDescent="0.2">
      <c r="K964" s="81"/>
      <c r="L964" s="81"/>
      <c r="M964" s="81"/>
    </row>
    <row r="965" spans="11:13" x14ac:dyDescent="0.2">
      <c r="K965" s="81"/>
      <c r="L965" s="81"/>
      <c r="M965" s="81"/>
    </row>
    <row r="966" spans="11:13" x14ac:dyDescent="0.2">
      <c r="K966" s="81"/>
      <c r="L966" s="81"/>
      <c r="M966" s="81"/>
    </row>
    <row r="967" spans="11:13" x14ac:dyDescent="0.2">
      <c r="K967" s="81"/>
      <c r="L967" s="81"/>
      <c r="M967" s="81"/>
    </row>
    <row r="968" spans="11:13" x14ac:dyDescent="0.2">
      <c r="K968" s="81"/>
      <c r="L968" s="81"/>
      <c r="M968" s="81"/>
    </row>
    <row r="969" spans="11:13" x14ac:dyDescent="0.2">
      <c r="K969" s="81"/>
      <c r="L969" s="81"/>
      <c r="M969" s="81"/>
    </row>
    <row r="970" spans="11:13" x14ac:dyDescent="0.2">
      <c r="K970" s="81"/>
      <c r="L970" s="81"/>
      <c r="M970" s="81"/>
    </row>
    <row r="971" spans="11:13" x14ac:dyDescent="0.2">
      <c r="K971" s="81"/>
      <c r="L971" s="81"/>
      <c r="M971" s="81"/>
    </row>
    <row r="972" spans="11:13" x14ac:dyDescent="0.2">
      <c r="K972" s="81"/>
      <c r="L972" s="81"/>
      <c r="M972" s="81"/>
    </row>
    <row r="973" spans="11:13" x14ac:dyDescent="0.2">
      <c r="K973" s="81"/>
      <c r="L973" s="81"/>
      <c r="M973" s="81"/>
    </row>
    <row r="974" spans="11:13" x14ac:dyDescent="0.2">
      <c r="K974" s="81"/>
      <c r="L974" s="81"/>
      <c r="M974" s="81"/>
    </row>
    <row r="975" spans="11:13" x14ac:dyDescent="0.2">
      <c r="K975" s="81"/>
      <c r="L975" s="81"/>
      <c r="M975" s="81"/>
    </row>
    <row r="976" spans="11:13" x14ac:dyDescent="0.2">
      <c r="K976" s="81"/>
      <c r="L976" s="81"/>
      <c r="M976" s="81"/>
    </row>
    <row r="977" spans="11:13" x14ac:dyDescent="0.2">
      <c r="K977" s="81"/>
      <c r="L977" s="81"/>
      <c r="M977" s="81"/>
    </row>
    <row r="978" spans="11:13" x14ac:dyDescent="0.2">
      <c r="K978" s="81"/>
      <c r="L978" s="81"/>
      <c r="M978" s="81"/>
    </row>
    <row r="979" spans="11:13" x14ac:dyDescent="0.2">
      <c r="K979" s="81"/>
      <c r="L979" s="81"/>
      <c r="M979" s="81"/>
    </row>
    <row r="980" spans="11:13" x14ac:dyDescent="0.2">
      <c r="K980" s="81"/>
      <c r="L980" s="81"/>
      <c r="M980" s="81"/>
    </row>
    <row r="981" spans="11:13" x14ac:dyDescent="0.2">
      <c r="K981" s="81"/>
      <c r="L981" s="81"/>
      <c r="M981" s="81"/>
    </row>
    <row r="982" spans="11:13" x14ac:dyDescent="0.2">
      <c r="K982" s="81"/>
      <c r="L982" s="81"/>
      <c r="M982" s="81"/>
    </row>
    <row r="983" spans="11:13" x14ac:dyDescent="0.2">
      <c r="K983" s="81"/>
      <c r="L983" s="81"/>
      <c r="M983" s="81"/>
    </row>
    <row r="984" spans="11:13" x14ac:dyDescent="0.2">
      <c r="K984" s="81"/>
      <c r="L984" s="81"/>
      <c r="M984" s="81"/>
    </row>
    <row r="985" spans="11:13" x14ac:dyDescent="0.2">
      <c r="K985" s="81"/>
      <c r="L985" s="81"/>
      <c r="M985" s="81"/>
    </row>
    <row r="986" spans="11:13" x14ac:dyDescent="0.2">
      <c r="K986" s="81"/>
      <c r="L986" s="81"/>
      <c r="M986" s="81"/>
    </row>
    <row r="987" spans="11:13" x14ac:dyDescent="0.2">
      <c r="K987" s="81"/>
      <c r="L987" s="81"/>
      <c r="M987" s="81"/>
    </row>
    <row r="988" spans="11:13" x14ac:dyDescent="0.2">
      <c r="K988" s="81"/>
      <c r="L988" s="81"/>
      <c r="M988" s="81"/>
    </row>
    <row r="989" spans="11:13" x14ac:dyDescent="0.2">
      <c r="K989" s="81"/>
      <c r="L989" s="81"/>
      <c r="M989" s="81"/>
    </row>
    <row r="990" spans="11:13" x14ac:dyDescent="0.2">
      <c r="K990" s="81"/>
      <c r="L990" s="81"/>
      <c r="M990" s="81"/>
    </row>
    <row r="991" spans="11:13" x14ac:dyDescent="0.2">
      <c r="K991" s="81"/>
      <c r="L991" s="81"/>
      <c r="M991" s="81"/>
    </row>
    <row r="992" spans="11:13" x14ac:dyDescent="0.2">
      <c r="K992" s="81"/>
      <c r="L992" s="81"/>
      <c r="M992" s="81"/>
    </row>
    <row r="993" spans="11:13" x14ac:dyDescent="0.2">
      <c r="K993" s="81"/>
      <c r="L993" s="81"/>
      <c r="M993" s="81"/>
    </row>
    <row r="994" spans="11:13" x14ac:dyDescent="0.2">
      <c r="K994" s="81"/>
      <c r="L994" s="81"/>
      <c r="M994" s="81"/>
    </row>
    <row r="995" spans="11:13" x14ac:dyDescent="0.2">
      <c r="K995" s="81"/>
      <c r="L995" s="81"/>
      <c r="M995" s="81"/>
    </row>
    <row r="996" spans="11:13" x14ac:dyDescent="0.2">
      <c r="K996" s="81"/>
      <c r="L996" s="81"/>
      <c r="M996" s="81"/>
    </row>
    <row r="997" spans="11:13" x14ac:dyDescent="0.2">
      <c r="K997" s="81"/>
      <c r="L997" s="81"/>
      <c r="M997" s="81"/>
    </row>
    <row r="998" spans="11:13" x14ac:dyDescent="0.2">
      <c r="K998" s="81"/>
      <c r="L998" s="81"/>
      <c r="M998" s="81"/>
    </row>
    <row r="999" spans="11:13" x14ac:dyDescent="0.2">
      <c r="K999" s="81"/>
      <c r="L999" s="81"/>
      <c r="M999" s="81"/>
    </row>
    <row r="1000" spans="11:13" x14ac:dyDescent="0.2">
      <c r="K1000" s="81"/>
      <c r="L1000" s="81"/>
      <c r="M1000" s="81"/>
    </row>
    <row r="1001" spans="11:13" x14ac:dyDescent="0.2">
      <c r="K1001" s="81"/>
      <c r="L1001" s="81"/>
      <c r="M1001" s="81"/>
    </row>
    <row r="1002" spans="11:13" x14ac:dyDescent="0.2">
      <c r="K1002" s="81"/>
      <c r="L1002" s="81"/>
      <c r="M1002" s="81"/>
    </row>
    <row r="1003" spans="11:13" x14ac:dyDescent="0.2">
      <c r="K1003" s="81"/>
      <c r="L1003" s="81"/>
      <c r="M1003" s="81"/>
    </row>
    <row r="1004" spans="11:13" x14ac:dyDescent="0.2">
      <c r="K1004" s="81"/>
      <c r="L1004" s="81"/>
      <c r="M1004" s="81"/>
    </row>
    <row r="1005" spans="11:13" x14ac:dyDescent="0.2">
      <c r="K1005" s="81"/>
      <c r="L1005" s="81"/>
      <c r="M1005" s="81"/>
    </row>
    <row r="1006" spans="11:13" x14ac:dyDescent="0.2">
      <c r="K1006" s="81"/>
      <c r="L1006" s="81"/>
      <c r="M1006" s="81"/>
    </row>
    <row r="1007" spans="11:13" x14ac:dyDescent="0.2">
      <c r="K1007" s="81"/>
      <c r="L1007" s="81"/>
      <c r="M1007" s="81"/>
    </row>
    <row r="1008" spans="11:13" x14ac:dyDescent="0.2">
      <c r="K1008" s="81"/>
      <c r="L1008" s="81"/>
      <c r="M1008" s="81"/>
    </row>
    <row r="1009" spans="11:13" x14ac:dyDescent="0.2">
      <c r="K1009" s="81"/>
      <c r="L1009" s="81"/>
      <c r="M1009" s="81"/>
    </row>
    <row r="1010" spans="11:13" x14ac:dyDescent="0.2">
      <c r="K1010" s="81"/>
      <c r="L1010" s="81"/>
      <c r="M1010" s="81"/>
    </row>
    <row r="1011" spans="11:13" x14ac:dyDescent="0.2">
      <c r="K1011" s="81"/>
      <c r="L1011" s="81"/>
      <c r="M1011" s="81"/>
    </row>
    <row r="1012" spans="11:13" x14ac:dyDescent="0.2">
      <c r="K1012" s="81"/>
      <c r="L1012" s="81"/>
      <c r="M1012" s="81"/>
    </row>
    <row r="1013" spans="11:13" x14ac:dyDescent="0.2">
      <c r="K1013" s="81"/>
      <c r="L1013" s="81"/>
      <c r="M1013" s="81"/>
    </row>
    <row r="1014" spans="11:13" x14ac:dyDescent="0.2">
      <c r="K1014" s="81"/>
      <c r="L1014" s="81"/>
      <c r="M1014" s="81"/>
    </row>
    <row r="1015" spans="11:13" x14ac:dyDescent="0.2">
      <c r="K1015" s="81"/>
      <c r="L1015" s="81"/>
      <c r="M1015" s="81"/>
    </row>
    <row r="1016" spans="11:13" x14ac:dyDescent="0.2">
      <c r="K1016" s="81"/>
      <c r="L1016" s="81"/>
      <c r="M1016" s="81"/>
    </row>
    <row r="1017" spans="11:13" x14ac:dyDescent="0.2">
      <c r="K1017" s="81"/>
      <c r="L1017" s="81"/>
      <c r="M1017" s="81"/>
    </row>
    <row r="1018" spans="11:13" x14ac:dyDescent="0.2">
      <c r="K1018" s="81"/>
      <c r="L1018" s="81"/>
      <c r="M1018" s="81"/>
    </row>
    <row r="1019" spans="11:13" x14ac:dyDescent="0.2">
      <c r="K1019" s="81"/>
      <c r="L1019" s="81"/>
      <c r="M1019" s="81"/>
    </row>
    <row r="1020" spans="11:13" x14ac:dyDescent="0.2">
      <c r="K1020" s="81"/>
      <c r="L1020" s="81"/>
      <c r="M1020" s="81"/>
    </row>
    <row r="1021" spans="11:13" x14ac:dyDescent="0.2">
      <c r="K1021" s="81"/>
      <c r="L1021" s="81"/>
      <c r="M1021" s="81"/>
    </row>
    <row r="1022" spans="11:13" x14ac:dyDescent="0.2">
      <c r="K1022" s="81"/>
      <c r="L1022" s="81"/>
      <c r="M1022" s="81"/>
    </row>
    <row r="1023" spans="11:13" x14ac:dyDescent="0.2">
      <c r="K1023" s="81"/>
      <c r="L1023" s="81"/>
      <c r="M1023" s="81"/>
    </row>
    <row r="1024" spans="11:13" x14ac:dyDescent="0.2">
      <c r="K1024" s="81"/>
      <c r="L1024" s="81"/>
      <c r="M1024" s="81"/>
    </row>
    <row r="1025" spans="11:13" x14ac:dyDescent="0.2">
      <c r="K1025" s="81"/>
      <c r="L1025" s="81"/>
      <c r="M1025" s="81"/>
    </row>
    <row r="1026" spans="11:13" x14ac:dyDescent="0.2">
      <c r="K1026" s="81"/>
      <c r="L1026" s="81"/>
      <c r="M1026" s="81"/>
    </row>
    <row r="1027" spans="11:13" x14ac:dyDescent="0.2">
      <c r="K1027" s="81"/>
      <c r="L1027" s="81"/>
      <c r="M1027" s="81"/>
    </row>
    <row r="1028" spans="11:13" x14ac:dyDescent="0.2">
      <c r="K1028" s="81"/>
      <c r="L1028" s="81"/>
      <c r="M1028" s="81"/>
    </row>
    <row r="1029" spans="11:13" x14ac:dyDescent="0.2">
      <c r="K1029" s="81"/>
      <c r="L1029" s="81"/>
      <c r="M1029" s="81"/>
    </row>
    <row r="1030" spans="11:13" x14ac:dyDescent="0.2">
      <c r="K1030" s="81"/>
      <c r="L1030" s="81"/>
      <c r="M1030" s="81"/>
    </row>
    <row r="1031" spans="11:13" x14ac:dyDescent="0.2">
      <c r="K1031" s="81"/>
      <c r="L1031" s="81"/>
      <c r="M1031" s="81"/>
    </row>
    <row r="1032" spans="11:13" x14ac:dyDescent="0.2">
      <c r="K1032" s="81"/>
      <c r="L1032" s="81"/>
      <c r="M1032" s="81"/>
    </row>
    <row r="1033" spans="11:13" x14ac:dyDescent="0.2">
      <c r="K1033" s="81"/>
      <c r="L1033" s="81"/>
      <c r="M1033" s="81"/>
    </row>
    <row r="1034" spans="11:13" x14ac:dyDescent="0.2">
      <c r="K1034" s="81"/>
      <c r="L1034" s="81"/>
      <c r="M1034" s="81"/>
    </row>
    <row r="1035" spans="11:13" x14ac:dyDescent="0.2">
      <c r="K1035" s="81"/>
      <c r="L1035" s="81"/>
      <c r="M1035" s="81"/>
    </row>
    <row r="1036" spans="11:13" x14ac:dyDescent="0.2">
      <c r="K1036" s="81"/>
      <c r="L1036" s="81"/>
      <c r="M1036" s="81"/>
    </row>
    <row r="1037" spans="11:13" x14ac:dyDescent="0.2">
      <c r="K1037" s="81"/>
      <c r="L1037" s="81"/>
      <c r="M1037" s="81"/>
    </row>
    <row r="1038" spans="11:13" x14ac:dyDescent="0.2">
      <c r="K1038" s="81"/>
      <c r="L1038" s="81"/>
      <c r="M1038" s="81"/>
    </row>
    <row r="1039" spans="11:13" x14ac:dyDescent="0.2">
      <c r="K1039" s="81"/>
      <c r="L1039" s="81"/>
      <c r="M1039" s="81"/>
    </row>
    <row r="1040" spans="11:13" x14ac:dyDescent="0.2">
      <c r="K1040" s="81"/>
      <c r="L1040" s="81"/>
      <c r="M1040" s="81"/>
    </row>
    <row r="1041" spans="11:13" x14ac:dyDescent="0.2">
      <c r="K1041" s="81"/>
      <c r="L1041" s="81"/>
      <c r="M1041" s="81"/>
    </row>
    <row r="1042" spans="11:13" x14ac:dyDescent="0.2">
      <c r="K1042" s="81"/>
      <c r="L1042" s="81"/>
      <c r="M1042" s="81"/>
    </row>
    <row r="1043" spans="11:13" x14ac:dyDescent="0.2">
      <c r="K1043" s="81"/>
      <c r="L1043" s="81"/>
      <c r="M1043" s="81"/>
    </row>
    <row r="1044" spans="11:13" x14ac:dyDescent="0.2">
      <c r="K1044" s="81"/>
      <c r="L1044" s="81"/>
      <c r="M1044" s="81"/>
    </row>
    <row r="1045" spans="11:13" x14ac:dyDescent="0.2">
      <c r="K1045" s="81"/>
      <c r="L1045" s="81"/>
      <c r="M1045" s="81"/>
    </row>
    <row r="1046" spans="11:13" x14ac:dyDescent="0.2">
      <c r="K1046" s="81"/>
      <c r="L1046" s="81"/>
      <c r="M1046" s="81"/>
    </row>
    <row r="1047" spans="11:13" x14ac:dyDescent="0.2">
      <c r="K1047" s="81"/>
      <c r="L1047" s="81"/>
      <c r="M1047" s="81"/>
    </row>
    <row r="1048" spans="11:13" x14ac:dyDescent="0.2">
      <c r="K1048" s="81"/>
      <c r="L1048" s="81"/>
      <c r="M1048" s="81"/>
    </row>
    <row r="1049" spans="11:13" x14ac:dyDescent="0.2">
      <c r="K1049" s="81"/>
      <c r="L1049" s="81"/>
      <c r="M1049" s="81"/>
    </row>
    <row r="1050" spans="11:13" x14ac:dyDescent="0.2">
      <c r="K1050" s="81"/>
      <c r="L1050" s="81"/>
      <c r="M1050" s="81"/>
    </row>
    <row r="1051" spans="11:13" x14ac:dyDescent="0.2">
      <c r="K1051" s="81"/>
      <c r="L1051" s="81"/>
      <c r="M1051" s="81"/>
    </row>
    <row r="1052" spans="11:13" x14ac:dyDescent="0.2">
      <c r="K1052" s="81"/>
      <c r="L1052" s="81"/>
      <c r="M1052" s="81"/>
    </row>
    <row r="1053" spans="11:13" x14ac:dyDescent="0.2">
      <c r="K1053" s="81"/>
      <c r="L1053" s="81"/>
      <c r="M1053" s="81"/>
    </row>
    <row r="1054" spans="11:13" x14ac:dyDescent="0.2">
      <c r="K1054" s="81"/>
      <c r="L1054" s="81"/>
      <c r="M1054" s="81"/>
    </row>
    <row r="1055" spans="11:13" x14ac:dyDescent="0.2">
      <c r="K1055" s="81"/>
      <c r="L1055" s="81"/>
      <c r="M1055" s="81"/>
    </row>
    <row r="1056" spans="11:13" x14ac:dyDescent="0.2">
      <c r="K1056" s="81"/>
      <c r="L1056" s="81"/>
      <c r="M1056" s="81"/>
    </row>
    <row r="1057" spans="11:13" x14ac:dyDescent="0.2">
      <c r="K1057" s="81"/>
      <c r="L1057" s="81"/>
      <c r="M1057" s="81"/>
    </row>
    <row r="1058" spans="11:13" x14ac:dyDescent="0.2">
      <c r="K1058" s="81"/>
      <c r="L1058" s="81"/>
      <c r="M1058" s="81"/>
    </row>
    <row r="1059" spans="11:13" x14ac:dyDescent="0.2">
      <c r="K1059" s="81"/>
      <c r="L1059" s="81"/>
      <c r="M1059" s="81"/>
    </row>
    <row r="1060" spans="11:13" x14ac:dyDescent="0.2">
      <c r="K1060" s="81"/>
      <c r="L1060" s="81"/>
      <c r="M1060" s="81"/>
    </row>
    <row r="1061" spans="11:13" x14ac:dyDescent="0.2">
      <c r="K1061" s="81"/>
      <c r="L1061" s="81"/>
      <c r="M1061" s="81"/>
    </row>
    <row r="1062" spans="11:13" x14ac:dyDescent="0.2">
      <c r="K1062" s="81"/>
      <c r="L1062" s="81"/>
      <c r="M1062" s="81"/>
    </row>
    <row r="1063" spans="11:13" x14ac:dyDescent="0.2">
      <c r="K1063" s="81"/>
      <c r="L1063" s="81"/>
      <c r="M1063" s="81"/>
    </row>
    <row r="1064" spans="11:13" x14ac:dyDescent="0.2">
      <c r="K1064" s="81"/>
      <c r="L1064" s="81"/>
      <c r="M1064" s="81"/>
    </row>
    <row r="1065" spans="11:13" x14ac:dyDescent="0.2">
      <c r="K1065" s="81"/>
      <c r="L1065" s="81"/>
      <c r="M1065" s="81"/>
    </row>
  </sheetData>
  <mergeCells count="19">
    <mergeCell ref="A27:M27"/>
    <mergeCell ref="A28:M28"/>
    <mergeCell ref="A29:A30"/>
    <mergeCell ref="B29:D29"/>
    <mergeCell ref="E29:G29"/>
    <mergeCell ref="H29:J29"/>
    <mergeCell ref="K29:M29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</mergeCells>
  <printOptions horizontalCentered="1"/>
  <pageMargins left="0.643700787" right="0.643700787" top="0.78740157480314998" bottom="0.643700787" header="0.78740157480314998" footer="0.643700787"/>
  <pageSetup paperSize="9" scale="75" firstPageNumber="223" orientation="landscape" useFirstPageNumber="1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S1188"/>
  <sheetViews>
    <sheetView rightToLeft="1" view="pageBreakPreview" topLeftCell="A13" zoomScale="75" zoomScaleSheetLayoutView="75" workbookViewId="0">
      <selection activeCell="QW32" sqref="QW32"/>
    </sheetView>
  </sheetViews>
  <sheetFormatPr defaultColWidth="10.28515625" defaultRowHeight="15" x14ac:dyDescent="0.2"/>
  <cols>
    <col min="1" max="1" width="12.28515625" style="626" customWidth="1"/>
    <col min="2" max="2" width="16.28515625" style="626" customWidth="1"/>
    <col min="3" max="3" width="22.7109375" style="627" customWidth="1"/>
    <col min="4" max="4" width="6" style="477" customWidth="1"/>
    <col min="5" max="5" width="6.140625" style="477" customWidth="1"/>
    <col min="6" max="6" width="6.28515625" style="477" customWidth="1"/>
    <col min="7" max="12" width="6.7109375" style="477" customWidth="1"/>
    <col min="13" max="14" width="6.5703125" style="630" customWidth="1"/>
    <col min="15" max="15" width="6.85546875" style="630" customWidth="1"/>
    <col min="16" max="16" width="24.140625" style="81" customWidth="1"/>
    <col min="17" max="17" width="22.5703125" style="81" customWidth="1"/>
    <col min="18" max="18" width="16.140625" style="81" customWidth="1"/>
    <col min="19" max="424" width="0" style="81" hidden="1" customWidth="1"/>
    <col min="425" max="461" width="0" style="207" hidden="1" customWidth="1"/>
    <col min="462" max="16384" width="10.28515625" style="81"/>
  </cols>
  <sheetData>
    <row r="1" spans="1:461" ht="24.75" customHeight="1" x14ac:dyDescent="0.2">
      <c r="A1" s="3630" t="s">
        <v>2513</v>
      </c>
      <c r="B1" s="3630"/>
      <c r="C1" s="3630"/>
      <c r="D1" s="3630"/>
      <c r="E1" s="3630"/>
      <c r="F1" s="3630"/>
      <c r="G1" s="3630"/>
      <c r="H1" s="3630"/>
      <c r="I1" s="3630"/>
      <c r="J1" s="3630"/>
      <c r="K1" s="3630"/>
      <c r="L1" s="3630"/>
      <c r="M1" s="3630"/>
      <c r="N1" s="3630"/>
      <c r="O1" s="3630"/>
      <c r="P1" s="3630"/>
      <c r="Q1" s="3630"/>
      <c r="R1" s="3630"/>
    </row>
    <row r="2" spans="1:461" ht="38.25" customHeight="1" x14ac:dyDescent="0.2">
      <c r="A2" s="3491" t="s">
        <v>2514</v>
      </c>
      <c r="B2" s="3491"/>
      <c r="C2" s="3491"/>
      <c r="D2" s="3491"/>
      <c r="E2" s="3491"/>
      <c r="F2" s="3491"/>
      <c r="G2" s="3491"/>
      <c r="H2" s="3491"/>
      <c r="I2" s="3491"/>
      <c r="J2" s="3491"/>
      <c r="K2" s="3491"/>
      <c r="L2" s="3491"/>
      <c r="M2" s="3491"/>
      <c r="N2" s="3491"/>
      <c r="O2" s="3491"/>
      <c r="P2" s="3491"/>
      <c r="Q2" s="3491"/>
      <c r="R2" s="3491"/>
    </row>
    <row r="3" spans="1:461" ht="22.5" customHeight="1" thickBot="1" x14ac:dyDescent="0.25">
      <c r="A3" s="3631" t="s">
        <v>2799</v>
      </c>
      <c r="B3" s="3631"/>
      <c r="C3" s="3631"/>
      <c r="D3" s="3631"/>
      <c r="E3" s="3631"/>
      <c r="F3" s="3631"/>
      <c r="G3" s="3631"/>
      <c r="H3" s="3631"/>
      <c r="I3" s="3631"/>
      <c r="J3" s="3631"/>
      <c r="K3" s="3631"/>
      <c r="L3" s="3631"/>
      <c r="M3" s="3631"/>
      <c r="N3" s="3631"/>
      <c r="O3" s="3631"/>
      <c r="P3" s="3631"/>
      <c r="Q3" s="3042" t="s">
        <v>273</v>
      </c>
      <c r="R3" s="3042"/>
    </row>
    <row r="4" spans="1:461" ht="19.5" customHeight="1" thickTop="1" x14ac:dyDescent="0.25">
      <c r="A4" s="3503" t="s">
        <v>44</v>
      </c>
      <c r="B4" s="3500" t="s">
        <v>86</v>
      </c>
      <c r="C4" s="3329" t="s">
        <v>45</v>
      </c>
      <c r="D4" s="3521" t="s">
        <v>33</v>
      </c>
      <c r="E4" s="3521"/>
      <c r="F4" s="3521"/>
      <c r="G4" s="3521" t="s">
        <v>1</v>
      </c>
      <c r="H4" s="3521"/>
      <c r="I4" s="3521"/>
      <c r="J4" s="3521" t="s">
        <v>2</v>
      </c>
      <c r="K4" s="3521"/>
      <c r="L4" s="3521"/>
      <c r="M4" s="3194" t="s">
        <v>31</v>
      </c>
      <c r="N4" s="3194"/>
      <c r="O4" s="3194"/>
      <c r="P4" s="2909" t="s">
        <v>99</v>
      </c>
      <c r="Q4" s="2909" t="s">
        <v>126</v>
      </c>
      <c r="R4" s="2910" t="s">
        <v>253</v>
      </c>
    </row>
    <row r="5" spans="1:461" ht="18.75" customHeight="1" x14ac:dyDescent="0.2">
      <c r="A5" s="3504"/>
      <c r="B5" s="3051"/>
      <c r="C5" s="3050"/>
      <c r="D5" s="3520" t="s">
        <v>94</v>
      </c>
      <c r="E5" s="3520"/>
      <c r="F5" s="3520"/>
      <c r="G5" s="3520" t="s">
        <v>95</v>
      </c>
      <c r="H5" s="3520"/>
      <c r="I5" s="3520"/>
      <c r="J5" s="3520" t="s">
        <v>96</v>
      </c>
      <c r="K5" s="3520"/>
      <c r="L5" s="3520"/>
      <c r="M5" s="2930" t="s">
        <v>116</v>
      </c>
      <c r="N5" s="2930"/>
      <c r="O5" s="2930"/>
      <c r="P5" s="2883"/>
      <c r="Q5" s="2883"/>
      <c r="R5" s="2911"/>
    </row>
    <row r="6" spans="1:461" ht="18.75" customHeight="1" x14ac:dyDescent="0.2">
      <c r="A6" s="3504"/>
      <c r="B6" s="3051"/>
      <c r="C6" s="3050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2883"/>
      <c r="Q6" s="2883"/>
      <c r="R6" s="2911"/>
    </row>
    <row r="7" spans="1:461" ht="20.25" customHeight="1" thickBot="1" x14ac:dyDescent="0.25">
      <c r="A7" s="3505"/>
      <c r="B7" s="3501"/>
      <c r="C7" s="3347"/>
      <c r="D7" s="191" t="s">
        <v>181</v>
      </c>
      <c r="E7" s="191" t="s">
        <v>182</v>
      </c>
      <c r="F7" s="191" t="s">
        <v>183</v>
      </c>
      <c r="G7" s="191" t="s">
        <v>181</v>
      </c>
      <c r="H7" s="191" t="s">
        <v>182</v>
      </c>
      <c r="I7" s="191" t="s">
        <v>183</v>
      </c>
      <c r="J7" s="191" t="s">
        <v>181</v>
      </c>
      <c r="K7" s="191" t="s">
        <v>182</v>
      </c>
      <c r="L7" s="191" t="s">
        <v>183</v>
      </c>
      <c r="M7" s="380" t="s">
        <v>181</v>
      </c>
      <c r="N7" s="380" t="s">
        <v>182</v>
      </c>
      <c r="O7" s="380" t="s">
        <v>183</v>
      </c>
      <c r="P7" s="2884"/>
      <c r="Q7" s="2884"/>
      <c r="R7" s="2912"/>
    </row>
    <row r="8" spans="1:461" s="473" customFormat="1" ht="21.75" customHeight="1" x14ac:dyDescent="0.2">
      <c r="A8" s="3594" t="s">
        <v>34</v>
      </c>
      <c r="B8" s="521" t="s">
        <v>1202</v>
      </c>
      <c r="C8" s="548" t="s">
        <v>479</v>
      </c>
      <c r="D8" s="621">
        <v>0</v>
      </c>
      <c r="E8" s="621">
        <v>3</v>
      </c>
      <c r="F8" s="621">
        <v>3</v>
      </c>
      <c r="G8" s="621">
        <v>0</v>
      </c>
      <c r="H8" s="621">
        <v>0</v>
      </c>
      <c r="I8" s="621">
        <v>0</v>
      </c>
      <c r="J8" s="621">
        <v>0</v>
      </c>
      <c r="K8" s="621">
        <v>0</v>
      </c>
      <c r="L8" s="621">
        <v>0</v>
      </c>
      <c r="M8" s="621">
        <f>SUM(D8,G8,J8)</f>
        <v>0</v>
      </c>
      <c r="N8" s="621">
        <f>SUM(E8,H8,K8)</f>
        <v>3</v>
      </c>
      <c r="O8" s="621">
        <f>SUM(M8:N8)</f>
        <v>3</v>
      </c>
      <c r="P8" s="586" t="s">
        <v>1305</v>
      </c>
      <c r="Q8" s="336" t="s">
        <v>150</v>
      </c>
      <c r="R8" s="2934" t="s">
        <v>128</v>
      </c>
      <c r="PI8" s="497"/>
      <c r="PJ8" s="497"/>
      <c r="PK8" s="497"/>
      <c r="PL8" s="497"/>
      <c r="PM8" s="497"/>
      <c r="PN8" s="497"/>
      <c r="PO8" s="497"/>
      <c r="PP8" s="497"/>
      <c r="PQ8" s="497"/>
      <c r="PR8" s="497"/>
      <c r="PS8" s="497"/>
      <c r="PT8" s="497"/>
      <c r="PU8" s="497"/>
      <c r="PV8" s="497"/>
      <c r="PW8" s="497"/>
      <c r="PX8" s="497"/>
      <c r="PY8" s="497"/>
      <c r="PZ8" s="497"/>
      <c r="QA8" s="497"/>
      <c r="QB8" s="497"/>
      <c r="QC8" s="497"/>
      <c r="QD8" s="497"/>
      <c r="QE8" s="497"/>
      <c r="QF8" s="497"/>
      <c r="QG8" s="497"/>
      <c r="QH8" s="497"/>
      <c r="QI8" s="497"/>
      <c r="QJ8" s="497"/>
      <c r="QK8" s="497"/>
      <c r="QL8" s="497"/>
      <c r="QM8" s="497"/>
      <c r="QN8" s="497"/>
      <c r="QO8" s="497"/>
      <c r="QP8" s="497"/>
      <c r="QQ8" s="497"/>
      <c r="QR8" s="497"/>
      <c r="QS8" s="497"/>
    </row>
    <row r="9" spans="1:461" s="473" customFormat="1" ht="21.75" customHeight="1" x14ac:dyDescent="0.2">
      <c r="A9" s="2986"/>
      <c r="B9" s="520" t="s">
        <v>47</v>
      </c>
      <c r="C9" s="612" t="s">
        <v>47</v>
      </c>
      <c r="D9" s="253">
        <v>0</v>
      </c>
      <c r="E9" s="253">
        <v>0</v>
      </c>
      <c r="F9" s="253">
        <v>0</v>
      </c>
      <c r="G9" s="253">
        <v>8</v>
      </c>
      <c r="H9" s="253">
        <v>3</v>
      </c>
      <c r="I9" s="253">
        <v>11</v>
      </c>
      <c r="J9" s="253">
        <v>2</v>
      </c>
      <c r="K9" s="253">
        <v>1</v>
      </c>
      <c r="L9" s="253">
        <v>3</v>
      </c>
      <c r="M9" s="253">
        <f t="shared" ref="M9:N13" si="0">SUM(D9,G9,J9)</f>
        <v>10</v>
      </c>
      <c r="N9" s="253">
        <f t="shared" si="0"/>
        <v>4</v>
      </c>
      <c r="O9" s="253">
        <f t="shared" ref="O9:O13" si="1">SUM(M9:N9)</f>
        <v>14</v>
      </c>
      <c r="P9" s="246" t="s">
        <v>129</v>
      </c>
      <c r="Q9" s="246" t="s">
        <v>129</v>
      </c>
      <c r="R9" s="2901"/>
      <c r="PI9" s="497"/>
      <c r="PJ9" s="497"/>
      <c r="PK9" s="497"/>
      <c r="PL9" s="497"/>
      <c r="PM9" s="497"/>
      <c r="PN9" s="497"/>
      <c r="PO9" s="497"/>
      <c r="PP9" s="497"/>
      <c r="PQ9" s="497"/>
      <c r="PR9" s="497"/>
      <c r="PS9" s="497"/>
      <c r="PT9" s="497"/>
      <c r="PU9" s="497"/>
      <c r="PV9" s="497"/>
      <c r="PW9" s="497"/>
      <c r="PX9" s="497"/>
      <c r="PY9" s="497"/>
      <c r="PZ9" s="497"/>
      <c r="QA9" s="497"/>
      <c r="QB9" s="497"/>
      <c r="QC9" s="497"/>
      <c r="QD9" s="497"/>
      <c r="QE9" s="497"/>
      <c r="QF9" s="497"/>
      <c r="QG9" s="497"/>
      <c r="QH9" s="497"/>
      <c r="QI9" s="497"/>
      <c r="QJ9" s="497"/>
      <c r="QK9" s="497"/>
      <c r="QL9" s="497"/>
      <c r="QM9" s="497"/>
      <c r="QN9" s="497"/>
      <c r="QO9" s="497"/>
      <c r="QP9" s="497"/>
      <c r="QQ9" s="497"/>
      <c r="QR9" s="497"/>
      <c r="QS9" s="497"/>
    </row>
    <row r="10" spans="1:461" s="473" customFormat="1" ht="27" customHeight="1" x14ac:dyDescent="0.2">
      <c r="A10" s="2986"/>
      <c r="B10" s="520" t="s">
        <v>1306</v>
      </c>
      <c r="C10" s="176" t="s">
        <v>1307</v>
      </c>
      <c r="D10" s="253">
        <v>0</v>
      </c>
      <c r="E10" s="253">
        <v>0</v>
      </c>
      <c r="F10" s="253">
        <v>0</v>
      </c>
      <c r="G10" s="253">
        <v>0</v>
      </c>
      <c r="H10" s="253">
        <v>2</v>
      </c>
      <c r="I10" s="253">
        <v>2</v>
      </c>
      <c r="J10" s="253">
        <v>0</v>
      </c>
      <c r="K10" s="253">
        <v>0</v>
      </c>
      <c r="L10" s="253">
        <v>0</v>
      </c>
      <c r="M10" s="253">
        <f t="shared" si="0"/>
        <v>0</v>
      </c>
      <c r="N10" s="253">
        <f t="shared" si="0"/>
        <v>2</v>
      </c>
      <c r="O10" s="253">
        <f t="shared" si="1"/>
        <v>2</v>
      </c>
      <c r="P10" s="246" t="s">
        <v>1308</v>
      </c>
      <c r="Q10" s="246" t="s">
        <v>315</v>
      </c>
      <c r="R10" s="2901"/>
      <c r="PI10" s="497"/>
      <c r="PJ10" s="497"/>
      <c r="PK10" s="497"/>
      <c r="PL10" s="497"/>
      <c r="PM10" s="497"/>
      <c r="PN10" s="497"/>
      <c r="PO10" s="497"/>
      <c r="PP10" s="497"/>
      <c r="PQ10" s="497"/>
      <c r="PR10" s="497"/>
      <c r="PS10" s="497"/>
      <c r="PT10" s="497"/>
      <c r="PU10" s="497"/>
      <c r="PV10" s="497"/>
      <c r="PW10" s="497"/>
      <c r="PX10" s="497"/>
      <c r="PY10" s="497"/>
      <c r="PZ10" s="497"/>
      <c r="QA10" s="497"/>
      <c r="QB10" s="497"/>
      <c r="QC10" s="497"/>
      <c r="QD10" s="497"/>
      <c r="QE10" s="497"/>
      <c r="QF10" s="497"/>
      <c r="QG10" s="497"/>
      <c r="QH10" s="497"/>
      <c r="QI10" s="497"/>
      <c r="QJ10" s="497"/>
      <c r="QK10" s="497"/>
      <c r="QL10" s="497"/>
      <c r="QM10" s="497"/>
      <c r="QN10" s="497"/>
      <c r="QO10" s="497"/>
      <c r="QP10" s="497"/>
      <c r="QQ10" s="497"/>
      <c r="QR10" s="497"/>
      <c r="QS10" s="497"/>
    </row>
    <row r="11" spans="1:461" s="473" customFormat="1" ht="21.75" customHeight="1" x14ac:dyDescent="0.2">
      <c r="A11" s="2986"/>
      <c r="B11" s="520" t="s">
        <v>304</v>
      </c>
      <c r="C11" s="176" t="s">
        <v>626</v>
      </c>
      <c r="D11" s="253">
        <v>0</v>
      </c>
      <c r="E11" s="253">
        <v>0</v>
      </c>
      <c r="F11" s="253">
        <v>0</v>
      </c>
      <c r="G11" s="253">
        <v>3</v>
      </c>
      <c r="H11" s="253">
        <v>7</v>
      </c>
      <c r="I11" s="253">
        <v>10</v>
      </c>
      <c r="J11" s="253">
        <v>0</v>
      </c>
      <c r="K11" s="253">
        <v>0</v>
      </c>
      <c r="L11" s="253">
        <v>0</v>
      </c>
      <c r="M11" s="253">
        <f t="shared" si="0"/>
        <v>3</v>
      </c>
      <c r="N11" s="253">
        <f t="shared" si="0"/>
        <v>7</v>
      </c>
      <c r="O11" s="253">
        <f t="shared" si="1"/>
        <v>10</v>
      </c>
      <c r="P11" s="248" t="s">
        <v>1309</v>
      </c>
      <c r="Q11" s="248" t="s">
        <v>1310</v>
      </c>
      <c r="R11" s="2901"/>
      <c r="PI11" s="497"/>
      <c r="PJ11" s="497"/>
      <c r="PK11" s="497"/>
      <c r="PL11" s="497"/>
      <c r="PM11" s="497"/>
      <c r="PN11" s="497"/>
      <c r="PO11" s="497"/>
      <c r="PP11" s="497"/>
      <c r="PQ11" s="497"/>
      <c r="PR11" s="497"/>
      <c r="PS11" s="497"/>
      <c r="PT11" s="497"/>
      <c r="PU11" s="497"/>
      <c r="PV11" s="497"/>
      <c r="PW11" s="497"/>
      <c r="PX11" s="497"/>
      <c r="PY11" s="497"/>
      <c r="PZ11" s="497"/>
      <c r="QA11" s="497"/>
      <c r="QB11" s="497"/>
      <c r="QC11" s="497"/>
      <c r="QD11" s="497"/>
      <c r="QE11" s="497"/>
      <c r="QF11" s="497"/>
      <c r="QG11" s="497"/>
      <c r="QH11" s="497"/>
      <c r="QI11" s="497"/>
      <c r="QJ11" s="497"/>
      <c r="QK11" s="497"/>
      <c r="QL11" s="497"/>
      <c r="QM11" s="497"/>
      <c r="QN11" s="497"/>
      <c r="QO11" s="497"/>
      <c r="QP11" s="497"/>
      <c r="QQ11" s="497"/>
      <c r="QR11" s="497"/>
      <c r="QS11" s="497"/>
    </row>
    <row r="12" spans="1:461" s="473" customFormat="1" ht="21.75" customHeight="1" x14ac:dyDescent="0.2">
      <c r="A12" s="2986"/>
      <c r="B12" s="496" t="s">
        <v>309</v>
      </c>
      <c r="C12" s="176" t="s">
        <v>491</v>
      </c>
      <c r="D12" s="253">
        <v>0</v>
      </c>
      <c r="E12" s="253">
        <v>9</v>
      </c>
      <c r="F12" s="253">
        <v>9</v>
      </c>
      <c r="G12" s="253">
        <v>0</v>
      </c>
      <c r="H12" s="253">
        <v>0</v>
      </c>
      <c r="I12" s="253">
        <v>0</v>
      </c>
      <c r="J12" s="253">
        <v>0</v>
      </c>
      <c r="K12" s="253">
        <v>0</v>
      </c>
      <c r="L12" s="253">
        <v>0</v>
      </c>
      <c r="M12" s="253">
        <f t="shared" si="0"/>
        <v>0</v>
      </c>
      <c r="N12" s="253">
        <f t="shared" si="0"/>
        <v>9</v>
      </c>
      <c r="O12" s="253">
        <f t="shared" si="1"/>
        <v>9</v>
      </c>
      <c r="P12" s="246" t="s">
        <v>943</v>
      </c>
      <c r="Q12" s="246" t="s">
        <v>310</v>
      </c>
      <c r="R12" s="2901"/>
      <c r="PI12" s="497"/>
      <c r="PJ12" s="497"/>
      <c r="PK12" s="497"/>
      <c r="PL12" s="497"/>
      <c r="PM12" s="497"/>
      <c r="PN12" s="497"/>
      <c r="PO12" s="497"/>
      <c r="PP12" s="497"/>
      <c r="PQ12" s="497"/>
      <c r="PR12" s="497"/>
      <c r="PS12" s="497"/>
      <c r="PT12" s="497"/>
      <c r="PU12" s="497"/>
      <c r="PV12" s="497"/>
      <c r="PW12" s="497"/>
      <c r="PX12" s="497"/>
      <c r="PY12" s="497"/>
      <c r="PZ12" s="497"/>
      <c r="QA12" s="497"/>
      <c r="QB12" s="497"/>
      <c r="QC12" s="497"/>
      <c r="QD12" s="497"/>
      <c r="QE12" s="497"/>
      <c r="QF12" s="497"/>
      <c r="QG12" s="497"/>
      <c r="QH12" s="497"/>
      <c r="QI12" s="497"/>
      <c r="QJ12" s="497"/>
      <c r="QK12" s="497"/>
      <c r="QL12" s="497"/>
      <c r="QM12" s="497"/>
      <c r="QN12" s="497"/>
      <c r="QO12" s="497"/>
      <c r="QP12" s="497"/>
      <c r="QQ12" s="497"/>
      <c r="QR12" s="497"/>
      <c r="QS12" s="497"/>
    </row>
    <row r="13" spans="1:461" s="473" customFormat="1" ht="21.75" customHeight="1" x14ac:dyDescent="0.2">
      <c r="A13" s="2986"/>
      <c r="B13" s="520" t="s">
        <v>48</v>
      </c>
      <c r="C13" s="612" t="s">
        <v>48</v>
      </c>
      <c r="D13" s="253">
        <v>0</v>
      </c>
      <c r="E13" s="253">
        <v>0</v>
      </c>
      <c r="F13" s="253">
        <v>0</v>
      </c>
      <c r="G13" s="253">
        <v>3</v>
      </c>
      <c r="H13" s="253">
        <v>8</v>
      </c>
      <c r="I13" s="253">
        <v>11</v>
      </c>
      <c r="J13" s="253">
        <v>0</v>
      </c>
      <c r="K13" s="253">
        <v>7</v>
      </c>
      <c r="L13" s="253">
        <v>7</v>
      </c>
      <c r="M13" s="253">
        <f t="shared" si="0"/>
        <v>3</v>
      </c>
      <c r="N13" s="253">
        <f t="shared" si="0"/>
        <v>15</v>
      </c>
      <c r="O13" s="253">
        <f t="shared" si="1"/>
        <v>18</v>
      </c>
      <c r="P13" s="246" t="s">
        <v>313</v>
      </c>
      <c r="Q13" s="246" t="s">
        <v>313</v>
      </c>
      <c r="R13" s="2901"/>
      <c r="PI13" s="497"/>
      <c r="PJ13" s="497"/>
      <c r="PK13" s="497"/>
      <c r="PL13" s="497"/>
      <c r="PM13" s="497"/>
      <c r="PN13" s="497"/>
      <c r="PO13" s="497"/>
      <c r="PP13" s="497"/>
      <c r="PQ13" s="497"/>
      <c r="PR13" s="497"/>
      <c r="PS13" s="497"/>
      <c r="PT13" s="497"/>
      <c r="PU13" s="497"/>
      <c r="PV13" s="497"/>
      <c r="PW13" s="497"/>
      <c r="PX13" s="497"/>
      <c r="PY13" s="497"/>
      <c r="PZ13" s="497"/>
      <c r="QA13" s="497"/>
      <c r="QB13" s="497"/>
      <c r="QC13" s="497"/>
      <c r="QD13" s="497"/>
      <c r="QE13" s="497"/>
      <c r="QF13" s="497"/>
      <c r="QG13" s="497"/>
      <c r="QH13" s="497"/>
      <c r="QI13" s="497"/>
      <c r="QJ13" s="497"/>
      <c r="QK13" s="497"/>
      <c r="QL13" s="497"/>
      <c r="QM13" s="497"/>
      <c r="QN13" s="497"/>
      <c r="QO13" s="497"/>
      <c r="QP13" s="497"/>
      <c r="QQ13" s="497"/>
      <c r="QR13" s="497"/>
      <c r="QS13" s="497"/>
    </row>
    <row r="14" spans="1:461" s="473" customFormat="1" ht="21.75" customHeight="1" x14ac:dyDescent="0.2">
      <c r="A14" s="2986"/>
      <c r="B14" s="520" t="s">
        <v>2117</v>
      </c>
      <c r="C14" s="520" t="s">
        <v>2117</v>
      </c>
      <c r="D14" s="253">
        <v>0</v>
      </c>
      <c r="E14" s="253">
        <v>0</v>
      </c>
      <c r="F14" s="253">
        <v>0</v>
      </c>
      <c r="G14" s="253">
        <v>2</v>
      </c>
      <c r="H14" s="253">
        <v>1</v>
      </c>
      <c r="I14" s="253">
        <v>3</v>
      </c>
      <c r="J14" s="253">
        <v>0</v>
      </c>
      <c r="K14" s="253">
        <v>0</v>
      </c>
      <c r="L14" s="253">
        <v>0</v>
      </c>
      <c r="M14" s="253">
        <f t="shared" ref="M14" si="2">SUM(D14,G14,J14)</f>
        <v>2</v>
      </c>
      <c r="N14" s="253">
        <f t="shared" ref="N14" si="3">SUM(E14,H14,K14)</f>
        <v>1</v>
      </c>
      <c r="O14" s="253">
        <f t="shared" ref="O14" si="4">SUM(M14:N14)</f>
        <v>3</v>
      </c>
      <c r="P14" s="1769" t="s">
        <v>497</v>
      </c>
      <c r="Q14" s="1769" t="s">
        <v>497</v>
      </c>
      <c r="R14" s="2901"/>
      <c r="PI14" s="497"/>
      <c r="PJ14" s="497"/>
      <c r="PK14" s="497"/>
      <c r="PL14" s="497"/>
      <c r="PM14" s="497"/>
      <c r="PN14" s="497"/>
      <c r="PO14" s="497"/>
      <c r="PP14" s="497"/>
      <c r="PQ14" s="497"/>
      <c r="PR14" s="497"/>
      <c r="PS14" s="497"/>
      <c r="PT14" s="497"/>
      <c r="PU14" s="497"/>
      <c r="PV14" s="497"/>
      <c r="PW14" s="497"/>
      <c r="PX14" s="497"/>
      <c r="PY14" s="497"/>
      <c r="PZ14" s="497"/>
      <c r="QA14" s="497"/>
      <c r="QB14" s="497"/>
      <c r="QC14" s="497"/>
      <c r="QD14" s="497"/>
      <c r="QE14" s="497"/>
      <c r="QF14" s="497"/>
      <c r="QG14" s="497"/>
      <c r="QH14" s="497"/>
      <c r="QI14" s="497"/>
      <c r="QJ14" s="497"/>
      <c r="QK14" s="497"/>
      <c r="QL14" s="497"/>
      <c r="QM14" s="497"/>
      <c r="QN14" s="497"/>
      <c r="QO14" s="497"/>
      <c r="QP14" s="497"/>
      <c r="QQ14" s="497"/>
      <c r="QR14" s="497"/>
      <c r="QS14" s="497"/>
    </row>
    <row r="15" spans="1:461" s="473" customFormat="1" ht="21.75" customHeight="1" x14ac:dyDescent="0.2">
      <c r="A15" s="3020" t="s">
        <v>92</v>
      </c>
      <c r="B15" s="3020"/>
      <c r="C15" s="3020"/>
      <c r="D15" s="253">
        <f t="shared" ref="D15:O15" si="5">SUM(D8:D14)</f>
        <v>0</v>
      </c>
      <c r="E15" s="253">
        <f t="shared" si="5"/>
        <v>12</v>
      </c>
      <c r="F15" s="253">
        <f t="shared" si="5"/>
        <v>12</v>
      </c>
      <c r="G15" s="253">
        <f t="shared" si="5"/>
        <v>16</v>
      </c>
      <c r="H15" s="253">
        <f t="shared" si="5"/>
        <v>21</v>
      </c>
      <c r="I15" s="253">
        <f t="shared" si="5"/>
        <v>37</v>
      </c>
      <c r="J15" s="253">
        <f t="shared" si="5"/>
        <v>2</v>
      </c>
      <c r="K15" s="253">
        <f t="shared" si="5"/>
        <v>8</v>
      </c>
      <c r="L15" s="253">
        <f t="shared" si="5"/>
        <v>10</v>
      </c>
      <c r="M15" s="253">
        <f t="shared" si="5"/>
        <v>18</v>
      </c>
      <c r="N15" s="253">
        <f t="shared" si="5"/>
        <v>41</v>
      </c>
      <c r="O15" s="253">
        <f t="shared" si="5"/>
        <v>59</v>
      </c>
      <c r="P15" s="2899" t="s">
        <v>130</v>
      </c>
      <c r="Q15" s="2899"/>
      <c r="R15" s="2899"/>
      <c r="PI15" s="497"/>
      <c r="PJ15" s="497"/>
      <c r="PK15" s="497"/>
      <c r="PL15" s="497"/>
      <c r="PM15" s="497"/>
      <c r="PN15" s="497"/>
      <c r="PO15" s="497"/>
      <c r="PP15" s="497"/>
      <c r="PQ15" s="497"/>
      <c r="PR15" s="497"/>
      <c r="PS15" s="497"/>
      <c r="PT15" s="497"/>
      <c r="PU15" s="497"/>
      <c r="PV15" s="497"/>
      <c r="PW15" s="497"/>
      <c r="PX15" s="497"/>
      <c r="PY15" s="497"/>
      <c r="PZ15" s="497"/>
      <c r="QA15" s="497"/>
      <c r="QB15" s="497"/>
      <c r="QC15" s="497"/>
      <c r="QD15" s="497"/>
      <c r="QE15" s="497"/>
      <c r="QF15" s="497"/>
      <c r="QG15" s="497"/>
      <c r="QH15" s="497"/>
      <c r="QI15" s="497"/>
      <c r="QJ15" s="497"/>
      <c r="QK15" s="497"/>
      <c r="QL15" s="497"/>
      <c r="QM15" s="497"/>
      <c r="QN15" s="497"/>
      <c r="QO15" s="497"/>
      <c r="QP15" s="497"/>
      <c r="QQ15" s="497"/>
      <c r="QR15" s="497"/>
      <c r="QS15" s="497"/>
    </row>
    <row r="16" spans="1:461" s="473" customFormat="1" ht="30.75" customHeight="1" x14ac:dyDescent="0.2">
      <c r="A16" s="394" t="s">
        <v>427</v>
      </c>
      <c r="B16" s="520" t="s">
        <v>311</v>
      </c>
      <c r="C16" s="247" t="s">
        <v>1314</v>
      </c>
      <c r="D16" s="253">
        <v>0</v>
      </c>
      <c r="E16" s="253">
        <v>0</v>
      </c>
      <c r="F16" s="253">
        <v>0</v>
      </c>
      <c r="G16" s="253">
        <v>1</v>
      </c>
      <c r="H16" s="253">
        <v>0</v>
      </c>
      <c r="I16" s="253">
        <v>1</v>
      </c>
      <c r="J16" s="253">
        <v>0</v>
      </c>
      <c r="K16" s="253">
        <v>0</v>
      </c>
      <c r="L16" s="253">
        <v>0</v>
      </c>
      <c r="M16" s="253">
        <f>SUM(D16,G16,J16)</f>
        <v>1</v>
      </c>
      <c r="N16" s="253">
        <f t="shared" ref="N16" si="6">SUM(E16,H16,K16)</f>
        <v>0</v>
      </c>
      <c r="O16" s="253">
        <f>SUM(M16:N16)</f>
        <v>1</v>
      </c>
      <c r="P16" s="781" t="s">
        <v>1665</v>
      </c>
      <c r="Q16" s="781" t="s">
        <v>312</v>
      </c>
      <c r="R16" s="501" t="s">
        <v>1315</v>
      </c>
      <c r="PI16" s="497"/>
      <c r="PJ16" s="497"/>
      <c r="PK16" s="497"/>
      <c r="PL16" s="497"/>
      <c r="PM16" s="497"/>
      <c r="PN16" s="497"/>
      <c r="PO16" s="497"/>
      <c r="PP16" s="497"/>
      <c r="PQ16" s="497"/>
      <c r="PR16" s="497"/>
      <c r="PS16" s="497"/>
      <c r="PT16" s="497"/>
      <c r="PU16" s="497"/>
      <c r="PV16" s="497"/>
      <c r="PW16" s="497"/>
      <c r="PX16" s="497"/>
      <c r="PY16" s="497"/>
      <c r="PZ16" s="497"/>
      <c r="QA16" s="497"/>
      <c r="QB16" s="497"/>
      <c r="QC16" s="497"/>
      <c r="QD16" s="497"/>
      <c r="QE16" s="497"/>
      <c r="QF16" s="497"/>
      <c r="QG16" s="497"/>
      <c r="QH16" s="497"/>
      <c r="QI16" s="497"/>
      <c r="QJ16" s="497"/>
      <c r="QK16" s="497"/>
      <c r="QL16" s="497"/>
      <c r="QM16" s="497"/>
      <c r="QN16" s="497"/>
      <c r="QO16" s="497"/>
      <c r="QP16" s="497"/>
      <c r="QQ16" s="497"/>
      <c r="QR16" s="497"/>
      <c r="QS16" s="497"/>
    </row>
    <row r="17" spans="1:461" s="473" customFormat="1" ht="21" customHeight="1" x14ac:dyDescent="0.2">
      <c r="A17" s="1654" t="s">
        <v>431</v>
      </c>
      <c r="B17" s="522" t="s">
        <v>1316</v>
      </c>
      <c r="C17" s="522" t="s">
        <v>1316</v>
      </c>
      <c r="D17" s="253">
        <v>0</v>
      </c>
      <c r="E17" s="253">
        <v>0</v>
      </c>
      <c r="F17" s="253">
        <v>0</v>
      </c>
      <c r="G17" s="253">
        <v>14</v>
      </c>
      <c r="H17" s="253">
        <v>12</v>
      </c>
      <c r="I17" s="253">
        <v>26</v>
      </c>
      <c r="J17" s="253">
        <v>20</v>
      </c>
      <c r="K17" s="253">
        <v>11</v>
      </c>
      <c r="L17" s="253">
        <v>31</v>
      </c>
      <c r="M17" s="253">
        <f t="shared" ref="M17" si="7">SUM(D17,G17,J17)</f>
        <v>34</v>
      </c>
      <c r="N17" s="253">
        <f t="shared" ref="N17:N18" si="8">SUM(E17,H17,K17)</f>
        <v>23</v>
      </c>
      <c r="O17" s="253">
        <f t="shared" ref="O17" si="9">SUM(M17:N17)</f>
        <v>57</v>
      </c>
      <c r="P17" s="808" t="s">
        <v>1317</v>
      </c>
      <c r="Q17" s="808" t="s">
        <v>1317</v>
      </c>
      <c r="R17" s="1641" t="s">
        <v>432</v>
      </c>
      <c r="PI17" s="497"/>
      <c r="PJ17" s="497"/>
      <c r="PK17" s="497"/>
      <c r="PL17" s="497"/>
      <c r="PM17" s="497"/>
      <c r="PN17" s="497"/>
      <c r="PO17" s="497"/>
      <c r="PP17" s="497"/>
      <c r="PQ17" s="497"/>
      <c r="PR17" s="497"/>
      <c r="PS17" s="497"/>
      <c r="PT17" s="497"/>
      <c r="PU17" s="497"/>
      <c r="PV17" s="497"/>
      <c r="PW17" s="497"/>
      <c r="PX17" s="497"/>
      <c r="PY17" s="497"/>
      <c r="PZ17" s="497"/>
      <c r="QA17" s="497"/>
      <c r="QB17" s="497"/>
      <c r="QC17" s="497"/>
      <c r="QD17" s="497"/>
      <c r="QE17" s="497"/>
      <c r="QF17" s="497"/>
      <c r="QG17" s="497"/>
      <c r="QH17" s="497"/>
      <c r="QI17" s="497"/>
      <c r="QJ17" s="497"/>
      <c r="QK17" s="497"/>
      <c r="QL17" s="497"/>
      <c r="QM17" s="497"/>
      <c r="QN17" s="497"/>
      <c r="QO17" s="497"/>
      <c r="QP17" s="497"/>
      <c r="QQ17" s="497"/>
      <c r="QR17" s="497"/>
      <c r="QS17" s="497"/>
    </row>
    <row r="18" spans="1:461" s="473" customFormat="1" ht="21.75" customHeight="1" x14ac:dyDescent="0.2">
      <c r="A18" s="2996" t="s">
        <v>51</v>
      </c>
      <c r="B18" s="2986" t="s">
        <v>1318</v>
      </c>
      <c r="C18" s="176" t="s">
        <v>370</v>
      </c>
      <c r="D18" s="253">
        <v>4</v>
      </c>
      <c r="E18" s="253">
        <v>8</v>
      </c>
      <c r="F18" s="253">
        <v>12</v>
      </c>
      <c r="G18" s="253">
        <v>0</v>
      </c>
      <c r="H18" s="253">
        <v>0</v>
      </c>
      <c r="I18" s="253">
        <v>0</v>
      </c>
      <c r="J18" s="253">
        <v>0</v>
      </c>
      <c r="K18" s="253">
        <v>0</v>
      </c>
      <c r="L18" s="253">
        <v>0</v>
      </c>
      <c r="M18" s="253">
        <f>SUM(D18,G18,J18)</f>
        <v>4</v>
      </c>
      <c r="N18" s="253">
        <f t="shared" si="8"/>
        <v>8</v>
      </c>
      <c r="O18" s="253">
        <f t="shared" ref="O18" si="10">SUM(F18,I18,L18)</f>
        <v>12</v>
      </c>
      <c r="P18" s="246" t="s">
        <v>127</v>
      </c>
      <c r="Q18" s="2899" t="s">
        <v>132</v>
      </c>
      <c r="R18" s="2996" t="s">
        <v>100</v>
      </c>
      <c r="PI18" s="497"/>
      <c r="PJ18" s="497"/>
      <c r="PK18" s="497"/>
      <c r="PL18" s="497"/>
      <c r="PM18" s="497"/>
      <c r="PN18" s="497"/>
      <c r="PO18" s="497"/>
      <c r="PP18" s="497"/>
      <c r="PQ18" s="497"/>
      <c r="PR18" s="497"/>
      <c r="PS18" s="497"/>
      <c r="PT18" s="497"/>
      <c r="PU18" s="497"/>
      <c r="PV18" s="497"/>
      <c r="PW18" s="497"/>
      <c r="PX18" s="497"/>
      <c r="PY18" s="497"/>
      <c r="PZ18" s="497"/>
      <c r="QA18" s="497"/>
      <c r="QB18" s="497"/>
      <c r="QC18" s="497"/>
      <c r="QD18" s="497"/>
      <c r="QE18" s="497"/>
      <c r="QF18" s="497"/>
      <c r="QG18" s="497"/>
      <c r="QH18" s="497"/>
      <c r="QI18" s="497"/>
      <c r="QJ18" s="497"/>
      <c r="QK18" s="497"/>
      <c r="QL18" s="497"/>
      <c r="QM18" s="497"/>
      <c r="QN18" s="497"/>
      <c r="QO18" s="497"/>
      <c r="QP18" s="497"/>
      <c r="QQ18" s="497"/>
      <c r="QR18" s="497"/>
      <c r="QS18" s="497"/>
    </row>
    <row r="19" spans="1:461" s="495" customFormat="1" ht="29.25" customHeight="1" x14ac:dyDescent="0.2">
      <c r="A19" s="3051"/>
      <c r="B19" s="2986"/>
      <c r="C19" s="253" t="s">
        <v>1024</v>
      </c>
      <c r="D19" s="253">
        <v>0</v>
      </c>
      <c r="E19" s="253">
        <v>0</v>
      </c>
      <c r="F19" s="253">
        <v>0</v>
      </c>
      <c r="G19" s="253">
        <v>3</v>
      </c>
      <c r="H19" s="253">
        <v>4</v>
      </c>
      <c r="I19" s="253">
        <v>7</v>
      </c>
      <c r="J19" s="253">
        <v>5</v>
      </c>
      <c r="K19" s="253">
        <v>1</v>
      </c>
      <c r="L19" s="253">
        <v>6</v>
      </c>
      <c r="M19" s="253">
        <f t="shared" ref="M19:M22" si="11">SUM(D19,G19,J19)</f>
        <v>8</v>
      </c>
      <c r="N19" s="253">
        <f t="shared" ref="N19:N22" si="12">SUM(E19,H19,K19)</f>
        <v>5</v>
      </c>
      <c r="O19" s="253">
        <f t="shared" ref="O19:O22" si="13">SUM(F19,I19,L19)</f>
        <v>13</v>
      </c>
      <c r="P19" s="246" t="s">
        <v>1319</v>
      </c>
      <c r="Q19" s="2899"/>
      <c r="R19" s="3051"/>
      <c r="S19" s="473"/>
      <c r="T19" s="473"/>
      <c r="U19" s="473"/>
      <c r="PI19" s="617"/>
      <c r="PJ19" s="617"/>
      <c r="PK19" s="617"/>
      <c r="PL19" s="617"/>
      <c r="PM19" s="617"/>
      <c r="PN19" s="617"/>
      <c r="PO19" s="617"/>
      <c r="PP19" s="617"/>
      <c r="PQ19" s="617"/>
      <c r="PR19" s="617"/>
      <c r="PS19" s="617"/>
      <c r="PT19" s="617"/>
      <c r="PU19" s="617"/>
      <c r="PV19" s="617"/>
      <c r="PW19" s="617"/>
      <c r="PX19" s="617"/>
      <c r="PY19" s="617"/>
      <c r="PZ19" s="617"/>
      <c r="QA19" s="617"/>
      <c r="QB19" s="617"/>
      <c r="QC19" s="617"/>
      <c r="QD19" s="617"/>
      <c r="QE19" s="617"/>
      <c r="QF19" s="617"/>
      <c r="QG19" s="617"/>
      <c r="QH19" s="617"/>
      <c r="QI19" s="617"/>
      <c r="QJ19" s="617"/>
      <c r="QK19" s="617"/>
      <c r="QL19" s="617"/>
      <c r="QM19" s="617"/>
      <c r="QN19" s="617"/>
      <c r="QO19" s="617"/>
      <c r="QP19" s="617"/>
      <c r="QQ19" s="617"/>
      <c r="QR19" s="617"/>
      <c r="QS19" s="617"/>
    </row>
    <row r="20" spans="1:461" s="495" customFormat="1" ht="30" customHeight="1" x14ac:dyDescent="0.2">
      <c r="A20" s="3051"/>
      <c r="B20" s="2986"/>
      <c r="C20" s="253" t="s">
        <v>1049</v>
      </c>
      <c r="D20" s="253">
        <v>0</v>
      </c>
      <c r="E20" s="253">
        <v>0</v>
      </c>
      <c r="F20" s="253">
        <v>0</v>
      </c>
      <c r="G20" s="253">
        <v>1</v>
      </c>
      <c r="H20" s="253">
        <v>4</v>
      </c>
      <c r="I20" s="253">
        <v>5</v>
      </c>
      <c r="J20" s="253">
        <v>0</v>
      </c>
      <c r="K20" s="253">
        <v>0</v>
      </c>
      <c r="L20" s="253">
        <v>0</v>
      </c>
      <c r="M20" s="253">
        <f t="shared" si="11"/>
        <v>1</v>
      </c>
      <c r="N20" s="253">
        <f t="shared" si="12"/>
        <v>4</v>
      </c>
      <c r="O20" s="253">
        <f t="shared" si="13"/>
        <v>5</v>
      </c>
      <c r="P20" s="246" t="s">
        <v>1052</v>
      </c>
      <c r="Q20" s="2899"/>
      <c r="R20" s="3051"/>
      <c r="S20" s="473"/>
      <c r="T20" s="473"/>
      <c r="U20" s="473"/>
      <c r="PI20" s="617"/>
      <c r="PJ20" s="617"/>
      <c r="PK20" s="617"/>
      <c r="PL20" s="617"/>
      <c r="PM20" s="617"/>
      <c r="PN20" s="617"/>
      <c r="PO20" s="617"/>
      <c r="PP20" s="617"/>
      <c r="PQ20" s="617"/>
      <c r="PR20" s="617"/>
      <c r="PS20" s="617"/>
      <c r="PT20" s="617"/>
      <c r="PU20" s="617"/>
      <c r="PV20" s="617"/>
      <c r="PW20" s="617"/>
      <c r="PX20" s="617"/>
      <c r="PY20" s="617"/>
      <c r="PZ20" s="617"/>
      <c r="QA20" s="617"/>
      <c r="QB20" s="617"/>
      <c r="QC20" s="617"/>
      <c r="QD20" s="617"/>
      <c r="QE20" s="617"/>
      <c r="QF20" s="617"/>
      <c r="QG20" s="617"/>
      <c r="QH20" s="617"/>
      <c r="QI20" s="617"/>
      <c r="QJ20" s="617"/>
      <c r="QK20" s="617"/>
      <c r="QL20" s="617"/>
      <c r="QM20" s="617"/>
      <c r="QN20" s="617"/>
      <c r="QO20" s="617"/>
      <c r="QP20" s="617"/>
      <c r="QQ20" s="617"/>
      <c r="QR20" s="617"/>
      <c r="QS20" s="617"/>
    </row>
    <row r="21" spans="1:461" s="495" customFormat="1" ht="30" customHeight="1" x14ac:dyDescent="0.2">
      <c r="A21" s="3051"/>
      <c r="B21" s="2986"/>
      <c r="C21" s="253" t="s">
        <v>1057</v>
      </c>
      <c r="D21" s="253">
        <v>0</v>
      </c>
      <c r="E21" s="253">
        <v>0</v>
      </c>
      <c r="F21" s="253">
        <v>0</v>
      </c>
      <c r="G21" s="253">
        <v>2</v>
      </c>
      <c r="H21" s="253">
        <v>2</v>
      </c>
      <c r="I21" s="253">
        <v>4</v>
      </c>
      <c r="J21" s="253">
        <v>0</v>
      </c>
      <c r="K21" s="253">
        <v>0</v>
      </c>
      <c r="L21" s="253">
        <v>0</v>
      </c>
      <c r="M21" s="253">
        <f t="shared" si="11"/>
        <v>2</v>
      </c>
      <c r="N21" s="253">
        <f t="shared" si="12"/>
        <v>2</v>
      </c>
      <c r="O21" s="253">
        <f t="shared" si="13"/>
        <v>4</v>
      </c>
      <c r="P21" s="246" t="s">
        <v>1059</v>
      </c>
      <c r="Q21" s="2899"/>
      <c r="R21" s="3051"/>
      <c r="S21" s="473"/>
      <c r="T21" s="473"/>
      <c r="U21" s="473"/>
      <c r="PI21" s="617"/>
      <c r="PJ21" s="617"/>
      <c r="PK21" s="617"/>
      <c r="PL21" s="617"/>
      <c r="PM21" s="617"/>
      <c r="PN21" s="617"/>
      <c r="PO21" s="617"/>
      <c r="PP21" s="617"/>
      <c r="PQ21" s="617"/>
      <c r="PR21" s="617"/>
      <c r="PS21" s="617"/>
      <c r="PT21" s="617"/>
      <c r="PU21" s="617"/>
      <c r="PV21" s="617"/>
      <c r="PW21" s="617"/>
      <c r="PX21" s="617"/>
      <c r="PY21" s="617"/>
      <c r="PZ21" s="617"/>
      <c r="QA21" s="617"/>
      <c r="QB21" s="617"/>
      <c r="QC21" s="617"/>
      <c r="QD21" s="617"/>
      <c r="QE21" s="617"/>
      <c r="QF21" s="617"/>
      <c r="QG21" s="617"/>
      <c r="QH21" s="617"/>
      <c r="QI21" s="617"/>
      <c r="QJ21" s="617"/>
      <c r="QK21" s="617"/>
      <c r="QL21" s="617"/>
      <c r="QM21" s="617"/>
      <c r="QN21" s="617"/>
      <c r="QO21" s="617"/>
      <c r="QP21" s="617"/>
      <c r="QQ21" s="617"/>
      <c r="QR21" s="617"/>
      <c r="QS21" s="617"/>
    </row>
    <row r="22" spans="1:461" s="495" customFormat="1" ht="30.75" customHeight="1" x14ac:dyDescent="0.2">
      <c r="A22" s="3051"/>
      <c r="B22" s="2986"/>
      <c r="C22" s="253" t="s">
        <v>860</v>
      </c>
      <c r="D22" s="253">
        <v>0</v>
      </c>
      <c r="E22" s="253">
        <v>0</v>
      </c>
      <c r="F22" s="253">
        <v>0</v>
      </c>
      <c r="G22" s="253">
        <v>4</v>
      </c>
      <c r="H22" s="253">
        <v>1</v>
      </c>
      <c r="I22" s="253">
        <v>5</v>
      </c>
      <c r="J22" s="253">
        <v>0</v>
      </c>
      <c r="K22" s="253">
        <v>0</v>
      </c>
      <c r="L22" s="253">
        <v>0</v>
      </c>
      <c r="M22" s="253">
        <f t="shared" si="11"/>
        <v>4</v>
      </c>
      <c r="N22" s="253">
        <f t="shared" si="12"/>
        <v>1</v>
      </c>
      <c r="O22" s="253">
        <f t="shared" si="13"/>
        <v>5</v>
      </c>
      <c r="P22" s="246" t="s">
        <v>1320</v>
      </c>
      <c r="Q22" s="2899"/>
      <c r="R22" s="3051"/>
      <c r="S22" s="473"/>
      <c r="T22" s="473"/>
      <c r="U22" s="473"/>
      <c r="PI22" s="617"/>
      <c r="PJ22" s="617"/>
      <c r="PK22" s="617"/>
      <c r="PL22" s="617"/>
      <c r="PM22" s="617"/>
      <c r="PN22" s="617"/>
      <c r="PO22" s="617"/>
      <c r="PP22" s="617"/>
      <c r="PQ22" s="617"/>
      <c r="PR22" s="617"/>
      <c r="PS22" s="617"/>
      <c r="PT22" s="617"/>
      <c r="PU22" s="617"/>
      <c r="PV22" s="617"/>
      <c r="PW22" s="617"/>
      <c r="PX22" s="617"/>
      <c r="PY22" s="617"/>
      <c r="PZ22" s="617"/>
      <c r="QA22" s="617"/>
      <c r="QB22" s="617"/>
      <c r="QC22" s="617"/>
      <c r="QD22" s="617"/>
      <c r="QE22" s="617"/>
      <c r="QF22" s="617"/>
      <c r="QG22" s="617"/>
      <c r="QH22" s="617"/>
      <c r="QI22" s="617"/>
      <c r="QJ22" s="617"/>
      <c r="QK22" s="617"/>
      <c r="QL22" s="617"/>
      <c r="QM22" s="617"/>
      <c r="QN22" s="617"/>
      <c r="QO22" s="617"/>
      <c r="QP22" s="617"/>
      <c r="QQ22" s="617"/>
      <c r="QR22" s="617"/>
      <c r="QS22" s="617"/>
    </row>
    <row r="23" spans="1:461" s="495" customFormat="1" ht="25.5" customHeight="1" x14ac:dyDescent="0.2">
      <c r="A23" s="3051"/>
      <c r="B23" s="2990" t="s">
        <v>46</v>
      </c>
      <c r="C23" s="2990"/>
      <c r="D23" s="619">
        <f>SUM(D18:D22)</f>
        <v>4</v>
      </c>
      <c r="E23" s="619">
        <f t="shared" ref="E23:O23" si="14">SUM(E18:E22)</f>
        <v>8</v>
      </c>
      <c r="F23" s="619">
        <f t="shared" si="14"/>
        <v>12</v>
      </c>
      <c r="G23" s="619">
        <f t="shared" si="14"/>
        <v>10</v>
      </c>
      <c r="H23" s="619">
        <f t="shared" si="14"/>
        <v>11</v>
      </c>
      <c r="I23" s="619">
        <f t="shared" si="14"/>
        <v>21</v>
      </c>
      <c r="J23" s="619">
        <f t="shared" si="14"/>
        <v>5</v>
      </c>
      <c r="K23" s="619">
        <f t="shared" si="14"/>
        <v>1</v>
      </c>
      <c r="L23" s="619">
        <f t="shared" si="14"/>
        <v>6</v>
      </c>
      <c r="M23" s="619">
        <f t="shared" si="14"/>
        <v>19</v>
      </c>
      <c r="N23" s="619">
        <f t="shared" si="14"/>
        <v>20</v>
      </c>
      <c r="O23" s="619">
        <f t="shared" si="14"/>
        <v>39</v>
      </c>
      <c r="P23" s="2899" t="s">
        <v>133</v>
      </c>
      <c r="Q23" s="2899"/>
      <c r="R23" s="3051"/>
      <c r="S23" s="473"/>
      <c r="T23" s="473"/>
      <c r="U23" s="473"/>
      <c r="PI23" s="617"/>
      <c r="PJ23" s="617"/>
      <c r="PK23" s="617"/>
      <c r="PL23" s="617"/>
      <c r="PM23" s="617"/>
      <c r="PN23" s="617"/>
      <c r="PO23" s="617"/>
      <c r="PP23" s="617"/>
      <c r="PQ23" s="617"/>
      <c r="PR23" s="617"/>
      <c r="PS23" s="617"/>
      <c r="PT23" s="617"/>
      <c r="PU23" s="617"/>
      <c r="PV23" s="617"/>
      <c r="PW23" s="617"/>
      <c r="PX23" s="617"/>
      <c r="PY23" s="617"/>
      <c r="PZ23" s="617"/>
      <c r="QA23" s="617"/>
      <c r="QB23" s="617"/>
      <c r="QC23" s="617"/>
      <c r="QD23" s="617"/>
      <c r="QE23" s="617"/>
      <c r="QF23" s="617"/>
      <c r="QG23" s="617"/>
      <c r="QH23" s="617"/>
      <c r="QI23" s="617"/>
      <c r="QJ23" s="617"/>
      <c r="QK23" s="617"/>
      <c r="QL23" s="617"/>
      <c r="QM23" s="617"/>
      <c r="QN23" s="617"/>
      <c r="QO23" s="617"/>
      <c r="QP23" s="617"/>
      <c r="QQ23" s="617"/>
      <c r="QR23" s="617"/>
      <c r="QS23" s="617"/>
    </row>
    <row r="24" spans="1:461" s="495" customFormat="1" ht="27.75" customHeight="1" x14ac:dyDescent="0.2">
      <c r="A24" s="3051"/>
      <c r="B24" s="3005" t="s">
        <v>53</v>
      </c>
      <c r="C24" s="247" t="s">
        <v>568</v>
      </c>
      <c r="D24" s="253">
        <v>0</v>
      </c>
      <c r="E24" s="253">
        <v>0</v>
      </c>
      <c r="F24" s="253">
        <v>0</v>
      </c>
      <c r="G24" s="253">
        <v>1</v>
      </c>
      <c r="H24" s="253">
        <v>3</v>
      </c>
      <c r="I24" s="253">
        <v>4</v>
      </c>
      <c r="J24" s="253">
        <v>0</v>
      </c>
      <c r="K24" s="253">
        <v>0</v>
      </c>
      <c r="L24" s="253">
        <v>0</v>
      </c>
      <c r="M24" s="253">
        <f>SUM(D24,G24,J24)</f>
        <v>1</v>
      </c>
      <c r="N24" s="253">
        <f>SUM(E24,H24,K24)</f>
        <v>3</v>
      </c>
      <c r="O24" s="253">
        <f>SUM(M24:N24)</f>
        <v>4</v>
      </c>
      <c r="P24" s="1643" t="s">
        <v>1321</v>
      </c>
      <c r="Q24" s="2899" t="s">
        <v>567</v>
      </c>
      <c r="R24" s="3051"/>
      <c r="S24" s="473"/>
      <c r="T24" s="473"/>
      <c r="U24" s="473"/>
      <c r="PI24" s="617"/>
      <c r="PJ24" s="617"/>
      <c r="PK24" s="617"/>
      <c r="PL24" s="617"/>
      <c r="PM24" s="617"/>
      <c r="PN24" s="617"/>
      <c r="PO24" s="617"/>
      <c r="PP24" s="617"/>
      <c r="PQ24" s="617"/>
      <c r="PR24" s="617"/>
      <c r="PS24" s="617"/>
      <c r="PT24" s="617"/>
      <c r="PU24" s="617"/>
      <c r="PV24" s="617"/>
      <c r="PW24" s="617"/>
      <c r="PX24" s="617"/>
      <c r="PY24" s="617"/>
      <c r="PZ24" s="617"/>
      <c r="QA24" s="617"/>
      <c r="QB24" s="617"/>
      <c r="QC24" s="617"/>
      <c r="QD24" s="617"/>
      <c r="QE24" s="617"/>
      <c r="QF24" s="617"/>
      <c r="QG24" s="617"/>
      <c r="QH24" s="617"/>
      <c r="QI24" s="617"/>
      <c r="QJ24" s="617"/>
      <c r="QK24" s="617"/>
      <c r="QL24" s="617"/>
      <c r="QM24" s="617"/>
      <c r="QN24" s="617"/>
      <c r="QO24" s="617"/>
      <c r="QP24" s="617"/>
      <c r="QQ24" s="617"/>
      <c r="QR24" s="617"/>
      <c r="QS24" s="617"/>
    </row>
    <row r="25" spans="1:461" s="495" customFormat="1" ht="25.5" customHeight="1" x14ac:dyDescent="0.2">
      <c r="A25" s="3494"/>
      <c r="B25" s="3006"/>
      <c r="C25" s="2402" t="s">
        <v>864</v>
      </c>
      <c r="D25" s="619">
        <v>0</v>
      </c>
      <c r="E25" s="619">
        <v>0</v>
      </c>
      <c r="F25" s="619">
        <v>0</v>
      </c>
      <c r="G25" s="619">
        <v>0</v>
      </c>
      <c r="H25" s="619">
        <v>8</v>
      </c>
      <c r="I25" s="619">
        <v>8</v>
      </c>
      <c r="J25" s="619">
        <v>4</v>
      </c>
      <c r="K25" s="619">
        <v>4</v>
      </c>
      <c r="L25" s="619">
        <v>8</v>
      </c>
      <c r="M25" s="619">
        <f>SUM(D25,G25,J25)</f>
        <v>4</v>
      </c>
      <c r="N25" s="619">
        <f>SUM(E25,H25,K25)</f>
        <v>12</v>
      </c>
      <c r="O25" s="619">
        <f>SUM(M25:N25)</f>
        <v>16</v>
      </c>
      <c r="P25" s="2389" t="s">
        <v>1322</v>
      </c>
      <c r="Q25" s="2900"/>
      <c r="R25" s="3494"/>
      <c r="S25" s="473"/>
      <c r="T25" s="473"/>
      <c r="U25" s="473"/>
      <c r="PI25" s="617"/>
      <c r="PJ25" s="617"/>
      <c r="PK25" s="617"/>
      <c r="PL25" s="617"/>
      <c r="PM25" s="617"/>
      <c r="PN25" s="617"/>
      <c r="PO25" s="617"/>
      <c r="PP25" s="617"/>
      <c r="PQ25" s="617"/>
      <c r="PR25" s="617"/>
      <c r="PS25" s="617"/>
      <c r="PT25" s="617"/>
      <c r="PU25" s="617"/>
      <c r="PV25" s="617"/>
      <c r="PW25" s="617"/>
      <c r="PX25" s="617"/>
      <c r="PY25" s="617"/>
      <c r="PZ25" s="617"/>
      <c r="QA25" s="617"/>
      <c r="QB25" s="617"/>
      <c r="QC25" s="617"/>
      <c r="QD25" s="617"/>
      <c r="QE25" s="617"/>
      <c r="QF25" s="617"/>
      <c r="QG25" s="617"/>
      <c r="QH25" s="617"/>
      <c r="QI25" s="617"/>
      <c r="QJ25" s="617"/>
      <c r="QK25" s="617"/>
      <c r="QL25" s="617"/>
      <c r="QM25" s="617"/>
      <c r="QN25" s="617"/>
      <c r="QO25" s="617"/>
      <c r="QP25" s="617"/>
      <c r="QQ25" s="617"/>
      <c r="QR25" s="617"/>
      <c r="QS25" s="617"/>
    </row>
    <row r="26" spans="1:461" s="495" customFormat="1" ht="25.5" customHeight="1" thickBot="1" x14ac:dyDescent="0.25">
      <c r="A26" s="666"/>
      <c r="B26" s="2997" t="s">
        <v>46</v>
      </c>
      <c r="C26" s="2997"/>
      <c r="D26" s="2385">
        <f>SUM(D24:D25)</f>
        <v>0</v>
      </c>
      <c r="E26" s="2385">
        <f t="shared" ref="E26:O26" si="15">SUM(E24:E25)</f>
        <v>0</v>
      </c>
      <c r="F26" s="2385">
        <f t="shared" si="15"/>
        <v>0</v>
      </c>
      <c r="G26" s="2385">
        <f t="shared" si="15"/>
        <v>1</v>
      </c>
      <c r="H26" s="2385">
        <f t="shared" si="15"/>
        <v>11</v>
      </c>
      <c r="I26" s="2385">
        <f t="shared" si="15"/>
        <v>12</v>
      </c>
      <c r="J26" s="2385">
        <f t="shared" si="15"/>
        <v>4</v>
      </c>
      <c r="K26" s="2385">
        <f t="shared" si="15"/>
        <v>4</v>
      </c>
      <c r="L26" s="2385">
        <f t="shared" si="15"/>
        <v>8</v>
      </c>
      <c r="M26" s="2385">
        <f t="shared" si="15"/>
        <v>5</v>
      </c>
      <c r="N26" s="2385">
        <f t="shared" si="15"/>
        <v>15</v>
      </c>
      <c r="O26" s="2385">
        <f t="shared" si="15"/>
        <v>20</v>
      </c>
      <c r="P26" s="2914" t="s">
        <v>133</v>
      </c>
      <c r="Q26" s="2914"/>
      <c r="R26" s="666"/>
      <c r="S26" s="473"/>
      <c r="T26" s="473"/>
      <c r="U26" s="473"/>
      <c r="PI26" s="617"/>
      <c r="PJ26" s="617"/>
      <c r="PK26" s="617"/>
      <c r="PL26" s="617"/>
      <c r="PM26" s="617"/>
      <c r="PN26" s="617"/>
      <c r="PO26" s="617"/>
      <c r="PP26" s="617"/>
      <c r="PQ26" s="617"/>
      <c r="PR26" s="617"/>
      <c r="PS26" s="617"/>
      <c r="PT26" s="617"/>
      <c r="PU26" s="617"/>
      <c r="PV26" s="617"/>
      <c r="PW26" s="617"/>
      <c r="PX26" s="617"/>
      <c r="PY26" s="617"/>
      <c r="PZ26" s="617"/>
      <c r="QA26" s="617"/>
      <c r="QB26" s="617"/>
      <c r="QC26" s="617"/>
      <c r="QD26" s="617"/>
      <c r="QE26" s="617"/>
      <c r="QF26" s="617"/>
      <c r="QG26" s="617"/>
      <c r="QH26" s="617"/>
      <c r="QI26" s="617"/>
      <c r="QJ26" s="617"/>
      <c r="QK26" s="617"/>
      <c r="QL26" s="617"/>
      <c r="QM26" s="617"/>
      <c r="QN26" s="617"/>
      <c r="QO26" s="617"/>
      <c r="QP26" s="617"/>
      <c r="QQ26" s="617"/>
      <c r="QR26" s="617"/>
      <c r="QS26" s="617"/>
    </row>
    <row r="27" spans="1:461" s="495" customFormat="1" ht="19.5" customHeight="1" x14ac:dyDescent="0.2">
      <c r="A27" s="1455"/>
      <c r="B27" s="1456"/>
      <c r="C27" s="1456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453"/>
      <c r="Q27" s="1453"/>
      <c r="R27" s="1453"/>
      <c r="S27" s="473"/>
      <c r="T27" s="473"/>
      <c r="U27" s="473"/>
      <c r="PI27" s="617"/>
      <c r="PJ27" s="617"/>
      <c r="PK27" s="617"/>
      <c r="PL27" s="617"/>
      <c r="PM27" s="617"/>
      <c r="PN27" s="617"/>
      <c r="PO27" s="617"/>
      <c r="PP27" s="617"/>
      <c r="PQ27" s="617"/>
      <c r="PR27" s="617"/>
      <c r="PS27" s="617"/>
      <c r="PT27" s="617"/>
      <c r="PU27" s="617"/>
      <c r="PV27" s="617"/>
      <c r="PW27" s="617"/>
      <c r="PX27" s="617"/>
      <c r="PY27" s="617"/>
      <c r="PZ27" s="617"/>
      <c r="QA27" s="617"/>
      <c r="QB27" s="617"/>
      <c r="QC27" s="617"/>
      <c r="QD27" s="617"/>
      <c r="QE27" s="617"/>
      <c r="QF27" s="617"/>
      <c r="QG27" s="617"/>
      <c r="QH27" s="617"/>
      <c r="QI27" s="617"/>
      <c r="QJ27" s="617"/>
      <c r="QK27" s="617"/>
      <c r="QL27" s="617"/>
      <c r="QM27" s="617"/>
      <c r="QN27" s="617"/>
      <c r="QO27" s="617"/>
      <c r="QP27" s="617"/>
      <c r="QQ27" s="617"/>
      <c r="QR27" s="617"/>
      <c r="QS27" s="617"/>
    </row>
    <row r="28" spans="1:461" s="495" customFormat="1" ht="19.5" customHeight="1" x14ac:dyDescent="0.2">
      <c r="A28" s="2213"/>
      <c r="B28" s="2214"/>
      <c r="C28" s="2214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2211"/>
      <c r="Q28" s="2211"/>
      <c r="R28" s="2211"/>
      <c r="S28" s="473"/>
      <c r="T28" s="473"/>
      <c r="U28" s="473"/>
      <c r="PI28" s="617"/>
      <c r="PJ28" s="617"/>
      <c r="PK28" s="617"/>
      <c r="PL28" s="617"/>
      <c r="PM28" s="617"/>
      <c r="PN28" s="617"/>
      <c r="PO28" s="617"/>
      <c r="PP28" s="617"/>
      <c r="PQ28" s="617"/>
      <c r="PR28" s="617"/>
      <c r="PS28" s="617"/>
      <c r="PT28" s="617"/>
      <c r="PU28" s="617"/>
      <c r="PV28" s="617"/>
      <c r="PW28" s="617"/>
      <c r="PX28" s="617"/>
      <c r="PY28" s="617"/>
      <c r="PZ28" s="617"/>
      <c r="QA28" s="617"/>
      <c r="QB28" s="617"/>
      <c r="QC28" s="617"/>
      <c r="QD28" s="617"/>
      <c r="QE28" s="617"/>
      <c r="QF28" s="617"/>
      <c r="QG28" s="617"/>
      <c r="QH28" s="617"/>
      <c r="QI28" s="617"/>
      <c r="QJ28" s="617"/>
      <c r="QK28" s="617"/>
      <c r="QL28" s="617"/>
      <c r="QM28" s="617"/>
      <c r="QN28" s="617"/>
      <c r="QO28" s="617"/>
      <c r="QP28" s="617"/>
      <c r="QQ28" s="617"/>
      <c r="QR28" s="617"/>
      <c r="QS28" s="617"/>
    </row>
    <row r="29" spans="1:461" s="495" customFormat="1" ht="19.5" customHeight="1" x14ac:dyDescent="0.2">
      <c r="A29" s="2213"/>
      <c r="B29" s="2214"/>
      <c r="C29" s="2214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2211"/>
      <c r="Q29" s="2211"/>
      <c r="R29" s="2211"/>
      <c r="S29" s="473"/>
      <c r="T29" s="473"/>
      <c r="U29" s="473"/>
      <c r="PI29" s="617"/>
      <c r="PJ29" s="617"/>
      <c r="PK29" s="617"/>
      <c r="PL29" s="617"/>
      <c r="PM29" s="617"/>
      <c r="PN29" s="617"/>
      <c r="PO29" s="617"/>
      <c r="PP29" s="617"/>
      <c r="PQ29" s="617"/>
      <c r="PR29" s="617"/>
      <c r="PS29" s="617"/>
      <c r="PT29" s="617"/>
      <c r="PU29" s="617"/>
      <c r="PV29" s="617"/>
      <c r="PW29" s="617"/>
      <c r="PX29" s="617"/>
      <c r="PY29" s="617"/>
      <c r="PZ29" s="617"/>
      <c r="QA29" s="617"/>
      <c r="QB29" s="617"/>
      <c r="QC29" s="617"/>
      <c r="QD29" s="617"/>
      <c r="QE29" s="617"/>
      <c r="QF29" s="617"/>
      <c r="QG29" s="617"/>
      <c r="QH29" s="617"/>
      <c r="QI29" s="617"/>
      <c r="QJ29" s="617"/>
      <c r="QK29" s="617"/>
      <c r="QL29" s="617"/>
      <c r="QM29" s="617"/>
      <c r="QN29" s="617"/>
      <c r="QO29" s="617"/>
      <c r="QP29" s="617"/>
      <c r="QQ29" s="617"/>
      <c r="QR29" s="617"/>
      <c r="QS29" s="617"/>
    </row>
    <row r="30" spans="1:461" s="495" customFormat="1" ht="19.5" customHeight="1" x14ac:dyDescent="0.2">
      <c r="A30" s="2213"/>
      <c r="B30" s="2214"/>
      <c r="C30" s="2214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2211"/>
      <c r="Q30" s="2211"/>
      <c r="R30" s="2211"/>
      <c r="S30" s="473"/>
      <c r="T30" s="473"/>
      <c r="U30" s="473"/>
      <c r="PI30" s="617"/>
      <c r="PJ30" s="617"/>
      <c r="PK30" s="617"/>
      <c r="PL30" s="617"/>
      <c r="PM30" s="617"/>
      <c r="PN30" s="617"/>
      <c r="PO30" s="617"/>
      <c r="PP30" s="617"/>
      <c r="PQ30" s="617"/>
      <c r="PR30" s="617"/>
      <c r="PS30" s="617"/>
      <c r="PT30" s="617"/>
      <c r="PU30" s="617"/>
      <c r="PV30" s="617"/>
      <c r="PW30" s="617"/>
      <c r="PX30" s="617"/>
      <c r="PY30" s="617"/>
      <c r="PZ30" s="617"/>
      <c r="QA30" s="617"/>
      <c r="QB30" s="617"/>
      <c r="QC30" s="617"/>
      <c r="QD30" s="617"/>
      <c r="QE30" s="617"/>
      <c r="QF30" s="617"/>
      <c r="QG30" s="617"/>
      <c r="QH30" s="617"/>
      <c r="QI30" s="617"/>
      <c r="QJ30" s="617"/>
      <c r="QK30" s="617"/>
      <c r="QL30" s="617"/>
      <c r="QM30" s="617"/>
      <c r="QN30" s="617"/>
      <c r="QO30" s="617"/>
      <c r="QP30" s="617"/>
      <c r="QQ30" s="617"/>
      <c r="QR30" s="617"/>
      <c r="QS30" s="617"/>
    </row>
    <row r="31" spans="1:461" s="495" customFormat="1" ht="19.5" customHeight="1" x14ac:dyDescent="0.2">
      <c r="A31" s="1653"/>
      <c r="B31" s="1656"/>
      <c r="C31" s="1656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639"/>
      <c r="Q31" s="1639"/>
      <c r="R31" s="1639"/>
      <c r="S31" s="473"/>
      <c r="T31" s="473"/>
      <c r="U31" s="473"/>
      <c r="PI31" s="617"/>
      <c r="PJ31" s="617"/>
      <c r="PK31" s="617"/>
      <c r="PL31" s="617"/>
      <c r="PM31" s="617"/>
      <c r="PN31" s="617"/>
      <c r="PO31" s="617"/>
      <c r="PP31" s="617"/>
      <c r="PQ31" s="617"/>
      <c r="PR31" s="617"/>
      <c r="PS31" s="617"/>
      <c r="PT31" s="617"/>
      <c r="PU31" s="617"/>
      <c r="PV31" s="617"/>
      <c r="PW31" s="617"/>
      <c r="PX31" s="617"/>
      <c r="PY31" s="617"/>
      <c r="PZ31" s="617"/>
      <c r="QA31" s="617"/>
      <c r="QB31" s="617"/>
      <c r="QC31" s="617"/>
      <c r="QD31" s="617"/>
      <c r="QE31" s="617"/>
      <c r="QF31" s="617"/>
      <c r="QG31" s="617"/>
      <c r="QH31" s="617"/>
      <c r="QI31" s="617"/>
      <c r="QJ31" s="617"/>
      <c r="QK31" s="617"/>
      <c r="QL31" s="617"/>
      <c r="QM31" s="617"/>
      <c r="QN31" s="617"/>
      <c r="QO31" s="617"/>
      <c r="QP31" s="617"/>
      <c r="QQ31" s="617"/>
      <c r="QR31" s="617"/>
      <c r="QS31" s="617"/>
    </row>
    <row r="32" spans="1:461" s="491" customFormat="1" ht="24" customHeight="1" thickBot="1" x14ac:dyDescent="0.3">
      <c r="A32" s="3632" t="s">
        <v>2800</v>
      </c>
      <c r="B32" s="3632"/>
      <c r="C32" s="181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Q32" s="3633" t="s">
        <v>2159</v>
      </c>
      <c r="R32" s="3633"/>
    </row>
    <row r="33" spans="1:461" s="491" customFormat="1" ht="20.100000000000001" customHeight="1" thickTop="1" x14ac:dyDescent="0.25">
      <c r="A33" s="3503" t="s">
        <v>44</v>
      </c>
      <c r="B33" s="3500" t="s">
        <v>86</v>
      </c>
      <c r="C33" s="3329" t="s">
        <v>45</v>
      </c>
      <c r="D33" s="3521" t="s">
        <v>33</v>
      </c>
      <c r="E33" s="3521"/>
      <c r="F33" s="3521"/>
      <c r="G33" s="3521" t="s">
        <v>1</v>
      </c>
      <c r="H33" s="3521"/>
      <c r="I33" s="3521"/>
      <c r="J33" s="3521" t="s">
        <v>2</v>
      </c>
      <c r="K33" s="3521"/>
      <c r="L33" s="3521"/>
      <c r="M33" s="3194" t="s">
        <v>31</v>
      </c>
      <c r="N33" s="3194"/>
      <c r="O33" s="3194"/>
      <c r="P33" s="2909" t="s">
        <v>99</v>
      </c>
      <c r="Q33" s="2909" t="s">
        <v>126</v>
      </c>
      <c r="R33" s="2910" t="s">
        <v>253</v>
      </c>
    </row>
    <row r="34" spans="1:461" s="491" customFormat="1" ht="20.100000000000001" customHeight="1" x14ac:dyDescent="0.2">
      <c r="A34" s="3504"/>
      <c r="B34" s="3051"/>
      <c r="C34" s="3050"/>
      <c r="D34" s="3520" t="s">
        <v>94</v>
      </c>
      <c r="E34" s="3520"/>
      <c r="F34" s="3520"/>
      <c r="G34" s="3520" t="s">
        <v>95</v>
      </c>
      <c r="H34" s="3520"/>
      <c r="I34" s="3520"/>
      <c r="J34" s="3520" t="s">
        <v>96</v>
      </c>
      <c r="K34" s="3520"/>
      <c r="L34" s="3520"/>
      <c r="M34" s="2930" t="s">
        <v>116</v>
      </c>
      <c r="N34" s="2930"/>
      <c r="O34" s="2930"/>
      <c r="P34" s="2883"/>
      <c r="Q34" s="2883"/>
      <c r="R34" s="2911"/>
    </row>
    <row r="35" spans="1:461" ht="20.25" customHeight="1" x14ac:dyDescent="0.2">
      <c r="A35" s="3504"/>
      <c r="B35" s="3051"/>
      <c r="C35" s="3050"/>
      <c r="D35" s="2559" t="s">
        <v>204</v>
      </c>
      <c r="E35" s="2559" t="s">
        <v>2833</v>
      </c>
      <c r="F35" s="2559" t="s">
        <v>26</v>
      </c>
      <c r="G35" s="2559" t="s">
        <v>204</v>
      </c>
      <c r="H35" s="2559" t="s">
        <v>2833</v>
      </c>
      <c r="I35" s="2559" t="s">
        <v>26</v>
      </c>
      <c r="J35" s="2559" t="s">
        <v>204</v>
      </c>
      <c r="K35" s="2559" t="s">
        <v>2833</v>
      </c>
      <c r="L35" s="2559" t="s">
        <v>26</v>
      </c>
      <c r="M35" s="2559" t="s">
        <v>204</v>
      </c>
      <c r="N35" s="2559" t="s">
        <v>2833</v>
      </c>
      <c r="O35" s="2559" t="s">
        <v>26</v>
      </c>
      <c r="P35" s="2883"/>
      <c r="Q35" s="2883"/>
      <c r="R35" s="2911"/>
    </row>
    <row r="36" spans="1:461" ht="20.25" customHeight="1" thickBot="1" x14ac:dyDescent="0.25">
      <c r="A36" s="3505"/>
      <c r="B36" s="3501"/>
      <c r="C36" s="3347"/>
      <c r="D36" s="191" t="s">
        <v>181</v>
      </c>
      <c r="E36" s="191" t="s">
        <v>182</v>
      </c>
      <c r="F36" s="191" t="s">
        <v>183</v>
      </c>
      <c r="G36" s="191" t="s">
        <v>181</v>
      </c>
      <c r="H36" s="191" t="s">
        <v>182</v>
      </c>
      <c r="I36" s="191" t="s">
        <v>183</v>
      </c>
      <c r="J36" s="191" t="s">
        <v>181</v>
      </c>
      <c r="K36" s="191" t="s">
        <v>182</v>
      </c>
      <c r="L36" s="191" t="s">
        <v>183</v>
      </c>
      <c r="M36" s="191" t="s">
        <v>181</v>
      </c>
      <c r="N36" s="191" t="s">
        <v>182</v>
      </c>
      <c r="O36" s="191" t="s">
        <v>183</v>
      </c>
      <c r="P36" s="2884"/>
      <c r="Q36" s="2884"/>
      <c r="R36" s="2912"/>
    </row>
    <row r="37" spans="1:461" ht="28.5" customHeight="1" x14ac:dyDescent="0.2">
      <c r="A37" s="3493" t="s">
        <v>51</v>
      </c>
      <c r="B37" s="3493" t="s">
        <v>320</v>
      </c>
      <c r="C37" s="181" t="s">
        <v>2118</v>
      </c>
      <c r="D37" s="354">
        <v>0</v>
      </c>
      <c r="E37" s="354">
        <v>0</v>
      </c>
      <c r="F37" s="354">
        <v>0</v>
      </c>
      <c r="G37" s="354">
        <v>0</v>
      </c>
      <c r="H37" s="354">
        <v>0</v>
      </c>
      <c r="I37" s="354">
        <v>0</v>
      </c>
      <c r="J37" s="354">
        <v>10</v>
      </c>
      <c r="K37" s="354">
        <v>2</v>
      </c>
      <c r="L37" s="354">
        <v>12</v>
      </c>
      <c r="M37" s="354">
        <f>SUM(D37,G37,J37)</f>
        <v>10</v>
      </c>
      <c r="N37" s="354">
        <f t="shared" ref="N37:O37" si="16">SUM(E37,H37,K37)</f>
        <v>2</v>
      </c>
      <c r="O37" s="354">
        <f t="shared" si="16"/>
        <v>12</v>
      </c>
      <c r="P37" s="2390" t="s">
        <v>2119</v>
      </c>
      <c r="Q37" s="2934" t="s">
        <v>321</v>
      </c>
      <c r="R37" s="2934" t="s">
        <v>100</v>
      </c>
    </row>
    <row r="38" spans="1:461" s="473" customFormat="1" ht="21.75" customHeight="1" x14ac:dyDescent="0.2">
      <c r="A38" s="3051"/>
      <c r="B38" s="3051"/>
      <c r="C38" s="247" t="s">
        <v>1784</v>
      </c>
      <c r="D38" s="253">
        <f>SUM(D26:D26)</f>
        <v>0</v>
      </c>
      <c r="E38" s="253">
        <f>SUM(E26:E26)</f>
        <v>0</v>
      </c>
      <c r="F38" s="253">
        <f>SUM(F26:F26)</f>
        <v>0</v>
      </c>
      <c r="G38" s="253">
        <v>3</v>
      </c>
      <c r="H38" s="253">
        <v>2</v>
      </c>
      <c r="I38" s="253">
        <v>5</v>
      </c>
      <c r="J38" s="253">
        <v>0</v>
      </c>
      <c r="K38" s="253">
        <v>0</v>
      </c>
      <c r="L38" s="253">
        <v>0</v>
      </c>
      <c r="M38" s="253">
        <f t="shared" ref="M38:M40" si="17">SUM(D38,G38,J38)</f>
        <v>3</v>
      </c>
      <c r="N38" s="253">
        <f t="shared" ref="N38:N40" si="18">SUM(E38,H38,K38)</f>
        <v>2</v>
      </c>
      <c r="O38" s="253">
        <f t="shared" ref="O38:O40" si="19">SUM(F38,I38,L38)</f>
        <v>5</v>
      </c>
      <c r="P38" s="1199" t="s">
        <v>1006</v>
      </c>
      <c r="Q38" s="2901"/>
      <c r="R38" s="2901"/>
      <c r="PI38" s="497"/>
      <c r="PJ38" s="497"/>
      <c r="PK38" s="497"/>
      <c r="PL38" s="497"/>
      <c r="PM38" s="497"/>
      <c r="PN38" s="497"/>
      <c r="PO38" s="497"/>
      <c r="PP38" s="497"/>
      <c r="PQ38" s="497"/>
      <c r="PR38" s="497"/>
      <c r="PS38" s="497"/>
      <c r="PT38" s="497"/>
      <c r="PU38" s="497"/>
      <c r="PV38" s="497"/>
      <c r="PW38" s="497"/>
      <c r="PX38" s="497"/>
      <c r="PY38" s="497"/>
      <c r="PZ38" s="497"/>
      <c r="QA38" s="497"/>
      <c r="QB38" s="497"/>
      <c r="QC38" s="497"/>
      <c r="QD38" s="497"/>
      <c r="QE38" s="497"/>
      <c r="QF38" s="497"/>
      <c r="QG38" s="497"/>
      <c r="QH38" s="497"/>
      <c r="QI38" s="497"/>
      <c r="QJ38" s="497"/>
      <c r="QK38" s="497"/>
      <c r="QL38" s="497"/>
      <c r="QM38" s="497"/>
      <c r="QN38" s="497"/>
      <c r="QO38" s="497"/>
      <c r="QP38" s="497"/>
      <c r="QQ38" s="497"/>
      <c r="QR38" s="497"/>
      <c r="QS38" s="497"/>
    </row>
    <row r="39" spans="1:461" s="473" customFormat="1" ht="21.75" customHeight="1" x14ac:dyDescent="0.2">
      <c r="A39" s="3051"/>
      <c r="B39" s="3051"/>
      <c r="C39" s="247" t="s">
        <v>1785</v>
      </c>
      <c r="D39" s="253">
        <f t="shared" ref="D39:F39" si="20">SUM(D38:D38)</f>
        <v>0</v>
      </c>
      <c r="E39" s="253">
        <f t="shared" si="20"/>
        <v>0</v>
      </c>
      <c r="F39" s="253">
        <f t="shared" si="20"/>
        <v>0</v>
      </c>
      <c r="G39" s="253">
        <v>1</v>
      </c>
      <c r="H39" s="253">
        <v>5</v>
      </c>
      <c r="I39" s="253">
        <v>6</v>
      </c>
      <c r="J39" s="253">
        <v>0</v>
      </c>
      <c r="K39" s="253">
        <v>0</v>
      </c>
      <c r="L39" s="253">
        <v>0</v>
      </c>
      <c r="M39" s="253">
        <f t="shared" si="17"/>
        <v>1</v>
      </c>
      <c r="N39" s="253">
        <f t="shared" si="18"/>
        <v>5</v>
      </c>
      <c r="O39" s="253">
        <f t="shared" si="19"/>
        <v>6</v>
      </c>
      <c r="P39" s="1199" t="s">
        <v>1820</v>
      </c>
      <c r="Q39" s="2901"/>
      <c r="R39" s="2901"/>
      <c r="PI39" s="497"/>
      <c r="PJ39" s="497"/>
      <c r="PK39" s="497"/>
      <c r="PL39" s="497"/>
      <c r="PM39" s="497"/>
      <c r="PN39" s="497"/>
      <c r="PO39" s="497"/>
      <c r="PP39" s="497"/>
      <c r="PQ39" s="497"/>
      <c r="PR39" s="497"/>
      <c r="PS39" s="497"/>
      <c r="PT39" s="497"/>
      <c r="PU39" s="497"/>
      <c r="PV39" s="497"/>
      <c r="PW39" s="497"/>
      <c r="PX39" s="497"/>
      <c r="PY39" s="497"/>
      <c r="PZ39" s="497"/>
      <c r="QA39" s="497"/>
      <c r="QB39" s="497"/>
      <c r="QC39" s="497"/>
      <c r="QD39" s="497"/>
      <c r="QE39" s="497"/>
      <c r="QF39" s="497"/>
      <c r="QG39" s="497"/>
      <c r="QH39" s="497"/>
      <c r="QI39" s="497"/>
      <c r="QJ39" s="497"/>
      <c r="QK39" s="497"/>
      <c r="QL39" s="497"/>
      <c r="QM39" s="497"/>
      <c r="QN39" s="497"/>
      <c r="QO39" s="497"/>
      <c r="QP39" s="497"/>
      <c r="QQ39" s="497"/>
      <c r="QR39" s="497"/>
      <c r="QS39" s="497"/>
    </row>
    <row r="40" spans="1:461" s="473" customFormat="1" ht="21.75" customHeight="1" x14ac:dyDescent="0.2">
      <c r="A40" s="3051"/>
      <c r="B40" s="3494"/>
      <c r="C40" s="247" t="s">
        <v>1786</v>
      </c>
      <c r="D40" s="253">
        <f t="shared" ref="D40:F40" si="21">SUM(D38:D39)</f>
        <v>0</v>
      </c>
      <c r="E40" s="253">
        <f t="shared" si="21"/>
        <v>0</v>
      </c>
      <c r="F40" s="253">
        <f t="shared" si="21"/>
        <v>0</v>
      </c>
      <c r="G40" s="253">
        <v>1</v>
      </c>
      <c r="H40" s="253">
        <v>0</v>
      </c>
      <c r="I40" s="253">
        <v>1</v>
      </c>
      <c r="J40" s="253">
        <v>0</v>
      </c>
      <c r="K40" s="253">
        <v>0</v>
      </c>
      <c r="L40" s="253">
        <v>0</v>
      </c>
      <c r="M40" s="253">
        <f t="shared" si="17"/>
        <v>1</v>
      </c>
      <c r="N40" s="253">
        <f t="shared" si="18"/>
        <v>0</v>
      </c>
      <c r="O40" s="253">
        <f t="shared" si="19"/>
        <v>1</v>
      </c>
      <c r="P40" s="1393" t="s">
        <v>1947</v>
      </c>
      <c r="Q40" s="2898"/>
      <c r="R40" s="2901"/>
      <c r="PI40" s="497"/>
      <c r="PJ40" s="497"/>
      <c r="PK40" s="497"/>
      <c r="PL40" s="497"/>
      <c r="PM40" s="497"/>
      <c r="PN40" s="497"/>
      <c r="PO40" s="497"/>
      <c r="PP40" s="497"/>
      <c r="PQ40" s="497"/>
      <c r="PR40" s="497"/>
      <c r="PS40" s="497"/>
      <c r="PT40" s="497"/>
      <c r="PU40" s="497"/>
      <c r="PV40" s="497"/>
      <c r="PW40" s="497"/>
      <c r="PX40" s="497"/>
      <c r="PY40" s="497"/>
      <c r="PZ40" s="497"/>
      <c r="QA40" s="497"/>
      <c r="QB40" s="497"/>
      <c r="QC40" s="497"/>
      <c r="QD40" s="497"/>
      <c r="QE40" s="497"/>
      <c r="QF40" s="497"/>
      <c r="QG40" s="497"/>
      <c r="QH40" s="497"/>
      <c r="QI40" s="497"/>
      <c r="QJ40" s="497"/>
      <c r="QK40" s="497"/>
      <c r="QL40" s="497"/>
      <c r="QM40" s="497"/>
      <c r="QN40" s="497"/>
      <c r="QO40" s="497"/>
      <c r="QP40" s="497"/>
      <c r="QQ40" s="497"/>
      <c r="QR40" s="497"/>
      <c r="QS40" s="497"/>
    </row>
    <row r="41" spans="1:461" s="473" customFormat="1" ht="21.75" customHeight="1" x14ac:dyDescent="0.2">
      <c r="A41" s="3051"/>
      <c r="B41" s="3020" t="s">
        <v>46</v>
      </c>
      <c r="C41" s="3020"/>
      <c r="D41" s="253">
        <f>SUM(D38:D40)</f>
        <v>0</v>
      </c>
      <c r="E41" s="253">
        <f t="shared" ref="E41:F41" si="22">SUM(E38:E40)</f>
        <v>0</v>
      </c>
      <c r="F41" s="253">
        <f t="shared" si="22"/>
        <v>0</v>
      </c>
      <c r="G41" s="253">
        <f>SUM(G37:G40)</f>
        <v>5</v>
      </c>
      <c r="H41" s="253">
        <f t="shared" ref="H41:I41" si="23">SUM(H37:H40)</f>
        <v>7</v>
      </c>
      <c r="I41" s="253">
        <f t="shared" si="23"/>
        <v>12</v>
      </c>
      <c r="J41" s="253">
        <f t="shared" ref="J41" si="24">SUM(J37:J40)</f>
        <v>10</v>
      </c>
      <c r="K41" s="253">
        <f t="shared" ref="K41" si="25">SUM(K37:K40)</f>
        <v>2</v>
      </c>
      <c r="L41" s="253">
        <f t="shared" ref="L41" si="26">SUM(L37:L40)</f>
        <v>12</v>
      </c>
      <c r="M41" s="253">
        <f t="shared" ref="M41" si="27">SUM(D41,G41,J41)</f>
        <v>15</v>
      </c>
      <c r="N41" s="253">
        <f t="shared" ref="N41" si="28">SUM(E41,H41,K41)</f>
        <v>9</v>
      </c>
      <c r="O41" s="253">
        <f t="shared" ref="O41" si="29">SUM(M41:N41)</f>
        <v>24</v>
      </c>
      <c r="P41" s="2899" t="s">
        <v>133</v>
      </c>
      <c r="Q41" s="2899"/>
      <c r="R41" s="2901"/>
      <c r="PI41" s="497"/>
      <c r="PJ41" s="497"/>
      <c r="PK41" s="497"/>
      <c r="PL41" s="497"/>
      <c r="PM41" s="497"/>
      <c r="PN41" s="497"/>
      <c r="PO41" s="497"/>
      <c r="PP41" s="497"/>
      <c r="PQ41" s="497"/>
      <c r="PR41" s="497"/>
      <c r="PS41" s="497"/>
      <c r="PT41" s="497"/>
      <c r="PU41" s="497"/>
      <c r="PV41" s="497"/>
      <c r="PW41" s="497"/>
      <c r="PX41" s="497"/>
      <c r="PY41" s="497"/>
      <c r="PZ41" s="497"/>
      <c r="QA41" s="497"/>
      <c r="QB41" s="497"/>
      <c r="QC41" s="497"/>
      <c r="QD41" s="497"/>
      <c r="QE41" s="497"/>
      <c r="QF41" s="497"/>
      <c r="QG41" s="497"/>
      <c r="QH41" s="497"/>
      <c r="QI41" s="497"/>
      <c r="QJ41" s="497"/>
      <c r="QK41" s="497"/>
      <c r="QL41" s="497"/>
      <c r="QM41" s="497"/>
      <c r="QN41" s="497"/>
      <c r="QO41" s="497"/>
      <c r="QP41" s="497"/>
      <c r="QQ41" s="497"/>
      <c r="QR41" s="497"/>
      <c r="QS41" s="497"/>
    </row>
    <row r="42" spans="1:461" s="473" customFormat="1" ht="34.5" customHeight="1" x14ac:dyDescent="0.2">
      <c r="A42" s="3051"/>
      <c r="B42" s="1208" t="s">
        <v>1324</v>
      </c>
      <c r="C42" s="1205" t="s">
        <v>1325</v>
      </c>
      <c r="D42" s="253">
        <f t="shared" ref="D42:D43" si="30">SUM(D39:D41)</f>
        <v>0</v>
      </c>
      <c r="E42" s="253">
        <f t="shared" ref="E42:E43" si="31">SUM(E39:E41)</f>
        <v>0</v>
      </c>
      <c r="F42" s="253">
        <f t="shared" ref="F42:F43" si="32">SUM(F39:F41)</f>
        <v>0</v>
      </c>
      <c r="G42" s="253">
        <v>1</v>
      </c>
      <c r="H42" s="253">
        <v>3</v>
      </c>
      <c r="I42" s="253">
        <v>4</v>
      </c>
      <c r="J42" s="253">
        <v>0</v>
      </c>
      <c r="K42" s="253">
        <v>0</v>
      </c>
      <c r="L42" s="253">
        <v>0</v>
      </c>
      <c r="M42" s="253">
        <f t="shared" ref="M42:N51" si="33">SUM(D42,G42,J42)</f>
        <v>1</v>
      </c>
      <c r="N42" s="253">
        <f t="shared" si="33"/>
        <v>3</v>
      </c>
      <c r="O42" s="253">
        <f t="shared" ref="O42:O51" si="34">SUM(M42:N42)</f>
        <v>4</v>
      </c>
      <c r="P42" s="1209" t="s">
        <v>1326</v>
      </c>
      <c r="Q42" s="1209" t="s">
        <v>1327</v>
      </c>
      <c r="R42" s="2901"/>
      <c r="PI42" s="497"/>
      <c r="PJ42" s="497"/>
      <c r="PK42" s="497"/>
      <c r="PL42" s="497"/>
      <c r="PM42" s="497"/>
      <c r="PN42" s="497"/>
      <c r="PO42" s="497"/>
      <c r="PP42" s="497"/>
      <c r="PQ42" s="497"/>
      <c r="PR42" s="497"/>
      <c r="PS42" s="497"/>
      <c r="PT42" s="497"/>
      <c r="PU42" s="497"/>
      <c r="PV42" s="497"/>
      <c r="PW42" s="497"/>
      <c r="PX42" s="497"/>
      <c r="PY42" s="497"/>
      <c r="PZ42" s="497"/>
      <c r="QA42" s="497"/>
      <c r="QB42" s="497"/>
      <c r="QC42" s="497"/>
      <c r="QD42" s="497"/>
      <c r="QE42" s="497"/>
      <c r="QF42" s="497"/>
      <c r="QG42" s="497"/>
      <c r="QH42" s="497"/>
      <c r="QI42" s="497"/>
      <c r="QJ42" s="497"/>
      <c r="QK42" s="497"/>
      <c r="QL42" s="497"/>
      <c r="QM42" s="497"/>
      <c r="QN42" s="497"/>
      <c r="QO42" s="497"/>
      <c r="QP42" s="497"/>
      <c r="QQ42" s="497"/>
      <c r="QR42" s="497"/>
      <c r="QS42" s="497"/>
    </row>
    <row r="43" spans="1:461" s="473" customFormat="1" ht="28.5" customHeight="1" x14ac:dyDescent="0.2">
      <c r="A43" s="3494"/>
      <c r="B43" s="1208" t="s">
        <v>869</v>
      </c>
      <c r="C43" s="1205" t="s">
        <v>1328</v>
      </c>
      <c r="D43" s="253">
        <f t="shared" si="30"/>
        <v>0</v>
      </c>
      <c r="E43" s="253">
        <f t="shared" si="31"/>
        <v>0</v>
      </c>
      <c r="F43" s="253">
        <f t="shared" si="32"/>
        <v>0</v>
      </c>
      <c r="G43" s="253">
        <v>0</v>
      </c>
      <c r="H43" s="253">
        <v>9</v>
      </c>
      <c r="I43" s="253">
        <v>9</v>
      </c>
      <c r="J43" s="253">
        <v>0</v>
      </c>
      <c r="K43" s="253">
        <v>0</v>
      </c>
      <c r="L43" s="253">
        <v>0</v>
      </c>
      <c r="M43" s="253">
        <f t="shared" si="33"/>
        <v>0</v>
      </c>
      <c r="N43" s="253">
        <f t="shared" si="33"/>
        <v>9</v>
      </c>
      <c r="O43" s="253">
        <f t="shared" si="34"/>
        <v>9</v>
      </c>
      <c r="P43" s="1211" t="s">
        <v>1329</v>
      </c>
      <c r="Q43" s="1211" t="s">
        <v>1330</v>
      </c>
      <c r="R43" s="2898"/>
      <c r="PI43" s="497"/>
      <c r="PJ43" s="497"/>
      <c r="PK43" s="497"/>
      <c r="PL43" s="497"/>
      <c r="PM43" s="497"/>
      <c r="PN43" s="497"/>
      <c r="PO43" s="497"/>
      <c r="PP43" s="497"/>
      <c r="PQ43" s="497"/>
      <c r="PR43" s="497"/>
      <c r="PS43" s="497"/>
      <c r="PT43" s="497"/>
      <c r="PU43" s="497"/>
      <c r="PV43" s="497"/>
      <c r="PW43" s="497"/>
      <c r="PX43" s="497"/>
      <c r="PY43" s="497"/>
      <c r="PZ43" s="497"/>
      <c r="QA43" s="497"/>
      <c r="QB43" s="497"/>
      <c r="QC43" s="497"/>
      <c r="QD43" s="497"/>
      <c r="QE43" s="497"/>
      <c r="QF43" s="497"/>
      <c r="QG43" s="497"/>
      <c r="QH43" s="497"/>
      <c r="QI43" s="497"/>
      <c r="QJ43" s="497"/>
      <c r="QK43" s="497"/>
      <c r="QL43" s="497"/>
      <c r="QM43" s="497"/>
      <c r="QN43" s="497"/>
      <c r="QO43" s="497"/>
      <c r="QP43" s="497"/>
      <c r="QQ43" s="497"/>
      <c r="QR43" s="497"/>
      <c r="QS43" s="497"/>
    </row>
    <row r="44" spans="1:461" s="502" customFormat="1" ht="24.75" customHeight="1" x14ac:dyDescent="0.2">
      <c r="A44" s="3020" t="s">
        <v>92</v>
      </c>
      <c r="B44" s="3020"/>
      <c r="C44" s="3020"/>
      <c r="D44" s="253">
        <f t="shared" ref="D44:L44" si="35">SUM(D23,D26,D41,D42:D43)</f>
        <v>4</v>
      </c>
      <c r="E44" s="253">
        <f t="shared" si="35"/>
        <v>8</v>
      </c>
      <c r="F44" s="253">
        <f t="shared" si="35"/>
        <v>12</v>
      </c>
      <c r="G44" s="253">
        <f t="shared" si="35"/>
        <v>17</v>
      </c>
      <c r="H44" s="253">
        <f t="shared" si="35"/>
        <v>41</v>
      </c>
      <c r="I44" s="253">
        <f t="shared" si="35"/>
        <v>58</v>
      </c>
      <c r="J44" s="253">
        <f t="shared" si="35"/>
        <v>19</v>
      </c>
      <c r="K44" s="253">
        <f t="shared" si="35"/>
        <v>7</v>
      </c>
      <c r="L44" s="253">
        <f t="shared" si="35"/>
        <v>26</v>
      </c>
      <c r="M44" s="253">
        <f t="shared" ref="M44" si="36">SUM(D44,G44,J44)</f>
        <v>40</v>
      </c>
      <c r="N44" s="253">
        <f t="shared" ref="N44" si="37">SUM(E44,H44,K44)</f>
        <v>56</v>
      </c>
      <c r="O44" s="253">
        <f t="shared" ref="O44" si="38">SUM(M44:N44)</f>
        <v>96</v>
      </c>
      <c r="P44" s="2899" t="s">
        <v>130</v>
      </c>
      <c r="Q44" s="2899"/>
      <c r="R44" s="2899"/>
      <c r="S44" s="473"/>
      <c r="T44" s="473"/>
      <c r="U44" s="473"/>
      <c r="V44" s="473"/>
      <c r="W44" s="473"/>
      <c r="X44" s="473"/>
      <c r="Y44" s="473"/>
      <c r="Z44" s="473"/>
      <c r="AA44" s="473"/>
      <c r="AB44" s="473"/>
      <c r="AC44" s="473"/>
      <c r="AD44" s="473"/>
      <c r="AE44" s="473"/>
      <c r="AF44" s="473"/>
      <c r="AG44" s="473"/>
      <c r="AH44" s="473"/>
      <c r="AI44" s="473"/>
      <c r="AJ44" s="473"/>
      <c r="AK44" s="473"/>
      <c r="AL44" s="473"/>
      <c r="AM44" s="473"/>
      <c r="AN44" s="473"/>
      <c r="AO44" s="473"/>
      <c r="AP44" s="473"/>
      <c r="AQ44" s="473"/>
      <c r="AR44" s="473"/>
      <c r="AS44" s="473"/>
      <c r="AT44" s="473"/>
      <c r="AU44" s="473"/>
      <c r="AV44" s="473"/>
      <c r="AW44" s="473"/>
      <c r="AX44" s="473"/>
      <c r="AY44" s="473"/>
      <c r="AZ44" s="473"/>
      <c r="BA44" s="473"/>
      <c r="BB44" s="473"/>
      <c r="BC44" s="473"/>
      <c r="BD44" s="473"/>
      <c r="BE44" s="473"/>
      <c r="BF44" s="473"/>
      <c r="BG44" s="473"/>
      <c r="BH44" s="473"/>
      <c r="BI44" s="473"/>
      <c r="BJ44" s="473"/>
      <c r="BK44" s="473"/>
      <c r="BL44" s="473"/>
      <c r="BM44" s="473"/>
      <c r="BN44" s="473"/>
      <c r="BO44" s="473"/>
      <c r="BP44" s="473"/>
      <c r="BQ44" s="473"/>
      <c r="BR44" s="473"/>
      <c r="BS44" s="473"/>
      <c r="BT44" s="473"/>
      <c r="BU44" s="473"/>
      <c r="BV44" s="473"/>
      <c r="BW44" s="473"/>
      <c r="BX44" s="473"/>
      <c r="BY44" s="473"/>
      <c r="BZ44" s="473"/>
      <c r="CA44" s="473"/>
      <c r="CB44" s="473"/>
      <c r="CC44" s="473"/>
      <c r="CD44" s="473"/>
      <c r="CE44" s="473"/>
      <c r="CF44" s="473"/>
      <c r="CG44" s="473"/>
      <c r="CH44" s="473"/>
      <c r="CI44" s="473"/>
      <c r="CJ44" s="473"/>
      <c r="CK44" s="473"/>
      <c r="CL44" s="473"/>
      <c r="CM44" s="473"/>
      <c r="CN44" s="473"/>
      <c r="CO44" s="473"/>
      <c r="CP44" s="473"/>
      <c r="CQ44" s="473"/>
      <c r="CR44" s="473"/>
      <c r="CS44" s="473"/>
      <c r="CT44" s="473"/>
      <c r="CU44" s="473"/>
      <c r="CV44" s="473"/>
      <c r="CW44" s="473"/>
      <c r="CX44" s="473"/>
      <c r="CY44" s="473"/>
      <c r="CZ44" s="473"/>
      <c r="DA44" s="473"/>
      <c r="DB44" s="473"/>
      <c r="DC44" s="473"/>
      <c r="DD44" s="473"/>
      <c r="DE44" s="473"/>
      <c r="DF44" s="473"/>
      <c r="DG44" s="473"/>
      <c r="DH44" s="473"/>
      <c r="DI44" s="473"/>
      <c r="DJ44" s="473"/>
      <c r="DK44" s="473"/>
      <c r="DL44" s="473"/>
      <c r="DM44" s="473"/>
      <c r="DN44" s="473"/>
      <c r="DO44" s="473"/>
      <c r="DP44" s="473"/>
      <c r="DQ44" s="473"/>
      <c r="DR44" s="473"/>
      <c r="DS44" s="473"/>
      <c r="DT44" s="473"/>
      <c r="DU44" s="473"/>
      <c r="DV44" s="473"/>
      <c r="DW44" s="473"/>
      <c r="DX44" s="473"/>
      <c r="DY44" s="473"/>
      <c r="DZ44" s="473"/>
      <c r="EA44" s="473"/>
      <c r="EB44" s="473"/>
      <c r="EC44" s="473"/>
      <c r="ED44" s="473"/>
      <c r="EE44" s="473"/>
      <c r="EF44" s="473"/>
      <c r="EG44" s="473"/>
      <c r="EH44" s="473"/>
      <c r="EI44" s="473"/>
      <c r="EJ44" s="473"/>
      <c r="EK44" s="473"/>
      <c r="EL44" s="473"/>
      <c r="EM44" s="473"/>
      <c r="EN44" s="473"/>
      <c r="EO44" s="473"/>
      <c r="EP44" s="473"/>
      <c r="EQ44" s="473"/>
      <c r="ER44" s="473"/>
      <c r="ES44" s="473"/>
      <c r="ET44" s="473"/>
      <c r="EU44" s="473"/>
      <c r="EV44" s="473"/>
      <c r="EW44" s="473"/>
      <c r="EX44" s="473"/>
      <c r="EY44" s="473"/>
      <c r="EZ44" s="473"/>
      <c r="FA44" s="473"/>
      <c r="FB44" s="473"/>
      <c r="FC44" s="473"/>
      <c r="FD44" s="473"/>
      <c r="FE44" s="473"/>
      <c r="FF44" s="473"/>
      <c r="FG44" s="473"/>
      <c r="FH44" s="473"/>
      <c r="FI44" s="473"/>
      <c r="FJ44" s="473"/>
      <c r="FK44" s="473"/>
      <c r="FL44" s="473"/>
      <c r="FM44" s="473"/>
      <c r="FN44" s="473"/>
      <c r="FO44" s="473"/>
      <c r="FP44" s="473"/>
      <c r="FQ44" s="473"/>
      <c r="FR44" s="473"/>
      <c r="FS44" s="473"/>
      <c r="FT44" s="473"/>
      <c r="FU44" s="473"/>
      <c r="FV44" s="473"/>
      <c r="FW44" s="473"/>
      <c r="FX44" s="473"/>
      <c r="FY44" s="473"/>
      <c r="FZ44" s="473"/>
      <c r="GA44" s="473"/>
      <c r="GB44" s="473"/>
      <c r="GC44" s="473"/>
      <c r="GD44" s="473"/>
      <c r="GE44" s="473"/>
      <c r="GF44" s="473"/>
      <c r="GG44" s="473"/>
      <c r="GH44" s="473"/>
      <c r="GI44" s="473"/>
      <c r="GJ44" s="473"/>
      <c r="GK44" s="473"/>
      <c r="GL44" s="473"/>
      <c r="GM44" s="473"/>
      <c r="GN44" s="473"/>
      <c r="GO44" s="473"/>
      <c r="GP44" s="473"/>
      <c r="GQ44" s="473"/>
      <c r="GR44" s="473"/>
      <c r="GS44" s="473"/>
      <c r="GT44" s="473"/>
      <c r="GU44" s="473"/>
      <c r="GV44" s="473"/>
      <c r="GW44" s="473"/>
      <c r="GX44" s="473"/>
      <c r="GY44" s="473"/>
      <c r="GZ44" s="473"/>
      <c r="HA44" s="473"/>
      <c r="HB44" s="473"/>
      <c r="HC44" s="473"/>
      <c r="HD44" s="473"/>
      <c r="HE44" s="473"/>
      <c r="HF44" s="473"/>
      <c r="HG44" s="473"/>
      <c r="HH44" s="473"/>
      <c r="HI44" s="473"/>
      <c r="HJ44" s="473"/>
      <c r="HK44" s="473"/>
      <c r="HL44" s="473"/>
      <c r="HM44" s="473"/>
      <c r="HN44" s="473"/>
      <c r="HO44" s="473"/>
      <c r="HP44" s="473"/>
      <c r="HQ44" s="473"/>
      <c r="HR44" s="473"/>
      <c r="HS44" s="473"/>
      <c r="HT44" s="473"/>
      <c r="HU44" s="473"/>
      <c r="HV44" s="473"/>
      <c r="HW44" s="473"/>
      <c r="HX44" s="473"/>
      <c r="HY44" s="473"/>
      <c r="HZ44" s="473"/>
      <c r="IA44" s="473"/>
      <c r="IB44" s="473"/>
      <c r="IC44" s="473"/>
      <c r="ID44" s="473"/>
      <c r="IE44" s="473"/>
      <c r="IF44" s="473"/>
      <c r="IG44" s="473"/>
      <c r="IH44" s="473"/>
      <c r="II44" s="473"/>
      <c r="IJ44" s="473"/>
      <c r="IK44" s="473"/>
      <c r="IL44" s="473"/>
      <c r="IM44" s="473"/>
      <c r="IN44" s="473"/>
      <c r="IO44" s="473"/>
      <c r="IP44" s="473"/>
      <c r="IQ44" s="473"/>
      <c r="IR44" s="473"/>
      <c r="IS44" s="473"/>
      <c r="IT44" s="473"/>
      <c r="IU44" s="473"/>
      <c r="PI44" s="618"/>
      <c r="PJ44" s="618"/>
      <c r="PK44" s="618"/>
      <c r="PL44" s="618"/>
      <c r="PM44" s="618"/>
      <c r="PN44" s="618"/>
      <c r="PO44" s="618"/>
      <c r="PP44" s="618"/>
      <c r="PQ44" s="618"/>
      <c r="PR44" s="618"/>
      <c r="PS44" s="618"/>
      <c r="PT44" s="618"/>
      <c r="PU44" s="618"/>
      <c r="PV44" s="618"/>
      <c r="PW44" s="618"/>
      <c r="PX44" s="618"/>
      <c r="PY44" s="618"/>
      <c r="PZ44" s="618"/>
      <c r="QA44" s="618"/>
      <c r="QB44" s="618"/>
      <c r="QC44" s="618"/>
      <c r="QD44" s="618"/>
      <c r="QE44" s="618"/>
      <c r="QF44" s="618"/>
      <c r="QG44" s="618"/>
      <c r="QH44" s="618"/>
      <c r="QI44" s="618"/>
      <c r="QJ44" s="618"/>
      <c r="QK44" s="618"/>
      <c r="QL44" s="618"/>
      <c r="QM44" s="618"/>
      <c r="QN44" s="618"/>
      <c r="QO44" s="618"/>
      <c r="QP44" s="618"/>
      <c r="QQ44" s="618"/>
      <c r="QR44" s="618"/>
      <c r="QS44" s="618"/>
    </row>
    <row r="45" spans="1:461" s="473" customFormat="1" ht="35.25" customHeight="1" x14ac:dyDescent="0.2">
      <c r="A45" s="3005" t="s">
        <v>323</v>
      </c>
      <c r="B45" s="1210" t="s">
        <v>1331</v>
      </c>
      <c r="C45" s="1205" t="s">
        <v>1332</v>
      </c>
      <c r="D45" s="253">
        <v>3</v>
      </c>
      <c r="E45" s="253">
        <v>5</v>
      </c>
      <c r="F45" s="253">
        <v>8</v>
      </c>
      <c r="G45" s="253">
        <v>3</v>
      </c>
      <c r="H45" s="253">
        <v>8</v>
      </c>
      <c r="I45" s="253">
        <v>11</v>
      </c>
      <c r="J45" s="253">
        <v>4</v>
      </c>
      <c r="K45" s="253">
        <v>3</v>
      </c>
      <c r="L45" s="253">
        <v>7</v>
      </c>
      <c r="M45" s="253">
        <f t="shared" si="33"/>
        <v>10</v>
      </c>
      <c r="N45" s="253">
        <f t="shared" si="33"/>
        <v>16</v>
      </c>
      <c r="O45" s="253">
        <f t="shared" si="34"/>
        <v>26</v>
      </c>
      <c r="P45" s="1209" t="s">
        <v>1333</v>
      </c>
      <c r="Q45" s="1209" t="s">
        <v>1334</v>
      </c>
      <c r="R45" s="2899" t="s">
        <v>388</v>
      </c>
      <c r="PI45" s="497"/>
      <c r="PJ45" s="497"/>
      <c r="PK45" s="497"/>
      <c r="PL45" s="497"/>
      <c r="PM45" s="497"/>
      <c r="PN45" s="497"/>
      <c r="PO45" s="497"/>
      <c r="PP45" s="497"/>
      <c r="PQ45" s="497"/>
      <c r="PR45" s="497"/>
      <c r="PS45" s="497"/>
      <c r="PT45" s="497"/>
      <c r="PU45" s="497"/>
      <c r="PV45" s="497"/>
      <c r="PW45" s="497"/>
      <c r="PX45" s="497"/>
      <c r="PY45" s="497"/>
      <c r="PZ45" s="497"/>
      <c r="QA45" s="497"/>
      <c r="QB45" s="497"/>
      <c r="QC45" s="497"/>
      <c r="QD45" s="497"/>
      <c r="QE45" s="497"/>
      <c r="QF45" s="497"/>
      <c r="QG45" s="497"/>
      <c r="QH45" s="497"/>
      <c r="QI45" s="497"/>
      <c r="QJ45" s="497"/>
      <c r="QK45" s="497"/>
      <c r="QL45" s="497"/>
      <c r="QM45" s="497"/>
      <c r="QN45" s="497"/>
      <c r="QO45" s="497"/>
      <c r="QP45" s="497"/>
      <c r="QQ45" s="497"/>
      <c r="QR45" s="497"/>
      <c r="QS45" s="497"/>
    </row>
    <row r="46" spans="1:461" s="473" customFormat="1" ht="25.5" customHeight="1" x14ac:dyDescent="0.2">
      <c r="A46" s="3005"/>
      <c r="B46" s="3600" t="s">
        <v>1335</v>
      </c>
      <c r="C46" s="1205" t="s">
        <v>1336</v>
      </c>
      <c r="D46" s="253">
        <v>0</v>
      </c>
      <c r="E46" s="253">
        <v>0</v>
      </c>
      <c r="F46" s="253">
        <v>0</v>
      </c>
      <c r="G46" s="253">
        <v>4</v>
      </c>
      <c r="H46" s="253">
        <v>5</v>
      </c>
      <c r="I46" s="253">
        <v>9</v>
      </c>
      <c r="J46" s="253">
        <v>1</v>
      </c>
      <c r="K46" s="253">
        <v>3</v>
      </c>
      <c r="L46" s="253">
        <v>4</v>
      </c>
      <c r="M46" s="253">
        <f t="shared" si="33"/>
        <v>5</v>
      </c>
      <c r="N46" s="253">
        <f t="shared" si="33"/>
        <v>8</v>
      </c>
      <c r="O46" s="253">
        <f t="shared" si="34"/>
        <v>13</v>
      </c>
      <c r="P46" s="1209" t="s">
        <v>1337</v>
      </c>
      <c r="Q46" s="3634" t="s">
        <v>1338</v>
      </c>
      <c r="R46" s="2899"/>
      <c r="PI46" s="497"/>
      <c r="PJ46" s="497"/>
      <c r="PK46" s="497"/>
      <c r="PL46" s="497"/>
      <c r="PM46" s="497"/>
      <c r="PN46" s="497"/>
      <c r="PO46" s="497"/>
      <c r="PP46" s="497"/>
      <c r="PQ46" s="497"/>
      <c r="PR46" s="497"/>
      <c r="PS46" s="497"/>
      <c r="PT46" s="497"/>
      <c r="PU46" s="497"/>
      <c r="PV46" s="497"/>
      <c r="PW46" s="497"/>
      <c r="PX46" s="497"/>
      <c r="PY46" s="497"/>
      <c r="PZ46" s="497"/>
      <c r="QA46" s="497"/>
      <c r="QB46" s="497"/>
      <c r="QC46" s="497"/>
      <c r="QD46" s="497"/>
      <c r="QE46" s="497"/>
      <c r="QF46" s="497"/>
      <c r="QG46" s="497"/>
      <c r="QH46" s="497"/>
      <c r="QI46" s="497"/>
      <c r="QJ46" s="497"/>
      <c r="QK46" s="497"/>
      <c r="QL46" s="497"/>
      <c r="QM46" s="497"/>
      <c r="QN46" s="497"/>
      <c r="QO46" s="497"/>
      <c r="QP46" s="497"/>
      <c r="QQ46" s="497"/>
      <c r="QR46" s="497"/>
      <c r="QS46" s="497"/>
    </row>
    <row r="47" spans="1:461" s="473" customFormat="1" ht="25.5" customHeight="1" x14ac:dyDescent="0.2">
      <c r="A47" s="3005"/>
      <c r="B47" s="3600" t="s">
        <v>1335</v>
      </c>
      <c r="C47" s="1205" t="s">
        <v>377</v>
      </c>
      <c r="D47" s="253">
        <v>0</v>
      </c>
      <c r="E47" s="253">
        <v>0</v>
      </c>
      <c r="F47" s="253">
        <v>0</v>
      </c>
      <c r="G47" s="253">
        <v>2</v>
      </c>
      <c r="H47" s="253">
        <v>4</v>
      </c>
      <c r="I47" s="253">
        <v>6</v>
      </c>
      <c r="J47" s="253">
        <v>0</v>
      </c>
      <c r="K47" s="253">
        <v>0</v>
      </c>
      <c r="L47" s="253">
        <v>0</v>
      </c>
      <c r="M47" s="253">
        <f t="shared" si="33"/>
        <v>2</v>
      </c>
      <c r="N47" s="253">
        <f t="shared" si="33"/>
        <v>4</v>
      </c>
      <c r="O47" s="253">
        <f t="shared" si="34"/>
        <v>6</v>
      </c>
      <c r="P47" s="1209" t="s">
        <v>1339</v>
      </c>
      <c r="Q47" s="3634"/>
      <c r="R47" s="2899"/>
      <c r="PI47" s="497"/>
      <c r="PJ47" s="497"/>
      <c r="PK47" s="497"/>
      <c r="PL47" s="497"/>
      <c r="PM47" s="497"/>
      <c r="PN47" s="497"/>
      <c r="PO47" s="497"/>
      <c r="PP47" s="497"/>
      <c r="PQ47" s="497"/>
      <c r="PR47" s="497"/>
      <c r="PS47" s="497"/>
      <c r="PT47" s="497"/>
      <c r="PU47" s="497"/>
      <c r="PV47" s="497"/>
      <c r="PW47" s="497"/>
      <c r="PX47" s="497"/>
      <c r="PY47" s="497"/>
      <c r="PZ47" s="497"/>
      <c r="QA47" s="497"/>
      <c r="QB47" s="497"/>
      <c r="QC47" s="497"/>
      <c r="QD47" s="497"/>
      <c r="QE47" s="497"/>
      <c r="QF47" s="497"/>
      <c r="QG47" s="497"/>
      <c r="QH47" s="497"/>
      <c r="QI47" s="497"/>
      <c r="QJ47" s="497"/>
      <c r="QK47" s="497"/>
      <c r="QL47" s="497"/>
      <c r="QM47" s="497"/>
      <c r="QN47" s="497"/>
      <c r="QO47" s="497"/>
      <c r="QP47" s="497"/>
      <c r="QQ47" s="497"/>
      <c r="QR47" s="497"/>
      <c r="QS47" s="497"/>
    </row>
    <row r="48" spans="1:461" s="473" customFormat="1" ht="24.75" customHeight="1" x14ac:dyDescent="0.2">
      <c r="A48" s="3005"/>
      <c r="B48" s="3020" t="s">
        <v>46</v>
      </c>
      <c r="C48" s="3020"/>
      <c r="D48" s="253">
        <f>SUM(D46:D47)</f>
        <v>0</v>
      </c>
      <c r="E48" s="253">
        <f t="shared" ref="E48:L48" si="39">SUM(E46:E47)</f>
        <v>0</v>
      </c>
      <c r="F48" s="253">
        <f t="shared" si="39"/>
        <v>0</v>
      </c>
      <c r="G48" s="253">
        <f t="shared" si="39"/>
        <v>6</v>
      </c>
      <c r="H48" s="253">
        <f t="shared" si="39"/>
        <v>9</v>
      </c>
      <c r="I48" s="253">
        <f t="shared" si="39"/>
        <v>15</v>
      </c>
      <c r="J48" s="253">
        <f t="shared" si="39"/>
        <v>1</v>
      </c>
      <c r="K48" s="253">
        <f t="shared" si="39"/>
        <v>3</v>
      </c>
      <c r="L48" s="253">
        <f t="shared" si="39"/>
        <v>4</v>
      </c>
      <c r="M48" s="253">
        <f t="shared" ref="M48:O48" si="40">SUM(M46:M47)</f>
        <v>7</v>
      </c>
      <c r="N48" s="253">
        <f t="shared" si="40"/>
        <v>12</v>
      </c>
      <c r="O48" s="253">
        <f t="shared" si="40"/>
        <v>19</v>
      </c>
      <c r="P48" s="2899" t="s">
        <v>133</v>
      </c>
      <c r="Q48" s="2899"/>
      <c r="R48" s="2899"/>
      <c r="PI48" s="497"/>
      <c r="PJ48" s="497"/>
      <c r="PK48" s="497"/>
      <c r="PL48" s="497"/>
      <c r="PM48" s="497"/>
      <c r="PN48" s="497"/>
      <c r="PO48" s="497"/>
      <c r="PP48" s="497"/>
      <c r="PQ48" s="497"/>
      <c r="PR48" s="497"/>
      <c r="PS48" s="497"/>
      <c r="PT48" s="497"/>
      <c r="PU48" s="497"/>
      <c r="PV48" s="497"/>
      <c r="PW48" s="497"/>
      <c r="PX48" s="497"/>
      <c r="PY48" s="497"/>
      <c r="PZ48" s="497"/>
      <c r="QA48" s="497"/>
      <c r="QB48" s="497"/>
      <c r="QC48" s="497"/>
      <c r="QD48" s="497"/>
      <c r="QE48" s="497"/>
      <c r="QF48" s="497"/>
      <c r="QG48" s="497"/>
      <c r="QH48" s="497"/>
      <c r="QI48" s="497"/>
      <c r="QJ48" s="497"/>
      <c r="QK48" s="497"/>
      <c r="QL48" s="497"/>
      <c r="QM48" s="497"/>
      <c r="QN48" s="497"/>
      <c r="QO48" s="497"/>
      <c r="QP48" s="497"/>
      <c r="QQ48" s="497"/>
      <c r="QR48" s="497"/>
      <c r="QS48" s="497"/>
    </row>
    <row r="49" spans="1:461" s="495" customFormat="1" ht="24.75" customHeight="1" x14ac:dyDescent="0.2">
      <c r="A49" s="3020" t="s">
        <v>92</v>
      </c>
      <c r="B49" s="3020"/>
      <c r="C49" s="3020"/>
      <c r="D49" s="253">
        <f>SUM(D48,D45)</f>
        <v>3</v>
      </c>
      <c r="E49" s="253">
        <f t="shared" ref="E49:O49" si="41">SUM(E48,E45)</f>
        <v>5</v>
      </c>
      <c r="F49" s="253">
        <f t="shared" si="41"/>
        <v>8</v>
      </c>
      <c r="G49" s="253">
        <f t="shared" si="41"/>
        <v>9</v>
      </c>
      <c r="H49" s="253">
        <f t="shared" si="41"/>
        <v>17</v>
      </c>
      <c r="I49" s="253">
        <f t="shared" si="41"/>
        <v>26</v>
      </c>
      <c r="J49" s="253">
        <f t="shared" si="41"/>
        <v>5</v>
      </c>
      <c r="K49" s="253">
        <f t="shared" si="41"/>
        <v>6</v>
      </c>
      <c r="L49" s="253">
        <f t="shared" si="41"/>
        <v>11</v>
      </c>
      <c r="M49" s="253">
        <f t="shared" si="41"/>
        <v>17</v>
      </c>
      <c r="N49" s="253">
        <f t="shared" si="41"/>
        <v>28</v>
      </c>
      <c r="O49" s="253">
        <f t="shared" si="41"/>
        <v>45</v>
      </c>
      <c r="P49" s="2899" t="s">
        <v>130</v>
      </c>
      <c r="Q49" s="2899"/>
      <c r="R49" s="2899"/>
      <c r="PI49" s="617"/>
      <c r="PJ49" s="617"/>
      <c r="PK49" s="617"/>
      <c r="PL49" s="617"/>
      <c r="PM49" s="617"/>
      <c r="PN49" s="617"/>
      <c r="PO49" s="617"/>
      <c r="PP49" s="617"/>
      <c r="PQ49" s="617"/>
      <c r="PR49" s="617"/>
      <c r="PS49" s="617"/>
      <c r="PT49" s="617"/>
      <c r="PU49" s="617"/>
      <c r="PV49" s="617"/>
      <c r="PW49" s="617"/>
      <c r="PX49" s="617"/>
      <c r="PY49" s="617"/>
      <c r="PZ49" s="617"/>
      <c r="QA49" s="617"/>
      <c r="QB49" s="617"/>
      <c r="QC49" s="617"/>
      <c r="QD49" s="617"/>
      <c r="QE49" s="617"/>
      <c r="QF49" s="617"/>
      <c r="QG49" s="617"/>
      <c r="QH49" s="617"/>
      <c r="QI49" s="617"/>
      <c r="QJ49" s="617"/>
      <c r="QK49" s="617"/>
      <c r="QL49" s="617"/>
      <c r="QM49" s="617"/>
      <c r="QN49" s="617"/>
      <c r="QO49" s="617"/>
      <c r="QP49" s="617"/>
      <c r="QQ49" s="617"/>
      <c r="QR49" s="617"/>
      <c r="QS49" s="617"/>
    </row>
    <row r="50" spans="1:461" s="495" customFormat="1" ht="24.75" customHeight="1" x14ac:dyDescent="0.2">
      <c r="A50" s="3010" t="s">
        <v>1649</v>
      </c>
      <c r="B50" s="554" t="s">
        <v>1340</v>
      </c>
      <c r="C50" s="184" t="s">
        <v>1341</v>
      </c>
      <c r="D50" s="253">
        <v>0</v>
      </c>
      <c r="E50" s="253">
        <v>0</v>
      </c>
      <c r="F50" s="253">
        <v>0</v>
      </c>
      <c r="G50" s="253">
        <v>10</v>
      </c>
      <c r="H50" s="253">
        <v>11</v>
      </c>
      <c r="I50" s="253">
        <v>21</v>
      </c>
      <c r="J50" s="253">
        <v>9</v>
      </c>
      <c r="K50" s="253">
        <v>5</v>
      </c>
      <c r="L50" s="253">
        <v>14</v>
      </c>
      <c r="M50" s="253">
        <f t="shared" si="33"/>
        <v>19</v>
      </c>
      <c r="N50" s="253">
        <f t="shared" si="33"/>
        <v>16</v>
      </c>
      <c r="O50" s="253">
        <f t="shared" si="34"/>
        <v>35</v>
      </c>
      <c r="P50" s="1405" t="s">
        <v>958</v>
      </c>
      <c r="Q50" s="1405" t="s">
        <v>1342</v>
      </c>
      <c r="R50" s="2989" t="s">
        <v>1301</v>
      </c>
      <c r="PI50" s="617"/>
      <c r="PJ50" s="617"/>
      <c r="PK50" s="617"/>
      <c r="PL50" s="617"/>
      <c r="PM50" s="617"/>
      <c r="PN50" s="617"/>
      <c r="PO50" s="617"/>
      <c r="PP50" s="617"/>
      <c r="PQ50" s="617"/>
      <c r="PR50" s="617"/>
      <c r="PS50" s="617"/>
      <c r="PT50" s="617"/>
      <c r="PU50" s="617"/>
      <c r="PV50" s="617"/>
      <c r="PW50" s="617"/>
      <c r="PX50" s="617"/>
      <c r="PY50" s="617"/>
      <c r="PZ50" s="617"/>
      <c r="QA50" s="617"/>
      <c r="QB50" s="617"/>
      <c r="QC50" s="617"/>
      <c r="QD50" s="617"/>
      <c r="QE50" s="617"/>
      <c r="QF50" s="617"/>
      <c r="QG50" s="617"/>
      <c r="QH50" s="617"/>
      <c r="QI50" s="617"/>
      <c r="QJ50" s="617"/>
      <c r="QK50" s="617"/>
      <c r="QL50" s="617"/>
      <c r="QM50" s="617"/>
      <c r="QN50" s="617"/>
      <c r="QO50" s="617"/>
      <c r="QP50" s="617"/>
      <c r="QQ50" s="617"/>
      <c r="QR50" s="617"/>
      <c r="QS50" s="617"/>
    </row>
    <row r="51" spans="1:461" s="495" customFormat="1" ht="24.75" customHeight="1" x14ac:dyDescent="0.2">
      <c r="A51" s="3005"/>
      <c r="B51" s="582" t="s">
        <v>1343</v>
      </c>
      <c r="C51" s="179"/>
      <c r="D51" s="253">
        <v>0</v>
      </c>
      <c r="E51" s="253">
        <v>0</v>
      </c>
      <c r="F51" s="253">
        <v>0</v>
      </c>
      <c r="G51" s="619">
        <v>11</v>
      </c>
      <c r="H51" s="619">
        <v>14</v>
      </c>
      <c r="I51" s="619">
        <v>25</v>
      </c>
      <c r="J51" s="619">
        <v>5</v>
      </c>
      <c r="K51" s="619">
        <v>3</v>
      </c>
      <c r="L51" s="619">
        <v>8</v>
      </c>
      <c r="M51" s="619">
        <f t="shared" si="33"/>
        <v>16</v>
      </c>
      <c r="N51" s="619">
        <f t="shared" si="33"/>
        <v>17</v>
      </c>
      <c r="O51" s="619">
        <f t="shared" si="34"/>
        <v>33</v>
      </c>
      <c r="P51" s="1236"/>
      <c r="Q51" s="486" t="s">
        <v>1344</v>
      </c>
      <c r="R51" s="3495"/>
      <c r="PI51" s="617"/>
      <c r="PJ51" s="617"/>
      <c r="PK51" s="617"/>
      <c r="PL51" s="617"/>
      <c r="PM51" s="617"/>
      <c r="PN51" s="617"/>
      <c r="PO51" s="617"/>
      <c r="PP51" s="617"/>
      <c r="PQ51" s="617"/>
      <c r="PR51" s="617"/>
      <c r="PS51" s="617"/>
      <c r="PT51" s="617"/>
      <c r="PU51" s="617"/>
      <c r="PV51" s="617"/>
      <c r="PW51" s="617"/>
      <c r="PX51" s="617"/>
      <c r="PY51" s="617"/>
      <c r="PZ51" s="617"/>
      <c r="QA51" s="617"/>
      <c r="QB51" s="617"/>
      <c r="QC51" s="617"/>
      <c r="QD51" s="617"/>
      <c r="QE51" s="617"/>
      <c r="QF51" s="617"/>
      <c r="QG51" s="617"/>
      <c r="QH51" s="617"/>
      <c r="QI51" s="617"/>
      <c r="QJ51" s="617"/>
      <c r="QK51" s="617"/>
      <c r="QL51" s="617"/>
      <c r="QM51" s="617"/>
      <c r="QN51" s="617"/>
      <c r="QO51" s="617"/>
      <c r="QP51" s="617"/>
      <c r="QQ51" s="617"/>
      <c r="QR51" s="617"/>
      <c r="QS51" s="617"/>
    </row>
    <row r="52" spans="1:461" s="495" customFormat="1" ht="24.75" customHeight="1" thickBot="1" x14ac:dyDescent="0.25">
      <c r="A52" s="2994" t="s">
        <v>92</v>
      </c>
      <c r="B52" s="2994"/>
      <c r="C52" s="2994"/>
      <c r="D52" s="2385">
        <f>SUM(D50:D51)</f>
        <v>0</v>
      </c>
      <c r="E52" s="2385">
        <f t="shared" ref="E52:O52" si="42">SUM(E50:E51)</f>
        <v>0</v>
      </c>
      <c r="F52" s="2385">
        <f t="shared" si="42"/>
        <v>0</v>
      </c>
      <c r="G52" s="2385">
        <f t="shared" si="42"/>
        <v>21</v>
      </c>
      <c r="H52" s="2385">
        <f t="shared" si="42"/>
        <v>25</v>
      </c>
      <c r="I52" s="2385">
        <f t="shared" si="42"/>
        <v>46</v>
      </c>
      <c r="J52" s="2385">
        <f t="shared" si="42"/>
        <v>14</v>
      </c>
      <c r="K52" s="2385">
        <f t="shared" si="42"/>
        <v>8</v>
      </c>
      <c r="L52" s="2385">
        <f t="shared" si="42"/>
        <v>22</v>
      </c>
      <c r="M52" s="2385">
        <f t="shared" si="42"/>
        <v>35</v>
      </c>
      <c r="N52" s="2385">
        <f t="shared" si="42"/>
        <v>33</v>
      </c>
      <c r="O52" s="2385">
        <f t="shared" si="42"/>
        <v>68</v>
      </c>
      <c r="P52" s="2914" t="s">
        <v>130</v>
      </c>
      <c r="Q52" s="2914"/>
      <c r="R52" s="2914"/>
      <c r="PI52" s="617"/>
      <c r="PJ52" s="617"/>
      <c r="PK52" s="617"/>
      <c r="PL52" s="617"/>
      <c r="PM52" s="617"/>
      <c r="PN52" s="617"/>
      <c r="PO52" s="617"/>
      <c r="PP52" s="617"/>
      <c r="PQ52" s="617"/>
      <c r="PR52" s="617"/>
      <c r="PS52" s="617"/>
      <c r="PT52" s="617"/>
      <c r="PU52" s="617"/>
      <c r="PV52" s="617"/>
      <c r="PW52" s="617"/>
      <c r="PX52" s="617"/>
      <c r="PY52" s="617"/>
      <c r="PZ52" s="617"/>
      <c r="QA52" s="617"/>
      <c r="QB52" s="617"/>
      <c r="QC52" s="617"/>
      <c r="QD52" s="617"/>
      <c r="QE52" s="617"/>
      <c r="QF52" s="617"/>
      <c r="QG52" s="617"/>
      <c r="QH52" s="617"/>
      <c r="QI52" s="617"/>
      <c r="QJ52" s="617"/>
      <c r="QK52" s="617"/>
      <c r="QL52" s="617"/>
      <c r="QM52" s="617"/>
      <c r="QN52" s="617"/>
      <c r="QO52" s="617"/>
      <c r="QP52" s="617"/>
      <c r="QQ52" s="617"/>
      <c r="QR52" s="617"/>
      <c r="QS52" s="617"/>
    </row>
    <row r="53" spans="1:461" s="495" customFormat="1" ht="21" customHeight="1" x14ac:dyDescent="0.2">
      <c r="A53" s="396"/>
      <c r="B53" s="396"/>
      <c r="C53" s="396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386"/>
      <c r="Q53" s="386"/>
      <c r="R53" s="386"/>
      <c r="PI53" s="617"/>
      <c r="PJ53" s="617"/>
      <c r="PK53" s="617"/>
      <c r="PL53" s="617"/>
      <c r="PM53" s="617"/>
      <c r="PN53" s="617"/>
      <c r="PO53" s="617"/>
      <c r="PP53" s="617"/>
      <c r="PQ53" s="617"/>
      <c r="PR53" s="617"/>
      <c r="PS53" s="617"/>
      <c r="PT53" s="617"/>
      <c r="PU53" s="617"/>
      <c r="PV53" s="617"/>
      <c r="PW53" s="617"/>
      <c r="PX53" s="617"/>
      <c r="PY53" s="617"/>
      <c r="PZ53" s="617"/>
      <c r="QA53" s="617"/>
      <c r="QB53" s="617"/>
      <c r="QC53" s="617"/>
      <c r="QD53" s="617"/>
      <c r="QE53" s="617"/>
      <c r="QF53" s="617"/>
      <c r="QG53" s="617"/>
      <c r="QH53" s="617"/>
      <c r="QI53" s="617"/>
      <c r="QJ53" s="617"/>
      <c r="QK53" s="617"/>
      <c r="QL53" s="617"/>
      <c r="QM53" s="617"/>
      <c r="QN53" s="617"/>
      <c r="QO53" s="617"/>
      <c r="QP53" s="617"/>
      <c r="QQ53" s="617"/>
      <c r="QR53" s="617"/>
      <c r="QS53" s="617"/>
    </row>
    <row r="54" spans="1:461" s="495" customFormat="1" ht="21" customHeight="1" x14ac:dyDescent="0.2">
      <c r="A54" s="396"/>
      <c r="B54" s="396"/>
      <c r="C54" s="396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386"/>
      <c r="Q54" s="386"/>
      <c r="R54" s="386"/>
      <c r="PI54" s="617"/>
      <c r="PJ54" s="617"/>
      <c r="PK54" s="617"/>
      <c r="PL54" s="617"/>
      <c r="PM54" s="617"/>
      <c r="PN54" s="617"/>
      <c r="PO54" s="617"/>
      <c r="PP54" s="617"/>
      <c r="PQ54" s="617"/>
      <c r="PR54" s="617"/>
      <c r="PS54" s="617"/>
      <c r="PT54" s="617"/>
      <c r="PU54" s="617"/>
      <c r="PV54" s="617"/>
      <c r="PW54" s="617"/>
      <c r="PX54" s="617"/>
      <c r="PY54" s="617"/>
      <c r="PZ54" s="617"/>
      <c r="QA54" s="617"/>
      <c r="QB54" s="617"/>
      <c r="QC54" s="617"/>
      <c r="QD54" s="617"/>
      <c r="QE54" s="617"/>
      <c r="QF54" s="617"/>
      <c r="QG54" s="617"/>
      <c r="QH54" s="617"/>
      <c r="QI54" s="617"/>
      <c r="QJ54" s="617"/>
      <c r="QK54" s="617"/>
      <c r="QL54" s="617"/>
      <c r="QM54" s="617"/>
      <c r="QN54" s="617"/>
      <c r="QO54" s="617"/>
      <c r="QP54" s="617"/>
      <c r="QQ54" s="617"/>
      <c r="QR54" s="617"/>
      <c r="QS54" s="617"/>
    </row>
    <row r="55" spans="1:461" s="495" customFormat="1" ht="21" customHeight="1" x14ac:dyDescent="0.2">
      <c r="A55" s="1744"/>
      <c r="B55" s="1744"/>
      <c r="C55" s="1744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743"/>
      <c r="Q55" s="1743"/>
      <c r="R55" s="1743"/>
      <c r="PI55" s="617"/>
      <c r="PJ55" s="617"/>
      <c r="PK55" s="617"/>
      <c r="PL55" s="617"/>
      <c r="PM55" s="617"/>
      <c r="PN55" s="617"/>
      <c r="PO55" s="617"/>
      <c r="PP55" s="617"/>
      <c r="PQ55" s="617"/>
      <c r="PR55" s="617"/>
      <c r="PS55" s="617"/>
      <c r="PT55" s="617"/>
      <c r="PU55" s="617"/>
      <c r="PV55" s="617"/>
      <c r="PW55" s="617"/>
      <c r="PX55" s="617"/>
      <c r="PY55" s="617"/>
      <c r="PZ55" s="617"/>
      <c r="QA55" s="617"/>
      <c r="QB55" s="617"/>
      <c r="QC55" s="617"/>
      <c r="QD55" s="617"/>
      <c r="QE55" s="617"/>
      <c r="QF55" s="617"/>
      <c r="QG55" s="617"/>
      <c r="QH55" s="617"/>
      <c r="QI55" s="617"/>
      <c r="QJ55" s="617"/>
      <c r="QK55" s="617"/>
      <c r="QL55" s="617"/>
      <c r="QM55" s="617"/>
      <c r="QN55" s="617"/>
      <c r="QO55" s="617"/>
      <c r="QP55" s="617"/>
      <c r="QQ55" s="617"/>
      <c r="QR55" s="617"/>
      <c r="QS55" s="617"/>
    </row>
    <row r="56" spans="1:461" s="495" customFormat="1" ht="21" customHeight="1" x14ac:dyDescent="0.2">
      <c r="A56" s="1744"/>
      <c r="B56" s="1744"/>
      <c r="C56" s="1744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743"/>
      <c r="Q56" s="1743"/>
      <c r="R56" s="1743"/>
      <c r="PI56" s="617"/>
      <c r="PJ56" s="617"/>
      <c r="PK56" s="617"/>
      <c r="PL56" s="617"/>
      <c r="PM56" s="617"/>
      <c r="PN56" s="617"/>
      <c r="PO56" s="617"/>
      <c r="PP56" s="617"/>
      <c r="PQ56" s="617"/>
      <c r="PR56" s="617"/>
      <c r="PS56" s="617"/>
      <c r="PT56" s="617"/>
      <c r="PU56" s="617"/>
      <c r="PV56" s="617"/>
      <c r="PW56" s="617"/>
      <c r="PX56" s="617"/>
      <c r="PY56" s="617"/>
      <c r="PZ56" s="617"/>
      <c r="QA56" s="617"/>
      <c r="QB56" s="617"/>
      <c r="QC56" s="617"/>
      <c r="QD56" s="617"/>
      <c r="QE56" s="617"/>
      <c r="QF56" s="617"/>
      <c r="QG56" s="617"/>
      <c r="QH56" s="617"/>
      <c r="QI56" s="617"/>
      <c r="QJ56" s="617"/>
      <c r="QK56" s="617"/>
      <c r="QL56" s="617"/>
      <c r="QM56" s="617"/>
      <c r="QN56" s="617"/>
      <c r="QO56" s="617"/>
      <c r="QP56" s="617"/>
      <c r="QQ56" s="617"/>
      <c r="QR56" s="617"/>
      <c r="QS56" s="617"/>
    </row>
    <row r="57" spans="1:461" s="495" customFormat="1" ht="21" customHeight="1" x14ac:dyDescent="0.2">
      <c r="A57" s="1744"/>
      <c r="B57" s="1744"/>
      <c r="C57" s="1744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743"/>
      <c r="Q57" s="1743"/>
      <c r="R57" s="1743"/>
      <c r="PI57" s="617"/>
      <c r="PJ57" s="617"/>
      <c r="PK57" s="617"/>
      <c r="PL57" s="617"/>
      <c r="PM57" s="617"/>
      <c r="PN57" s="617"/>
      <c r="PO57" s="617"/>
      <c r="PP57" s="617"/>
      <c r="PQ57" s="617"/>
      <c r="PR57" s="617"/>
      <c r="PS57" s="617"/>
      <c r="PT57" s="617"/>
      <c r="PU57" s="617"/>
      <c r="PV57" s="617"/>
      <c r="PW57" s="617"/>
      <c r="PX57" s="617"/>
      <c r="PY57" s="617"/>
      <c r="PZ57" s="617"/>
      <c r="QA57" s="617"/>
      <c r="QB57" s="617"/>
      <c r="QC57" s="617"/>
      <c r="QD57" s="617"/>
      <c r="QE57" s="617"/>
      <c r="QF57" s="617"/>
      <c r="QG57" s="617"/>
      <c r="QH57" s="617"/>
      <c r="QI57" s="617"/>
      <c r="QJ57" s="617"/>
      <c r="QK57" s="617"/>
      <c r="QL57" s="617"/>
      <c r="QM57" s="617"/>
      <c r="QN57" s="617"/>
      <c r="QO57" s="617"/>
      <c r="QP57" s="617"/>
      <c r="QQ57" s="617"/>
      <c r="QR57" s="617"/>
      <c r="QS57" s="617"/>
    </row>
    <row r="58" spans="1:461" s="495" customFormat="1" ht="21" customHeight="1" x14ac:dyDescent="0.2">
      <c r="A58" s="1744"/>
      <c r="B58" s="1744"/>
      <c r="C58" s="1744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743"/>
      <c r="Q58" s="1743"/>
      <c r="R58" s="1743"/>
      <c r="PI58" s="617"/>
      <c r="PJ58" s="617"/>
      <c r="PK58" s="617"/>
      <c r="PL58" s="617"/>
      <c r="PM58" s="617"/>
      <c r="PN58" s="617"/>
      <c r="PO58" s="617"/>
      <c r="PP58" s="617"/>
      <c r="PQ58" s="617"/>
      <c r="PR58" s="617"/>
      <c r="PS58" s="617"/>
      <c r="PT58" s="617"/>
      <c r="PU58" s="617"/>
      <c r="PV58" s="617"/>
      <c r="PW58" s="617"/>
      <c r="PX58" s="617"/>
      <c r="PY58" s="617"/>
      <c r="PZ58" s="617"/>
      <c r="QA58" s="617"/>
      <c r="QB58" s="617"/>
      <c r="QC58" s="617"/>
      <c r="QD58" s="617"/>
      <c r="QE58" s="617"/>
      <c r="QF58" s="617"/>
      <c r="QG58" s="617"/>
      <c r="QH58" s="617"/>
      <c r="QI58" s="617"/>
      <c r="QJ58" s="617"/>
      <c r="QK58" s="617"/>
      <c r="QL58" s="617"/>
      <c r="QM58" s="617"/>
      <c r="QN58" s="617"/>
      <c r="QO58" s="617"/>
      <c r="QP58" s="617"/>
      <c r="QQ58" s="617"/>
      <c r="QR58" s="617"/>
      <c r="QS58" s="617"/>
    </row>
    <row r="59" spans="1:461" s="495" customFormat="1" ht="21" customHeight="1" x14ac:dyDescent="0.2">
      <c r="A59" s="1744"/>
      <c r="B59" s="1744"/>
      <c r="C59" s="1744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743"/>
      <c r="Q59" s="1743"/>
      <c r="R59" s="1743"/>
      <c r="PI59" s="617"/>
      <c r="PJ59" s="617"/>
      <c r="PK59" s="617"/>
      <c r="PL59" s="617"/>
      <c r="PM59" s="617"/>
      <c r="PN59" s="617"/>
      <c r="PO59" s="617"/>
      <c r="PP59" s="617"/>
      <c r="PQ59" s="617"/>
      <c r="PR59" s="617"/>
      <c r="PS59" s="617"/>
      <c r="PT59" s="617"/>
      <c r="PU59" s="617"/>
      <c r="PV59" s="617"/>
      <c r="PW59" s="617"/>
      <c r="PX59" s="617"/>
      <c r="PY59" s="617"/>
      <c r="PZ59" s="617"/>
      <c r="QA59" s="617"/>
      <c r="QB59" s="617"/>
      <c r="QC59" s="617"/>
      <c r="QD59" s="617"/>
      <c r="QE59" s="617"/>
      <c r="QF59" s="617"/>
      <c r="QG59" s="617"/>
      <c r="QH59" s="617"/>
      <c r="QI59" s="617"/>
      <c r="QJ59" s="617"/>
      <c r="QK59" s="617"/>
      <c r="QL59" s="617"/>
      <c r="QM59" s="617"/>
      <c r="QN59" s="617"/>
      <c r="QO59" s="617"/>
      <c r="QP59" s="617"/>
      <c r="QQ59" s="617"/>
      <c r="QR59" s="617"/>
      <c r="QS59" s="617"/>
    </row>
    <row r="60" spans="1:461" s="495" customFormat="1" ht="21" customHeight="1" x14ac:dyDescent="0.2">
      <c r="A60" s="1744"/>
      <c r="B60" s="1744"/>
      <c r="C60" s="1744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743"/>
      <c r="Q60" s="1743"/>
      <c r="R60" s="1743"/>
      <c r="PI60" s="617"/>
      <c r="PJ60" s="617"/>
      <c r="PK60" s="617"/>
      <c r="PL60" s="617"/>
      <c r="PM60" s="617"/>
      <c r="PN60" s="617"/>
      <c r="PO60" s="617"/>
      <c r="PP60" s="617"/>
      <c r="PQ60" s="617"/>
      <c r="PR60" s="617"/>
      <c r="PS60" s="617"/>
      <c r="PT60" s="617"/>
      <c r="PU60" s="617"/>
      <c r="PV60" s="617"/>
      <c r="PW60" s="617"/>
      <c r="PX60" s="617"/>
      <c r="PY60" s="617"/>
      <c r="PZ60" s="617"/>
      <c r="QA60" s="617"/>
      <c r="QB60" s="617"/>
      <c r="QC60" s="617"/>
      <c r="QD60" s="617"/>
      <c r="QE60" s="617"/>
      <c r="QF60" s="617"/>
      <c r="QG60" s="617"/>
      <c r="QH60" s="617"/>
      <c r="QI60" s="617"/>
      <c r="QJ60" s="617"/>
      <c r="QK60" s="617"/>
      <c r="QL60" s="617"/>
      <c r="QM60" s="617"/>
      <c r="QN60" s="617"/>
      <c r="QO60" s="617"/>
      <c r="QP60" s="617"/>
      <c r="QQ60" s="617"/>
      <c r="QR60" s="617"/>
      <c r="QS60" s="617"/>
    </row>
    <row r="61" spans="1:461" s="491" customFormat="1" ht="21" customHeight="1" thickBot="1" x14ac:dyDescent="0.3">
      <c r="A61" s="3632" t="s">
        <v>2800</v>
      </c>
      <c r="B61" s="3632"/>
      <c r="C61" s="181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Q61" s="3633" t="s">
        <v>2159</v>
      </c>
      <c r="R61" s="3633"/>
    </row>
    <row r="62" spans="1:461" s="491" customFormat="1" ht="20.100000000000001" customHeight="1" thickTop="1" x14ac:dyDescent="0.25">
      <c r="A62" s="3503" t="s">
        <v>44</v>
      </c>
      <c r="B62" s="3500" t="s">
        <v>86</v>
      </c>
      <c r="C62" s="3329" t="s">
        <v>45</v>
      </c>
      <c r="D62" s="3521" t="s">
        <v>33</v>
      </c>
      <c r="E62" s="3521"/>
      <c r="F62" s="3521"/>
      <c r="G62" s="3521" t="s">
        <v>1</v>
      </c>
      <c r="H62" s="3521"/>
      <c r="I62" s="3521"/>
      <c r="J62" s="3521" t="s">
        <v>2</v>
      </c>
      <c r="K62" s="3521"/>
      <c r="L62" s="3521"/>
      <c r="M62" s="3194" t="s">
        <v>31</v>
      </c>
      <c r="N62" s="3194"/>
      <c r="O62" s="3194"/>
      <c r="P62" s="2909" t="s">
        <v>99</v>
      </c>
      <c r="Q62" s="2909" t="s">
        <v>126</v>
      </c>
      <c r="R62" s="2910" t="s">
        <v>253</v>
      </c>
    </row>
    <row r="63" spans="1:461" s="491" customFormat="1" ht="20.100000000000001" customHeight="1" x14ac:dyDescent="0.2">
      <c r="A63" s="3504"/>
      <c r="B63" s="3051"/>
      <c r="C63" s="3050"/>
      <c r="D63" s="3520" t="s">
        <v>94</v>
      </c>
      <c r="E63" s="3520"/>
      <c r="F63" s="3520"/>
      <c r="G63" s="3520" t="s">
        <v>95</v>
      </c>
      <c r="H63" s="3520"/>
      <c r="I63" s="3520"/>
      <c r="J63" s="3520" t="s">
        <v>96</v>
      </c>
      <c r="K63" s="3520"/>
      <c r="L63" s="3520"/>
      <c r="M63" s="2930" t="s">
        <v>116</v>
      </c>
      <c r="N63" s="2930"/>
      <c r="O63" s="2930"/>
      <c r="P63" s="2883"/>
      <c r="Q63" s="2883"/>
      <c r="R63" s="2911"/>
    </row>
    <row r="64" spans="1:461" ht="20.25" customHeight="1" x14ac:dyDescent="0.2">
      <c r="A64" s="3504"/>
      <c r="B64" s="3051"/>
      <c r="C64" s="3050"/>
      <c r="D64" s="2559" t="s">
        <v>204</v>
      </c>
      <c r="E64" s="2559" t="s">
        <v>2833</v>
      </c>
      <c r="F64" s="2559" t="s">
        <v>26</v>
      </c>
      <c r="G64" s="2559" t="s">
        <v>204</v>
      </c>
      <c r="H64" s="2559" t="s">
        <v>2833</v>
      </c>
      <c r="I64" s="2559" t="s">
        <v>26</v>
      </c>
      <c r="J64" s="2559" t="s">
        <v>204</v>
      </c>
      <c r="K64" s="2559" t="s">
        <v>2833</v>
      </c>
      <c r="L64" s="2559" t="s">
        <v>26</v>
      </c>
      <c r="M64" s="2559" t="s">
        <v>204</v>
      </c>
      <c r="N64" s="2559" t="s">
        <v>2833</v>
      </c>
      <c r="O64" s="2559" t="s">
        <v>26</v>
      </c>
      <c r="P64" s="2883"/>
      <c r="Q64" s="2883"/>
      <c r="R64" s="2911"/>
    </row>
    <row r="65" spans="1:461" ht="20.25" customHeight="1" thickBot="1" x14ac:dyDescent="0.25">
      <c r="A65" s="3505"/>
      <c r="B65" s="3501"/>
      <c r="C65" s="3347"/>
      <c r="D65" s="191" t="s">
        <v>181</v>
      </c>
      <c r="E65" s="191" t="s">
        <v>182</v>
      </c>
      <c r="F65" s="191" t="s">
        <v>183</v>
      </c>
      <c r="G65" s="191" t="s">
        <v>181</v>
      </c>
      <c r="H65" s="191" t="s">
        <v>182</v>
      </c>
      <c r="I65" s="191" t="s">
        <v>183</v>
      </c>
      <c r="J65" s="191" t="s">
        <v>181</v>
      </c>
      <c r="K65" s="191" t="s">
        <v>182</v>
      </c>
      <c r="L65" s="191" t="s">
        <v>183</v>
      </c>
      <c r="M65" s="191" t="s">
        <v>181</v>
      </c>
      <c r="N65" s="191" t="s">
        <v>182</v>
      </c>
      <c r="O65" s="191" t="s">
        <v>183</v>
      </c>
      <c r="P65" s="2884"/>
      <c r="Q65" s="2884"/>
      <c r="R65" s="2912"/>
    </row>
    <row r="66" spans="1:461" s="502" customFormat="1" ht="23.25" customHeight="1" x14ac:dyDescent="0.2">
      <c r="A66" s="3594" t="s">
        <v>43</v>
      </c>
      <c r="B66" s="543" t="s">
        <v>59</v>
      </c>
      <c r="C66" s="548"/>
      <c r="D66" s="621">
        <v>16</v>
      </c>
      <c r="E66" s="621">
        <v>3</v>
      </c>
      <c r="F66" s="621">
        <v>19</v>
      </c>
      <c r="G66" s="621">
        <v>8</v>
      </c>
      <c r="H66" s="621">
        <v>12</v>
      </c>
      <c r="I66" s="621">
        <v>20</v>
      </c>
      <c r="J66" s="621">
        <v>4</v>
      </c>
      <c r="K66" s="621">
        <v>25</v>
      </c>
      <c r="L66" s="621">
        <v>29</v>
      </c>
      <c r="M66" s="2683">
        <f>SUM(D66,G66,J66)</f>
        <v>28</v>
      </c>
      <c r="N66" s="2683">
        <f>SUM(E66,H66,K66)</f>
        <v>40</v>
      </c>
      <c r="O66" s="2683">
        <f>SUM(M66:N66)</f>
        <v>68</v>
      </c>
      <c r="P66" s="586"/>
      <c r="Q66" s="1524" t="s">
        <v>137</v>
      </c>
      <c r="R66" s="2905" t="s">
        <v>125</v>
      </c>
      <c r="S66" s="473"/>
      <c r="T66" s="473"/>
      <c r="U66" s="473"/>
      <c r="V66" s="473"/>
      <c r="W66" s="473"/>
      <c r="X66" s="473"/>
      <c r="Y66" s="473"/>
      <c r="Z66" s="473"/>
      <c r="AA66" s="473"/>
      <c r="AB66" s="473"/>
      <c r="AC66" s="473"/>
      <c r="AD66" s="473"/>
      <c r="AE66" s="473"/>
      <c r="AF66" s="473"/>
      <c r="AG66" s="473"/>
      <c r="AH66" s="473"/>
      <c r="AI66" s="473"/>
      <c r="AJ66" s="473"/>
      <c r="AK66" s="473"/>
      <c r="AL66" s="473"/>
      <c r="AM66" s="473"/>
      <c r="AN66" s="473"/>
      <c r="AO66" s="473"/>
      <c r="AP66" s="473"/>
      <c r="AQ66" s="473"/>
      <c r="AR66" s="473"/>
      <c r="AS66" s="473"/>
      <c r="AT66" s="473"/>
      <c r="AU66" s="473"/>
      <c r="AV66" s="473"/>
      <c r="AW66" s="473"/>
      <c r="AX66" s="473"/>
      <c r="AY66" s="473"/>
      <c r="AZ66" s="473"/>
      <c r="BA66" s="473"/>
      <c r="BB66" s="473"/>
      <c r="BC66" s="473"/>
      <c r="BD66" s="473"/>
      <c r="BE66" s="473"/>
      <c r="BF66" s="473"/>
      <c r="BG66" s="473"/>
      <c r="BH66" s="473"/>
      <c r="BI66" s="473"/>
      <c r="BJ66" s="473"/>
      <c r="BK66" s="473"/>
      <c r="BL66" s="473"/>
      <c r="BM66" s="473"/>
      <c r="BN66" s="473"/>
      <c r="BO66" s="473"/>
      <c r="BP66" s="473"/>
      <c r="BQ66" s="473"/>
      <c r="BR66" s="473"/>
      <c r="BS66" s="473"/>
      <c r="BT66" s="473"/>
      <c r="BU66" s="473"/>
      <c r="BV66" s="473"/>
      <c r="BW66" s="473"/>
      <c r="BX66" s="473"/>
      <c r="BY66" s="473"/>
      <c r="BZ66" s="473"/>
      <c r="CA66" s="473"/>
      <c r="CB66" s="473"/>
      <c r="CC66" s="473"/>
      <c r="CD66" s="473"/>
      <c r="CE66" s="473"/>
      <c r="CF66" s="473"/>
      <c r="CG66" s="473"/>
      <c r="CH66" s="473"/>
      <c r="CI66" s="473"/>
      <c r="CJ66" s="473"/>
      <c r="CK66" s="473"/>
      <c r="CL66" s="473"/>
      <c r="CM66" s="473"/>
      <c r="CN66" s="473"/>
      <c r="CO66" s="473"/>
      <c r="CP66" s="473"/>
      <c r="CQ66" s="473"/>
      <c r="CR66" s="473"/>
      <c r="CS66" s="473"/>
      <c r="CT66" s="473"/>
      <c r="CU66" s="473"/>
      <c r="CV66" s="473"/>
      <c r="CW66" s="473"/>
      <c r="CX66" s="473"/>
      <c r="CY66" s="473"/>
      <c r="CZ66" s="473"/>
      <c r="DA66" s="473"/>
      <c r="DB66" s="473"/>
      <c r="DC66" s="473"/>
      <c r="DD66" s="473"/>
      <c r="DE66" s="473"/>
      <c r="DF66" s="473"/>
      <c r="DG66" s="473"/>
      <c r="DH66" s="473"/>
      <c r="DI66" s="473"/>
      <c r="DJ66" s="473"/>
      <c r="DK66" s="473"/>
      <c r="DL66" s="473"/>
      <c r="DM66" s="473"/>
      <c r="DN66" s="473"/>
      <c r="DO66" s="473"/>
      <c r="DP66" s="473"/>
      <c r="DQ66" s="473"/>
      <c r="DR66" s="473"/>
      <c r="DS66" s="473"/>
      <c r="DT66" s="473"/>
      <c r="DU66" s="473"/>
      <c r="DV66" s="473"/>
      <c r="DW66" s="473"/>
      <c r="DX66" s="473"/>
      <c r="DY66" s="473"/>
      <c r="DZ66" s="473"/>
      <c r="EA66" s="473"/>
      <c r="EB66" s="473"/>
      <c r="EC66" s="473"/>
      <c r="ED66" s="473"/>
      <c r="EE66" s="473"/>
      <c r="EF66" s="473"/>
      <c r="EG66" s="473"/>
      <c r="EH66" s="473"/>
      <c r="EI66" s="473"/>
      <c r="EJ66" s="473"/>
      <c r="EK66" s="473"/>
      <c r="EL66" s="473"/>
      <c r="EM66" s="473"/>
      <c r="EN66" s="473"/>
      <c r="EO66" s="473"/>
      <c r="EP66" s="473"/>
      <c r="EQ66" s="473"/>
      <c r="ER66" s="473"/>
      <c r="ES66" s="473"/>
      <c r="ET66" s="473"/>
      <c r="EU66" s="473"/>
      <c r="EV66" s="473"/>
      <c r="EW66" s="473"/>
      <c r="EX66" s="473"/>
      <c r="EY66" s="473"/>
      <c r="EZ66" s="473"/>
      <c r="FA66" s="473"/>
      <c r="FB66" s="473"/>
      <c r="FC66" s="473"/>
      <c r="FD66" s="473"/>
      <c r="FE66" s="473"/>
      <c r="FF66" s="473"/>
      <c r="FG66" s="473"/>
      <c r="FH66" s="473"/>
      <c r="FI66" s="473"/>
      <c r="FJ66" s="473"/>
      <c r="FK66" s="473"/>
      <c r="FL66" s="473"/>
      <c r="FM66" s="473"/>
      <c r="FN66" s="473"/>
      <c r="FO66" s="473"/>
      <c r="FP66" s="473"/>
      <c r="FQ66" s="473"/>
      <c r="FR66" s="473"/>
      <c r="FS66" s="473"/>
      <c r="FT66" s="473"/>
      <c r="FU66" s="473"/>
      <c r="FV66" s="473"/>
      <c r="FW66" s="473"/>
      <c r="FX66" s="473"/>
      <c r="FY66" s="473"/>
      <c r="FZ66" s="473"/>
      <c r="GA66" s="473"/>
      <c r="GB66" s="473"/>
      <c r="GC66" s="473"/>
      <c r="GD66" s="473"/>
      <c r="GE66" s="473"/>
      <c r="GF66" s="473"/>
      <c r="GG66" s="473"/>
      <c r="GH66" s="473"/>
      <c r="GI66" s="473"/>
      <c r="GJ66" s="473"/>
      <c r="GK66" s="473"/>
      <c r="GL66" s="473"/>
      <c r="GM66" s="473"/>
      <c r="GN66" s="473"/>
      <c r="GO66" s="473"/>
      <c r="GP66" s="473"/>
      <c r="GQ66" s="473"/>
      <c r="GR66" s="473"/>
      <c r="GS66" s="473"/>
      <c r="GT66" s="473"/>
      <c r="GU66" s="473"/>
      <c r="GV66" s="473"/>
      <c r="GW66" s="473"/>
      <c r="GX66" s="473"/>
      <c r="GY66" s="473"/>
      <c r="GZ66" s="473"/>
      <c r="HA66" s="473"/>
      <c r="HB66" s="473"/>
      <c r="HC66" s="473"/>
      <c r="HD66" s="473"/>
      <c r="HE66" s="473"/>
      <c r="HF66" s="473"/>
      <c r="HG66" s="473"/>
      <c r="HH66" s="473"/>
      <c r="HI66" s="473"/>
      <c r="HJ66" s="473"/>
      <c r="HK66" s="473"/>
      <c r="HL66" s="473"/>
      <c r="HM66" s="473"/>
      <c r="HN66" s="473"/>
      <c r="HO66" s="473"/>
      <c r="HP66" s="473"/>
      <c r="HQ66" s="473"/>
      <c r="HR66" s="473"/>
      <c r="HS66" s="473"/>
      <c r="HT66" s="473"/>
      <c r="HU66" s="473"/>
      <c r="HV66" s="473"/>
      <c r="HW66" s="473"/>
      <c r="HX66" s="473"/>
      <c r="HY66" s="473"/>
      <c r="HZ66" s="473"/>
      <c r="IA66" s="473"/>
      <c r="IB66" s="473"/>
      <c r="IC66" s="473"/>
      <c r="ID66" s="473"/>
      <c r="IE66" s="473"/>
      <c r="IF66" s="473"/>
      <c r="IG66" s="473"/>
      <c r="IH66" s="473"/>
      <c r="II66" s="473"/>
      <c r="IJ66" s="473"/>
      <c r="IK66" s="473"/>
      <c r="IL66" s="473"/>
      <c r="IM66" s="473"/>
      <c r="IN66" s="473"/>
      <c r="IO66" s="473"/>
      <c r="IP66" s="473"/>
      <c r="IQ66" s="473"/>
      <c r="IR66" s="473"/>
      <c r="IS66" s="473"/>
      <c r="IT66" s="473"/>
      <c r="IU66" s="473"/>
      <c r="PI66" s="618"/>
      <c r="PJ66" s="618"/>
      <c r="PK66" s="618"/>
      <c r="PL66" s="618"/>
      <c r="PM66" s="618"/>
      <c r="PN66" s="618"/>
      <c r="PO66" s="618"/>
      <c r="PP66" s="618"/>
      <c r="PQ66" s="618"/>
      <c r="PR66" s="618"/>
      <c r="PS66" s="618"/>
      <c r="PT66" s="618"/>
      <c r="PU66" s="618"/>
      <c r="PV66" s="618"/>
      <c r="PW66" s="618"/>
      <c r="PX66" s="618"/>
      <c r="PY66" s="618"/>
      <c r="PZ66" s="618"/>
      <c r="QA66" s="618"/>
      <c r="QB66" s="618"/>
      <c r="QC66" s="618"/>
      <c r="QD66" s="618"/>
      <c r="QE66" s="618"/>
      <c r="QF66" s="618"/>
      <c r="QG66" s="618"/>
      <c r="QH66" s="618"/>
      <c r="QI66" s="618"/>
      <c r="QJ66" s="618"/>
      <c r="QK66" s="618"/>
      <c r="QL66" s="618"/>
      <c r="QM66" s="618"/>
      <c r="QN66" s="618"/>
      <c r="QO66" s="618"/>
      <c r="QP66" s="618"/>
      <c r="QQ66" s="618"/>
      <c r="QR66" s="618"/>
      <c r="QS66" s="618"/>
    </row>
    <row r="67" spans="1:461" s="502" customFormat="1" ht="20.25" customHeight="1" x14ac:dyDescent="0.2">
      <c r="A67" s="2986"/>
      <c r="B67" s="555" t="s">
        <v>60</v>
      </c>
      <c r="C67" s="176"/>
      <c r="D67" s="253">
        <v>0</v>
      </c>
      <c r="E67" s="253">
        <v>0</v>
      </c>
      <c r="F67" s="253">
        <v>0</v>
      </c>
      <c r="G67" s="253">
        <v>14</v>
      </c>
      <c r="H67" s="253">
        <v>11</v>
      </c>
      <c r="I67" s="253">
        <v>25</v>
      </c>
      <c r="J67" s="253">
        <v>3</v>
      </c>
      <c r="K67" s="253">
        <v>4</v>
      </c>
      <c r="L67" s="253">
        <v>7</v>
      </c>
      <c r="M67" s="253">
        <f t="shared" ref="M67:N80" si="43">SUM(D67,G67,J67)</f>
        <v>17</v>
      </c>
      <c r="N67" s="253">
        <f t="shared" si="43"/>
        <v>15</v>
      </c>
      <c r="O67" s="253">
        <f t="shared" ref="O67:O81" si="44">SUM(M67:N67)</f>
        <v>32</v>
      </c>
      <c r="P67" s="246"/>
      <c r="Q67" s="584" t="s">
        <v>138</v>
      </c>
      <c r="R67" s="2899"/>
      <c r="S67" s="473"/>
      <c r="T67" s="473"/>
      <c r="U67" s="473"/>
      <c r="V67" s="473"/>
      <c r="W67" s="473"/>
      <c r="X67" s="473"/>
      <c r="Y67" s="473"/>
      <c r="Z67" s="473"/>
      <c r="AA67" s="473"/>
      <c r="AB67" s="473"/>
      <c r="AC67" s="473"/>
      <c r="AD67" s="473"/>
      <c r="AE67" s="473"/>
      <c r="AF67" s="473"/>
      <c r="AG67" s="473"/>
      <c r="AH67" s="473"/>
      <c r="AI67" s="473"/>
      <c r="AJ67" s="473"/>
      <c r="AK67" s="473"/>
      <c r="AL67" s="473"/>
      <c r="AM67" s="473"/>
      <c r="AN67" s="473"/>
      <c r="AO67" s="473"/>
      <c r="AP67" s="473"/>
      <c r="AQ67" s="473"/>
      <c r="AR67" s="473"/>
      <c r="AS67" s="473"/>
      <c r="AT67" s="473"/>
      <c r="AU67" s="473"/>
      <c r="AV67" s="473"/>
      <c r="AW67" s="473"/>
      <c r="AX67" s="473"/>
      <c r="AY67" s="473"/>
      <c r="AZ67" s="473"/>
      <c r="BA67" s="473"/>
      <c r="BB67" s="473"/>
      <c r="BC67" s="473"/>
      <c r="BD67" s="473"/>
      <c r="BE67" s="473"/>
      <c r="BF67" s="473"/>
      <c r="BG67" s="473"/>
      <c r="BH67" s="473"/>
      <c r="BI67" s="473"/>
      <c r="BJ67" s="473"/>
      <c r="BK67" s="473"/>
      <c r="BL67" s="473"/>
      <c r="BM67" s="473"/>
      <c r="BN67" s="473"/>
      <c r="BO67" s="473"/>
      <c r="BP67" s="473"/>
      <c r="BQ67" s="473"/>
      <c r="BR67" s="473"/>
      <c r="BS67" s="473"/>
      <c r="BT67" s="473"/>
      <c r="BU67" s="473"/>
      <c r="BV67" s="473"/>
      <c r="BW67" s="473"/>
      <c r="BX67" s="473"/>
      <c r="BY67" s="473"/>
      <c r="BZ67" s="473"/>
      <c r="CA67" s="473"/>
      <c r="CB67" s="473"/>
      <c r="CC67" s="473"/>
      <c r="CD67" s="473"/>
      <c r="CE67" s="473"/>
      <c r="CF67" s="473"/>
      <c r="CG67" s="473"/>
      <c r="CH67" s="473"/>
      <c r="CI67" s="473"/>
      <c r="CJ67" s="473"/>
      <c r="CK67" s="473"/>
      <c r="CL67" s="473"/>
      <c r="CM67" s="473"/>
      <c r="CN67" s="473"/>
      <c r="CO67" s="473"/>
      <c r="CP67" s="473"/>
      <c r="CQ67" s="473"/>
      <c r="CR67" s="473"/>
      <c r="CS67" s="473"/>
      <c r="CT67" s="473"/>
      <c r="CU67" s="473"/>
      <c r="CV67" s="473"/>
      <c r="CW67" s="473"/>
      <c r="CX67" s="473"/>
      <c r="CY67" s="473"/>
      <c r="CZ67" s="473"/>
      <c r="DA67" s="473"/>
      <c r="DB67" s="473"/>
      <c r="DC67" s="473"/>
      <c r="DD67" s="473"/>
      <c r="DE67" s="473"/>
      <c r="DF67" s="473"/>
      <c r="DG67" s="473"/>
      <c r="DH67" s="473"/>
      <c r="DI67" s="473"/>
      <c r="DJ67" s="473"/>
      <c r="DK67" s="473"/>
      <c r="DL67" s="473"/>
      <c r="DM67" s="473"/>
      <c r="DN67" s="473"/>
      <c r="DO67" s="473"/>
      <c r="DP67" s="473"/>
      <c r="DQ67" s="473"/>
      <c r="DR67" s="473"/>
      <c r="DS67" s="473"/>
      <c r="DT67" s="473"/>
      <c r="DU67" s="473"/>
      <c r="DV67" s="473"/>
      <c r="DW67" s="473"/>
      <c r="DX67" s="473"/>
      <c r="DY67" s="473"/>
      <c r="DZ67" s="473"/>
      <c r="EA67" s="473"/>
      <c r="EB67" s="473"/>
      <c r="EC67" s="473"/>
      <c r="ED67" s="473"/>
      <c r="EE67" s="473"/>
      <c r="EF67" s="473"/>
      <c r="EG67" s="473"/>
      <c r="EH67" s="473"/>
      <c r="EI67" s="473"/>
      <c r="EJ67" s="473"/>
      <c r="EK67" s="473"/>
      <c r="EL67" s="473"/>
      <c r="EM67" s="473"/>
      <c r="EN67" s="473"/>
      <c r="EO67" s="473"/>
      <c r="EP67" s="473"/>
      <c r="EQ67" s="473"/>
      <c r="ER67" s="473"/>
      <c r="ES67" s="473"/>
      <c r="ET67" s="473"/>
      <c r="EU67" s="473"/>
      <c r="EV67" s="473"/>
      <c r="EW67" s="473"/>
      <c r="EX67" s="473"/>
      <c r="EY67" s="473"/>
      <c r="EZ67" s="473"/>
      <c r="FA67" s="473"/>
      <c r="FB67" s="473"/>
      <c r="FC67" s="473"/>
      <c r="FD67" s="473"/>
      <c r="FE67" s="473"/>
      <c r="FF67" s="473"/>
      <c r="FG67" s="473"/>
      <c r="FH67" s="473"/>
      <c r="FI67" s="473"/>
      <c r="FJ67" s="473"/>
      <c r="FK67" s="473"/>
      <c r="FL67" s="473"/>
      <c r="FM67" s="473"/>
      <c r="FN67" s="473"/>
      <c r="FO67" s="473"/>
      <c r="FP67" s="473"/>
      <c r="FQ67" s="473"/>
      <c r="FR67" s="473"/>
      <c r="FS67" s="473"/>
      <c r="FT67" s="473"/>
      <c r="FU67" s="473"/>
      <c r="FV67" s="473"/>
      <c r="FW67" s="473"/>
      <c r="FX67" s="473"/>
      <c r="FY67" s="473"/>
      <c r="FZ67" s="473"/>
      <c r="GA67" s="473"/>
      <c r="GB67" s="473"/>
      <c r="GC67" s="473"/>
      <c r="GD67" s="473"/>
      <c r="GE67" s="473"/>
      <c r="GF67" s="473"/>
      <c r="GG67" s="473"/>
      <c r="GH67" s="473"/>
      <c r="GI67" s="473"/>
      <c r="GJ67" s="473"/>
      <c r="GK67" s="473"/>
      <c r="GL67" s="473"/>
      <c r="GM67" s="473"/>
      <c r="GN67" s="473"/>
      <c r="GO67" s="473"/>
      <c r="GP67" s="473"/>
      <c r="GQ67" s="473"/>
      <c r="GR67" s="473"/>
      <c r="GS67" s="473"/>
      <c r="GT67" s="473"/>
      <c r="GU67" s="473"/>
      <c r="GV67" s="473"/>
      <c r="GW67" s="473"/>
      <c r="GX67" s="473"/>
      <c r="GY67" s="473"/>
      <c r="GZ67" s="473"/>
      <c r="HA67" s="473"/>
      <c r="HB67" s="473"/>
      <c r="HC67" s="473"/>
      <c r="HD67" s="473"/>
      <c r="HE67" s="473"/>
      <c r="HF67" s="473"/>
      <c r="HG67" s="473"/>
      <c r="HH67" s="473"/>
      <c r="HI67" s="473"/>
      <c r="HJ67" s="473"/>
      <c r="HK67" s="473"/>
      <c r="HL67" s="473"/>
      <c r="HM67" s="473"/>
      <c r="HN67" s="473"/>
      <c r="HO67" s="473"/>
      <c r="HP67" s="473"/>
      <c r="HQ67" s="473"/>
      <c r="HR67" s="473"/>
      <c r="HS67" s="473"/>
      <c r="HT67" s="473"/>
      <c r="HU67" s="473"/>
      <c r="HV67" s="473"/>
      <c r="HW67" s="473"/>
      <c r="HX67" s="473"/>
      <c r="HY67" s="473"/>
      <c r="HZ67" s="473"/>
      <c r="IA67" s="473"/>
      <c r="IB67" s="473"/>
      <c r="IC67" s="473"/>
      <c r="ID67" s="473"/>
      <c r="IE67" s="473"/>
      <c r="IF67" s="473"/>
      <c r="IG67" s="473"/>
      <c r="IH67" s="473"/>
      <c r="II67" s="473"/>
      <c r="IJ67" s="473"/>
      <c r="IK67" s="473"/>
      <c r="IL67" s="473"/>
      <c r="IM67" s="473"/>
      <c r="IN67" s="473"/>
      <c r="IO67" s="473"/>
      <c r="IP67" s="473"/>
      <c r="IQ67" s="473"/>
      <c r="IR67" s="473"/>
      <c r="IS67" s="473"/>
      <c r="IT67" s="473"/>
      <c r="IU67" s="473"/>
      <c r="PI67" s="618"/>
      <c r="PJ67" s="618"/>
      <c r="PK67" s="618"/>
      <c r="PL67" s="618"/>
      <c r="PM67" s="618"/>
      <c r="PN67" s="618"/>
      <c r="PO67" s="618"/>
      <c r="PP67" s="618"/>
      <c r="PQ67" s="618"/>
      <c r="PR67" s="618"/>
      <c r="PS67" s="618"/>
      <c r="PT67" s="618"/>
      <c r="PU67" s="618"/>
      <c r="PV67" s="618"/>
      <c r="PW67" s="618"/>
      <c r="PX67" s="618"/>
      <c r="PY67" s="618"/>
      <c r="PZ67" s="618"/>
      <c r="QA67" s="618"/>
      <c r="QB67" s="618"/>
      <c r="QC67" s="618"/>
      <c r="QD67" s="618"/>
      <c r="QE67" s="618"/>
      <c r="QF67" s="618"/>
      <c r="QG67" s="618"/>
      <c r="QH67" s="618"/>
      <c r="QI67" s="618"/>
      <c r="QJ67" s="618"/>
      <c r="QK67" s="618"/>
      <c r="QL67" s="618"/>
      <c r="QM67" s="618"/>
      <c r="QN67" s="618"/>
      <c r="QO67" s="618"/>
      <c r="QP67" s="618"/>
      <c r="QQ67" s="618"/>
      <c r="QR67" s="618"/>
      <c r="QS67" s="618"/>
    </row>
    <row r="68" spans="1:461" s="502" customFormat="1" ht="20.25" customHeight="1" x14ac:dyDescent="0.2">
      <c r="A68" s="2986"/>
      <c r="B68" s="555" t="s">
        <v>61</v>
      </c>
      <c r="C68" s="176"/>
      <c r="D68" s="253">
        <v>0</v>
      </c>
      <c r="E68" s="253">
        <v>0</v>
      </c>
      <c r="F68" s="253">
        <v>0</v>
      </c>
      <c r="G68" s="253">
        <v>4</v>
      </c>
      <c r="H68" s="253">
        <v>8</v>
      </c>
      <c r="I68" s="253">
        <v>12</v>
      </c>
      <c r="J68" s="253">
        <v>0</v>
      </c>
      <c r="K68" s="253">
        <v>10</v>
      </c>
      <c r="L68" s="253">
        <v>10</v>
      </c>
      <c r="M68" s="253">
        <f t="shared" si="43"/>
        <v>4</v>
      </c>
      <c r="N68" s="253">
        <f t="shared" si="43"/>
        <v>18</v>
      </c>
      <c r="O68" s="253">
        <f t="shared" si="44"/>
        <v>22</v>
      </c>
      <c r="P68" s="246"/>
      <c r="Q68" s="584" t="s">
        <v>139</v>
      </c>
      <c r="R68" s="2899"/>
      <c r="S68" s="473"/>
      <c r="T68" s="473"/>
      <c r="U68" s="473"/>
      <c r="V68" s="473"/>
      <c r="W68" s="473"/>
      <c r="X68" s="473"/>
      <c r="Y68" s="473"/>
      <c r="Z68" s="473"/>
      <c r="AA68" s="473"/>
      <c r="AB68" s="473"/>
      <c r="AC68" s="473"/>
      <c r="AD68" s="473"/>
      <c r="AE68" s="473"/>
      <c r="AF68" s="473"/>
      <c r="AG68" s="473"/>
      <c r="AH68" s="473"/>
      <c r="AI68" s="473"/>
      <c r="AJ68" s="473"/>
      <c r="AK68" s="473"/>
      <c r="AL68" s="473"/>
      <c r="AM68" s="473"/>
      <c r="AN68" s="473"/>
      <c r="AO68" s="473"/>
      <c r="AP68" s="473"/>
      <c r="AQ68" s="473"/>
      <c r="AR68" s="473"/>
      <c r="AS68" s="473"/>
      <c r="AT68" s="473"/>
      <c r="AU68" s="473"/>
      <c r="AV68" s="473"/>
      <c r="AW68" s="473"/>
      <c r="AX68" s="473"/>
      <c r="AY68" s="473"/>
      <c r="AZ68" s="473"/>
      <c r="BA68" s="473"/>
      <c r="BB68" s="473"/>
      <c r="BC68" s="473"/>
      <c r="BD68" s="473"/>
      <c r="BE68" s="473"/>
      <c r="BF68" s="473"/>
      <c r="BG68" s="473"/>
      <c r="BH68" s="473"/>
      <c r="BI68" s="473"/>
      <c r="BJ68" s="473"/>
      <c r="BK68" s="473"/>
      <c r="BL68" s="473"/>
      <c r="BM68" s="473"/>
      <c r="BN68" s="473"/>
      <c r="BO68" s="473"/>
      <c r="BP68" s="473"/>
      <c r="BQ68" s="473"/>
      <c r="BR68" s="473"/>
      <c r="BS68" s="473"/>
      <c r="BT68" s="473"/>
      <c r="BU68" s="473"/>
      <c r="BV68" s="473"/>
      <c r="BW68" s="473"/>
      <c r="BX68" s="473"/>
      <c r="BY68" s="473"/>
      <c r="BZ68" s="473"/>
      <c r="CA68" s="473"/>
      <c r="CB68" s="473"/>
      <c r="CC68" s="473"/>
      <c r="CD68" s="473"/>
      <c r="CE68" s="473"/>
      <c r="CF68" s="473"/>
      <c r="CG68" s="473"/>
      <c r="CH68" s="473"/>
      <c r="CI68" s="473"/>
      <c r="CJ68" s="473"/>
      <c r="CK68" s="473"/>
      <c r="CL68" s="473"/>
      <c r="CM68" s="473"/>
      <c r="CN68" s="473"/>
      <c r="CO68" s="473"/>
      <c r="CP68" s="473"/>
      <c r="CQ68" s="473"/>
      <c r="CR68" s="473"/>
      <c r="CS68" s="473"/>
      <c r="CT68" s="473"/>
      <c r="CU68" s="473"/>
      <c r="CV68" s="473"/>
      <c r="CW68" s="473"/>
      <c r="CX68" s="473"/>
      <c r="CY68" s="473"/>
      <c r="CZ68" s="473"/>
      <c r="DA68" s="473"/>
      <c r="DB68" s="473"/>
      <c r="DC68" s="473"/>
      <c r="DD68" s="473"/>
      <c r="DE68" s="473"/>
      <c r="DF68" s="473"/>
      <c r="DG68" s="473"/>
      <c r="DH68" s="473"/>
      <c r="DI68" s="473"/>
      <c r="DJ68" s="473"/>
      <c r="DK68" s="473"/>
      <c r="DL68" s="473"/>
      <c r="DM68" s="473"/>
      <c r="DN68" s="473"/>
      <c r="DO68" s="473"/>
      <c r="DP68" s="473"/>
      <c r="DQ68" s="473"/>
      <c r="DR68" s="473"/>
      <c r="DS68" s="473"/>
      <c r="DT68" s="473"/>
      <c r="DU68" s="473"/>
      <c r="DV68" s="473"/>
      <c r="DW68" s="473"/>
      <c r="DX68" s="473"/>
      <c r="DY68" s="473"/>
      <c r="DZ68" s="473"/>
      <c r="EA68" s="473"/>
      <c r="EB68" s="473"/>
      <c r="EC68" s="473"/>
      <c r="ED68" s="473"/>
      <c r="EE68" s="473"/>
      <c r="EF68" s="473"/>
      <c r="EG68" s="473"/>
      <c r="EH68" s="473"/>
      <c r="EI68" s="473"/>
      <c r="EJ68" s="473"/>
      <c r="EK68" s="473"/>
      <c r="EL68" s="473"/>
      <c r="EM68" s="473"/>
      <c r="EN68" s="473"/>
      <c r="EO68" s="473"/>
      <c r="EP68" s="473"/>
      <c r="EQ68" s="473"/>
      <c r="ER68" s="473"/>
      <c r="ES68" s="473"/>
      <c r="ET68" s="473"/>
      <c r="EU68" s="473"/>
      <c r="EV68" s="473"/>
      <c r="EW68" s="473"/>
      <c r="EX68" s="473"/>
      <c r="EY68" s="473"/>
      <c r="EZ68" s="473"/>
      <c r="FA68" s="473"/>
      <c r="FB68" s="473"/>
      <c r="FC68" s="473"/>
      <c r="FD68" s="473"/>
      <c r="FE68" s="473"/>
      <c r="FF68" s="473"/>
      <c r="FG68" s="473"/>
      <c r="FH68" s="473"/>
      <c r="FI68" s="473"/>
      <c r="FJ68" s="473"/>
      <c r="FK68" s="473"/>
      <c r="FL68" s="473"/>
      <c r="FM68" s="473"/>
      <c r="FN68" s="473"/>
      <c r="FO68" s="473"/>
      <c r="FP68" s="473"/>
      <c r="FQ68" s="473"/>
      <c r="FR68" s="473"/>
      <c r="FS68" s="473"/>
      <c r="FT68" s="473"/>
      <c r="FU68" s="473"/>
      <c r="FV68" s="473"/>
      <c r="FW68" s="473"/>
      <c r="FX68" s="473"/>
      <c r="FY68" s="473"/>
      <c r="FZ68" s="473"/>
      <c r="GA68" s="473"/>
      <c r="GB68" s="473"/>
      <c r="GC68" s="473"/>
      <c r="GD68" s="473"/>
      <c r="GE68" s="473"/>
      <c r="GF68" s="473"/>
      <c r="GG68" s="473"/>
      <c r="GH68" s="473"/>
      <c r="GI68" s="473"/>
      <c r="GJ68" s="473"/>
      <c r="GK68" s="473"/>
      <c r="GL68" s="473"/>
      <c r="GM68" s="473"/>
      <c r="GN68" s="473"/>
      <c r="GO68" s="473"/>
      <c r="GP68" s="473"/>
      <c r="GQ68" s="473"/>
      <c r="GR68" s="473"/>
      <c r="GS68" s="473"/>
      <c r="GT68" s="473"/>
      <c r="GU68" s="473"/>
      <c r="GV68" s="473"/>
      <c r="GW68" s="473"/>
      <c r="GX68" s="473"/>
      <c r="GY68" s="473"/>
      <c r="GZ68" s="473"/>
      <c r="HA68" s="473"/>
      <c r="HB68" s="473"/>
      <c r="HC68" s="473"/>
      <c r="HD68" s="473"/>
      <c r="HE68" s="473"/>
      <c r="HF68" s="473"/>
      <c r="HG68" s="473"/>
      <c r="HH68" s="473"/>
      <c r="HI68" s="473"/>
      <c r="HJ68" s="473"/>
      <c r="HK68" s="473"/>
      <c r="HL68" s="473"/>
      <c r="HM68" s="473"/>
      <c r="HN68" s="473"/>
      <c r="HO68" s="473"/>
      <c r="HP68" s="473"/>
      <c r="HQ68" s="473"/>
      <c r="HR68" s="473"/>
      <c r="HS68" s="473"/>
      <c r="HT68" s="473"/>
      <c r="HU68" s="473"/>
      <c r="HV68" s="473"/>
      <c r="HW68" s="473"/>
      <c r="HX68" s="473"/>
      <c r="HY68" s="473"/>
      <c r="HZ68" s="473"/>
      <c r="IA68" s="473"/>
      <c r="IB68" s="473"/>
      <c r="IC68" s="473"/>
      <c r="ID68" s="473"/>
      <c r="IE68" s="473"/>
      <c r="IF68" s="473"/>
      <c r="IG68" s="473"/>
      <c r="IH68" s="473"/>
      <c r="II68" s="473"/>
      <c r="IJ68" s="473"/>
      <c r="IK68" s="473"/>
      <c r="IL68" s="473"/>
      <c r="IM68" s="473"/>
      <c r="IN68" s="473"/>
      <c r="IO68" s="473"/>
      <c r="IP68" s="473"/>
      <c r="IQ68" s="473"/>
      <c r="IR68" s="473"/>
      <c r="IS68" s="473"/>
      <c r="IT68" s="473"/>
      <c r="IU68" s="473"/>
      <c r="PI68" s="618"/>
      <c r="PJ68" s="618"/>
      <c r="PK68" s="618"/>
      <c r="PL68" s="618"/>
      <c r="PM68" s="618"/>
      <c r="PN68" s="618"/>
      <c r="PO68" s="618"/>
      <c r="PP68" s="618"/>
      <c r="PQ68" s="618"/>
      <c r="PR68" s="618"/>
      <c r="PS68" s="618"/>
      <c r="PT68" s="618"/>
      <c r="PU68" s="618"/>
      <c r="PV68" s="618"/>
      <c r="PW68" s="618"/>
      <c r="PX68" s="618"/>
      <c r="PY68" s="618"/>
      <c r="PZ68" s="618"/>
      <c r="QA68" s="618"/>
      <c r="QB68" s="618"/>
      <c r="QC68" s="618"/>
      <c r="QD68" s="618"/>
      <c r="QE68" s="618"/>
      <c r="QF68" s="618"/>
      <c r="QG68" s="618"/>
      <c r="QH68" s="618"/>
      <c r="QI68" s="618"/>
      <c r="QJ68" s="618"/>
      <c r="QK68" s="618"/>
      <c r="QL68" s="618"/>
      <c r="QM68" s="618"/>
      <c r="QN68" s="618"/>
      <c r="QO68" s="618"/>
      <c r="QP68" s="618"/>
      <c r="QQ68" s="618"/>
      <c r="QR68" s="618"/>
      <c r="QS68" s="618"/>
    </row>
    <row r="69" spans="1:461" s="502" customFormat="1" ht="26.25" customHeight="1" x14ac:dyDescent="0.2">
      <c r="A69" s="2986"/>
      <c r="B69" s="1713" t="s">
        <v>1345</v>
      </c>
      <c r="C69" s="176"/>
      <c r="D69" s="253">
        <v>3</v>
      </c>
      <c r="E69" s="253">
        <v>4</v>
      </c>
      <c r="F69" s="253">
        <v>7</v>
      </c>
      <c r="G69" s="253">
        <v>2</v>
      </c>
      <c r="H69" s="253">
        <v>3</v>
      </c>
      <c r="I69" s="253">
        <v>5</v>
      </c>
      <c r="J69" s="253">
        <v>0</v>
      </c>
      <c r="K69" s="253">
        <v>0</v>
      </c>
      <c r="L69" s="253">
        <v>0</v>
      </c>
      <c r="M69" s="253">
        <f t="shared" si="43"/>
        <v>5</v>
      </c>
      <c r="N69" s="253">
        <f t="shared" si="43"/>
        <v>7</v>
      </c>
      <c r="O69" s="253">
        <f t="shared" si="44"/>
        <v>12</v>
      </c>
      <c r="P69" s="246"/>
      <c r="Q69" s="501" t="s">
        <v>1346</v>
      </c>
      <c r="R69" s="2899"/>
      <c r="S69" s="473"/>
      <c r="T69" s="473"/>
      <c r="U69" s="473"/>
      <c r="V69" s="473"/>
      <c r="W69" s="473"/>
      <c r="X69" s="473"/>
      <c r="Y69" s="473"/>
      <c r="Z69" s="473"/>
      <c r="AA69" s="473"/>
      <c r="AB69" s="473"/>
      <c r="AC69" s="473"/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  <c r="AN69" s="473"/>
      <c r="AO69" s="473"/>
      <c r="AP69" s="473"/>
      <c r="AQ69" s="473"/>
      <c r="AR69" s="473"/>
      <c r="AS69" s="473"/>
      <c r="AT69" s="473"/>
      <c r="AU69" s="473"/>
      <c r="AV69" s="473"/>
      <c r="AW69" s="473"/>
      <c r="AX69" s="473"/>
      <c r="AY69" s="473"/>
      <c r="AZ69" s="473"/>
      <c r="BA69" s="473"/>
      <c r="BB69" s="473"/>
      <c r="BC69" s="473"/>
      <c r="BD69" s="473"/>
      <c r="BE69" s="473"/>
      <c r="BF69" s="473"/>
      <c r="BG69" s="473"/>
      <c r="BH69" s="473"/>
      <c r="BI69" s="473"/>
      <c r="BJ69" s="473"/>
      <c r="BK69" s="473"/>
      <c r="BL69" s="473"/>
      <c r="BM69" s="473"/>
      <c r="BN69" s="473"/>
      <c r="BO69" s="473"/>
      <c r="BP69" s="473"/>
      <c r="BQ69" s="473"/>
      <c r="BR69" s="473"/>
      <c r="BS69" s="473"/>
      <c r="BT69" s="473"/>
      <c r="BU69" s="473"/>
      <c r="BV69" s="473"/>
      <c r="BW69" s="473"/>
      <c r="BX69" s="473"/>
      <c r="BY69" s="473"/>
      <c r="BZ69" s="473"/>
      <c r="CA69" s="473"/>
      <c r="CB69" s="473"/>
      <c r="CC69" s="473"/>
      <c r="CD69" s="473"/>
      <c r="CE69" s="473"/>
      <c r="CF69" s="473"/>
      <c r="CG69" s="473"/>
      <c r="CH69" s="473"/>
      <c r="CI69" s="473"/>
      <c r="CJ69" s="473"/>
      <c r="CK69" s="473"/>
      <c r="CL69" s="473"/>
      <c r="CM69" s="473"/>
      <c r="CN69" s="473"/>
      <c r="CO69" s="473"/>
      <c r="CP69" s="473"/>
      <c r="CQ69" s="473"/>
      <c r="CR69" s="473"/>
      <c r="CS69" s="473"/>
      <c r="CT69" s="473"/>
      <c r="CU69" s="473"/>
      <c r="CV69" s="473"/>
      <c r="CW69" s="473"/>
      <c r="CX69" s="473"/>
      <c r="CY69" s="473"/>
      <c r="CZ69" s="473"/>
      <c r="DA69" s="473"/>
      <c r="DB69" s="473"/>
      <c r="DC69" s="473"/>
      <c r="DD69" s="473"/>
      <c r="DE69" s="473"/>
      <c r="DF69" s="473"/>
      <c r="DG69" s="473"/>
      <c r="DH69" s="473"/>
      <c r="DI69" s="473"/>
      <c r="DJ69" s="473"/>
      <c r="DK69" s="473"/>
      <c r="DL69" s="473"/>
      <c r="DM69" s="473"/>
      <c r="DN69" s="473"/>
      <c r="DO69" s="473"/>
      <c r="DP69" s="473"/>
      <c r="DQ69" s="473"/>
      <c r="DR69" s="473"/>
      <c r="DS69" s="473"/>
      <c r="DT69" s="473"/>
      <c r="DU69" s="473"/>
      <c r="DV69" s="473"/>
      <c r="DW69" s="473"/>
      <c r="DX69" s="473"/>
      <c r="DY69" s="473"/>
      <c r="DZ69" s="473"/>
      <c r="EA69" s="473"/>
      <c r="EB69" s="473"/>
      <c r="EC69" s="473"/>
      <c r="ED69" s="473"/>
      <c r="EE69" s="473"/>
      <c r="EF69" s="473"/>
      <c r="EG69" s="473"/>
      <c r="EH69" s="473"/>
      <c r="EI69" s="473"/>
      <c r="EJ69" s="473"/>
      <c r="EK69" s="473"/>
      <c r="EL69" s="473"/>
      <c r="EM69" s="473"/>
      <c r="EN69" s="473"/>
      <c r="EO69" s="473"/>
      <c r="EP69" s="473"/>
      <c r="EQ69" s="473"/>
      <c r="ER69" s="473"/>
      <c r="ES69" s="473"/>
      <c r="ET69" s="473"/>
      <c r="EU69" s="473"/>
      <c r="EV69" s="473"/>
      <c r="EW69" s="473"/>
      <c r="EX69" s="473"/>
      <c r="EY69" s="473"/>
      <c r="EZ69" s="473"/>
      <c r="FA69" s="473"/>
      <c r="FB69" s="473"/>
      <c r="FC69" s="473"/>
      <c r="FD69" s="473"/>
      <c r="FE69" s="473"/>
      <c r="FF69" s="473"/>
      <c r="FG69" s="473"/>
      <c r="FH69" s="473"/>
      <c r="FI69" s="473"/>
      <c r="FJ69" s="473"/>
      <c r="FK69" s="473"/>
      <c r="FL69" s="473"/>
      <c r="FM69" s="473"/>
      <c r="FN69" s="473"/>
      <c r="FO69" s="473"/>
      <c r="FP69" s="473"/>
      <c r="FQ69" s="473"/>
      <c r="FR69" s="473"/>
      <c r="FS69" s="473"/>
      <c r="FT69" s="473"/>
      <c r="FU69" s="473"/>
      <c r="FV69" s="473"/>
      <c r="FW69" s="473"/>
      <c r="FX69" s="473"/>
      <c r="FY69" s="473"/>
      <c r="FZ69" s="473"/>
      <c r="GA69" s="473"/>
      <c r="GB69" s="473"/>
      <c r="GC69" s="473"/>
      <c r="GD69" s="473"/>
      <c r="GE69" s="473"/>
      <c r="GF69" s="473"/>
      <c r="GG69" s="473"/>
      <c r="GH69" s="473"/>
      <c r="GI69" s="473"/>
      <c r="GJ69" s="473"/>
      <c r="GK69" s="473"/>
      <c r="GL69" s="473"/>
      <c r="GM69" s="473"/>
      <c r="GN69" s="473"/>
      <c r="GO69" s="473"/>
      <c r="GP69" s="473"/>
      <c r="GQ69" s="473"/>
      <c r="GR69" s="473"/>
      <c r="GS69" s="473"/>
      <c r="GT69" s="473"/>
      <c r="GU69" s="473"/>
      <c r="GV69" s="473"/>
      <c r="GW69" s="473"/>
      <c r="GX69" s="473"/>
      <c r="GY69" s="473"/>
      <c r="GZ69" s="473"/>
      <c r="HA69" s="473"/>
      <c r="HB69" s="473"/>
      <c r="HC69" s="473"/>
      <c r="HD69" s="473"/>
      <c r="HE69" s="473"/>
      <c r="HF69" s="473"/>
      <c r="HG69" s="473"/>
      <c r="HH69" s="473"/>
      <c r="HI69" s="473"/>
      <c r="HJ69" s="473"/>
      <c r="HK69" s="473"/>
      <c r="HL69" s="473"/>
      <c r="HM69" s="473"/>
      <c r="HN69" s="473"/>
      <c r="HO69" s="473"/>
      <c r="HP69" s="473"/>
      <c r="HQ69" s="473"/>
      <c r="HR69" s="473"/>
      <c r="HS69" s="473"/>
      <c r="HT69" s="473"/>
      <c r="HU69" s="473"/>
      <c r="HV69" s="473"/>
      <c r="HW69" s="473"/>
      <c r="HX69" s="473"/>
      <c r="HY69" s="473"/>
      <c r="HZ69" s="473"/>
      <c r="IA69" s="473"/>
      <c r="IB69" s="473"/>
      <c r="IC69" s="473"/>
      <c r="ID69" s="473"/>
      <c r="IE69" s="473"/>
      <c r="IF69" s="473"/>
      <c r="IG69" s="473"/>
      <c r="IH69" s="473"/>
      <c r="II69" s="473"/>
      <c r="IJ69" s="473"/>
      <c r="IK69" s="473"/>
      <c r="IL69" s="473"/>
      <c r="IM69" s="473"/>
      <c r="IN69" s="473"/>
      <c r="IO69" s="473"/>
      <c r="IP69" s="473"/>
      <c r="IQ69" s="473"/>
      <c r="IR69" s="473"/>
      <c r="IS69" s="473"/>
      <c r="IT69" s="473"/>
      <c r="IU69" s="473"/>
      <c r="PI69" s="618"/>
      <c r="PJ69" s="618"/>
      <c r="PK69" s="618"/>
      <c r="PL69" s="618"/>
      <c r="PM69" s="618"/>
      <c r="PN69" s="618"/>
      <c r="PO69" s="618"/>
      <c r="PP69" s="618"/>
      <c r="PQ69" s="618"/>
      <c r="PR69" s="618"/>
      <c r="PS69" s="618"/>
      <c r="PT69" s="618"/>
      <c r="PU69" s="618"/>
      <c r="PV69" s="618"/>
      <c r="PW69" s="618"/>
      <c r="PX69" s="618"/>
      <c r="PY69" s="618"/>
      <c r="PZ69" s="618"/>
      <c r="QA69" s="618"/>
      <c r="QB69" s="618"/>
      <c r="QC69" s="618"/>
      <c r="QD69" s="618"/>
      <c r="QE69" s="618"/>
      <c r="QF69" s="618"/>
      <c r="QG69" s="618"/>
      <c r="QH69" s="618"/>
      <c r="QI69" s="618"/>
      <c r="QJ69" s="618"/>
      <c r="QK69" s="618"/>
      <c r="QL69" s="618"/>
      <c r="QM69" s="618"/>
      <c r="QN69" s="618"/>
      <c r="QO69" s="618"/>
      <c r="QP69" s="618"/>
      <c r="QQ69" s="618"/>
      <c r="QR69" s="618"/>
      <c r="QS69" s="618"/>
    </row>
    <row r="70" spans="1:461" s="502" customFormat="1" ht="24.75" customHeight="1" x14ac:dyDescent="0.2">
      <c r="A70" s="3020" t="s">
        <v>92</v>
      </c>
      <c r="B70" s="3020"/>
      <c r="C70" s="3020"/>
      <c r="D70" s="253">
        <f>SUM(D66:D69)</f>
        <v>19</v>
      </c>
      <c r="E70" s="253">
        <f t="shared" ref="E70:F70" si="45">SUM(E66:E69)</f>
        <v>7</v>
      </c>
      <c r="F70" s="253">
        <f t="shared" si="45"/>
        <v>26</v>
      </c>
      <c r="G70" s="253">
        <f>SUM(G66:G69)</f>
        <v>28</v>
      </c>
      <c r="H70" s="253">
        <f t="shared" ref="H70:L70" si="46">SUM(H66:H69)</f>
        <v>34</v>
      </c>
      <c r="I70" s="253">
        <f t="shared" si="46"/>
        <v>62</v>
      </c>
      <c r="J70" s="253">
        <f t="shared" si="46"/>
        <v>7</v>
      </c>
      <c r="K70" s="253">
        <f t="shared" si="46"/>
        <v>39</v>
      </c>
      <c r="L70" s="253">
        <f t="shared" si="46"/>
        <v>46</v>
      </c>
      <c r="M70" s="253">
        <f t="shared" ref="M70" si="47">SUM(D70,G70,J70)</f>
        <v>54</v>
      </c>
      <c r="N70" s="253">
        <f t="shared" ref="N70" si="48">SUM(E70,H70,K70)</f>
        <v>80</v>
      </c>
      <c r="O70" s="253">
        <f t="shared" ref="O70" si="49">SUM(M70:N70)</f>
        <v>134</v>
      </c>
      <c r="P70" s="2899" t="s">
        <v>130</v>
      </c>
      <c r="Q70" s="2899"/>
      <c r="R70" s="2899"/>
      <c r="S70" s="473"/>
      <c r="T70" s="473"/>
      <c r="U70" s="473"/>
      <c r="V70" s="473"/>
      <c r="W70" s="473"/>
      <c r="X70" s="473"/>
      <c r="Y70" s="473"/>
      <c r="Z70" s="473"/>
      <c r="AA70" s="473"/>
      <c r="AB70" s="473"/>
      <c r="AC70" s="473"/>
      <c r="AD70" s="473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3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3"/>
      <c r="BK70" s="473"/>
      <c r="BL70" s="473"/>
      <c r="BM70" s="473"/>
      <c r="BN70" s="473"/>
      <c r="BO70" s="473"/>
      <c r="BP70" s="473"/>
      <c r="BQ70" s="473"/>
      <c r="BR70" s="473"/>
      <c r="BS70" s="473"/>
      <c r="BT70" s="473"/>
      <c r="BU70" s="473"/>
      <c r="BV70" s="473"/>
      <c r="BW70" s="473"/>
      <c r="BX70" s="473"/>
      <c r="BY70" s="473"/>
      <c r="BZ70" s="473"/>
      <c r="CA70" s="473"/>
      <c r="CB70" s="473"/>
      <c r="CC70" s="473"/>
      <c r="CD70" s="473"/>
      <c r="CE70" s="473"/>
      <c r="CF70" s="473"/>
      <c r="CG70" s="473"/>
      <c r="CH70" s="473"/>
      <c r="CI70" s="473"/>
      <c r="CJ70" s="473"/>
      <c r="CK70" s="473"/>
      <c r="CL70" s="473"/>
      <c r="CM70" s="473"/>
      <c r="CN70" s="473"/>
      <c r="CO70" s="473"/>
      <c r="CP70" s="473"/>
      <c r="CQ70" s="473"/>
      <c r="CR70" s="473"/>
      <c r="CS70" s="473"/>
      <c r="CT70" s="473"/>
      <c r="CU70" s="473"/>
      <c r="CV70" s="473"/>
      <c r="CW70" s="473"/>
      <c r="CX70" s="473"/>
      <c r="CY70" s="473"/>
      <c r="CZ70" s="473"/>
      <c r="DA70" s="473"/>
      <c r="DB70" s="473"/>
      <c r="DC70" s="473"/>
      <c r="DD70" s="473"/>
      <c r="DE70" s="473"/>
      <c r="DF70" s="473"/>
      <c r="DG70" s="473"/>
      <c r="DH70" s="473"/>
      <c r="DI70" s="473"/>
      <c r="DJ70" s="473"/>
      <c r="DK70" s="473"/>
      <c r="DL70" s="473"/>
      <c r="DM70" s="473"/>
      <c r="DN70" s="473"/>
      <c r="DO70" s="473"/>
      <c r="DP70" s="473"/>
      <c r="DQ70" s="473"/>
      <c r="DR70" s="473"/>
      <c r="DS70" s="473"/>
      <c r="DT70" s="473"/>
      <c r="DU70" s="473"/>
      <c r="DV70" s="473"/>
      <c r="DW70" s="473"/>
      <c r="DX70" s="473"/>
      <c r="DY70" s="473"/>
      <c r="DZ70" s="473"/>
      <c r="EA70" s="473"/>
      <c r="EB70" s="473"/>
      <c r="EC70" s="473"/>
      <c r="ED70" s="473"/>
      <c r="EE70" s="473"/>
      <c r="EF70" s="473"/>
      <c r="EG70" s="473"/>
      <c r="EH70" s="473"/>
      <c r="EI70" s="473"/>
      <c r="EJ70" s="473"/>
      <c r="EK70" s="473"/>
      <c r="EL70" s="473"/>
      <c r="EM70" s="473"/>
      <c r="EN70" s="473"/>
      <c r="EO70" s="473"/>
      <c r="EP70" s="473"/>
      <c r="EQ70" s="473"/>
      <c r="ER70" s="473"/>
      <c r="ES70" s="473"/>
      <c r="ET70" s="473"/>
      <c r="EU70" s="473"/>
      <c r="EV70" s="473"/>
      <c r="EW70" s="473"/>
      <c r="EX70" s="473"/>
      <c r="EY70" s="473"/>
      <c r="EZ70" s="473"/>
      <c r="FA70" s="473"/>
      <c r="FB70" s="473"/>
      <c r="FC70" s="473"/>
      <c r="FD70" s="473"/>
      <c r="FE70" s="473"/>
      <c r="FF70" s="473"/>
      <c r="FG70" s="473"/>
      <c r="FH70" s="473"/>
      <c r="FI70" s="473"/>
      <c r="FJ70" s="473"/>
      <c r="FK70" s="473"/>
      <c r="FL70" s="473"/>
      <c r="FM70" s="473"/>
      <c r="FN70" s="473"/>
      <c r="FO70" s="473"/>
      <c r="FP70" s="473"/>
      <c r="FQ70" s="473"/>
      <c r="FR70" s="473"/>
      <c r="FS70" s="473"/>
      <c r="FT70" s="473"/>
      <c r="FU70" s="473"/>
      <c r="FV70" s="473"/>
      <c r="FW70" s="473"/>
      <c r="FX70" s="473"/>
      <c r="FY70" s="473"/>
      <c r="FZ70" s="473"/>
      <c r="GA70" s="473"/>
      <c r="GB70" s="473"/>
      <c r="GC70" s="473"/>
      <c r="GD70" s="473"/>
      <c r="GE70" s="473"/>
      <c r="GF70" s="473"/>
      <c r="GG70" s="473"/>
      <c r="GH70" s="473"/>
      <c r="GI70" s="473"/>
      <c r="GJ70" s="473"/>
      <c r="GK70" s="473"/>
      <c r="GL70" s="473"/>
      <c r="GM70" s="473"/>
      <c r="GN70" s="473"/>
      <c r="GO70" s="473"/>
      <c r="GP70" s="473"/>
      <c r="GQ70" s="473"/>
      <c r="GR70" s="473"/>
      <c r="GS70" s="473"/>
      <c r="GT70" s="473"/>
      <c r="GU70" s="473"/>
      <c r="GV70" s="473"/>
      <c r="GW70" s="473"/>
      <c r="GX70" s="473"/>
      <c r="GY70" s="473"/>
      <c r="GZ70" s="473"/>
      <c r="HA70" s="473"/>
      <c r="HB70" s="473"/>
      <c r="HC70" s="473"/>
      <c r="HD70" s="473"/>
      <c r="HE70" s="473"/>
      <c r="HF70" s="473"/>
      <c r="HG70" s="473"/>
      <c r="HH70" s="473"/>
      <c r="HI70" s="473"/>
      <c r="HJ70" s="473"/>
      <c r="HK70" s="473"/>
      <c r="HL70" s="473"/>
      <c r="HM70" s="473"/>
      <c r="HN70" s="473"/>
      <c r="HO70" s="473"/>
      <c r="HP70" s="473"/>
      <c r="HQ70" s="473"/>
      <c r="HR70" s="473"/>
      <c r="HS70" s="473"/>
      <c r="HT70" s="473"/>
      <c r="HU70" s="473"/>
      <c r="HV70" s="473"/>
      <c r="HW70" s="473"/>
      <c r="HX70" s="473"/>
      <c r="HY70" s="473"/>
      <c r="HZ70" s="473"/>
      <c r="IA70" s="473"/>
      <c r="IB70" s="473"/>
      <c r="IC70" s="473"/>
      <c r="ID70" s="473"/>
      <c r="IE70" s="473"/>
      <c r="IF70" s="473"/>
      <c r="IG70" s="473"/>
      <c r="IH70" s="473"/>
      <c r="II70" s="473"/>
      <c r="IJ70" s="473"/>
      <c r="IK70" s="473"/>
      <c r="IL70" s="473"/>
      <c r="IM70" s="473"/>
      <c r="IN70" s="473"/>
      <c r="IO70" s="473"/>
      <c r="IP70" s="473"/>
      <c r="IQ70" s="473"/>
      <c r="IR70" s="473"/>
      <c r="IS70" s="473"/>
      <c r="IT70" s="473"/>
      <c r="IU70" s="473"/>
      <c r="PI70" s="618"/>
      <c r="PJ70" s="618"/>
      <c r="PK70" s="618"/>
      <c r="PL70" s="618"/>
      <c r="PM70" s="618"/>
      <c r="PN70" s="618"/>
      <c r="PO70" s="618"/>
      <c r="PP70" s="618"/>
      <c r="PQ70" s="618"/>
      <c r="PR70" s="618"/>
      <c r="PS70" s="618"/>
      <c r="PT70" s="618"/>
      <c r="PU70" s="618"/>
      <c r="PV70" s="618"/>
      <c r="PW70" s="618"/>
      <c r="PX70" s="618"/>
      <c r="PY70" s="618"/>
      <c r="PZ70" s="618"/>
      <c r="QA70" s="618"/>
      <c r="QB70" s="618"/>
      <c r="QC70" s="618"/>
      <c r="QD70" s="618"/>
      <c r="QE70" s="618"/>
      <c r="QF70" s="618"/>
      <c r="QG70" s="618"/>
      <c r="QH70" s="618"/>
      <c r="QI70" s="618"/>
      <c r="QJ70" s="618"/>
      <c r="QK70" s="618"/>
      <c r="QL70" s="618"/>
      <c r="QM70" s="618"/>
      <c r="QN70" s="618"/>
      <c r="QO70" s="618"/>
      <c r="QP70" s="618"/>
      <c r="QQ70" s="618"/>
      <c r="QR70" s="618"/>
      <c r="QS70" s="618"/>
    </row>
    <row r="71" spans="1:461" s="502" customFormat="1" ht="20.100000000000001" customHeight="1" x14ac:dyDescent="0.2">
      <c r="A71" s="2986" t="s">
        <v>435</v>
      </c>
      <c r="B71" s="474" t="s">
        <v>59</v>
      </c>
      <c r="C71" s="253"/>
      <c r="D71" s="253">
        <v>0</v>
      </c>
      <c r="E71" s="253">
        <v>0</v>
      </c>
      <c r="F71" s="253">
        <v>0</v>
      </c>
      <c r="G71" s="253">
        <v>3</v>
      </c>
      <c r="H71" s="253">
        <v>18</v>
      </c>
      <c r="I71" s="253">
        <v>21</v>
      </c>
      <c r="J71" s="253">
        <v>0</v>
      </c>
      <c r="K71" s="253">
        <v>0</v>
      </c>
      <c r="L71" s="253">
        <v>0</v>
      </c>
      <c r="M71" s="253">
        <f>SUM(D71,G71,J71)</f>
        <v>3</v>
      </c>
      <c r="N71" s="253">
        <f>SUM(E71,H71,K71)</f>
        <v>18</v>
      </c>
      <c r="O71" s="253">
        <f>SUM(M71:N71)</f>
        <v>21</v>
      </c>
      <c r="P71" s="620"/>
      <c r="Q71" s="620" t="s">
        <v>143</v>
      </c>
      <c r="R71" s="3226" t="s">
        <v>1347</v>
      </c>
      <c r="S71" s="473"/>
      <c r="T71" s="473"/>
      <c r="U71" s="473"/>
      <c r="V71" s="473"/>
      <c r="W71" s="473"/>
      <c r="X71" s="473"/>
      <c r="Y71" s="473"/>
      <c r="Z71" s="473"/>
      <c r="AA71" s="473"/>
      <c r="AB71" s="473"/>
      <c r="AC71" s="473"/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  <c r="AQ71" s="473"/>
      <c r="AR71" s="473"/>
      <c r="AS71" s="473"/>
      <c r="AT71" s="473"/>
      <c r="AU71" s="473"/>
      <c r="AV71" s="473"/>
      <c r="AW71" s="473"/>
      <c r="AX71" s="473"/>
      <c r="AY71" s="473"/>
      <c r="AZ71" s="473"/>
      <c r="BA71" s="473"/>
      <c r="BB71" s="473"/>
      <c r="BC71" s="473"/>
      <c r="BD71" s="473"/>
      <c r="BE71" s="473"/>
      <c r="BF71" s="473"/>
      <c r="BG71" s="473"/>
      <c r="BH71" s="473"/>
      <c r="BI71" s="473"/>
      <c r="BJ71" s="473"/>
      <c r="BK71" s="473"/>
      <c r="BL71" s="473"/>
      <c r="BM71" s="473"/>
      <c r="BN71" s="473"/>
      <c r="BO71" s="473"/>
      <c r="BP71" s="473"/>
      <c r="BQ71" s="473"/>
      <c r="BR71" s="473"/>
      <c r="BS71" s="473"/>
      <c r="BT71" s="473"/>
      <c r="BU71" s="473"/>
      <c r="BV71" s="473"/>
      <c r="BW71" s="473"/>
      <c r="BX71" s="473"/>
      <c r="BY71" s="473"/>
      <c r="BZ71" s="473"/>
      <c r="CA71" s="473"/>
      <c r="CB71" s="473"/>
      <c r="CC71" s="473"/>
      <c r="CD71" s="473"/>
      <c r="CE71" s="473"/>
      <c r="CF71" s="473"/>
      <c r="CG71" s="473"/>
      <c r="CH71" s="473"/>
      <c r="CI71" s="473"/>
      <c r="CJ71" s="473"/>
      <c r="CK71" s="473"/>
      <c r="CL71" s="473"/>
      <c r="CM71" s="473"/>
      <c r="CN71" s="473"/>
      <c r="CO71" s="473"/>
      <c r="CP71" s="473"/>
      <c r="CQ71" s="473"/>
      <c r="CR71" s="473"/>
      <c r="CS71" s="473"/>
      <c r="CT71" s="473"/>
      <c r="CU71" s="473"/>
      <c r="CV71" s="473"/>
      <c r="CW71" s="473"/>
      <c r="CX71" s="473"/>
      <c r="CY71" s="473"/>
      <c r="CZ71" s="473"/>
      <c r="DA71" s="473"/>
      <c r="DB71" s="473"/>
      <c r="DC71" s="473"/>
      <c r="DD71" s="473"/>
      <c r="DE71" s="473"/>
      <c r="DF71" s="473"/>
      <c r="DG71" s="473"/>
      <c r="DH71" s="473"/>
      <c r="DI71" s="473"/>
      <c r="DJ71" s="473"/>
      <c r="DK71" s="473"/>
      <c r="DL71" s="473"/>
      <c r="DM71" s="473"/>
      <c r="DN71" s="473"/>
      <c r="DO71" s="473"/>
      <c r="DP71" s="473"/>
      <c r="DQ71" s="473"/>
      <c r="DR71" s="473"/>
      <c r="DS71" s="473"/>
      <c r="DT71" s="473"/>
      <c r="DU71" s="473"/>
      <c r="DV71" s="473"/>
      <c r="DW71" s="473"/>
      <c r="DX71" s="473"/>
      <c r="DY71" s="473"/>
      <c r="DZ71" s="473"/>
      <c r="EA71" s="473"/>
      <c r="EB71" s="473"/>
      <c r="EC71" s="473"/>
      <c r="ED71" s="473"/>
      <c r="EE71" s="473"/>
      <c r="EF71" s="473"/>
      <c r="EG71" s="473"/>
      <c r="EH71" s="473"/>
      <c r="EI71" s="473"/>
      <c r="EJ71" s="473"/>
      <c r="EK71" s="473"/>
      <c r="EL71" s="473"/>
      <c r="EM71" s="473"/>
      <c r="EN71" s="473"/>
      <c r="EO71" s="473"/>
      <c r="EP71" s="473"/>
      <c r="EQ71" s="473"/>
      <c r="ER71" s="473"/>
      <c r="ES71" s="473"/>
      <c r="ET71" s="473"/>
      <c r="EU71" s="473"/>
      <c r="EV71" s="473"/>
      <c r="EW71" s="473"/>
      <c r="EX71" s="473"/>
      <c r="EY71" s="473"/>
      <c r="EZ71" s="473"/>
      <c r="FA71" s="473"/>
      <c r="FB71" s="473"/>
      <c r="FC71" s="473"/>
      <c r="FD71" s="473"/>
      <c r="FE71" s="473"/>
      <c r="FF71" s="473"/>
      <c r="FG71" s="473"/>
      <c r="FH71" s="473"/>
      <c r="FI71" s="473"/>
      <c r="FJ71" s="473"/>
      <c r="FK71" s="473"/>
      <c r="FL71" s="473"/>
      <c r="FM71" s="473"/>
      <c r="FN71" s="473"/>
      <c r="FO71" s="473"/>
      <c r="FP71" s="473"/>
      <c r="FQ71" s="473"/>
      <c r="FR71" s="473"/>
      <c r="FS71" s="473"/>
      <c r="FT71" s="473"/>
      <c r="FU71" s="473"/>
      <c r="FV71" s="473"/>
      <c r="FW71" s="473"/>
      <c r="FX71" s="473"/>
      <c r="FY71" s="473"/>
      <c r="FZ71" s="473"/>
      <c r="GA71" s="473"/>
      <c r="GB71" s="473"/>
      <c r="GC71" s="473"/>
      <c r="GD71" s="473"/>
      <c r="GE71" s="473"/>
      <c r="GF71" s="473"/>
      <c r="GG71" s="473"/>
      <c r="GH71" s="473"/>
      <c r="GI71" s="473"/>
      <c r="GJ71" s="473"/>
      <c r="GK71" s="473"/>
      <c r="GL71" s="473"/>
      <c r="GM71" s="473"/>
      <c r="GN71" s="473"/>
      <c r="GO71" s="473"/>
      <c r="GP71" s="473"/>
      <c r="GQ71" s="473"/>
      <c r="GR71" s="473"/>
      <c r="GS71" s="473"/>
      <c r="GT71" s="473"/>
      <c r="GU71" s="473"/>
      <c r="GV71" s="473"/>
      <c r="GW71" s="473"/>
      <c r="GX71" s="473"/>
      <c r="GY71" s="473"/>
      <c r="GZ71" s="473"/>
      <c r="HA71" s="473"/>
      <c r="HB71" s="473"/>
      <c r="HC71" s="473"/>
      <c r="HD71" s="473"/>
      <c r="HE71" s="473"/>
      <c r="HF71" s="473"/>
      <c r="HG71" s="473"/>
      <c r="HH71" s="473"/>
      <c r="HI71" s="473"/>
      <c r="HJ71" s="473"/>
      <c r="HK71" s="473"/>
      <c r="HL71" s="473"/>
      <c r="HM71" s="473"/>
      <c r="HN71" s="473"/>
      <c r="HO71" s="473"/>
      <c r="HP71" s="473"/>
      <c r="HQ71" s="473"/>
      <c r="HR71" s="473"/>
      <c r="HS71" s="473"/>
      <c r="HT71" s="473"/>
      <c r="HU71" s="473"/>
      <c r="HV71" s="473"/>
      <c r="HW71" s="473"/>
      <c r="HX71" s="473"/>
      <c r="HY71" s="473"/>
      <c r="HZ71" s="473"/>
      <c r="IA71" s="473"/>
      <c r="IB71" s="473"/>
      <c r="IC71" s="473"/>
      <c r="ID71" s="473"/>
      <c r="IE71" s="473"/>
      <c r="IF71" s="473"/>
      <c r="IG71" s="473"/>
      <c r="IH71" s="473"/>
      <c r="II71" s="473"/>
      <c r="IJ71" s="473"/>
      <c r="IK71" s="473"/>
      <c r="IL71" s="473"/>
      <c r="IM71" s="473"/>
      <c r="IN71" s="473"/>
      <c r="IO71" s="473"/>
      <c r="IP71" s="473"/>
      <c r="IQ71" s="473"/>
      <c r="IR71" s="473"/>
      <c r="IS71" s="473"/>
      <c r="IT71" s="473"/>
      <c r="IU71" s="473"/>
      <c r="PI71" s="618"/>
      <c r="PJ71" s="618"/>
      <c r="PK71" s="618"/>
      <c r="PL71" s="618"/>
      <c r="PM71" s="618"/>
      <c r="PN71" s="618"/>
      <c r="PO71" s="618"/>
      <c r="PP71" s="618"/>
      <c r="PQ71" s="618"/>
      <c r="PR71" s="618"/>
      <c r="PS71" s="618"/>
      <c r="PT71" s="618"/>
      <c r="PU71" s="618"/>
      <c r="PV71" s="618"/>
      <c r="PW71" s="618"/>
      <c r="PX71" s="618"/>
      <c r="PY71" s="618"/>
      <c r="PZ71" s="618"/>
      <c r="QA71" s="618"/>
      <c r="QB71" s="618"/>
      <c r="QC71" s="618"/>
      <c r="QD71" s="618"/>
      <c r="QE71" s="618"/>
      <c r="QF71" s="618"/>
      <c r="QG71" s="618"/>
      <c r="QH71" s="618"/>
      <c r="QI71" s="618"/>
      <c r="QJ71" s="618"/>
      <c r="QK71" s="618"/>
      <c r="QL71" s="618"/>
      <c r="QM71" s="618"/>
      <c r="QN71" s="618"/>
      <c r="QO71" s="618"/>
      <c r="QP71" s="618"/>
      <c r="QQ71" s="618"/>
      <c r="QR71" s="618"/>
      <c r="QS71" s="618"/>
    </row>
    <row r="72" spans="1:461" s="502" customFormat="1" ht="20.100000000000001" customHeight="1" x14ac:dyDescent="0.2">
      <c r="A72" s="2986"/>
      <c r="B72" s="474" t="s">
        <v>61</v>
      </c>
      <c r="C72" s="176" t="s">
        <v>1120</v>
      </c>
      <c r="D72" s="253">
        <v>0</v>
      </c>
      <c r="E72" s="253">
        <v>0</v>
      </c>
      <c r="F72" s="253">
        <v>0</v>
      </c>
      <c r="G72" s="253">
        <v>5</v>
      </c>
      <c r="H72" s="253">
        <v>13</v>
      </c>
      <c r="I72" s="253">
        <v>18</v>
      </c>
      <c r="J72" s="253">
        <v>2</v>
      </c>
      <c r="K72" s="253">
        <v>7</v>
      </c>
      <c r="L72" s="253">
        <v>9</v>
      </c>
      <c r="M72" s="253">
        <f t="shared" ref="M72:M74" si="50">SUM(D72,G72,J72)</f>
        <v>7</v>
      </c>
      <c r="N72" s="253">
        <f t="shared" ref="N72:N74" si="51">SUM(E72,H72,K72)</f>
        <v>20</v>
      </c>
      <c r="O72" s="253">
        <f t="shared" ref="O72:O74" si="52">SUM(M72:N72)</f>
        <v>27</v>
      </c>
      <c r="P72" s="620" t="s">
        <v>1121</v>
      </c>
      <c r="Q72" s="620" t="s">
        <v>1121</v>
      </c>
      <c r="R72" s="3635"/>
      <c r="S72" s="473"/>
      <c r="T72" s="473"/>
      <c r="U72" s="473"/>
      <c r="V72" s="473"/>
      <c r="W72" s="473"/>
      <c r="X72" s="473"/>
      <c r="Y72" s="473"/>
      <c r="Z72" s="473"/>
      <c r="AA72" s="473"/>
      <c r="AB72" s="473"/>
      <c r="AC72" s="473"/>
      <c r="AD72" s="473"/>
      <c r="AE72" s="473"/>
      <c r="AF72" s="473"/>
      <c r="AG72" s="473"/>
      <c r="AH72" s="473"/>
      <c r="AI72" s="473"/>
      <c r="AJ72" s="473"/>
      <c r="AK72" s="473"/>
      <c r="AL72" s="473"/>
      <c r="AM72" s="473"/>
      <c r="AN72" s="473"/>
      <c r="AO72" s="473"/>
      <c r="AP72" s="473"/>
      <c r="AQ72" s="473"/>
      <c r="AR72" s="473"/>
      <c r="AS72" s="473"/>
      <c r="AT72" s="473"/>
      <c r="AU72" s="473"/>
      <c r="AV72" s="473"/>
      <c r="AW72" s="473"/>
      <c r="AX72" s="473"/>
      <c r="AY72" s="473"/>
      <c r="AZ72" s="473"/>
      <c r="BA72" s="473"/>
      <c r="BB72" s="473"/>
      <c r="BC72" s="473"/>
      <c r="BD72" s="473"/>
      <c r="BE72" s="473"/>
      <c r="BF72" s="473"/>
      <c r="BG72" s="473"/>
      <c r="BH72" s="473"/>
      <c r="BI72" s="473"/>
      <c r="BJ72" s="473"/>
      <c r="BK72" s="473"/>
      <c r="BL72" s="473"/>
      <c r="BM72" s="473"/>
      <c r="BN72" s="473"/>
      <c r="BO72" s="473"/>
      <c r="BP72" s="473"/>
      <c r="BQ72" s="473"/>
      <c r="BR72" s="473"/>
      <c r="BS72" s="473"/>
      <c r="BT72" s="473"/>
      <c r="BU72" s="473"/>
      <c r="BV72" s="473"/>
      <c r="BW72" s="473"/>
      <c r="BX72" s="473"/>
      <c r="BY72" s="473"/>
      <c r="BZ72" s="473"/>
      <c r="CA72" s="473"/>
      <c r="CB72" s="473"/>
      <c r="CC72" s="473"/>
      <c r="CD72" s="473"/>
      <c r="CE72" s="473"/>
      <c r="CF72" s="473"/>
      <c r="CG72" s="473"/>
      <c r="CH72" s="473"/>
      <c r="CI72" s="473"/>
      <c r="CJ72" s="473"/>
      <c r="CK72" s="473"/>
      <c r="CL72" s="473"/>
      <c r="CM72" s="473"/>
      <c r="CN72" s="473"/>
      <c r="CO72" s="473"/>
      <c r="CP72" s="473"/>
      <c r="CQ72" s="473"/>
      <c r="CR72" s="473"/>
      <c r="CS72" s="473"/>
      <c r="CT72" s="473"/>
      <c r="CU72" s="473"/>
      <c r="CV72" s="473"/>
      <c r="CW72" s="473"/>
      <c r="CX72" s="473"/>
      <c r="CY72" s="473"/>
      <c r="CZ72" s="473"/>
      <c r="DA72" s="473"/>
      <c r="DB72" s="473"/>
      <c r="DC72" s="473"/>
      <c r="DD72" s="473"/>
      <c r="DE72" s="473"/>
      <c r="DF72" s="473"/>
      <c r="DG72" s="473"/>
      <c r="DH72" s="473"/>
      <c r="DI72" s="473"/>
      <c r="DJ72" s="473"/>
      <c r="DK72" s="473"/>
      <c r="DL72" s="473"/>
      <c r="DM72" s="473"/>
      <c r="DN72" s="473"/>
      <c r="DO72" s="473"/>
      <c r="DP72" s="473"/>
      <c r="DQ72" s="473"/>
      <c r="DR72" s="473"/>
      <c r="DS72" s="473"/>
      <c r="DT72" s="473"/>
      <c r="DU72" s="473"/>
      <c r="DV72" s="473"/>
      <c r="DW72" s="473"/>
      <c r="DX72" s="473"/>
      <c r="DY72" s="473"/>
      <c r="DZ72" s="473"/>
      <c r="EA72" s="473"/>
      <c r="EB72" s="473"/>
      <c r="EC72" s="473"/>
      <c r="ED72" s="473"/>
      <c r="EE72" s="473"/>
      <c r="EF72" s="473"/>
      <c r="EG72" s="473"/>
      <c r="EH72" s="473"/>
      <c r="EI72" s="473"/>
      <c r="EJ72" s="473"/>
      <c r="EK72" s="473"/>
      <c r="EL72" s="473"/>
      <c r="EM72" s="473"/>
      <c r="EN72" s="473"/>
      <c r="EO72" s="473"/>
      <c r="EP72" s="473"/>
      <c r="EQ72" s="473"/>
      <c r="ER72" s="473"/>
      <c r="ES72" s="473"/>
      <c r="ET72" s="473"/>
      <c r="EU72" s="473"/>
      <c r="EV72" s="473"/>
      <c r="EW72" s="473"/>
      <c r="EX72" s="473"/>
      <c r="EY72" s="473"/>
      <c r="EZ72" s="473"/>
      <c r="FA72" s="473"/>
      <c r="FB72" s="473"/>
      <c r="FC72" s="473"/>
      <c r="FD72" s="473"/>
      <c r="FE72" s="473"/>
      <c r="FF72" s="473"/>
      <c r="FG72" s="473"/>
      <c r="FH72" s="473"/>
      <c r="FI72" s="473"/>
      <c r="FJ72" s="473"/>
      <c r="FK72" s="473"/>
      <c r="FL72" s="473"/>
      <c r="FM72" s="473"/>
      <c r="FN72" s="473"/>
      <c r="FO72" s="473"/>
      <c r="FP72" s="473"/>
      <c r="FQ72" s="473"/>
      <c r="FR72" s="473"/>
      <c r="FS72" s="473"/>
      <c r="FT72" s="473"/>
      <c r="FU72" s="473"/>
      <c r="FV72" s="473"/>
      <c r="FW72" s="473"/>
      <c r="FX72" s="473"/>
      <c r="FY72" s="473"/>
      <c r="FZ72" s="473"/>
      <c r="GA72" s="473"/>
      <c r="GB72" s="473"/>
      <c r="GC72" s="473"/>
      <c r="GD72" s="473"/>
      <c r="GE72" s="473"/>
      <c r="GF72" s="473"/>
      <c r="GG72" s="473"/>
      <c r="GH72" s="473"/>
      <c r="GI72" s="473"/>
      <c r="GJ72" s="473"/>
      <c r="GK72" s="473"/>
      <c r="GL72" s="473"/>
      <c r="GM72" s="473"/>
      <c r="GN72" s="473"/>
      <c r="GO72" s="473"/>
      <c r="GP72" s="473"/>
      <c r="GQ72" s="473"/>
      <c r="GR72" s="473"/>
      <c r="GS72" s="473"/>
      <c r="GT72" s="473"/>
      <c r="GU72" s="473"/>
      <c r="GV72" s="473"/>
      <c r="GW72" s="473"/>
      <c r="GX72" s="473"/>
      <c r="GY72" s="473"/>
      <c r="GZ72" s="473"/>
      <c r="HA72" s="473"/>
      <c r="HB72" s="473"/>
      <c r="HC72" s="473"/>
      <c r="HD72" s="473"/>
      <c r="HE72" s="473"/>
      <c r="HF72" s="473"/>
      <c r="HG72" s="473"/>
      <c r="HH72" s="473"/>
      <c r="HI72" s="473"/>
      <c r="HJ72" s="473"/>
      <c r="HK72" s="473"/>
      <c r="HL72" s="473"/>
      <c r="HM72" s="473"/>
      <c r="HN72" s="473"/>
      <c r="HO72" s="473"/>
      <c r="HP72" s="473"/>
      <c r="HQ72" s="473"/>
      <c r="HR72" s="473"/>
      <c r="HS72" s="473"/>
      <c r="HT72" s="473"/>
      <c r="HU72" s="473"/>
      <c r="HV72" s="473"/>
      <c r="HW72" s="473"/>
      <c r="HX72" s="473"/>
      <c r="HY72" s="473"/>
      <c r="HZ72" s="473"/>
      <c r="IA72" s="473"/>
      <c r="IB72" s="473"/>
      <c r="IC72" s="473"/>
      <c r="ID72" s="473"/>
      <c r="IE72" s="473"/>
      <c r="IF72" s="473"/>
      <c r="IG72" s="473"/>
      <c r="IH72" s="473"/>
      <c r="II72" s="473"/>
      <c r="IJ72" s="473"/>
      <c r="IK72" s="473"/>
      <c r="IL72" s="473"/>
      <c r="IM72" s="473"/>
      <c r="IN72" s="473"/>
      <c r="IO72" s="473"/>
      <c r="IP72" s="473"/>
      <c r="IQ72" s="473"/>
      <c r="IR72" s="473"/>
      <c r="IS72" s="473"/>
      <c r="IT72" s="473"/>
      <c r="IU72" s="473"/>
      <c r="PI72" s="618"/>
      <c r="PJ72" s="618"/>
      <c r="PK72" s="618"/>
      <c r="PL72" s="618"/>
      <c r="PM72" s="618"/>
      <c r="PN72" s="618"/>
      <c r="PO72" s="618"/>
      <c r="PP72" s="618"/>
      <c r="PQ72" s="618"/>
      <c r="PR72" s="618"/>
      <c r="PS72" s="618"/>
      <c r="PT72" s="618"/>
      <c r="PU72" s="618"/>
      <c r="PV72" s="618"/>
      <c r="PW72" s="618"/>
      <c r="PX72" s="618"/>
      <c r="PY72" s="618"/>
      <c r="PZ72" s="618"/>
      <c r="QA72" s="618"/>
      <c r="QB72" s="618"/>
      <c r="QC72" s="618"/>
      <c r="QD72" s="618"/>
      <c r="QE72" s="618"/>
      <c r="QF72" s="618"/>
      <c r="QG72" s="618"/>
      <c r="QH72" s="618"/>
      <c r="QI72" s="618"/>
      <c r="QJ72" s="618"/>
      <c r="QK72" s="618"/>
      <c r="QL72" s="618"/>
      <c r="QM72" s="618"/>
      <c r="QN72" s="618"/>
      <c r="QO72" s="618"/>
      <c r="QP72" s="618"/>
      <c r="QQ72" s="618"/>
      <c r="QR72" s="618"/>
      <c r="QS72" s="618"/>
    </row>
    <row r="73" spans="1:461" s="502" customFormat="1" ht="20.100000000000001" customHeight="1" x14ac:dyDescent="0.2">
      <c r="A73" s="2986"/>
      <c r="B73" s="474" t="s">
        <v>63</v>
      </c>
      <c r="C73" s="176"/>
      <c r="D73" s="253">
        <v>3</v>
      </c>
      <c r="E73" s="253">
        <v>6</v>
      </c>
      <c r="F73" s="253">
        <v>9</v>
      </c>
      <c r="G73" s="253">
        <v>2</v>
      </c>
      <c r="H73" s="253">
        <v>11</v>
      </c>
      <c r="I73" s="253">
        <v>13</v>
      </c>
      <c r="J73" s="253">
        <v>0</v>
      </c>
      <c r="K73" s="253">
        <v>0</v>
      </c>
      <c r="L73" s="253">
        <v>0</v>
      </c>
      <c r="M73" s="253">
        <f t="shared" si="50"/>
        <v>5</v>
      </c>
      <c r="N73" s="253">
        <f t="shared" si="51"/>
        <v>17</v>
      </c>
      <c r="O73" s="253">
        <f t="shared" si="52"/>
        <v>22</v>
      </c>
      <c r="P73" s="620"/>
      <c r="Q73" s="620" t="s">
        <v>2190</v>
      </c>
      <c r="R73" s="3227"/>
      <c r="S73" s="473"/>
      <c r="T73" s="473"/>
      <c r="U73" s="473"/>
      <c r="V73" s="473"/>
      <c r="W73" s="473"/>
      <c r="X73" s="473"/>
      <c r="Y73" s="473"/>
      <c r="Z73" s="473"/>
      <c r="AA73" s="473"/>
      <c r="AB73" s="473"/>
      <c r="AC73" s="473"/>
      <c r="AD73" s="473"/>
      <c r="AE73" s="473"/>
      <c r="AF73" s="473"/>
      <c r="AG73" s="473"/>
      <c r="AH73" s="473"/>
      <c r="AI73" s="473"/>
      <c r="AJ73" s="473"/>
      <c r="AK73" s="473"/>
      <c r="AL73" s="473"/>
      <c r="AM73" s="473"/>
      <c r="AN73" s="473"/>
      <c r="AO73" s="473"/>
      <c r="AP73" s="473"/>
      <c r="AQ73" s="473"/>
      <c r="AR73" s="473"/>
      <c r="AS73" s="473"/>
      <c r="AT73" s="473"/>
      <c r="AU73" s="473"/>
      <c r="AV73" s="473"/>
      <c r="AW73" s="473"/>
      <c r="AX73" s="473"/>
      <c r="AY73" s="473"/>
      <c r="AZ73" s="473"/>
      <c r="BA73" s="473"/>
      <c r="BB73" s="473"/>
      <c r="BC73" s="473"/>
      <c r="BD73" s="473"/>
      <c r="BE73" s="473"/>
      <c r="BF73" s="473"/>
      <c r="BG73" s="473"/>
      <c r="BH73" s="473"/>
      <c r="BI73" s="473"/>
      <c r="BJ73" s="473"/>
      <c r="BK73" s="473"/>
      <c r="BL73" s="473"/>
      <c r="BM73" s="473"/>
      <c r="BN73" s="473"/>
      <c r="BO73" s="473"/>
      <c r="BP73" s="473"/>
      <c r="BQ73" s="473"/>
      <c r="BR73" s="473"/>
      <c r="BS73" s="473"/>
      <c r="BT73" s="473"/>
      <c r="BU73" s="473"/>
      <c r="BV73" s="473"/>
      <c r="BW73" s="473"/>
      <c r="BX73" s="473"/>
      <c r="BY73" s="473"/>
      <c r="BZ73" s="473"/>
      <c r="CA73" s="473"/>
      <c r="CB73" s="473"/>
      <c r="CC73" s="473"/>
      <c r="CD73" s="473"/>
      <c r="CE73" s="473"/>
      <c r="CF73" s="473"/>
      <c r="CG73" s="473"/>
      <c r="CH73" s="473"/>
      <c r="CI73" s="473"/>
      <c r="CJ73" s="473"/>
      <c r="CK73" s="473"/>
      <c r="CL73" s="473"/>
      <c r="CM73" s="473"/>
      <c r="CN73" s="473"/>
      <c r="CO73" s="473"/>
      <c r="CP73" s="473"/>
      <c r="CQ73" s="473"/>
      <c r="CR73" s="473"/>
      <c r="CS73" s="473"/>
      <c r="CT73" s="473"/>
      <c r="CU73" s="473"/>
      <c r="CV73" s="473"/>
      <c r="CW73" s="473"/>
      <c r="CX73" s="473"/>
      <c r="CY73" s="473"/>
      <c r="CZ73" s="473"/>
      <c r="DA73" s="473"/>
      <c r="DB73" s="473"/>
      <c r="DC73" s="473"/>
      <c r="DD73" s="473"/>
      <c r="DE73" s="473"/>
      <c r="DF73" s="473"/>
      <c r="DG73" s="473"/>
      <c r="DH73" s="473"/>
      <c r="DI73" s="473"/>
      <c r="DJ73" s="473"/>
      <c r="DK73" s="473"/>
      <c r="DL73" s="473"/>
      <c r="DM73" s="473"/>
      <c r="DN73" s="473"/>
      <c r="DO73" s="473"/>
      <c r="DP73" s="473"/>
      <c r="DQ73" s="473"/>
      <c r="DR73" s="473"/>
      <c r="DS73" s="473"/>
      <c r="DT73" s="473"/>
      <c r="DU73" s="473"/>
      <c r="DV73" s="473"/>
      <c r="DW73" s="473"/>
      <c r="DX73" s="473"/>
      <c r="DY73" s="473"/>
      <c r="DZ73" s="473"/>
      <c r="EA73" s="473"/>
      <c r="EB73" s="473"/>
      <c r="EC73" s="473"/>
      <c r="ED73" s="473"/>
      <c r="EE73" s="473"/>
      <c r="EF73" s="473"/>
      <c r="EG73" s="473"/>
      <c r="EH73" s="473"/>
      <c r="EI73" s="473"/>
      <c r="EJ73" s="473"/>
      <c r="EK73" s="473"/>
      <c r="EL73" s="473"/>
      <c r="EM73" s="473"/>
      <c r="EN73" s="473"/>
      <c r="EO73" s="473"/>
      <c r="EP73" s="473"/>
      <c r="EQ73" s="473"/>
      <c r="ER73" s="473"/>
      <c r="ES73" s="473"/>
      <c r="ET73" s="473"/>
      <c r="EU73" s="473"/>
      <c r="EV73" s="473"/>
      <c r="EW73" s="473"/>
      <c r="EX73" s="473"/>
      <c r="EY73" s="473"/>
      <c r="EZ73" s="473"/>
      <c r="FA73" s="473"/>
      <c r="FB73" s="473"/>
      <c r="FC73" s="473"/>
      <c r="FD73" s="473"/>
      <c r="FE73" s="473"/>
      <c r="FF73" s="473"/>
      <c r="FG73" s="473"/>
      <c r="FH73" s="473"/>
      <c r="FI73" s="473"/>
      <c r="FJ73" s="473"/>
      <c r="FK73" s="473"/>
      <c r="FL73" s="473"/>
      <c r="FM73" s="473"/>
      <c r="FN73" s="473"/>
      <c r="FO73" s="473"/>
      <c r="FP73" s="473"/>
      <c r="FQ73" s="473"/>
      <c r="FR73" s="473"/>
      <c r="FS73" s="473"/>
      <c r="FT73" s="473"/>
      <c r="FU73" s="473"/>
      <c r="FV73" s="473"/>
      <c r="FW73" s="473"/>
      <c r="FX73" s="473"/>
      <c r="FY73" s="473"/>
      <c r="FZ73" s="473"/>
      <c r="GA73" s="473"/>
      <c r="GB73" s="473"/>
      <c r="GC73" s="473"/>
      <c r="GD73" s="473"/>
      <c r="GE73" s="473"/>
      <c r="GF73" s="473"/>
      <c r="GG73" s="473"/>
      <c r="GH73" s="473"/>
      <c r="GI73" s="473"/>
      <c r="GJ73" s="473"/>
      <c r="GK73" s="473"/>
      <c r="GL73" s="473"/>
      <c r="GM73" s="473"/>
      <c r="GN73" s="473"/>
      <c r="GO73" s="473"/>
      <c r="GP73" s="473"/>
      <c r="GQ73" s="473"/>
      <c r="GR73" s="473"/>
      <c r="GS73" s="473"/>
      <c r="GT73" s="473"/>
      <c r="GU73" s="473"/>
      <c r="GV73" s="473"/>
      <c r="GW73" s="473"/>
      <c r="GX73" s="473"/>
      <c r="GY73" s="473"/>
      <c r="GZ73" s="473"/>
      <c r="HA73" s="473"/>
      <c r="HB73" s="473"/>
      <c r="HC73" s="473"/>
      <c r="HD73" s="473"/>
      <c r="HE73" s="473"/>
      <c r="HF73" s="473"/>
      <c r="HG73" s="473"/>
      <c r="HH73" s="473"/>
      <c r="HI73" s="473"/>
      <c r="HJ73" s="473"/>
      <c r="HK73" s="473"/>
      <c r="HL73" s="473"/>
      <c r="HM73" s="473"/>
      <c r="HN73" s="473"/>
      <c r="HO73" s="473"/>
      <c r="HP73" s="473"/>
      <c r="HQ73" s="473"/>
      <c r="HR73" s="473"/>
      <c r="HS73" s="473"/>
      <c r="HT73" s="473"/>
      <c r="HU73" s="473"/>
      <c r="HV73" s="473"/>
      <c r="HW73" s="473"/>
      <c r="HX73" s="473"/>
      <c r="HY73" s="473"/>
      <c r="HZ73" s="473"/>
      <c r="IA73" s="473"/>
      <c r="IB73" s="473"/>
      <c r="IC73" s="473"/>
      <c r="ID73" s="473"/>
      <c r="IE73" s="473"/>
      <c r="IF73" s="473"/>
      <c r="IG73" s="473"/>
      <c r="IH73" s="473"/>
      <c r="II73" s="473"/>
      <c r="IJ73" s="473"/>
      <c r="IK73" s="473"/>
      <c r="IL73" s="473"/>
      <c r="IM73" s="473"/>
      <c r="IN73" s="473"/>
      <c r="IO73" s="473"/>
      <c r="IP73" s="473"/>
      <c r="IQ73" s="473"/>
      <c r="IR73" s="473"/>
      <c r="IS73" s="473"/>
      <c r="IT73" s="473"/>
      <c r="IU73" s="473"/>
      <c r="PI73" s="618"/>
      <c r="PJ73" s="618"/>
      <c r="PK73" s="618"/>
      <c r="PL73" s="618"/>
      <c r="PM73" s="618"/>
      <c r="PN73" s="618"/>
      <c r="PO73" s="618"/>
      <c r="PP73" s="618"/>
      <c r="PQ73" s="618"/>
      <c r="PR73" s="618"/>
      <c r="PS73" s="618"/>
      <c r="PT73" s="618"/>
      <c r="PU73" s="618"/>
      <c r="PV73" s="618"/>
      <c r="PW73" s="618"/>
      <c r="PX73" s="618"/>
      <c r="PY73" s="618"/>
      <c r="PZ73" s="618"/>
      <c r="QA73" s="618"/>
      <c r="QB73" s="618"/>
      <c r="QC73" s="618"/>
      <c r="QD73" s="618"/>
      <c r="QE73" s="618"/>
      <c r="QF73" s="618"/>
      <c r="QG73" s="618"/>
      <c r="QH73" s="618"/>
      <c r="QI73" s="618"/>
      <c r="QJ73" s="618"/>
      <c r="QK73" s="618"/>
      <c r="QL73" s="618"/>
      <c r="QM73" s="618"/>
      <c r="QN73" s="618"/>
      <c r="QO73" s="618"/>
      <c r="QP73" s="618"/>
      <c r="QQ73" s="618"/>
      <c r="QR73" s="618"/>
      <c r="QS73" s="618"/>
    </row>
    <row r="74" spans="1:461" s="502" customFormat="1" ht="20.100000000000001" customHeight="1" x14ac:dyDescent="0.2">
      <c r="A74" s="2212"/>
      <c r="B74" s="2217" t="s">
        <v>60</v>
      </c>
      <c r="C74" s="2216"/>
      <c r="D74" s="253">
        <v>0</v>
      </c>
      <c r="E74" s="253">
        <v>0</v>
      </c>
      <c r="F74" s="253">
        <v>0</v>
      </c>
      <c r="G74" s="253">
        <v>3</v>
      </c>
      <c r="H74" s="253">
        <v>6</v>
      </c>
      <c r="I74" s="253">
        <v>9</v>
      </c>
      <c r="J74" s="253">
        <v>0</v>
      </c>
      <c r="K74" s="253">
        <v>0</v>
      </c>
      <c r="L74" s="253">
        <v>0</v>
      </c>
      <c r="M74" s="253">
        <f t="shared" si="50"/>
        <v>3</v>
      </c>
      <c r="N74" s="253">
        <f t="shared" si="51"/>
        <v>6</v>
      </c>
      <c r="O74" s="253">
        <f t="shared" si="52"/>
        <v>9</v>
      </c>
      <c r="P74" s="620"/>
      <c r="Q74" s="620" t="s">
        <v>138</v>
      </c>
      <c r="R74" s="2215"/>
      <c r="S74" s="473"/>
      <c r="T74" s="473"/>
      <c r="U74" s="473"/>
      <c r="V74" s="473"/>
      <c r="W74" s="473"/>
      <c r="X74" s="473"/>
      <c r="Y74" s="473"/>
      <c r="Z74" s="473"/>
      <c r="AA74" s="473"/>
      <c r="AB74" s="473"/>
      <c r="AC74" s="473"/>
      <c r="AD74" s="473"/>
      <c r="AE74" s="473"/>
      <c r="AF74" s="473"/>
      <c r="AG74" s="473"/>
      <c r="AH74" s="473"/>
      <c r="AI74" s="473"/>
      <c r="AJ74" s="473"/>
      <c r="AK74" s="473"/>
      <c r="AL74" s="473"/>
      <c r="AM74" s="473"/>
      <c r="AN74" s="473"/>
      <c r="AO74" s="473"/>
      <c r="AP74" s="473"/>
      <c r="AQ74" s="473"/>
      <c r="AR74" s="473"/>
      <c r="AS74" s="473"/>
      <c r="AT74" s="473"/>
      <c r="AU74" s="473"/>
      <c r="AV74" s="473"/>
      <c r="AW74" s="473"/>
      <c r="AX74" s="473"/>
      <c r="AY74" s="473"/>
      <c r="AZ74" s="473"/>
      <c r="BA74" s="473"/>
      <c r="BB74" s="473"/>
      <c r="BC74" s="473"/>
      <c r="BD74" s="473"/>
      <c r="BE74" s="473"/>
      <c r="BF74" s="473"/>
      <c r="BG74" s="473"/>
      <c r="BH74" s="473"/>
      <c r="BI74" s="473"/>
      <c r="BJ74" s="473"/>
      <c r="BK74" s="473"/>
      <c r="BL74" s="473"/>
      <c r="BM74" s="473"/>
      <c r="BN74" s="473"/>
      <c r="BO74" s="473"/>
      <c r="BP74" s="473"/>
      <c r="BQ74" s="473"/>
      <c r="BR74" s="473"/>
      <c r="BS74" s="473"/>
      <c r="BT74" s="473"/>
      <c r="BU74" s="473"/>
      <c r="BV74" s="473"/>
      <c r="BW74" s="473"/>
      <c r="BX74" s="473"/>
      <c r="BY74" s="473"/>
      <c r="BZ74" s="473"/>
      <c r="CA74" s="473"/>
      <c r="CB74" s="473"/>
      <c r="CC74" s="473"/>
      <c r="CD74" s="473"/>
      <c r="CE74" s="473"/>
      <c r="CF74" s="473"/>
      <c r="CG74" s="473"/>
      <c r="CH74" s="473"/>
      <c r="CI74" s="473"/>
      <c r="CJ74" s="473"/>
      <c r="CK74" s="473"/>
      <c r="CL74" s="473"/>
      <c r="CM74" s="473"/>
      <c r="CN74" s="473"/>
      <c r="CO74" s="473"/>
      <c r="CP74" s="473"/>
      <c r="CQ74" s="473"/>
      <c r="CR74" s="473"/>
      <c r="CS74" s="473"/>
      <c r="CT74" s="473"/>
      <c r="CU74" s="473"/>
      <c r="CV74" s="473"/>
      <c r="CW74" s="473"/>
      <c r="CX74" s="473"/>
      <c r="CY74" s="473"/>
      <c r="CZ74" s="473"/>
      <c r="DA74" s="473"/>
      <c r="DB74" s="473"/>
      <c r="DC74" s="473"/>
      <c r="DD74" s="473"/>
      <c r="DE74" s="473"/>
      <c r="DF74" s="473"/>
      <c r="DG74" s="473"/>
      <c r="DH74" s="473"/>
      <c r="DI74" s="473"/>
      <c r="DJ74" s="473"/>
      <c r="DK74" s="473"/>
      <c r="DL74" s="473"/>
      <c r="DM74" s="473"/>
      <c r="DN74" s="473"/>
      <c r="DO74" s="473"/>
      <c r="DP74" s="473"/>
      <c r="DQ74" s="473"/>
      <c r="DR74" s="473"/>
      <c r="DS74" s="473"/>
      <c r="DT74" s="473"/>
      <c r="DU74" s="473"/>
      <c r="DV74" s="473"/>
      <c r="DW74" s="473"/>
      <c r="DX74" s="473"/>
      <c r="DY74" s="473"/>
      <c r="DZ74" s="473"/>
      <c r="EA74" s="473"/>
      <c r="EB74" s="473"/>
      <c r="EC74" s="473"/>
      <c r="ED74" s="473"/>
      <c r="EE74" s="473"/>
      <c r="EF74" s="473"/>
      <c r="EG74" s="473"/>
      <c r="EH74" s="473"/>
      <c r="EI74" s="473"/>
      <c r="EJ74" s="473"/>
      <c r="EK74" s="473"/>
      <c r="EL74" s="473"/>
      <c r="EM74" s="473"/>
      <c r="EN74" s="473"/>
      <c r="EO74" s="473"/>
      <c r="EP74" s="473"/>
      <c r="EQ74" s="473"/>
      <c r="ER74" s="473"/>
      <c r="ES74" s="473"/>
      <c r="ET74" s="473"/>
      <c r="EU74" s="473"/>
      <c r="EV74" s="473"/>
      <c r="EW74" s="473"/>
      <c r="EX74" s="473"/>
      <c r="EY74" s="473"/>
      <c r="EZ74" s="473"/>
      <c r="FA74" s="473"/>
      <c r="FB74" s="473"/>
      <c r="FC74" s="473"/>
      <c r="FD74" s="473"/>
      <c r="FE74" s="473"/>
      <c r="FF74" s="473"/>
      <c r="FG74" s="473"/>
      <c r="FH74" s="473"/>
      <c r="FI74" s="473"/>
      <c r="FJ74" s="473"/>
      <c r="FK74" s="473"/>
      <c r="FL74" s="473"/>
      <c r="FM74" s="473"/>
      <c r="FN74" s="473"/>
      <c r="FO74" s="473"/>
      <c r="FP74" s="473"/>
      <c r="FQ74" s="473"/>
      <c r="FR74" s="473"/>
      <c r="FS74" s="473"/>
      <c r="FT74" s="473"/>
      <c r="FU74" s="473"/>
      <c r="FV74" s="473"/>
      <c r="FW74" s="473"/>
      <c r="FX74" s="473"/>
      <c r="FY74" s="473"/>
      <c r="FZ74" s="473"/>
      <c r="GA74" s="473"/>
      <c r="GB74" s="473"/>
      <c r="GC74" s="473"/>
      <c r="GD74" s="473"/>
      <c r="GE74" s="473"/>
      <c r="GF74" s="473"/>
      <c r="GG74" s="473"/>
      <c r="GH74" s="473"/>
      <c r="GI74" s="473"/>
      <c r="GJ74" s="473"/>
      <c r="GK74" s="473"/>
      <c r="GL74" s="473"/>
      <c r="GM74" s="473"/>
      <c r="GN74" s="473"/>
      <c r="GO74" s="473"/>
      <c r="GP74" s="473"/>
      <c r="GQ74" s="473"/>
      <c r="GR74" s="473"/>
      <c r="GS74" s="473"/>
      <c r="GT74" s="473"/>
      <c r="GU74" s="473"/>
      <c r="GV74" s="473"/>
      <c r="GW74" s="473"/>
      <c r="GX74" s="473"/>
      <c r="GY74" s="473"/>
      <c r="GZ74" s="473"/>
      <c r="HA74" s="473"/>
      <c r="HB74" s="473"/>
      <c r="HC74" s="473"/>
      <c r="HD74" s="473"/>
      <c r="HE74" s="473"/>
      <c r="HF74" s="473"/>
      <c r="HG74" s="473"/>
      <c r="HH74" s="473"/>
      <c r="HI74" s="473"/>
      <c r="HJ74" s="473"/>
      <c r="HK74" s="473"/>
      <c r="HL74" s="473"/>
      <c r="HM74" s="473"/>
      <c r="HN74" s="473"/>
      <c r="HO74" s="473"/>
      <c r="HP74" s="473"/>
      <c r="HQ74" s="473"/>
      <c r="HR74" s="473"/>
      <c r="HS74" s="473"/>
      <c r="HT74" s="473"/>
      <c r="HU74" s="473"/>
      <c r="HV74" s="473"/>
      <c r="HW74" s="473"/>
      <c r="HX74" s="473"/>
      <c r="HY74" s="473"/>
      <c r="HZ74" s="473"/>
      <c r="IA74" s="473"/>
      <c r="IB74" s="473"/>
      <c r="IC74" s="473"/>
      <c r="ID74" s="473"/>
      <c r="IE74" s="473"/>
      <c r="IF74" s="473"/>
      <c r="IG74" s="473"/>
      <c r="IH74" s="473"/>
      <c r="II74" s="473"/>
      <c r="IJ74" s="473"/>
      <c r="IK74" s="473"/>
      <c r="IL74" s="473"/>
      <c r="IM74" s="473"/>
      <c r="IN74" s="473"/>
      <c r="IO74" s="473"/>
      <c r="IP74" s="473"/>
      <c r="IQ74" s="473"/>
      <c r="IR74" s="473"/>
      <c r="IS74" s="473"/>
      <c r="IT74" s="473"/>
      <c r="IU74" s="473"/>
      <c r="PI74" s="618"/>
      <c r="PJ74" s="618"/>
      <c r="PK74" s="618"/>
      <c r="PL74" s="618"/>
      <c r="PM74" s="618"/>
      <c r="PN74" s="618"/>
      <c r="PO74" s="618"/>
      <c r="PP74" s="618"/>
      <c r="PQ74" s="618"/>
      <c r="PR74" s="618"/>
      <c r="PS74" s="618"/>
      <c r="PT74" s="618"/>
      <c r="PU74" s="618"/>
      <c r="PV74" s="618"/>
      <c r="PW74" s="618"/>
      <c r="PX74" s="618"/>
      <c r="PY74" s="618"/>
      <c r="PZ74" s="618"/>
      <c r="QA74" s="618"/>
      <c r="QB74" s="618"/>
      <c r="QC74" s="618"/>
      <c r="QD74" s="618"/>
      <c r="QE74" s="618"/>
      <c r="QF74" s="618"/>
      <c r="QG74" s="618"/>
      <c r="QH74" s="618"/>
      <c r="QI74" s="618"/>
      <c r="QJ74" s="618"/>
      <c r="QK74" s="618"/>
      <c r="QL74" s="618"/>
      <c r="QM74" s="618"/>
      <c r="QN74" s="618"/>
      <c r="QO74" s="618"/>
      <c r="QP74" s="618"/>
      <c r="QQ74" s="618"/>
      <c r="QR74" s="618"/>
      <c r="QS74" s="618"/>
    </row>
    <row r="75" spans="1:461" s="502" customFormat="1" ht="20.100000000000001" customHeight="1" x14ac:dyDescent="0.2">
      <c r="A75" s="3020" t="s">
        <v>92</v>
      </c>
      <c r="B75" s="3020"/>
      <c r="C75" s="3020"/>
      <c r="D75" s="253">
        <f>SUM(D71:D74)</f>
        <v>3</v>
      </c>
      <c r="E75" s="253">
        <f t="shared" ref="E75:O75" si="53">SUM(E71:E74)</f>
        <v>6</v>
      </c>
      <c r="F75" s="253">
        <f t="shared" si="53"/>
        <v>9</v>
      </c>
      <c r="G75" s="253">
        <f t="shared" si="53"/>
        <v>13</v>
      </c>
      <c r="H75" s="253">
        <f t="shared" si="53"/>
        <v>48</v>
      </c>
      <c r="I75" s="253">
        <f t="shared" si="53"/>
        <v>61</v>
      </c>
      <c r="J75" s="253">
        <f t="shared" si="53"/>
        <v>2</v>
      </c>
      <c r="K75" s="253">
        <f t="shared" si="53"/>
        <v>7</v>
      </c>
      <c r="L75" s="253">
        <f t="shared" si="53"/>
        <v>9</v>
      </c>
      <c r="M75" s="253">
        <f t="shared" si="53"/>
        <v>18</v>
      </c>
      <c r="N75" s="253">
        <f t="shared" si="53"/>
        <v>61</v>
      </c>
      <c r="O75" s="253">
        <f t="shared" si="53"/>
        <v>79</v>
      </c>
      <c r="P75" s="2899" t="s">
        <v>130</v>
      </c>
      <c r="Q75" s="2899"/>
      <c r="R75" s="2899"/>
      <c r="S75" s="473"/>
      <c r="T75" s="473"/>
      <c r="U75" s="473"/>
      <c r="V75" s="473"/>
      <c r="W75" s="473"/>
      <c r="X75" s="473"/>
      <c r="Y75" s="473"/>
      <c r="Z75" s="473"/>
      <c r="AA75" s="473"/>
      <c r="AB75" s="473"/>
      <c r="AC75" s="473"/>
      <c r="AD75" s="473"/>
      <c r="AE75" s="473"/>
      <c r="AF75" s="473"/>
      <c r="AG75" s="473"/>
      <c r="AH75" s="473"/>
      <c r="AI75" s="473"/>
      <c r="AJ75" s="473"/>
      <c r="AK75" s="473"/>
      <c r="AL75" s="473"/>
      <c r="AM75" s="473"/>
      <c r="AN75" s="473"/>
      <c r="AO75" s="473"/>
      <c r="AP75" s="473"/>
      <c r="AQ75" s="473"/>
      <c r="AR75" s="473"/>
      <c r="AS75" s="473"/>
      <c r="AT75" s="473"/>
      <c r="AU75" s="473"/>
      <c r="AV75" s="473"/>
      <c r="AW75" s="473"/>
      <c r="AX75" s="473"/>
      <c r="AY75" s="473"/>
      <c r="AZ75" s="473"/>
      <c r="BA75" s="473"/>
      <c r="BB75" s="473"/>
      <c r="BC75" s="473"/>
      <c r="BD75" s="473"/>
      <c r="BE75" s="473"/>
      <c r="BF75" s="473"/>
      <c r="BG75" s="473"/>
      <c r="BH75" s="473"/>
      <c r="BI75" s="473"/>
      <c r="BJ75" s="473"/>
      <c r="BK75" s="473"/>
      <c r="BL75" s="473"/>
      <c r="BM75" s="473"/>
      <c r="BN75" s="473"/>
      <c r="BO75" s="473"/>
      <c r="BP75" s="473"/>
      <c r="BQ75" s="473"/>
      <c r="BR75" s="473"/>
      <c r="BS75" s="473"/>
      <c r="BT75" s="473"/>
      <c r="BU75" s="473"/>
      <c r="BV75" s="473"/>
      <c r="BW75" s="473"/>
      <c r="BX75" s="473"/>
      <c r="BY75" s="473"/>
      <c r="BZ75" s="473"/>
      <c r="CA75" s="473"/>
      <c r="CB75" s="473"/>
      <c r="CC75" s="473"/>
      <c r="CD75" s="473"/>
      <c r="CE75" s="473"/>
      <c r="CF75" s="473"/>
      <c r="CG75" s="473"/>
      <c r="CH75" s="473"/>
      <c r="CI75" s="473"/>
      <c r="CJ75" s="473"/>
      <c r="CK75" s="473"/>
      <c r="CL75" s="473"/>
      <c r="CM75" s="473"/>
      <c r="CN75" s="473"/>
      <c r="CO75" s="473"/>
      <c r="CP75" s="473"/>
      <c r="CQ75" s="473"/>
      <c r="CR75" s="473"/>
      <c r="CS75" s="473"/>
      <c r="CT75" s="473"/>
      <c r="CU75" s="473"/>
      <c r="CV75" s="473"/>
      <c r="CW75" s="473"/>
      <c r="CX75" s="473"/>
      <c r="CY75" s="473"/>
      <c r="CZ75" s="473"/>
      <c r="DA75" s="473"/>
      <c r="DB75" s="473"/>
      <c r="DC75" s="473"/>
      <c r="DD75" s="473"/>
      <c r="DE75" s="473"/>
      <c r="DF75" s="473"/>
      <c r="DG75" s="473"/>
      <c r="DH75" s="473"/>
      <c r="DI75" s="473"/>
      <c r="DJ75" s="473"/>
      <c r="DK75" s="473"/>
      <c r="DL75" s="473"/>
      <c r="DM75" s="473"/>
      <c r="DN75" s="473"/>
      <c r="DO75" s="473"/>
      <c r="DP75" s="473"/>
      <c r="DQ75" s="473"/>
      <c r="DR75" s="473"/>
      <c r="DS75" s="473"/>
      <c r="DT75" s="473"/>
      <c r="DU75" s="473"/>
      <c r="DV75" s="473"/>
      <c r="DW75" s="473"/>
      <c r="DX75" s="473"/>
      <c r="DY75" s="473"/>
      <c r="DZ75" s="473"/>
      <c r="EA75" s="473"/>
      <c r="EB75" s="473"/>
      <c r="EC75" s="473"/>
      <c r="ED75" s="473"/>
      <c r="EE75" s="473"/>
      <c r="EF75" s="473"/>
      <c r="EG75" s="473"/>
      <c r="EH75" s="473"/>
      <c r="EI75" s="473"/>
      <c r="EJ75" s="473"/>
      <c r="EK75" s="473"/>
      <c r="EL75" s="473"/>
      <c r="EM75" s="473"/>
      <c r="EN75" s="473"/>
      <c r="EO75" s="473"/>
      <c r="EP75" s="473"/>
      <c r="EQ75" s="473"/>
      <c r="ER75" s="473"/>
      <c r="ES75" s="473"/>
      <c r="ET75" s="473"/>
      <c r="EU75" s="473"/>
      <c r="EV75" s="473"/>
      <c r="EW75" s="473"/>
      <c r="EX75" s="473"/>
      <c r="EY75" s="473"/>
      <c r="EZ75" s="473"/>
      <c r="FA75" s="473"/>
      <c r="FB75" s="473"/>
      <c r="FC75" s="473"/>
      <c r="FD75" s="473"/>
      <c r="FE75" s="473"/>
      <c r="FF75" s="473"/>
      <c r="FG75" s="473"/>
      <c r="FH75" s="473"/>
      <c r="FI75" s="473"/>
      <c r="FJ75" s="473"/>
      <c r="FK75" s="473"/>
      <c r="FL75" s="473"/>
      <c r="FM75" s="473"/>
      <c r="FN75" s="473"/>
      <c r="FO75" s="473"/>
      <c r="FP75" s="473"/>
      <c r="FQ75" s="473"/>
      <c r="FR75" s="473"/>
      <c r="FS75" s="473"/>
      <c r="FT75" s="473"/>
      <c r="FU75" s="473"/>
      <c r="FV75" s="473"/>
      <c r="FW75" s="473"/>
      <c r="FX75" s="473"/>
      <c r="FY75" s="473"/>
      <c r="FZ75" s="473"/>
      <c r="GA75" s="473"/>
      <c r="GB75" s="473"/>
      <c r="GC75" s="473"/>
      <c r="GD75" s="473"/>
      <c r="GE75" s="473"/>
      <c r="GF75" s="473"/>
      <c r="GG75" s="473"/>
      <c r="GH75" s="473"/>
      <c r="GI75" s="473"/>
      <c r="GJ75" s="473"/>
      <c r="GK75" s="473"/>
      <c r="GL75" s="473"/>
      <c r="GM75" s="473"/>
      <c r="GN75" s="473"/>
      <c r="GO75" s="473"/>
      <c r="GP75" s="473"/>
      <c r="GQ75" s="473"/>
      <c r="GR75" s="473"/>
      <c r="GS75" s="473"/>
      <c r="GT75" s="473"/>
      <c r="GU75" s="473"/>
      <c r="GV75" s="473"/>
      <c r="GW75" s="473"/>
      <c r="GX75" s="473"/>
      <c r="GY75" s="473"/>
      <c r="GZ75" s="473"/>
      <c r="HA75" s="473"/>
      <c r="HB75" s="473"/>
      <c r="HC75" s="473"/>
      <c r="HD75" s="473"/>
      <c r="HE75" s="473"/>
      <c r="HF75" s="473"/>
      <c r="HG75" s="473"/>
      <c r="HH75" s="473"/>
      <c r="HI75" s="473"/>
      <c r="HJ75" s="473"/>
      <c r="HK75" s="473"/>
      <c r="HL75" s="473"/>
      <c r="HM75" s="473"/>
      <c r="HN75" s="473"/>
      <c r="HO75" s="473"/>
      <c r="HP75" s="473"/>
      <c r="HQ75" s="473"/>
      <c r="HR75" s="473"/>
      <c r="HS75" s="473"/>
      <c r="HT75" s="473"/>
      <c r="HU75" s="473"/>
      <c r="HV75" s="473"/>
      <c r="HW75" s="473"/>
      <c r="HX75" s="473"/>
      <c r="HY75" s="473"/>
      <c r="HZ75" s="473"/>
      <c r="IA75" s="473"/>
      <c r="IB75" s="473"/>
      <c r="IC75" s="473"/>
      <c r="ID75" s="473"/>
      <c r="IE75" s="473"/>
      <c r="IF75" s="473"/>
      <c r="IG75" s="473"/>
      <c r="IH75" s="473"/>
      <c r="II75" s="473"/>
      <c r="IJ75" s="473"/>
      <c r="IK75" s="473"/>
      <c r="IL75" s="473"/>
      <c r="IM75" s="473"/>
      <c r="IN75" s="473"/>
      <c r="IO75" s="473"/>
      <c r="IP75" s="473"/>
      <c r="IQ75" s="473"/>
      <c r="IR75" s="473"/>
      <c r="IS75" s="473"/>
      <c r="IT75" s="473"/>
      <c r="IU75" s="473"/>
      <c r="PI75" s="618"/>
      <c r="PJ75" s="618"/>
      <c r="PK75" s="618"/>
      <c r="PL75" s="618"/>
      <c r="PM75" s="618"/>
      <c r="PN75" s="618"/>
      <c r="PO75" s="618"/>
      <c r="PP75" s="618"/>
      <c r="PQ75" s="618"/>
      <c r="PR75" s="618"/>
      <c r="PS75" s="618"/>
      <c r="PT75" s="618"/>
      <c r="PU75" s="618"/>
      <c r="PV75" s="618"/>
      <c r="PW75" s="618"/>
      <c r="PX75" s="618"/>
      <c r="PY75" s="618"/>
      <c r="PZ75" s="618"/>
      <c r="QA75" s="618"/>
      <c r="QB75" s="618"/>
      <c r="QC75" s="618"/>
      <c r="QD75" s="618"/>
      <c r="QE75" s="618"/>
      <c r="QF75" s="618"/>
      <c r="QG75" s="618"/>
      <c r="QH75" s="618"/>
      <c r="QI75" s="618"/>
      <c r="QJ75" s="618"/>
      <c r="QK75" s="618"/>
      <c r="QL75" s="618"/>
      <c r="QM75" s="618"/>
      <c r="QN75" s="618"/>
      <c r="QO75" s="618"/>
      <c r="QP75" s="618"/>
      <c r="QQ75" s="618"/>
      <c r="QR75" s="618"/>
      <c r="QS75" s="618"/>
    </row>
    <row r="76" spans="1:461" s="502" customFormat="1" ht="20.100000000000001" customHeight="1" x14ac:dyDescent="0.2">
      <c r="A76" s="2986" t="s">
        <v>38</v>
      </c>
      <c r="B76" s="2986" t="s">
        <v>1348</v>
      </c>
      <c r="C76" s="176" t="s">
        <v>705</v>
      </c>
      <c r="D76" s="253">
        <v>0</v>
      </c>
      <c r="E76" s="253">
        <v>0</v>
      </c>
      <c r="F76" s="253">
        <v>0</v>
      </c>
      <c r="G76" s="253">
        <v>3</v>
      </c>
      <c r="H76" s="253">
        <v>9</v>
      </c>
      <c r="I76" s="253">
        <v>12</v>
      </c>
      <c r="J76" s="253">
        <v>0</v>
      </c>
      <c r="K76" s="253">
        <v>0</v>
      </c>
      <c r="L76" s="253">
        <v>0</v>
      </c>
      <c r="M76" s="253">
        <f t="shared" si="43"/>
        <v>3</v>
      </c>
      <c r="N76" s="253">
        <f t="shared" si="43"/>
        <v>9</v>
      </c>
      <c r="O76" s="253">
        <f t="shared" si="44"/>
        <v>12</v>
      </c>
      <c r="P76" s="249" t="s">
        <v>706</v>
      </c>
      <c r="Q76" s="2821" t="s">
        <v>706</v>
      </c>
      <c r="R76" s="2899" t="s">
        <v>160</v>
      </c>
      <c r="S76" s="473"/>
      <c r="T76" s="473"/>
      <c r="U76" s="473"/>
      <c r="V76" s="473"/>
      <c r="W76" s="473"/>
      <c r="X76" s="473"/>
      <c r="Y76" s="473"/>
      <c r="Z76" s="473"/>
      <c r="AA76" s="473"/>
      <c r="AB76" s="473"/>
      <c r="AC76" s="473"/>
      <c r="AD76" s="473"/>
      <c r="AE76" s="473"/>
      <c r="AF76" s="473"/>
      <c r="AG76" s="473"/>
      <c r="AH76" s="473"/>
      <c r="AI76" s="473"/>
      <c r="AJ76" s="473"/>
      <c r="AK76" s="473"/>
      <c r="AL76" s="473"/>
      <c r="AM76" s="473"/>
      <c r="AN76" s="473"/>
      <c r="AO76" s="473"/>
      <c r="AP76" s="473"/>
      <c r="AQ76" s="473"/>
      <c r="AR76" s="473"/>
      <c r="AS76" s="473"/>
      <c r="AT76" s="473"/>
      <c r="AU76" s="473"/>
      <c r="AV76" s="473"/>
      <c r="AW76" s="473"/>
      <c r="AX76" s="473"/>
      <c r="AY76" s="473"/>
      <c r="AZ76" s="473"/>
      <c r="BA76" s="473"/>
      <c r="BB76" s="473"/>
      <c r="BC76" s="473"/>
      <c r="BD76" s="473"/>
      <c r="BE76" s="473"/>
      <c r="BF76" s="473"/>
      <c r="BG76" s="473"/>
      <c r="BH76" s="473"/>
      <c r="BI76" s="473"/>
      <c r="BJ76" s="473"/>
      <c r="BK76" s="473"/>
      <c r="BL76" s="473"/>
      <c r="BM76" s="473"/>
      <c r="BN76" s="473"/>
      <c r="BO76" s="473"/>
      <c r="BP76" s="473"/>
      <c r="BQ76" s="473"/>
      <c r="BR76" s="473"/>
      <c r="BS76" s="473"/>
      <c r="BT76" s="473"/>
      <c r="BU76" s="473"/>
      <c r="BV76" s="473"/>
      <c r="BW76" s="473"/>
      <c r="BX76" s="473"/>
      <c r="BY76" s="473"/>
      <c r="BZ76" s="473"/>
      <c r="CA76" s="473"/>
      <c r="CB76" s="473"/>
      <c r="CC76" s="473"/>
      <c r="CD76" s="473"/>
      <c r="CE76" s="473"/>
      <c r="CF76" s="473"/>
      <c r="CG76" s="473"/>
      <c r="CH76" s="473"/>
      <c r="CI76" s="473"/>
      <c r="CJ76" s="473"/>
      <c r="CK76" s="473"/>
      <c r="CL76" s="473"/>
      <c r="CM76" s="473"/>
      <c r="CN76" s="473"/>
      <c r="CO76" s="473"/>
      <c r="CP76" s="473"/>
      <c r="CQ76" s="473"/>
      <c r="CR76" s="473"/>
      <c r="CS76" s="473"/>
      <c r="CT76" s="473"/>
      <c r="CU76" s="473"/>
      <c r="CV76" s="473"/>
      <c r="CW76" s="473"/>
      <c r="CX76" s="473"/>
      <c r="CY76" s="473"/>
      <c r="CZ76" s="473"/>
      <c r="DA76" s="473"/>
      <c r="DB76" s="473"/>
      <c r="DC76" s="473"/>
      <c r="DD76" s="473"/>
      <c r="DE76" s="473"/>
      <c r="DF76" s="473"/>
      <c r="DG76" s="473"/>
      <c r="DH76" s="473"/>
      <c r="DI76" s="473"/>
      <c r="DJ76" s="473"/>
      <c r="DK76" s="473"/>
      <c r="DL76" s="473"/>
      <c r="DM76" s="473"/>
      <c r="DN76" s="473"/>
      <c r="DO76" s="473"/>
      <c r="DP76" s="473"/>
      <c r="DQ76" s="473"/>
      <c r="DR76" s="473"/>
      <c r="DS76" s="473"/>
      <c r="DT76" s="473"/>
      <c r="DU76" s="473"/>
      <c r="DV76" s="473"/>
      <c r="DW76" s="473"/>
      <c r="DX76" s="473"/>
      <c r="DY76" s="473"/>
      <c r="DZ76" s="473"/>
      <c r="EA76" s="473"/>
      <c r="EB76" s="473"/>
      <c r="EC76" s="473"/>
      <c r="ED76" s="473"/>
      <c r="EE76" s="473"/>
      <c r="EF76" s="473"/>
      <c r="EG76" s="473"/>
      <c r="EH76" s="473"/>
      <c r="EI76" s="473"/>
      <c r="EJ76" s="473"/>
      <c r="EK76" s="473"/>
      <c r="EL76" s="473"/>
      <c r="EM76" s="473"/>
      <c r="EN76" s="473"/>
      <c r="EO76" s="473"/>
      <c r="EP76" s="473"/>
      <c r="EQ76" s="473"/>
      <c r="ER76" s="473"/>
      <c r="ES76" s="473"/>
      <c r="ET76" s="473"/>
      <c r="EU76" s="473"/>
      <c r="EV76" s="473"/>
      <c r="EW76" s="473"/>
      <c r="EX76" s="473"/>
      <c r="EY76" s="473"/>
      <c r="EZ76" s="473"/>
      <c r="FA76" s="473"/>
      <c r="FB76" s="473"/>
      <c r="FC76" s="473"/>
      <c r="FD76" s="473"/>
      <c r="FE76" s="473"/>
      <c r="FF76" s="473"/>
      <c r="FG76" s="473"/>
      <c r="FH76" s="473"/>
      <c r="FI76" s="473"/>
      <c r="FJ76" s="473"/>
      <c r="FK76" s="473"/>
      <c r="FL76" s="473"/>
      <c r="FM76" s="473"/>
      <c r="FN76" s="473"/>
      <c r="FO76" s="473"/>
      <c r="FP76" s="473"/>
      <c r="FQ76" s="473"/>
      <c r="FR76" s="473"/>
      <c r="FS76" s="473"/>
      <c r="FT76" s="473"/>
      <c r="FU76" s="473"/>
      <c r="FV76" s="473"/>
      <c r="FW76" s="473"/>
      <c r="FX76" s="473"/>
      <c r="FY76" s="473"/>
      <c r="FZ76" s="473"/>
      <c r="GA76" s="473"/>
      <c r="GB76" s="473"/>
      <c r="GC76" s="473"/>
      <c r="GD76" s="473"/>
      <c r="GE76" s="473"/>
      <c r="GF76" s="473"/>
      <c r="GG76" s="473"/>
      <c r="GH76" s="473"/>
      <c r="GI76" s="473"/>
      <c r="GJ76" s="473"/>
      <c r="GK76" s="473"/>
      <c r="GL76" s="473"/>
      <c r="GM76" s="473"/>
      <c r="GN76" s="473"/>
      <c r="GO76" s="473"/>
      <c r="GP76" s="473"/>
      <c r="GQ76" s="473"/>
      <c r="GR76" s="473"/>
      <c r="GS76" s="473"/>
      <c r="GT76" s="473"/>
      <c r="GU76" s="473"/>
      <c r="GV76" s="473"/>
      <c r="GW76" s="473"/>
      <c r="GX76" s="473"/>
      <c r="GY76" s="473"/>
      <c r="GZ76" s="473"/>
      <c r="HA76" s="473"/>
      <c r="HB76" s="473"/>
      <c r="HC76" s="473"/>
      <c r="HD76" s="473"/>
      <c r="HE76" s="473"/>
      <c r="HF76" s="473"/>
      <c r="HG76" s="473"/>
      <c r="HH76" s="473"/>
      <c r="HI76" s="473"/>
      <c r="HJ76" s="473"/>
      <c r="HK76" s="473"/>
      <c r="HL76" s="473"/>
      <c r="HM76" s="473"/>
      <c r="HN76" s="473"/>
      <c r="HO76" s="473"/>
      <c r="HP76" s="473"/>
      <c r="HQ76" s="473"/>
      <c r="HR76" s="473"/>
      <c r="HS76" s="473"/>
      <c r="HT76" s="473"/>
      <c r="HU76" s="473"/>
      <c r="HV76" s="473"/>
      <c r="HW76" s="473"/>
      <c r="HX76" s="473"/>
      <c r="HY76" s="473"/>
      <c r="HZ76" s="473"/>
      <c r="IA76" s="473"/>
      <c r="IB76" s="473"/>
      <c r="IC76" s="473"/>
      <c r="ID76" s="473"/>
      <c r="IE76" s="473"/>
      <c r="IF76" s="473"/>
      <c r="IG76" s="473"/>
      <c r="IH76" s="473"/>
      <c r="II76" s="473"/>
      <c r="IJ76" s="473"/>
      <c r="IK76" s="473"/>
      <c r="IL76" s="473"/>
      <c r="IM76" s="473"/>
      <c r="IN76" s="473"/>
      <c r="IO76" s="473"/>
      <c r="IP76" s="473"/>
      <c r="IQ76" s="473"/>
      <c r="IR76" s="473"/>
      <c r="IS76" s="473"/>
      <c r="IT76" s="473"/>
      <c r="IU76" s="473"/>
      <c r="PI76" s="618"/>
      <c r="PJ76" s="618"/>
      <c r="PK76" s="618"/>
      <c r="PL76" s="618"/>
      <c r="PM76" s="618"/>
      <c r="PN76" s="618"/>
      <c r="PO76" s="618"/>
      <c r="PP76" s="618"/>
      <c r="PQ76" s="618"/>
      <c r="PR76" s="618"/>
      <c r="PS76" s="618"/>
      <c r="PT76" s="618"/>
      <c r="PU76" s="618"/>
      <c r="PV76" s="618"/>
      <c r="PW76" s="618"/>
      <c r="PX76" s="618"/>
      <c r="PY76" s="618"/>
      <c r="PZ76" s="618"/>
      <c r="QA76" s="618"/>
      <c r="QB76" s="618"/>
      <c r="QC76" s="618"/>
      <c r="QD76" s="618"/>
      <c r="QE76" s="618"/>
      <c r="QF76" s="618"/>
      <c r="QG76" s="618"/>
      <c r="QH76" s="618"/>
      <c r="QI76" s="618"/>
      <c r="QJ76" s="618"/>
      <c r="QK76" s="618"/>
      <c r="QL76" s="618"/>
      <c r="QM76" s="618"/>
      <c r="QN76" s="618"/>
      <c r="QO76" s="618"/>
      <c r="QP76" s="618"/>
      <c r="QQ76" s="618"/>
      <c r="QR76" s="618"/>
      <c r="QS76" s="618"/>
    </row>
    <row r="77" spans="1:461" s="502" customFormat="1" ht="20.100000000000001" customHeight="1" x14ac:dyDescent="0.2">
      <c r="A77" s="2986"/>
      <c r="B77" s="2986"/>
      <c r="C77" s="176" t="s">
        <v>1192</v>
      </c>
      <c r="D77" s="253">
        <v>11</v>
      </c>
      <c r="E77" s="253">
        <v>11</v>
      </c>
      <c r="F77" s="253">
        <v>22</v>
      </c>
      <c r="G77" s="253">
        <v>0</v>
      </c>
      <c r="H77" s="253">
        <v>0</v>
      </c>
      <c r="I77" s="253">
        <v>0</v>
      </c>
      <c r="J77" s="253">
        <v>0</v>
      </c>
      <c r="K77" s="253">
        <v>0</v>
      </c>
      <c r="L77" s="253">
        <v>0</v>
      </c>
      <c r="M77" s="253">
        <f t="shared" si="43"/>
        <v>11</v>
      </c>
      <c r="N77" s="253">
        <f t="shared" si="43"/>
        <v>11</v>
      </c>
      <c r="O77" s="253">
        <f t="shared" si="44"/>
        <v>22</v>
      </c>
      <c r="P77" s="970" t="s">
        <v>348</v>
      </c>
      <c r="Q77" s="2822"/>
      <c r="R77" s="2899"/>
      <c r="S77" s="473"/>
      <c r="T77" s="473"/>
      <c r="U77" s="473"/>
      <c r="V77" s="473"/>
      <c r="W77" s="473"/>
      <c r="X77" s="473"/>
      <c r="Y77" s="473"/>
      <c r="Z77" s="473"/>
      <c r="AA77" s="473"/>
      <c r="AB77" s="473"/>
      <c r="AC77" s="473"/>
      <c r="AD77" s="473"/>
      <c r="AE77" s="473"/>
      <c r="AF77" s="473"/>
      <c r="AG77" s="473"/>
      <c r="AH77" s="473"/>
      <c r="AI77" s="473"/>
      <c r="AJ77" s="473"/>
      <c r="AK77" s="473"/>
      <c r="AL77" s="473"/>
      <c r="AM77" s="473"/>
      <c r="AN77" s="473"/>
      <c r="AO77" s="473"/>
      <c r="AP77" s="473"/>
      <c r="AQ77" s="473"/>
      <c r="AR77" s="473"/>
      <c r="AS77" s="473"/>
      <c r="AT77" s="473"/>
      <c r="AU77" s="473"/>
      <c r="AV77" s="473"/>
      <c r="AW77" s="473"/>
      <c r="AX77" s="473"/>
      <c r="AY77" s="473"/>
      <c r="AZ77" s="473"/>
      <c r="BA77" s="473"/>
      <c r="BB77" s="473"/>
      <c r="BC77" s="473"/>
      <c r="BD77" s="473"/>
      <c r="BE77" s="473"/>
      <c r="BF77" s="473"/>
      <c r="BG77" s="473"/>
      <c r="BH77" s="473"/>
      <c r="BI77" s="473"/>
      <c r="BJ77" s="473"/>
      <c r="BK77" s="473"/>
      <c r="BL77" s="473"/>
      <c r="BM77" s="473"/>
      <c r="BN77" s="473"/>
      <c r="BO77" s="473"/>
      <c r="BP77" s="473"/>
      <c r="BQ77" s="473"/>
      <c r="BR77" s="473"/>
      <c r="BS77" s="473"/>
      <c r="BT77" s="473"/>
      <c r="BU77" s="473"/>
      <c r="BV77" s="473"/>
      <c r="BW77" s="473"/>
      <c r="BX77" s="473"/>
      <c r="BY77" s="473"/>
      <c r="BZ77" s="473"/>
      <c r="CA77" s="473"/>
      <c r="CB77" s="473"/>
      <c r="CC77" s="473"/>
      <c r="CD77" s="473"/>
      <c r="CE77" s="473"/>
      <c r="CF77" s="473"/>
      <c r="CG77" s="473"/>
      <c r="CH77" s="473"/>
      <c r="CI77" s="473"/>
      <c r="CJ77" s="473"/>
      <c r="CK77" s="473"/>
      <c r="CL77" s="473"/>
      <c r="CM77" s="473"/>
      <c r="CN77" s="473"/>
      <c r="CO77" s="473"/>
      <c r="CP77" s="473"/>
      <c r="CQ77" s="473"/>
      <c r="CR77" s="473"/>
      <c r="CS77" s="473"/>
      <c r="CT77" s="473"/>
      <c r="CU77" s="473"/>
      <c r="CV77" s="473"/>
      <c r="CW77" s="473"/>
      <c r="CX77" s="473"/>
      <c r="CY77" s="473"/>
      <c r="CZ77" s="473"/>
      <c r="DA77" s="473"/>
      <c r="DB77" s="473"/>
      <c r="DC77" s="473"/>
      <c r="DD77" s="473"/>
      <c r="DE77" s="473"/>
      <c r="DF77" s="473"/>
      <c r="DG77" s="473"/>
      <c r="DH77" s="473"/>
      <c r="DI77" s="473"/>
      <c r="DJ77" s="473"/>
      <c r="DK77" s="473"/>
      <c r="DL77" s="473"/>
      <c r="DM77" s="473"/>
      <c r="DN77" s="473"/>
      <c r="DO77" s="473"/>
      <c r="DP77" s="473"/>
      <c r="DQ77" s="473"/>
      <c r="DR77" s="473"/>
      <c r="DS77" s="473"/>
      <c r="DT77" s="473"/>
      <c r="DU77" s="473"/>
      <c r="DV77" s="473"/>
      <c r="DW77" s="473"/>
      <c r="DX77" s="473"/>
      <c r="DY77" s="473"/>
      <c r="DZ77" s="473"/>
      <c r="EA77" s="473"/>
      <c r="EB77" s="473"/>
      <c r="EC77" s="473"/>
      <c r="ED77" s="473"/>
      <c r="EE77" s="473"/>
      <c r="EF77" s="473"/>
      <c r="EG77" s="473"/>
      <c r="EH77" s="473"/>
      <c r="EI77" s="473"/>
      <c r="EJ77" s="473"/>
      <c r="EK77" s="473"/>
      <c r="EL77" s="473"/>
      <c r="EM77" s="473"/>
      <c r="EN77" s="473"/>
      <c r="EO77" s="473"/>
      <c r="EP77" s="473"/>
      <c r="EQ77" s="473"/>
      <c r="ER77" s="473"/>
      <c r="ES77" s="473"/>
      <c r="ET77" s="473"/>
      <c r="EU77" s="473"/>
      <c r="EV77" s="473"/>
      <c r="EW77" s="473"/>
      <c r="EX77" s="473"/>
      <c r="EY77" s="473"/>
      <c r="EZ77" s="473"/>
      <c r="FA77" s="473"/>
      <c r="FB77" s="473"/>
      <c r="FC77" s="473"/>
      <c r="FD77" s="473"/>
      <c r="FE77" s="473"/>
      <c r="FF77" s="473"/>
      <c r="FG77" s="473"/>
      <c r="FH77" s="473"/>
      <c r="FI77" s="473"/>
      <c r="FJ77" s="473"/>
      <c r="FK77" s="473"/>
      <c r="FL77" s="473"/>
      <c r="FM77" s="473"/>
      <c r="FN77" s="473"/>
      <c r="FO77" s="473"/>
      <c r="FP77" s="473"/>
      <c r="FQ77" s="473"/>
      <c r="FR77" s="473"/>
      <c r="FS77" s="473"/>
      <c r="FT77" s="473"/>
      <c r="FU77" s="473"/>
      <c r="FV77" s="473"/>
      <c r="FW77" s="473"/>
      <c r="FX77" s="473"/>
      <c r="FY77" s="473"/>
      <c r="FZ77" s="473"/>
      <c r="GA77" s="473"/>
      <c r="GB77" s="473"/>
      <c r="GC77" s="473"/>
      <c r="GD77" s="473"/>
      <c r="GE77" s="473"/>
      <c r="GF77" s="473"/>
      <c r="GG77" s="473"/>
      <c r="GH77" s="473"/>
      <c r="GI77" s="473"/>
      <c r="GJ77" s="473"/>
      <c r="GK77" s="473"/>
      <c r="GL77" s="473"/>
      <c r="GM77" s="473"/>
      <c r="GN77" s="473"/>
      <c r="GO77" s="473"/>
      <c r="GP77" s="473"/>
      <c r="GQ77" s="473"/>
      <c r="GR77" s="473"/>
      <c r="GS77" s="473"/>
      <c r="GT77" s="473"/>
      <c r="GU77" s="473"/>
      <c r="GV77" s="473"/>
      <c r="GW77" s="473"/>
      <c r="GX77" s="473"/>
      <c r="GY77" s="473"/>
      <c r="GZ77" s="473"/>
      <c r="HA77" s="473"/>
      <c r="HB77" s="473"/>
      <c r="HC77" s="473"/>
      <c r="HD77" s="473"/>
      <c r="HE77" s="473"/>
      <c r="HF77" s="473"/>
      <c r="HG77" s="473"/>
      <c r="HH77" s="473"/>
      <c r="HI77" s="473"/>
      <c r="HJ77" s="473"/>
      <c r="HK77" s="473"/>
      <c r="HL77" s="473"/>
      <c r="HM77" s="473"/>
      <c r="HN77" s="473"/>
      <c r="HO77" s="473"/>
      <c r="HP77" s="473"/>
      <c r="HQ77" s="473"/>
      <c r="HR77" s="473"/>
      <c r="HS77" s="473"/>
      <c r="HT77" s="473"/>
      <c r="HU77" s="473"/>
      <c r="HV77" s="473"/>
      <c r="HW77" s="473"/>
      <c r="HX77" s="473"/>
      <c r="HY77" s="473"/>
      <c r="HZ77" s="473"/>
      <c r="IA77" s="473"/>
      <c r="IB77" s="473"/>
      <c r="IC77" s="473"/>
      <c r="ID77" s="473"/>
      <c r="IE77" s="473"/>
      <c r="IF77" s="473"/>
      <c r="IG77" s="473"/>
      <c r="IH77" s="473"/>
      <c r="II77" s="473"/>
      <c r="IJ77" s="473"/>
      <c r="IK77" s="473"/>
      <c r="IL77" s="473"/>
      <c r="IM77" s="473"/>
      <c r="IN77" s="473"/>
      <c r="IO77" s="473"/>
      <c r="IP77" s="473"/>
      <c r="IQ77" s="473"/>
      <c r="IR77" s="473"/>
      <c r="IS77" s="473"/>
      <c r="IT77" s="473"/>
      <c r="IU77" s="473"/>
      <c r="PI77" s="618"/>
      <c r="PJ77" s="618"/>
      <c r="PK77" s="618"/>
      <c r="PL77" s="618"/>
      <c r="PM77" s="618"/>
      <c r="PN77" s="618"/>
      <c r="PO77" s="618"/>
      <c r="PP77" s="618"/>
      <c r="PQ77" s="618"/>
      <c r="PR77" s="618"/>
      <c r="PS77" s="618"/>
      <c r="PT77" s="618"/>
      <c r="PU77" s="618"/>
      <c r="PV77" s="618"/>
      <c r="PW77" s="618"/>
      <c r="PX77" s="618"/>
      <c r="PY77" s="618"/>
      <c r="PZ77" s="618"/>
      <c r="QA77" s="618"/>
      <c r="QB77" s="618"/>
      <c r="QC77" s="618"/>
      <c r="QD77" s="618"/>
      <c r="QE77" s="618"/>
      <c r="QF77" s="618"/>
      <c r="QG77" s="618"/>
      <c r="QH77" s="618"/>
      <c r="QI77" s="618"/>
      <c r="QJ77" s="618"/>
      <c r="QK77" s="618"/>
      <c r="QL77" s="618"/>
      <c r="QM77" s="618"/>
      <c r="QN77" s="618"/>
      <c r="QO77" s="618"/>
      <c r="QP77" s="618"/>
      <c r="QQ77" s="618"/>
      <c r="QR77" s="618"/>
      <c r="QS77" s="618"/>
    </row>
    <row r="78" spans="1:461" s="502" customFormat="1" ht="20.100000000000001" customHeight="1" x14ac:dyDescent="0.2">
      <c r="A78" s="2986"/>
      <c r="B78" s="2986"/>
      <c r="C78" s="971" t="s">
        <v>1787</v>
      </c>
      <c r="D78" s="253">
        <v>25</v>
      </c>
      <c r="E78" s="253">
        <v>0</v>
      </c>
      <c r="F78" s="253">
        <v>25</v>
      </c>
      <c r="G78" s="253">
        <v>0</v>
      </c>
      <c r="H78" s="253">
        <v>0</v>
      </c>
      <c r="I78" s="253">
        <v>0</v>
      </c>
      <c r="J78" s="253">
        <v>0</v>
      </c>
      <c r="K78" s="253">
        <v>0</v>
      </c>
      <c r="L78" s="253">
        <v>0</v>
      </c>
      <c r="M78" s="253">
        <f t="shared" ref="M78" si="54">SUM(D78,G78,J78)</f>
        <v>25</v>
      </c>
      <c r="N78" s="253">
        <f t="shared" ref="N78" si="55">SUM(E78,H78,K78)</f>
        <v>0</v>
      </c>
      <c r="O78" s="253">
        <f t="shared" ref="O78" si="56">SUM(M78:N78)</f>
        <v>25</v>
      </c>
      <c r="P78" s="1200" t="s">
        <v>348</v>
      </c>
      <c r="Q78" s="2824"/>
      <c r="R78" s="2899"/>
      <c r="S78" s="473"/>
      <c r="T78" s="473"/>
      <c r="U78" s="473"/>
      <c r="V78" s="473"/>
      <c r="W78" s="473"/>
      <c r="X78" s="473"/>
      <c r="Y78" s="473"/>
      <c r="Z78" s="473"/>
      <c r="AA78" s="473"/>
      <c r="AB78" s="473"/>
      <c r="AC78" s="473"/>
      <c r="AD78" s="473"/>
      <c r="AE78" s="473"/>
      <c r="AF78" s="473"/>
      <c r="AG78" s="473"/>
      <c r="AH78" s="473"/>
      <c r="AI78" s="473"/>
      <c r="AJ78" s="473"/>
      <c r="AK78" s="473"/>
      <c r="AL78" s="473"/>
      <c r="AM78" s="473"/>
      <c r="AN78" s="473"/>
      <c r="AO78" s="473"/>
      <c r="AP78" s="473"/>
      <c r="AQ78" s="473"/>
      <c r="AR78" s="473"/>
      <c r="AS78" s="473"/>
      <c r="AT78" s="473"/>
      <c r="AU78" s="473"/>
      <c r="AV78" s="473"/>
      <c r="AW78" s="473"/>
      <c r="AX78" s="473"/>
      <c r="AY78" s="473"/>
      <c r="AZ78" s="473"/>
      <c r="BA78" s="473"/>
      <c r="BB78" s="473"/>
      <c r="BC78" s="473"/>
      <c r="BD78" s="473"/>
      <c r="BE78" s="473"/>
      <c r="BF78" s="473"/>
      <c r="BG78" s="473"/>
      <c r="BH78" s="473"/>
      <c r="BI78" s="473"/>
      <c r="BJ78" s="473"/>
      <c r="BK78" s="473"/>
      <c r="BL78" s="473"/>
      <c r="BM78" s="473"/>
      <c r="BN78" s="473"/>
      <c r="BO78" s="473"/>
      <c r="BP78" s="473"/>
      <c r="BQ78" s="473"/>
      <c r="BR78" s="473"/>
      <c r="BS78" s="473"/>
      <c r="BT78" s="473"/>
      <c r="BU78" s="473"/>
      <c r="BV78" s="473"/>
      <c r="BW78" s="473"/>
      <c r="BX78" s="473"/>
      <c r="BY78" s="473"/>
      <c r="BZ78" s="473"/>
      <c r="CA78" s="473"/>
      <c r="CB78" s="473"/>
      <c r="CC78" s="473"/>
      <c r="CD78" s="473"/>
      <c r="CE78" s="473"/>
      <c r="CF78" s="473"/>
      <c r="CG78" s="473"/>
      <c r="CH78" s="473"/>
      <c r="CI78" s="473"/>
      <c r="CJ78" s="473"/>
      <c r="CK78" s="473"/>
      <c r="CL78" s="473"/>
      <c r="CM78" s="473"/>
      <c r="CN78" s="473"/>
      <c r="CO78" s="473"/>
      <c r="CP78" s="473"/>
      <c r="CQ78" s="473"/>
      <c r="CR78" s="473"/>
      <c r="CS78" s="473"/>
      <c r="CT78" s="473"/>
      <c r="CU78" s="473"/>
      <c r="CV78" s="473"/>
      <c r="CW78" s="473"/>
      <c r="CX78" s="473"/>
      <c r="CY78" s="473"/>
      <c r="CZ78" s="473"/>
      <c r="DA78" s="473"/>
      <c r="DB78" s="473"/>
      <c r="DC78" s="473"/>
      <c r="DD78" s="473"/>
      <c r="DE78" s="473"/>
      <c r="DF78" s="473"/>
      <c r="DG78" s="473"/>
      <c r="DH78" s="473"/>
      <c r="DI78" s="473"/>
      <c r="DJ78" s="473"/>
      <c r="DK78" s="473"/>
      <c r="DL78" s="473"/>
      <c r="DM78" s="473"/>
      <c r="DN78" s="473"/>
      <c r="DO78" s="473"/>
      <c r="DP78" s="473"/>
      <c r="DQ78" s="473"/>
      <c r="DR78" s="473"/>
      <c r="DS78" s="473"/>
      <c r="DT78" s="473"/>
      <c r="DU78" s="473"/>
      <c r="DV78" s="473"/>
      <c r="DW78" s="473"/>
      <c r="DX78" s="473"/>
      <c r="DY78" s="473"/>
      <c r="DZ78" s="473"/>
      <c r="EA78" s="473"/>
      <c r="EB78" s="473"/>
      <c r="EC78" s="473"/>
      <c r="ED78" s="473"/>
      <c r="EE78" s="473"/>
      <c r="EF78" s="473"/>
      <c r="EG78" s="473"/>
      <c r="EH78" s="473"/>
      <c r="EI78" s="473"/>
      <c r="EJ78" s="473"/>
      <c r="EK78" s="473"/>
      <c r="EL78" s="473"/>
      <c r="EM78" s="473"/>
      <c r="EN78" s="473"/>
      <c r="EO78" s="473"/>
      <c r="EP78" s="473"/>
      <c r="EQ78" s="473"/>
      <c r="ER78" s="473"/>
      <c r="ES78" s="473"/>
      <c r="ET78" s="473"/>
      <c r="EU78" s="473"/>
      <c r="EV78" s="473"/>
      <c r="EW78" s="473"/>
      <c r="EX78" s="473"/>
      <c r="EY78" s="473"/>
      <c r="EZ78" s="473"/>
      <c r="FA78" s="473"/>
      <c r="FB78" s="473"/>
      <c r="FC78" s="473"/>
      <c r="FD78" s="473"/>
      <c r="FE78" s="473"/>
      <c r="FF78" s="473"/>
      <c r="FG78" s="473"/>
      <c r="FH78" s="473"/>
      <c r="FI78" s="473"/>
      <c r="FJ78" s="473"/>
      <c r="FK78" s="473"/>
      <c r="FL78" s="473"/>
      <c r="FM78" s="473"/>
      <c r="FN78" s="473"/>
      <c r="FO78" s="473"/>
      <c r="FP78" s="473"/>
      <c r="FQ78" s="473"/>
      <c r="FR78" s="473"/>
      <c r="FS78" s="473"/>
      <c r="FT78" s="473"/>
      <c r="FU78" s="473"/>
      <c r="FV78" s="473"/>
      <c r="FW78" s="473"/>
      <c r="FX78" s="473"/>
      <c r="FY78" s="473"/>
      <c r="FZ78" s="473"/>
      <c r="GA78" s="473"/>
      <c r="GB78" s="473"/>
      <c r="GC78" s="473"/>
      <c r="GD78" s="473"/>
      <c r="GE78" s="473"/>
      <c r="GF78" s="473"/>
      <c r="GG78" s="473"/>
      <c r="GH78" s="473"/>
      <c r="GI78" s="473"/>
      <c r="GJ78" s="473"/>
      <c r="GK78" s="473"/>
      <c r="GL78" s="473"/>
      <c r="GM78" s="473"/>
      <c r="GN78" s="473"/>
      <c r="GO78" s="473"/>
      <c r="GP78" s="473"/>
      <c r="GQ78" s="473"/>
      <c r="GR78" s="473"/>
      <c r="GS78" s="473"/>
      <c r="GT78" s="473"/>
      <c r="GU78" s="473"/>
      <c r="GV78" s="473"/>
      <c r="GW78" s="473"/>
      <c r="GX78" s="473"/>
      <c r="GY78" s="473"/>
      <c r="GZ78" s="473"/>
      <c r="HA78" s="473"/>
      <c r="HB78" s="473"/>
      <c r="HC78" s="473"/>
      <c r="HD78" s="473"/>
      <c r="HE78" s="473"/>
      <c r="HF78" s="473"/>
      <c r="HG78" s="473"/>
      <c r="HH78" s="473"/>
      <c r="HI78" s="473"/>
      <c r="HJ78" s="473"/>
      <c r="HK78" s="473"/>
      <c r="HL78" s="473"/>
      <c r="HM78" s="473"/>
      <c r="HN78" s="473"/>
      <c r="HO78" s="473"/>
      <c r="HP78" s="473"/>
      <c r="HQ78" s="473"/>
      <c r="HR78" s="473"/>
      <c r="HS78" s="473"/>
      <c r="HT78" s="473"/>
      <c r="HU78" s="473"/>
      <c r="HV78" s="473"/>
      <c r="HW78" s="473"/>
      <c r="HX78" s="473"/>
      <c r="HY78" s="473"/>
      <c r="HZ78" s="473"/>
      <c r="IA78" s="473"/>
      <c r="IB78" s="473"/>
      <c r="IC78" s="473"/>
      <c r="ID78" s="473"/>
      <c r="IE78" s="473"/>
      <c r="IF78" s="473"/>
      <c r="IG78" s="473"/>
      <c r="IH78" s="473"/>
      <c r="II78" s="473"/>
      <c r="IJ78" s="473"/>
      <c r="IK78" s="473"/>
      <c r="IL78" s="473"/>
      <c r="IM78" s="473"/>
      <c r="IN78" s="473"/>
      <c r="IO78" s="473"/>
      <c r="IP78" s="473"/>
      <c r="IQ78" s="473"/>
      <c r="IR78" s="473"/>
      <c r="IS78" s="473"/>
      <c r="IT78" s="473"/>
      <c r="IU78" s="473"/>
      <c r="PI78" s="618"/>
      <c r="PJ78" s="618"/>
      <c r="PK78" s="618"/>
      <c r="PL78" s="618"/>
      <c r="PM78" s="618"/>
      <c r="PN78" s="618"/>
      <c r="PO78" s="618"/>
      <c r="PP78" s="618"/>
      <c r="PQ78" s="618"/>
      <c r="PR78" s="618"/>
      <c r="PS78" s="618"/>
      <c r="PT78" s="618"/>
      <c r="PU78" s="618"/>
      <c r="PV78" s="618"/>
      <c r="PW78" s="618"/>
      <c r="PX78" s="618"/>
      <c r="PY78" s="618"/>
      <c r="PZ78" s="618"/>
      <c r="QA78" s="618"/>
      <c r="QB78" s="618"/>
      <c r="QC78" s="618"/>
      <c r="QD78" s="618"/>
      <c r="QE78" s="618"/>
      <c r="QF78" s="618"/>
      <c r="QG78" s="618"/>
      <c r="QH78" s="618"/>
      <c r="QI78" s="618"/>
      <c r="QJ78" s="618"/>
      <c r="QK78" s="618"/>
      <c r="QL78" s="618"/>
      <c r="QM78" s="618"/>
      <c r="QN78" s="618"/>
      <c r="QO78" s="618"/>
      <c r="QP78" s="618"/>
      <c r="QQ78" s="618"/>
      <c r="QR78" s="618"/>
      <c r="QS78" s="618"/>
    </row>
    <row r="79" spans="1:461" s="502" customFormat="1" ht="20.100000000000001" customHeight="1" x14ac:dyDescent="0.2">
      <c r="A79" s="2986"/>
      <c r="B79" s="2986"/>
      <c r="C79" s="253" t="s">
        <v>46</v>
      </c>
      <c r="D79" s="253">
        <f>SUM(D76:D78)</f>
        <v>36</v>
      </c>
      <c r="E79" s="253">
        <f t="shared" ref="E79:L79" si="57">SUM(E76:E78)</f>
        <v>11</v>
      </c>
      <c r="F79" s="253">
        <f t="shared" si="57"/>
        <v>47</v>
      </c>
      <c r="G79" s="253">
        <f t="shared" si="57"/>
        <v>3</v>
      </c>
      <c r="H79" s="253">
        <f t="shared" si="57"/>
        <v>9</v>
      </c>
      <c r="I79" s="253">
        <f t="shared" si="57"/>
        <v>12</v>
      </c>
      <c r="J79" s="253">
        <f t="shared" si="57"/>
        <v>0</v>
      </c>
      <c r="K79" s="253">
        <f t="shared" si="57"/>
        <v>0</v>
      </c>
      <c r="L79" s="253">
        <f t="shared" si="57"/>
        <v>0</v>
      </c>
      <c r="M79" s="253">
        <f t="shared" ref="M79" si="58">SUM(D79,G79,J79)</f>
        <v>39</v>
      </c>
      <c r="N79" s="253">
        <f t="shared" ref="N79" si="59">SUM(E79,H79,K79)</f>
        <v>20</v>
      </c>
      <c r="O79" s="253">
        <f t="shared" ref="O79" si="60">SUM(M79:N79)</f>
        <v>59</v>
      </c>
      <c r="P79" s="2899" t="s">
        <v>133</v>
      </c>
      <c r="Q79" s="2899"/>
      <c r="R79" s="2899"/>
      <c r="S79" s="473"/>
      <c r="T79" s="473"/>
      <c r="U79" s="473"/>
      <c r="V79" s="473"/>
      <c r="W79" s="473"/>
      <c r="X79" s="473"/>
      <c r="Y79" s="473"/>
      <c r="Z79" s="473"/>
      <c r="AA79" s="473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  <c r="AN79" s="473"/>
      <c r="AO79" s="473"/>
      <c r="AP79" s="473"/>
      <c r="AQ79" s="473"/>
      <c r="AR79" s="473"/>
      <c r="AS79" s="473"/>
      <c r="AT79" s="473"/>
      <c r="AU79" s="473"/>
      <c r="AV79" s="473"/>
      <c r="AW79" s="473"/>
      <c r="AX79" s="473"/>
      <c r="AY79" s="473"/>
      <c r="AZ79" s="473"/>
      <c r="BA79" s="473"/>
      <c r="BB79" s="473"/>
      <c r="BC79" s="473"/>
      <c r="BD79" s="473"/>
      <c r="BE79" s="473"/>
      <c r="BF79" s="473"/>
      <c r="BG79" s="473"/>
      <c r="BH79" s="473"/>
      <c r="BI79" s="473"/>
      <c r="BJ79" s="473"/>
      <c r="BK79" s="473"/>
      <c r="BL79" s="473"/>
      <c r="BM79" s="473"/>
      <c r="BN79" s="473"/>
      <c r="BO79" s="473"/>
      <c r="BP79" s="473"/>
      <c r="BQ79" s="473"/>
      <c r="BR79" s="473"/>
      <c r="BS79" s="473"/>
      <c r="BT79" s="473"/>
      <c r="BU79" s="473"/>
      <c r="BV79" s="473"/>
      <c r="BW79" s="473"/>
      <c r="BX79" s="473"/>
      <c r="BY79" s="473"/>
      <c r="BZ79" s="473"/>
      <c r="CA79" s="473"/>
      <c r="CB79" s="473"/>
      <c r="CC79" s="473"/>
      <c r="CD79" s="473"/>
      <c r="CE79" s="473"/>
      <c r="CF79" s="473"/>
      <c r="CG79" s="473"/>
      <c r="CH79" s="473"/>
      <c r="CI79" s="473"/>
      <c r="CJ79" s="473"/>
      <c r="CK79" s="473"/>
      <c r="CL79" s="473"/>
      <c r="CM79" s="473"/>
      <c r="CN79" s="473"/>
      <c r="CO79" s="473"/>
      <c r="CP79" s="473"/>
      <c r="CQ79" s="473"/>
      <c r="CR79" s="473"/>
      <c r="CS79" s="473"/>
      <c r="CT79" s="473"/>
      <c r="CU79" s="473"/>
      <c r="CV79" s="473"/>
      <c r="CW79" s="473"/>
      <c r="CX79" s="473"/>
      <c r="CY79" s="473"/>
      <c r="CZ79" s="473"/>
      <c r="DA79" s="473"/>
      <c r="DB79" s="473"/>
      <c r="DC79" s="473"/>
      <c r="DD79" s="473"/>
      <c r="DE79" s="473"/>
      <c r="DF79" s="473"/>
      <c r="DG79" s="473"/>
      <c r="DH79" s="473"/>
      <c r="DI79" s="473"/>
      <c r="DJ79" s="473"/>
      <c r="DK79" s="473"/>
      <c r="DL79" s="473"/>
      <c r="DM79" s="473"/>
      <c r="DN79" s="473"/>
      <c r="DO79" s="473"/>
      <c r="DP79" s="473"/>
      <c r="DQ79" s="473"/>
      <c r="DR79" s="473"/>
      <c r="DS79" s="473"/>
      <c r="DT79" s="473"/>
      <c r="DU79" s="473"/>
      <c r="DV79" s="473"/>
      <c r="DW79" s="473"/>
      <c r="DX79" s="473"/>
      <c r="DY79" s="473"/>
      <c r="DZ79" s="473"/>
      <c r="EA79" s="473"/>
      <c r="EB79" s="473"/>
      <c r="EC79" s="473"/>
      <c r="ED79" s="473"/>
      <c r="EE79" s="473"/>
      <c r="EF79" s="473"/>
      <c r="EG79" s="473"/>
      <c r="EH79" s="473"/>
      <c r="EI79" s="473"/>
      <c r="EJ79" s="473"/>
      <c r="EK79" s="473"/>
      <c r="EL79" s="473"/>
      <c r="EM79" s="473"/>
      <c r="EN79" s="473"/>
      <c r="EO79" s="473"/>
      <c r="EP79" s="473"/>
      <c r="EQ79" s="473"/>
      <c r="ER79" s="473"/>
      <c r="ES79" s="473"/>
      <c r="ET79" s="473"/>
      <c r="EU79" s="473"/>
      <c r="EV79" s="473"/>
      <c r="EW79" s="473"/>
      <c r="EX79" s="473"/>
      <c r="EY79" s="473"/>
      <c r="EZ79" s="473"/>
      <c r="FA79" s="473"/>
      <c r="FB79" s="473"/>
      <c r="FC79" s="473"/>
      <c r="FD79" s="473"/>
      <c r="FE79" s="473"/>
      <c r="FF79" s="473"/>
      <c r="FG79" s="473"/>
      <c r="FH79" s="473"/>
      <c r="FI79" s="473"/>
      <c r="FJ79" s="473"/>
      <c r="FK79" s="473"/>
      <c r="FL79" s="473"/>
      <c r="FM79" s="473"/>
      <c r="FN79" s="473"/>
      <c r="FO79" s="473"/>
      <c r="FP79" s="473"/>
      <c r="FQ79" s="473"/>
      <c r="FR79" s="473"/>
      <c r="FS79" s="473"/>
      <c r="FT79" s="473"/>
      <c r="FU79" s="473"/>
      <c r="FV79" s="473"/>
      <c r="FW79" s="473"/>
      <c r="FX79" s="473"/>
      <c r="FY79" s="473"/>
      <c r="FZ79" s="473"/>
      <c r="GA79" s="473"/>
      <c r="GB79" s="473"/>
      <c r="GC79" s="473"/>
      <c r="GD79" s="473"/>
      <c r="GE79" s="473"/>
      <c r="GF79" s="473"/>
      <c r="GG79" s="473"/>
      <c r="GH79" s="473"/>
      <c r="GI79" s="473"/>
      <c r="GJ79" s="473"/>
      <c r="GK79" s="473"/>
      <c r="GL79" s="473"/>
      <c r="GM79" s="473"/>
      <c r="GN79" s="473"/>
      <c r="GO79" s="473"/>
      <c r="GP79" s="473"/>
      <c r="GQ79" s="473"/>
      <c r="GR79" s="473"/>
      <c r="GS79" s="473"/>
      <c r="GT79" s="473"/>
      <c r="GU79" s="473"/>
      <c r="GV79" s="473"/>
      <c r="GW79" s="473"/>
      <c r="GX79" s="473"/>
      <c r="GY79" s="473"/>
      <c r="GZ79" s="473"/>
      <c r="HA79" s="473"/>
      <c r="HB79" s="473"/>
      <c r="HC79" s="473"/>
      <c r="HD79" s="473"/>
      <c r="HE79" s="473"/>
      <c r="HF79" s="473"/>
      <c r="HG79" s="473"/>
      <c r="HH79" s="473"/>
      <c r="HI79" s="473"/>
      <c r="HJ79" s="473"/>
      <c r="HK79" s="473"/>
      <c r="HL79" s="473"/>
      <c r="HM79" s="473"/>
      <c r="HN79" s="473"/>
      <c r="HO79" s="473"/>
      <c r="HP79" s="473"/>
      <c r="HQ79" s="473"/>
      <c r="HR79" s="473"/>
      <c r="HS79" s="473"/>
      <c r="HT79" s="473"/>
      <c r="HU79" s="473"/>
      <c r="HV79" s="473"/>
      <c r="HW79" s="473"/>
      <c r="HX79" s="473"/>
      <c r="HY79" s="473"/>
      <c r="HZ79" s="473"/>
      <c r="IA79" s="473"/>
      <c r="IB79" s="473"/>
      <c r="IC79" s="473"/>
      <c r="ID79" s="473"/>
      <c r="IE79" s="473"/>
      <c r="IF79" s="473"/>
      <c r="IG79" s="473"/>
      <c r="IH79" s="473"/>
      <c r="II79" s="473"/>
      <c r="IJ79" s="473"/>
      <c r="IK79" s="473"/>
      <c r="IL79" s="473"/>
      <c r="IM79" s="473"/>
      <c r="IN79" s="473"/>
      <c r="IO79" s="473"/>
      <c r="IP79" s="473"/>
      <c r="IQ79" s="473"/>
      <c r="IR79" s="473"/>
      <c r="IS79" s="473"/>
      <c r="IT79" s="473"/>
      <c r="IU79" s="473"/>
      <c r="PI79" s="618"/>
      <c r="PJ79" s="618"/>
      <c r="PK79" s="618"/>
      <c r="PL79" s="618"/>
      <c r="PM79" s="618"/>
      <c r="PN79" s="618"/>
      <c r="PO79" s="618"/>
      <c r="PP79" s="618"/>
      <c r="PQ79" s="618"/>
      <c r="PR79" s="618"/>
      <c r="PS79" s="618"/>
      <c r="PT79" s="618"/>
      <c r="PU79" s="618"/>
      <c r="PV79" s="618"/>
      <c r="PW79" s="618"/>
      <c r="PX79" s="618"/>
      <c r="PY79" s="618"/>
      <c r="PZ79" s="618"/>
      <c r="QA79" s="618"/>
      <c r="QB79" s="618"/>
      <c r="QC79" s="618"/>
      <c r="QD79" s="618"/>
      <c r="QE79" s="618"/>
      <c r="QF79" s="618"/>
      <c r="QG79" s="618"/>
      <c r="QH79" s="618"/>
      <c r="QI79" s="618"/>
      <c r="QJ79" s="618"/>
      <c r="QK79" s="618"/>
      <c r="QL79" s="618"/>
      <c r="QM79" s="618"/>
      <c r="QN79" s="618"/>
      <c r="QO79" s="618"/>
      <c r="QP79" s="618"/>
      <c r="QQ79" s="618"/>
      <c r="QR79" s="618"/>
      <c r="QS79" s="618"/>
    </row>
    <row r="80" spans="1:461" s="502" customFormat="1" ht="30.75" customHeight="1" x14ac:dyDescent="0.2">
      <c r="A80" s="2986"/>
      <c r="B80" s="2986" t="s">
        <v>207</v>
      </c>
      <c r="C80" s="496" t="s">
        <v>207</v>
      </c>
      <c r="D80" s="253">
        <v>0</v>
      </c>
      <c r="E80" s="253">
        <v>0</v>
      </c>
      <c r="F80" s="253">
        <v>0</v>
      </c>
      <c r="G80" s="253">
        <v>14</v>
      </c>
      <c r="H80" s="253">
        <v>9</v>
      </c>
      <c r="I80" s="253">
        <v>23</v>
      </c>
      <c r="J80" s="253">
        <f t="shared" ref="J80:J81" si="61">SUM(J77:J79)</f>
        <v>0</v>
      </c>
      <c r="K80" s="253">
        <f t="shared" ref="K80:K81" si="62">SUM(K77:K79)</f>
        <v>0</v>
      </c>
      <c r="L80" s="253">
        <f t="shared" ref="L80:L81" si="63">SUM(L77:L79)</f>
        <v>0</v>
      </c>
      <c r="M80" s="253">
        <f t="shared" si="43"/>
        <v>14</v>
      </c>
      <c r="N80" s="253">
        <f t="shared" si="43"/>
        <v>9</v>
      </c>
      <c r="O80" s="253">
        <f t="shared" si="44"/>
        <v>23</v>
      </c>
      <c r="P80" s="246" t="s">
        <v>1927</v>
      </c>
      <c r="Q80" s="246" t="s">
        <v>220</v>
      </c>
      <c r="R80" s="2899"/>
      <c r="S80" s="473"/>
      <c r="T80" s="473"/>
      <c r="U80" s="473"/>
      <c r="V80" s="473"/>
      <c r="W80" s="473"/>
      <c r="X80" s="473"/>
      <c r="Y80" s="473"/>
      <c r="Z80" s="473"/>
      <c r="AA80" s="473"/>
      <c r="AB80" s="473"/>
      <c r="AC80" s="473"/>
      <c r="AD80" s="473"/>
      <c r="AE80" s="473"/>
      <c r="AF80" s="473"/>
      <c r="AG80" s="473"/>
      <c r="AH80" s="473"/>
      <c r="AI80" s="473"/>
      <c r="AJ80" s="473"/>
      <c r="AK80" s="473"/>
      <c r="AL80" s="473"/>
      <c r="AM80" s="473"/>
      <c r="AN80" s="473"/>
      <c r="AO80" s="473"/>
      <c r="AP80" s="473"/>
      <c r="AQ80" s="473"/>
      <c r="AR80" s="473"/>
      <c r="AS80" s="473"/>
      <c r="AT80" s="473"/>
      <c r="AU80" s="473"/>
      <c r="AV80" s="473"/>
      <c r="AW80" s="473"/>
      <c r="AX80" s="473"/>
      <c r="AY80" s="473"/>
      <c r="AZ80" s="473"/>
      <c r="BA80" s="473"/>
      <c r="BB80" s="473"/>
      <c r="BC80" s="473"/>
      <c r="BD80" s="473"/>
      <c r="BE80" s="473"/>
      <c r="BF80" s="473"/>
      <c r="BG80" s="473"/>
      <c r="BH80" s="473"/>
      <c r="BI80" s="473"/>
      <c r="BJ80" s="473"/>
      <c r="BK80" s="473"/>
      <c r="BL80" s="473"/>
      <c r="BM80" s="473"/>
      <c r="BN80" s="473"/>
      <c r="BO80" s="473"/>
      <c r="BP80" s="473"/>
      <c r="BQ80" s="473"/>
      <c r="BR80" s="473"/>
      <c r="BS80" s="473"/>
      <c r="BT80" s="473"/>
      <c r="BU80" s="473"/>
      <c r="BV80" s="473"/>
      <c r="BW80" s="473"/>
      <c r="BX80" s="473"/>
      <c r="BY80" s="473"/>
      <c r="BZ80" s="473"/>
      <c r="CA80" s="473"/>
      <c r="CB80" s="473"/>
      <c r="CC80" s="473"/>
      <c r="CD80" s="473"/>
      <c r="CE80" s="473"/>
      <c r="CF80" s="473"/>
      <c r="CG80" s="473"/>
      <c r="CH80" s="473"/>
      <c r="CI80" s="473"/>
      <c r="CJ80" s="473"/>
      <c r="CK80" s="473"/>
      <c r="CL80" s="473"/>
      <c r="CM80" s="473"/>
      <c r="CN80" s="473"/>
      <c r="CO80" s="473"/>
      <c r="CP80" s="473"/>
      <c r="CQ80" s="473"/>
      <c r="CR80" s="473"/>
      <c r="CS80" s="473"/>
      <c r="CT80" s="473"/>
      <c r="CU80" s="473"/>
      <c r="CV80" s="473"/>
      <c r="CW80" s="473"/>
      <c r="CX80" s="473"/>
      <c r="CY80" s="473"/>
      <c r="CZ80" s="473"/>
      <c r="DA80" s="473"/>
      <c r="DB80" s="473"/>
      <c r="DC80" s="473"/>
      <c r="DD80" s="473"/>
      <c r="DE80" s="473"/>
      <c r="DF80" s="473"/>
      <c r="DG80" s="473"/>
      <c r="DH80" s="473"/>
      <c r="DI80" s="473"/>
      <c r="DJ80" s="473"/>
      <c r="DK80" s="473"/>
      <c r="DL80" s="473"/>
      <c r="DM80" s="473"/>
      <c r="DN80" s="473"/>
      <c r="DO80" s="473"/>
      <c r="DP80" s="473"/>
      <c r="DQ80" s="473"/>
      <c r="DR80" s="473"/>
      <c r="DS80" s="473"/>
      <c r="DT80" s="473"/>
      <c r="DU80" s="473"/>
      <c r="DV80" s="473"/>
      <c r="DW80" s="473"/>
      <c r="DX80" s="473"/>
      <c r="DY80" s="473"/>
      <c r="DZ80" s="473"/>
      <c r="EA80" s="473"/>
      <c r="EB80" s="473"/>
      <c r="EC80" s="473"/>
      <c r="ED80" s="473"/>
      <c r="EE80" s="473"/>
      <c r="EF80" s="473"/>
      <c r="EG80" s="473"/>
      <c r="EH80" s="473"/>
      <c r="EI80" s="473"/>
      <c r="EJ80" s="473"/>
      <c r="EK80" s="473"/>
      <c r="EL80" s="473"/>
      <c r="EM80" s="473"/>
      <c r="EN80" s="473"/>
      <c r="EO80" s="473"/>
      <c r="EP80" s="473"/>
      <c r="EQ80" s="473"/>
      <c r="ER80" s="473"/>
      <c r="ES80" s="473"/>
      <c r="ET80" s="473"/>
      <c r="EU80" s="473"/>
      <c r="EV80" s="473"/>
      <c r="EW80" s="473"/>
      <c r="EX80" s="473"/>
      <c r="EY80" s="473"/>
      <c r="EZ80" s="473"/>
      <c r="FA80" s="473"/>
      <c r="FB80" s="473"/>
      <c r="FC80" s="473"/>
      <c r="FD80" s="473"/>
      <c r="FE80" s="473"/>
      <c r="FF80" s="473"/>
      <c r="FG80" s="473"/>
      <c r="FH80" s="473"/>
      <c r="FI80" s="473"/>
      <c r="FJ80" s="473"/>
      <c r="FK80" s="473"/>
      <c r="FL80" s="473"/>
      <c r="FM80" s="473"/>
      <c r="FN80" s="473"/>
      <c r="FO80" s="473"/>
      <c r="FP80" s="473"/>
      <c r="FQ80" s="473"/>
      <c r="FR80" s="473"/>
      <c r="FS80" s="473"/>
      <c r="FT80" s="473"/>
      <c r="FU80" s="473"/>
      <c r="FV80" s="473"/>
      <c r="FW80" s="473"/>
      <c r="FX80" s="473"/>
      <c r="FY80" s="473"/>
      <c r="FZ80" s="473"/>
      <c r="GA80" s="473"/>
      <c r="GB80" s="473"/>
      <c r="GC80" s="473"/>
      <c r="GD80" s="473"/>
      <c r="GE80" s="473"/>
      <c r="GF80" s="473"/>
      <c r="GG80" s="473"/>
      <c r="GH80" s="473"/>
      <c r="GI80" s="473"/>
      <c r="GJ80" s="473"/>
      <c r="GK80" s="473"/>
      <c r="GL80" s="473"/>
      <c r="GM80" s="473"/>
      <c r="GN80" s="473"/>
      <c r="GO80" s="473"/>
      <c r="GP80" s="473"/>
      <c r="GQ80" s="473"/>
      <c r="GR80" s="473"/>
      <c r="GS80" s="473"/>
      <c r="GT80" s="473"/>
      <c r="GU80" s="473"/>
      <c r="GV80" s="473"/>
      <c r="GW80" s="473"/>
      <c r="GX80" s="473"/>
      <c r="GY80" s="473"/>
      <c r="GZ80" s="473"/>
      <c r="HA80" s="473"/>
      <c r="HB80" s="473"/>
      <c r="HC80" s="473"/>
      <c r="HD80" s="473"/>
      <c r="HE80" s="473"/>
      <c r="HF80" s="473"/>
      <c r="HG80" s="473"/>
      <c r="HH80" s="473"/>
      <c r="HI80" s="473"/>
      <c r="HJ80" s="473"/>
      <c r="HK80" s="473"/>
      <c r="HL80" s="473"/>
      <c r="HM80" s="473"/>
      <c r="HN80" s="473"/>
      <c r="HO80" s="473"/>
      <c r="HP80" s="473"/>
      <c r="HQ80" s="473"/>
      <c r="HR80" s="473"/>
      <c r="HS80" s="473"/>
      <c r="HT80" s="473"/>
      <c r="HU80" s="473"/>
      <c r="HV80" s="473"/>
      <c r="HW80" s="473"/>
      <c r="HX80" s="473"/>
      <c r="HY80" s="473"/>
      <c r="HZ80" s="473"/>
      <c r="IA80" s="473"/>
      <c r="IB80" s="473"/>
      <c r="IC80" s="473"/>
      <c r="ID80" s="473"/>
      <c r="IE80" s="473"/>
      <c r="IF80" s="473"/>
      <c r="IG80" s="473"/>
      <c r="IH80" s="473"/>
      <c r="II80" s="473"/>
      <c r="IJ80" s="473"/>
      <c r="IK80" s="473"/>
      <c r="IL80" s="473"/>
      <c r="IM80" s="473"/>
      <c r="IN80" s="473"/>
      <c r="IO80" s="473"/>
      <c r="IP80" s="473"/>
      <c r="IQ80" s="473"/>
      <c r="IR80" s="473"/>
      <c r="IS80" s="473"/>
      <c r="IT80" s="473"/>
      <c r="IU80" s="473"/>
      <c r="PI80" s="618"/>
      <c r="PJ80" s="618"/>
      <c r="PK80" s="618"/>
      <c r="PL80" s="618"/>
      <c r="PM80" s="618"/>
      <c r="PN80" s="618"/>
      <c r="PO80" s="618"/>
      <c r="PP80" s="618"/>
      <c r="PQ80" s="618"/>
      <c r="PR80" s="618"/>
      <c r="PS80" s="618"/>
      <c r="PT80" s="618"/>
      <c r="PU80" s="618"/>
      <c r="PV80" s="618"/>
      <c r="PW80" s="618"/>
      <c r="PX80" s="618"/>
      <c r="PY80" s="618"/>
      <c r="PZ80" s="618"/>
      <c r="QA80" s="618"/>
      <c r="QB80" s="618"/>
      <c r="QC80" s="618"/>
      <c r="QD80" s="618"/>
      <c r="QE80" s="618"/>
      <c r="QF80" s="618"/>
      <c r="QG80" s="618"/>
      <c r="QH80" s="618"/>
      <c r="QI80" s="618"/>
      <c r="QJ80" s="618"/>
      <c r="QK80" s="618"/>
      <c r="QL80" s="618"/>
      <c r="QM80" s="618"/>
      <c r="QN80" s="618"/>
      <c r="QO80" s="618"/>
      <c r="QP80" s="618"/>
      <c r="QQ80" s="618"/>
      <c r="QR80" s="618"/>
      <c r="QS80" s="618"/>
    </row>
    <row r="81" spans="1:461" s="502" customFormat="1" ht="35.25" customHeight="1" x14ac:dyDescent="0.2">
      <c r="A81" s="2986"/>
      <c r="B81" s="2986"/>
      <c r="C81" s="474" t="s">
        <v>1349</v>
      </c>
      <c r="D81" s="253">
        <v>4</v>
      </c>
      <c r="E81" s="253">
        <v>0</v>
      </c>
      <c r="F81" s="253">
        <v>4</v>
      </c>
      <c r="G81" s="253">
        <v>0</v>
      </c>
      <c r="H81" s="253">
        <v>0</v>
      </c>
      <c r="I81" s="253">
        <v>0</v>
      </c>
      <c r="J81" s="253">
        <f t="shared" si="61"/>
        <v>0</v>
      </c>
      <c r="K81" s="253">
        <f t="shared" si="62"/>
        <v>0</v>
      </c>
      <c r="L81" s="253">
        <f t="shared" si="63"/>
        <v>0</v>
      </c>
      <c r="M81" s="253">
        <f t="shared" ref="M81:N81" si="64">SUM(D81,G81,J81)</f>
        <v>4</v>
      </c>
      <c r="N81" s="253">
        <f t="shared" si="64"/>
        <v>0</v>
      </c>
      <c r="O81" s="253">
        <f t="shared" si="44"/>
        <v>4</v>
      </c>
      <c r="P81" s="246" t="s">
        <v>2657</v>
      </c>
      <c r="Q81" s="782" t="s">
        <v>1658</v>
      </c>
      <c r="R81" s="2899"/>
      <c r="S81" s="473"/>
      <c r="T81" s="473"/>
      <c r="U81" s="473"/>
      <c r="V81" s="473"/>
      <c r="W81" s="473"/>
      <c r="X81" s="473"/>
      <c r="Y81" s="473"/>
      <c r="Z81" s="473"/>
      <c r="AA81" s="473"/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3"/>
      <c r="AY81" s="473"/>
      <c r="AZ81" s="473"/>
      <c r="BA81" s="473"/>
      <c r="BB81" s="473"/>
      <c r="BC81" s="473"/>
      <c r="BD81" s="473"/>
      <c r="BE81" s="473"/>
      <c r="BF81" s="473"/>
      <c r="BG81" s="473"/>
      <c r="BH81" s="473"/>
      <c r="BI81" s="473"/>
      <c r="BJ81" s="473"/>
      <c r="BK81" s="473"/>
      <c r="BL81" s="473"/>
      <c r="BM81" s="473"/>
      <c r="BN81" s="473"/>
      <c r="BO81" s="473"/>
      <c r="BP81" s="473"/>
      <c r="BQ81" s="473"/>
      <c r="BR81" s="473"/>
      <c r="BS81" s="473"/>
      <c r="BT81" s="473"/>
      <c r="BU81" s="473"/>
      <c r="BV81" s="473"/>
      <c r="BW81" s="473"/>
      <c r="BX81" s="473"/>
      <c r="BY81" s="473"/>
      <c r="BZ81" s="473"/>
      <c r="CA81" s="473"/>
      <c r="CB81" s="473"/>
      <c r="CC81" s="473"/>
      <c r="CD81" s="473"/>
      <c r="CE81" s="473"/>
      <c r="CF81" s="473"/>
      <c r="CG81" s="473"/>
      <c r="CH81" s="473"/>
      <c r="CI81" s="473"/>
      <c r="CJ81" s="473"/>
      <c r="CK81" s="473"/>
      <c r="CL81" s="473"/>
      <c r="CM81" s="473"/>
      <c r="CN81" s="473"/>
      <c r="CO81" s="473"/>
      <c r="CP81" s="473"/>
      <c r="CQ81" s="473"/>
      <c r="CR81" s="473"/>
      <c r="CS81" s="473"/>
      <c r="CT81" s="473"/>
      <c r="CU81" s="473"/>
      <c r="CV81" s="473"/>
      <c r="CW81" s="473"/>
      <c r="CX81" s="473"/>
      <c r="CY81" s="473"/>
      <c r="CZ81" s="473"/>
      <c r="DA81" s="473"/>
      <c r="DB81" s="473"/>
      <c r="DC81" s="473"/>
      <c r="DD81" s="473"/>
      <c r="DE81" s="473"/>
      <c r="DF81" s="473"/>
      <c r="DG81" s="473"/>
      <c r="DH81" s="473"/>
      <c r="DI81" s="473"/>
      <c r="DJ81" s="473"/>
      <c r="DK81" s="473"/>
      <c r="DL81" s="473"/>
      <c r="DM81" s="473"/>
      <c r="DN81" s="473"/>
      <c r="DO81" s="473"/>
      <c r="DP81" s="473"/>
      <c r="DQ81" s="473"/>
      <c r="DR81" s="473"/>
      <c r="DS81" s="473"/>
      <c r="DT81" s="473"/>
      <c r="DU81" s="473"/>
      <c r="DV81" s="473"/>
      <c r="DW81" s="473"/>
      <c r="DX81" s="473"/>
      <c r="DY81" s="473"/>
      <c r="DZ81" s="473"/>
      <c r="EA81" s="473"/>
      <c r="EB81" s="473"/>
      <c r="EC81" s="473"/>
      <c r="ED81" s="473"/>
      <c r="EE81" s="473"/>
      <c r="EF81" s="473"/>
      <c r="EG81" s="473"/>
      <c r="EH81" s="473"/>
      <c r="EI81" s="473"/>
      <c r="EJ81" s="473"/>
      <c r="EK81" s="473"/>
      <c r="EL81" s="473"/>
      <c r="EM81" s="473"/>
      <c r="EN81" s="473"/>
      <c r="EO81" s="473"/>
      <c r="EP81" s="473"/>
      <c r="EQ81" s="473"/>
      <c r="ER81" s="473"/>
      <c r="ES81" s="473"/>
      <c r="ET81" s="473"/>
      <c r="EU81" s="473"/>
      <c r="EV81" s="473"/>
      <c r="EW81" s="473"/>
      <c r="EX81" s="473"/>
      <c r="EY81" s="473"/>
      <c r="EZ81" s="473"/>
      <c r="FA81" s="473"/>
      <c r="FB81" s="473"/>
      <c r="FC81" s="473"/>
      <c r="FD81" s="473"/>
      <c r="FE81" s="473"/>
      <c r="FF81" s="473"/>
      <c r="FG81" s="473"/>
      <c r="FH81" s="473"/>
      <c r="FI81" s="473"/>
      <c r="FJ81" s="473"/>
      <c r="FK81" s="473"/>
      <c r="FL81" s="473"/>
      <c r="FM81" s="473"/>
      <c r="FN81" s="473"/>
      <c r="FO81" s="473"/>
      <c r="FP81" s="473"/>
      <c r="FQ81" s="473"/>
      <c r="FR81" s="473"/>
      <c r="FS81" s="473"/>
      <c r="FT81" s="473"/>
      <c r="FU81" s="473"/>
      <c r="FV81" s="473"/>
      <c r="FW81" s="473"/>
      <c r="FX81" s="473"/>
      <c r="FY81" s="473"/>
      <c r="FZ81" s="473"/>
      <c r="GA81" s="473"/>
      <c r="GB81" s="473"/>
      <c r="GC81" s="473"/>
      <c r="GD81" s="473"/>
      <c r="GE81" s="473"/>
      <c r="GF81" s="473"/>
      <c r="GG81" s="473"/>
      <c r="GH81" s="473"/>
      <c r="GI81" s="473"/>
      <c r="GJ81" s="473"/>
      <c r="GK81" s="473"/>
      <c r="GL81" s="473"/>
      <c r="GM81" s="473"/>
      <c r="GN81" s="473"/>
      <c r="GO81" s="473"/>
      <c r="GP81" s="473"/>
      <c r="GQ81" s="473"/>
      <c r="GR81" s="473"/>
      <c r="GS81" s="473"/>
      <c r="GT81" s="473"/>
      <c r="GU81" s="473"/>
      <c r="GV81" s="473"/>
      <c r="GW81" s="473"/>
      <c r="GX81" s="473"/>
      <c r="GY81" s="473"/>
      <c r="GZ81" s="473"/>
      <c r="HA81" s="473"/>
      <c r="HB81" s="473"/>
      <c r="HC81" s="473"/>
      <c r="HD81" s="473"/>
      <c r="HE81" s="473"/>
      <c r="HF81" s="473"/>
      <c r="HG81" s="473"/>
      <c r="HH81" s="473"/>
      <c r="HI81" s="473"/>
      <c r="HJ81" s="473"/>
      <c r="HK81" s="473"/>
      <c r="HL81" s="473"/>
      <c r="HM81" s="473"/>
      <c r="HN81" s="473"/>
      <c r="HO81" s="473"/>
      <c r="HP81" s="473"/>
      <c r="HQ81" s="473"/>
      <c r="HR81" s="473"/>
      <c r="HS81" s="473"/>
      <c r="HT81" s="473"/>
      <c r="HU81" s="473"/>
      <c r="HV81" s="473"/>
      <c r="HW81" s="473"/>
      <c r="HX81" s="473"/>
      <c r="HY81" s="473"/>
      <c r="HZ81" s="473"/>
      <c r="IA81" s="473"/>
      <c r="IB81" s="473"/>
      <c r="IC81" s="473"/>
      <c r="ID81" s="473"/>
      <c r="IE81" s="473"/>
      <c r="IF81" s="473"/>
      <c r="IG81" s="473"/>
      <c r="IH81" s="473"/>
      <c r="II81" s="473"/>
      <c r="IJ81" s="473"/>
      <c r="IK81" s="473"/>
      <c r="IL81" s="473"/>
      <c r="IM81" s="473"/>
      <c r="IN81" s="473"/>
      <c r="IO81" s="473"/>
      <c r="IP81" s="473"/>
      <c r="IQ81" s="473"/>
      <c r="IR81" s="473"/>
      <c r="IS81" s="473"/>
      <c r="IT81" s="473"/>
      <c r="IU81" s="473"/>
      <c r="PI81" s="618"/>
      <c r="PJ81" s="618"/>
      <c r="PK81" s="618"/>
      <c r="PL81" s="618"/>
      <c r="PM81" s="618"/>
      <c r="PN81" s="618"/>
      <c r="PO81" s="618"/>
      <c r="PP81" s="618"/>
      <c r="PQ81" s="618"/>
      <c r="PR81" s="618"/>
      <c r="PS81" s="618"/>
      <c r="PT81" s="618"/>
      <c r="PU81" s="618"/>
      <c r="PV81" s="618"/>
      <c r="PW81" s="618"/>
      <c r="PX81" s="618"/>
      <c r="PY81" s="618"/>
      <c r="PZ81" s="618"/>
      <c r="QA81" s="618"/>
      <c r="QB81" s="618"/>
      <c r="QC81" s="618"/>
      <c r="QD81" s="618"/>
      <c r="QE81" s="618"/>
      <c r="QF81" s="618"/>
      <c r="QG81" s="618"/>
      <c r="QH81" s="618"/>
      <c r="QI81" s="618"/>
      <c r="QJ81" s="618"/>
      <c r="QK81" s="618"/>
      <c r="QL81" s="618"/>
      <c r="QM81" s="618"/>
      <c r="QN81" s="618"/>
      <c r="QO81" s="618"/>
      <c r="QP81" s="618"/>
      <c r="QQ81" s="618"/>
      <c r="QR81" s="618"/>
      <c r="QS81" s="618"/>
    </row>
    <row r="82" spans="1:461" s="502" customFormat="1" ht="24.75" customHeight="1" x14ac:dyDescent="0.2">
      <c r="A82" s="2986"/>
      <c r="B82" s="3020" t="s">
        <v>46</v>
      </c>
      <c r="C82" s="3020"/>
      <c r="D82" s="253">
        <f>SUM(D80:D81)</f>
        <v>4</v>
      </c>
      <c r="E82" s="253">
        <f t="shared" ref="E82:O82" si="65">SUM(E80:E81)</f>
        <v>0</v>
      </c>
      <c r="F82" s="253">
        <f t="shared" si="65"/>
        <v>4</v>
      </c>
      <c r="G82" s="253">
        <f t="shared" si="65"/>
        <v>14</v>
      </c>
      <c r="H82" s="253">
        <f t="shared" si="65"/>
        <v>9</v>
      </c>
      <c r="I82" s="253">
        <f t="shared" si="65"/>
        <v>23</v>
      </c>
      <c r="J82" s="253">
        <f t="shared" si="65"/>
        <v>0</v>
      </c>
      <c r="K82" s="253">
        <f t="shared" si="65"/>
        <v>0</v>
      </c>
      <c r="L82" s="253">
        <f t="shared" si="65"/>
        <v>0</v>
      </c>
      <c r="M82" s="253">
        <f t="shared" si="65"/>
        <v>18</v>
      </c>
      <c r="N82" s="253">
        <f t="shared" si="65"/>
        <v>9</v>
      </c>
      <c r="O82" s="253">
        <f t="shared" si="65"/>
        <v>27</v>
      </c>
      <c r="P82" s="2899" t="s">
        <v>133</v>
      </c>
      <c r="Q82" s="2899"/>
      <c r="R82" s="2899"/>
      <c r="S82" s="473"/>
      <c r="T82" s="473"/>
      <c r="U82" s="473"/>
      <c r="V82" s="473"/>
      <c r="W82" s="473"/>
      <c r="X82" s="473"/>
      <c r="Y82" s="473"/>
      <c r="Z82" s="473"/>
      <c r="AA82" s="473"/>
      <c r="AB82" s="473"/>
      <c r="AC82" s="473"/>
      <c r="AD82" s="473"/>
      <c r="AE82" s="473"/>
      <c r="AF82" s="473"/>
      <c r="AG82" s="473"/>
      <c r="AH82" s="473"/>
      <c r="AI82" s="473"/>
      <c r="AJ82" s="473"/>
      <c r="AK82" s="473"/>
      <c r="AL82" s="473"/>
      <c r="AM82" s="473"/>
      <c r="AN82" s="473"/>
      <c r="AO82" s="473"/>
      <c r="AP82" s="473"/>
      <c r="AQ82" s="473"/>
      <c r="AR82" s="473"/>
      <c r="AS82" s="473"/>
      <c r="AT82" s="473"/>
      <c r="AU82" s="473"/>
      <c r="AV82" s="473"/>
      <c r="AW82" s="473"/>
      <c r="AX82" s="473"/>
      <c r="AY82" s="473"/>
      <c r="AZ82" s="473"/>
      <c r="BA82" s="473"/>
      <c r="BB82" s="473"/>
      <c r="BC82" s="473"/>
      <c r="BD82" s="473"/>
      <c r="BE82" s="473"/>
      <c r="BF82" s="473"/>
      <c r="BG82" s="473"/>
      <c r="BH82" s="473"/>
      <c r="BI82" s="473"/>
      <c r="BJ82" s="473"/>
      <c r="BK82" s="473"/>
      <c r="BL82" s="473"/>
      <c r="BM82" s="473"/>
      <c r="BN82" s="473"/>
      <c r="BO82" s="473"/>
      <c r="BP82" s="473"/>
      <c r="BQ82" s="473"/>
      <c r="BR82" s="473"/>
      <c r="BS82" s="473"/>
      <c r="BT82" s="473"/>
      <c r="BU82" s="473"/>
      <c r="BV82" s="473"/>
      <c r="BW82" s="473"/>
      <c r="BX82" s="473"/>
      <c r="BY82" s="473"/>
      <c r="BZ82" s="473"/>
      <c r="CA82" s="473"/>
      <c r="CB82" s="473"/>
      <c r="CC82" s="473"/>
      <c r="CD82" s="473"/>
      <c r="CE82" s="473"/>
      <c r="CF82" s="473"/>
      <c r="CG82" s="473"/>
      <c r="CH82" s="473"/>
      <c r="CI82" s="473"/>
      <c r="CJ82" s="473"/>
      <c r="CK82" s="473"/>
      <c r="CL82" s="473"/>
      <c r="CM82" s="473"/>
      <c r="CN82" s="473"/>
      <c r="CO82" s="473"/>
      <c r="CP82" s="473"/>
      <c r="CQ82" s="473"/>
      <c r="CR82" s="473"/>
      <c r="CS82" s="473"/>
      <c r="CT82" s="473"/>
      <c r="CU82" s="473"/>
      <c r="CV82" s="473"/>
      <c r="CW82" s="473"/>
      <c r="CX82" s="473"/>
      <c r="CY82" s="473"/>
      <c r="CZ82" s="473"/>
      <c r="DA82" s="473"/>
      <c r="DB82" s="473"/>
      <c r="DC82" s="473"/>
      <c r="DD82" s="473"/>
      <c r="DE82" s="473"/>
      <c r="DF82" s="473"/>
      <c r="DG82" s="473"/>
      <c r="DH82" s="473"/>
      <c r="DI82" s="473"/>
      <c r="DJ82" s="473"/>
      <c r="DK82" s="473"/>
      <c r="DL82" s="473"/>
      <c r="DM82" s="473"/>
      <c r="DN82" s="473"/>
      <c r="DO82" s="473"/>
      <c r="DP82" s="473"/>
      <c r="DQ82" s="473"/>
      <c r="DR82" s="473"/>
      <c r="DS82" s="473"/>
      <c r="DT82" s="473"/>
      <c r="DU82" s="473"/>
      <c r="DV82" s="473"/>
      <c r="DW82" s="473"/>
      <c r="DX82" s="473"/>
      <c r="DY82" s="473"/>
      <c r="DZ82" s="473"/>
      <c r="EA82" s="473"/>
      <c r="EB82" s="473"/>
      <c r="EC82" s="473"/>
      <c r="ED82" s="473"/>
      <c r="EE82" s="473"/>
      <c r="EF82" s="473"/>
      <c r="EG82" s="473"/>
      <c r="EH82" s="473"/>
      <c r="EI82" s="473"/>
      <c r="EJ82" s="473"/>
      <c r="EK82" s="473"/>
      <c r="EL82" s="473"/>
      <c r="EM82" s="473"/>
      <c r="EN82" s="473"/>
      <c r="EO82" s="473"/>
      <c r="EP82" s="473"/>
      <c r="EQ82" s="473"/>
      <c r="ER82" s="473"/>
      <c r="ES82" s="473"/>
      <c r="ET82" s="473"/>
      <c r="EU82" s="473"/>
      <c r="EV82" s="473"/>
      <c r="EW82" s="473"/>
      <c r="EX82" s="473"/>
      <c r="EY82" s="473"/>
      <c r="EZ82" s="473"/>
      <c r="FA82" s="473"/>
      <c r="FB82" s="473"/>
      <c r="FC82" s="473"/>
      <c r="FD82" s="473"/>
      <c r="FE82" s="473"/>
      <c r="FF82" s="473"/>
      <c r="FG82" s="473"/>
      <c r="FH82" s="473"/>
      <c r="FI82" s="473"/>
      <c r="FJ82" s="473"/>
      <c r="FK82" s="473"/>
      <c r="FL82" s="473"/>
      <c r="FM82" s="473"/>
      <c r="FN82" s="473"/>
      <c r="FO82" s="473"/>
      <c r="FP82" s="473"/>
      <c r="FQ82" s="473"/>
      <c r="FR82" s="473"/>
      <c r="FS82" s="473"/>
      <c r="FT82" s="473"/>
      <c r="FU82" s="473"/>
      <c r="FV82" s="473"/>
      <c r="FW82" s="473"/>
      <c r="FX82" s="473"/>
      <c r="FY82" s="473"/>
      <c r="FZ82" s="473"/>
      <c r="GA82" s="473"/>
      <c r="GB82" s="473"/>
      <c r="GC82" s="473"/>
      <c r="GD82" s="473"/>
      <c r="GE82" s="473"/>
      <c r="GF82" s="473"/>
      <c r="GG82" s="473"/>
      <c r="GH82" s="473"/>
      <c r="GI82" s="473"/>
      <c r="GJ82" s="473"/>
      <c r="GK82" s="473"/>
      <c r="GL82" s="473"/>
      <c r="GM82" s="473"/>
      <c r="GN82" s="473"/>
      <c r="GO82" s="473"/>
      <c r="GP82" s="473"/>
      <c r="GQ82" s="473"/>
      <c r="GR82" s="473"/>
      <c r="GS82" s="473"/>
      <c r="GT82" s="473"/>
      <c r="GU82" s="473"/>
      <c r="GV82" s="473"/>
      <c r="GW82" s="473"/>
      <c r="GX82" s="473"/>
      <c r="GY82" s="473"/>
      <c r="GZ82" s="473"/>
      <c r="HA82" s="473"/>
      <c r="HB82" s="473"/>
      <c r="HC82" s="473"/>
      <c r="HD82" s="473"/>
      <c r="HE82" s="473"/>
      <c r="HF82" s="473"/>
      <c r="HG82" s="473"/>
      <c r="HH82" s="473"/>
      <c r="HI82" s="473"/>
      <c r="HJ82" s="473"/>
      <c r="HK82" s="473"/>
      <c r="HL82" s="473"/>
      <c r="HM82" s="473"/>
      <c r="HN82" s="473"/>
      <c r="HO82" s="473"/>
      <c r="HP82" s="473"/>
      <c r="HQ82" s="473"/>
      <c r="HR82" s="473"/>
      <c r="HS82" s="473"/>
      <c r="HT82" s="473"/>
      <c r="HU82" s="473"/>
      <c r="HV82" s="473"/>
      <c r="HW82" s="473"/>
      <c r="HX82" s="473"/>
      <c r="HY82" s="473"/>
      <c r="HZ82" s="473"/>
      <c r="IA82" s="473"/>
      <c r="IB82" s="473"/>
      <c r="IC82" s="473"/>
      <c r="ID82" s="473"/>
      <c r="IE82" s="473"/>
      <c r="IF82" s="473"/>
      <c r="IG82" s="473"/>
      <c r="IH82" s="473"/>
      <c r="II82" s="473"/>
      <c r="IJ82" s="473"/>
      <c r="IK82" s="473"/>
      <c r="IL82" s="473"/>
      <c r="IM82" s="473"/>
      <c r="IN82" s="473"/>
      <c r="IO82" s="473"/>
      <c r="IP82" s="473"/>
      <c r="IQ82" s="473"/>
      <c r="IR82" s="473"/>
      <c r="IS82" s="473"/>
      <c r="IT82" s="473"/>
      <c r="IU82" s="473"/>
      <c r="PI82" s="618"/>
      <c r="PJ82" s="618"/>
      <c r="PK82" s="618"/>
      <c r="PL82" s="618"/>
      <c r="PM82" s="618"/>
      <c r="PN82" s="618"/>
      <c r="PO82" s="618"/>
      <c r="PP82" s="618"/>
      <c r="PQ82" s="618"/>
      <c r="PR82" s="618"/>
      <c r="PS82" s="618"/>
      <c r="PT82" s="618"/>
      <c r="PU82" s="618"/>
      <c r="PV82" s="618"/>
      <c r="PW82" s="618"/>
      <c r="PX82" s="618"/>
      <c r="PY82" s="618"/>
      <c r="PZ82" s="618"/>
      <c r="QA82" s="618"/>
      <c r="QB82" s="618"/>
      <c r="QC82" s="618"/>
      <c r="QD82" s="618"/>
      <c r="QE82" s="618"/>
      <c r="QF82" s="618"/>
      <c r="QG82" s="618"/>
      <c r="QH82" s="618"/>
      <c r="QI82" s="618"/>
      <c r="QJ82" s="618"/>
      <c r="QK82" s="618"/>
      <c r="QL82" s="618"/>
      <c r="QM82" s="618"/>
      <c r="QN82" s="618"/>
      <c r="QO82" s="618"/>
      <c r="QP82" s="618"/>
      <c r="QQ82" s="618"/>
      <c r="QR82" s="618"/>
      <c r="QS82" s="618"/>
    </row>
    <row r="83" spans="1:461" s="502" customFormat="1" ht="23.25" customHeight="1" x14ac:dyDescent="0.2">
      <c r="A83" s="2990" t="s">
        <v>92</v>
      </c>
      <c r="B83" s="2990"/>
      <c r="C83" s="2990"/>
      <c r="D83" s="619">
        <f>SUM(D82,D79)</f>
        <v>40</v>
      </c>
      <c r="E83" s="619">
        <f t="shared" ref="E83:O83" si="66">SUM(E82,E79)</f>
        <v>11</v>
      </c>
      <c r="F83" s="619">
        <f t="shared" si="66"/>
        <v>51</v>
      </c>
      <c r="G83" s="619">
        <f t="shared" si="66"/>
        <v>17</v>
      </c>
      <c r="H83" s="619">
        <f t="shared" si="66"/>
        <v>18</v>
      </c>
      <c r="I83" s="619">
        <f t="shared" si="66"/>
        <v>35</v>
      </c>
      <c r="J83" s="619">
        <f t="shared" si="66"/>
        <v>0</v>
      </c>
      <c r="K83" s="619">
        <f t="shared" si="66"/>
        <v>0</v>
      </c>
      <c r="L83" s="619">
        <f t="shared" si="66"/>
        <v>0</v>
      </c>
      <c r="M83" s="619">
        <f t="shared" si="66"/>
        <v>57</v>
      </c>
      <c r="N83" s="619">
        <f t="shared" si="66"/>
        <v>29</v>
      </c>
      <c r="O83" s="619">
        <f t="shared" si="66"/>
        <v>86</v>
      </c>
      <c r="P83" s="2900" t="s">
        <v>130</v>
      </c>
      <c r="Q83" s="2900"/>
      <c r="R83" s="2900"/>
      <c r="S83" s="473"/>
      <c r="T83" s="473"/>
      <c r="U83" s="473"/>
      <c r="V83" s="473"/>
      <c r="W83" s="473"/>
      <c r="X83" s="473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473"/>
      <c r="AJ83" s="473"/>
      <c r="AK83" s="473"/>
      <c r="AL83" s="473"/>
      <c r="AM83" s="473"/>
      <c r="AN83" s="473"/>
      <c r="AO83" s="473"/>
      <c r="AP83" s="473"/>
      <c r="AQ83" s="473"/>
      <c r="AR83" s="473"/>
      <c r="AS83" s="473"/>
      <c r="AT83" s="473"/>
      <c r="AU83" s="473"/>
      <c r="AV83" s="473"/>
      <c r="AW83" s="473"/>
      <c r="AX83" s="473"/>
      <c r="AY83" s="473"/>
      <c r="AZ83" s="473"/>
      <c r="BA83" s="473"/>
      <c r="BB83" s="473"/>
      <c r="BC83" s="473"/>
      <c r="BD83" s="473"/>
      <c r="BE83" s="473"/>
      <c r="BF83" s="473"/>
      <c r="BG83" s="473"/>
      <c r="BH83" s="473"/>
      <c r="BI83" s="473"/>
      <c r="BJ83" s="473"/>
      <c r="BK83" s="473"/>
      <c r="BL83" s="473"/>
      <c r="BM83" s="473"/>
      <c r="BN83" s="473"/>
      <c r="BO83" s="473"/>
      <c r="BP83" s="473"/>
      <c r="BQ83" s="473"/>
      <c r="BR83" s="473"/>
      <c r="BS83" s="473"/>
      <c r="BT83" s="473"/>
      <c r="BU83" s="473"/>
      <c r="BV83" s="473"/>
      <c r="BW83" s="473"/>
      <c r="BX83" s="473"/>
      <c r="BY83" s="473"/>
      <c r="BZ83" s="473"/>
      <c r="CA83" s="473"/>
      <c r="CB83" s="473"/>
      <c r="CC83" s="473"/>
      <c r="CD83" s="473"/>
      <c r="CE83" s="473"/>
      <c r="CF83" s="473"/>
      <c r="CG83" s="473"/>
      <c r="CH83" s="473"/>
      <c r="CI83" s="473"/>
      <c r="CJ83" s="473"/>
      <c r="CK83" s="473"/>
      <c r="CL83" s="473"/>
      <c r="CM83" s="473"/>
      <c r="CN83" s="473"/>
      <c r="CO83" s="473"/>
      <c r="CP83" s="473"/>
      <c r="CQ83" s="473"/>
      <c r="CR83" s="473"/>
      <c r="CS83" s="473"/>
      <c r="CT83" s="473"/>
      <c r="CU83" s="473"/>
      <c r="CV83" s="473"/>
      <c r="CW83" s="473"/>
      <c r="CX83" s="473"/>
      <c r="CY83" s="473"/>
      <c r="CZ83" s="473"/>
      <c r="DA83" s="473"/>
      <c r="DB83" s="473"/>
      <c r="DC83" s="473"/>
      <c r="DD83" s="473"/>
      <c r="DE83" s="473"/>
      <c r="DF83" s="473"/>
      <c r="DG83" s="473"/>
      <c r="DH83" s="473"/>
      <c r="DI83" s="473"/>
      <c r="DJ83" s="473"/>
      <c r="DK83" s="473"/>
      <c r="DL83" s="473"/>
      <c r="DM83" s="473"/>
      <c r="DN83" s="473"/>
      <c r="DO83" s="473"/>
      <c r="DP83" s="473"/>
      <c r="DQ83" s="473"/>
      <c r="DR83" s="473"/>
      <c r="DS83" s="473"/>
      <c r="DT83" s="473"/>
      <c r="DU83" s="473"/>
      <c r="DV83" s="473"/>
      <c r="DW83" s="473"/>
      <c r="DX83" s="473"/>
      <c r="DY83" s="473"/>
      <c r="DZ83" s="473"/>
      <c r="EA83" s="473"/>
      <c r="EB83" s="473"/>
      <c r="EC83" s="473"/>
      <c r="ED83" s="473"/>
      <c r="EE83" s="473"/>
      <c r="EF83" s="473"/>
      <c r="EG83" s="473"/>
      <c r="EH83" s="473"/>
      <c r="EI83" s="473"/>
      <c r="EJ83" s="473"/>
      <c r="EK83" s="473"/>
      <c r="EL83" s="473"/>
      <c r="EM83" s="473"/>
      <c r="EN83" s="473"/>
      <c r="EO83" s="473"/>
      <c r="EP83" s="473"/>
      <c r="EQ83" s="473"/>
      <c r="ER83" s="473"/>
      <c r="ES83" s="473"/>
      <c r="ET83" s="473"/>
      <c r="EU83" s="473"/>
      <c r="EV83" s="473"/>
      <c r="EW83" s="473"/>
      <c r="EX83" s="473"/>
      <c r="EY83" s="473"/>
      <c r="EZ83" s="473"/>
      <c r="FA83" s="473"/>
      <c r="FB83" s="473"/>
      <c r="FC83" s="473"/>
      <c r="FD83" s="473"/>
      <c r="FE83" s="473"/>
      <c r="FF83" s="473"/>
      <c r="FG83" s="473"/>
      <c r="FH83" s="473"/>
      <c r="FI83" s="473"/>
      <c r="FJ83" s="473"/>
      <c r="FK83" s="473"/>
      <c r="FL83" s="473"/>
      <c r="FM83" s="473"/>
      <c r="FN83" s="473"/>
      <c r="FO83" s="473"/>
      <c r="FP83" s="473"/>
      <c r="FQ83" s="473"/>
      <c r="FR83" s="473"/>
      <c r="FS83" s="473"/>
      <c r="FT83" s="473"/>
      <c r="FU83" s="473"/>
      <c r="FV83" s="473"/>
      <c r="FW83" s="473"/>
      <c r="FX83" s="473"/>
      <c r="FY83" s="473"/>
      <c r="FZ83" s="473"/>
      <c r="GA83" s="473"/>
      <c r="GB83" s="473"/>
      <c r="GC83" s="473"/>
      <c r="GD83" s="473"/>
      <c r="GE83" s="473"/>
      <c r="GF83" s="473"/>
      <c r="GG83" s="473"/>
      <c r="GH83" s="473"/>
      <c r="GI83" s="473"/>
      <c r="GJ83" s="473"/>
      <c r="GK83" s="473"/>
      <c r="GL83" s="473"/>
      <c r="GM83" s="473"/>
      <c r="GN83" s="473"/>
      <c r="GO83" s="473"/>
      <c r="GP83" s="473"/>
      <c r="GQ83" s="473"/>
      <c r="GR83" s="473"/>
      <c r="GS83" s="473"/>
      <c r="GT83" s="473"/>
      <c r="GU83" s="473"/>
      <c r="GV83" s="473"/>
      <c r="GW83" s="473"/>
      <c r="GX83" s="473"/>
      <c r="GY83" s="473"/>
      <c r="GZ83" s="473"/>
      <c r="HA83" s="473"/>
      <c r="HB83" s="473"/>
      <c r="HC83" s="473"/>
      <c r="HD83" s="473"/>
      <c r="HE83" s="473"/>
      <c r="HF83" s="473"/>
      <c r="HG83" s="473"/>
      <c r="HH83" s="473"/>
      <c r="HI83" s="473"/>
      <c r="HJ83" s="473"/>
      <c r="HK83" s="473"/>
      <c r="HL83" s="473"/>
      <c r="HM83" s="473"/>
      <c r="HN83" s="473"/>
      <c r="HO83" s="473"/>
      <c r="HP83" s="473"/>
      <c r="HQ83" s="473"/>
      <c r="HR83" s="473"/>
      <c r="HS83" s="473"/>
      <c r="HT83" s="473"/>
      <c r="HU83" s="473"/>
      <c r="HV83" s="473"/>
      <c r="HW83" s="473"/>
      <c r="HX83" s="473"/>
      <c r="HY83" s="473"/>
      <c r="HZ83" s="473"/>
      <c r="IA83" s="473"/>
      <c r="IB83" s="473"/>
      <c r="IC83" s="473"/>
      <c r="ID83" s="473"/>
      <c r="IE83" s="473"/>
      <c r="IF83" s="473"/>
      <c r="IG83" s="473"/>
      <c r="IH83" s="473"/>
      <c r="II83" s="473"/>
      <c r="IJ83" s="473"/>
      <c r="IK83" s="473"/>
      <c r="IL83" s="473"/>
      <c r="IM83" s="473"/>
      <c r="IN83" s="473"/>
      <c r="IO83" s="473"/>
      <c r="IP83" s="473"/>
      <c r="IQ83" s="473"/>
      <c r="IR83" s="473"/>
      <c r="IS83" s="473"/>
      <c r="IT83" s="473"/>
      <c r="IU83" s="473"/>
      <c r="PI83" s="618"/>
      <c r="PJ83" s="618"/>
      <c r="PK83" s="618"/>
      <c r="PL83" s="618"/>
      <c r="PM83" s="618"/>
      <c r="PN83" s="618"/>
      <c r="PO83" s="618"/>
      <c r="PP83" s="618"/>
      <c r="PQ83" s="618"/>
      <c r="PR83" s="618"/>
      <c r="PS83" s="618"/>
      <c r="PT83" s="618"/>
      <c r="PU83" s="618"/>
      <c r="PV83" s="618"/>
      <c r="PW83" s="618"/>
      <c r="PX83" s="618"/>
      <c r="PY83" s="618"/>
      <c r="PZ83" s="618"/>
      <c r="QA83" s="618"/>
      <c r="QB83" s="618"/>
      <c r="QC83" s="618"/>
      <c r="QD83" s="618"/>
      <c r="QE83" s="618"/>
      <c r="QF83" s="618"/>
      <c r="QG83" s="618"/>
      <c r="QH83" s="618"/>
      <c r="QI83" s="618"/>
      <c r="QJ83" s="618"/>
      <c r="QK83" s="618"/>
      <c r="QL83" s="618"/>
      <c r="QM83" s="618"/>
      <c r="QN83" s="618"/>
      <c r="QO83" s="618"/>
      <c r="QP83" s="618"/>
      <c r="QQ83" s="618"/>
      <c r="QR83" s="618"/>
      <c r="QS83" s="618"/>
    </row>
    <row r="84" spans="1:461" s="502" customFormat="1" ht="26.25" customHeight="1" x14ac:dyDescent="0.2">
      <c r="A84" s="2996" t="s">
        <v>210</v>
      </c>
      <c r="B84" s="2986" t="s">
        <v>72</v>
      </c>
      <c r="C84" s="253" t="s">
        <v>72</v>
      </c>
      <c r="D84" s="253">
        <v>0</v>
      </c>
      <c r="E84" s="253">
        <v>0</v>
      </c>
      <c r="F84" s="253">
        <v>0</v>
      </c>
      <c r="G84" s="253">
        <v>7</v>
      </c>
      <c r="H84" s="253">
        <v>10</v>
      </c>
      <c r="I84" s="253">
        <v>17</v>
      </c>
      <c r="J84" s="253">
        <v>2</v>
      </c>
      <c r="K84" s="253">
        <v>2</v>
      </c>
      <c r="L84" s="253">
        <v>4</v>
      </c>
      <c r="M84" s="253">
        <f>SUM(D84,G84,J84)</f>
        <v>9</v>
      </c>
      <c r="N84" s="253">
        <f>SUM(E84,H84,K84)</f>
        <v>12</v>
      </c>
      <c r="O84" s="253">
        <f>SUM(M84:N84)</f>
        <v>21</v>
      </c>
      <c r="P84" s="1683" t="s">
        <v>145</v>
      </c>
      <c r="Q84" s="2899" t="s">
        <v>145</v>
      </c>
      <c r="R84" s="2996" t="s">
        <v>409</v>
      </c>
      <c r="S84" s="473"/>
      <c r="T84" s="473"/>
      <c r="U84" s="473"/>
      <c r="V84" s="473"/>
      <c r="W84" s="473"/>
      <c r="X84" s="473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  <c r="AQ84" s="473"/>
      <c r="AR84" s="473"/>
      <c r="AS84" s="473"/>
      <c r="AT84" s="473"/>
      <c r="AU84" s="473"/>
      <c r="AV84" s="473"/>
      <c r="AW84" s="473"/>
      <c r="AX84" s="473"/>
      <c r="AY84" s="473"/>
      <c r="AZ84" s="473"/>
      <c r="BA84" s="473"/>
      <c r="BB84" s="473"/>
      <c r="BC84" s="473"/>
      <c r="BD84" s="473"/>
      <c r="BE84" s="473"/>
      <c r="BF84" s="473"/>
      <c r="BG84" s="473"/>
      <c r="BH84" s="473"/>
      <c r="BI84" s="473"/>
      <c r="BJ84" s="473"/>
      <c r="BK84" s="473"/>
      <c r="BL84" s="473"/>
      <c r="BM84" s="473"/>
      <c r="BN84" s="473"/>
      <c r="BO84" s="473"/>
      <c r="BP84" s="473"/>
      <c r="BQ84" s="473"/>
      <c r="BR84" s="473"/>
      <c r="BS84" s="473"/>
      <c r="BT84" s="473"/>
      <c r="BU84" s="473"/>
      <c r="BV84" s="473"/>
      <c r="BW84" s="473"/>
      <c r="BX84" s="473"/>
      <c r="BY84" s="473"/>
      <c r="BZ84" s="473"/>
      <c r="CA84" s="473"/>
      <c r="CB84" s="473"/>
      <c r="CC84" s="473"/>
      <c r="CD84" s="473"/>
      <c r="CE84" s="473"/>
      <c r="CF84" s="473"/>
      <c r="CG84" s="473"/>
      <c r="CH84" s="473"/>
      <c r="CI84" s="473"/>
      <c r="CJ84" s="473"/>
      <c r="CK84" s="473"/>
      <c r="CL84" s="473"/>
      <c r="CM84" s="473"/>
      <c r="CN84" s="473"/>
      <c r="CO84" s="473"/>
      <c r="CP84" s="473"/>
      <c r="CQ84" s="473"/>
      <c r="CR84" s="473"/>
      <c r="CS84" s="473"/>
      <c r="CT84" s="473"/>
      <c r="CU84" s="473"/>
      <c r="CV84" s="473"/>
      <c r="CW84" s="473"/>
      <c r="CX84" s="473"/>
      <c r="CY84" s="473"/>
      <c r="CZ84" s="473"/>
      <c r="DA84" s="473"/>
      <c r="DB84" s="473"/>
      <c r="DC84" s="473"/>
      <c r="DD84" s="473"/>
      <c r="DE84" s="473"/>
      <c r="DF84" s="473"/>
      <c r="DG84" s="473"/>
      <c r="DH84" s="473"/>
      <c r="DI84" s="473"/>
      <c r="DJ84" s="473"/>
      <c r="DK84" s="473"/>
      <c r="DL84" s="473"/>
      <c r="DM84" s="473"/>
      <c r="DN84" s="473"/>
      <c r="DO84" s="473"/>
      <c r="DP84" s="473"/>
      <c r="DQ84" s="473"/>
      <c r="DR84" s="473"/>
      <c r="DS84" s="473"/>
      <c r="DT84" s="473"/>
      <c r="DU84" s="473"/>
      <c r="DV84" s="473"/>
      <c r="DW84" s="473"/>
      <c r="DX84" s="473"/>
      <c r="DY84" s="473"/>
      <c r="DZ84" s="473"/>
      <c r="EA84" s="473"/>
      <c r="EB84" s="473"/>
      <c r="EC84" s="473"/>
      <c r="ED84" s="473"/>
      <c r="EE84" s="473"/>
      <c r="EF84" s="473"/>
      <c r="EG84" s="473"/>
      <c r="EH84" s="473"/>
      <c r="EI84" s="473"/>
      <c r="EJ84" s="473"/>
      <c r="EK84" s="473"/>
      <c r="EL84" s="473"/>
      <c r="EM84" s="473"/>
      <c r="EN84" s="473"/>
      <c r="EO84" s="473"/>
      <c r="EP84" s="473"/>
      <c r="EQ84" s="473"/>
      <c r="ER84" s="473"/>
      <c r="ES84" s="473"/>
      <c r="ET84" s="473"/>
      <c r="EU84" s="473"/>
      <c r="EV84" s="473"/>
      <c r="EW84" s="473"/>
      <c r="EX84" s="473"/>
      <c r="EY84" s="473"/>
      <c r="EZ84" s="473"/>
      <c r="FA84" s="473"/>
      <c r="FB84" s="473"/>
      <c r="FC84" s="473"/>
      <c r="FD84" s="473"/>
      <c r="FE84" s="473"/>
      <c r="FF84" s="473"/>
      <c r="FG84" s="473"/>
      <c r="FH84" s="473"/>
      <c r="FI84" s="473"/>
      <c r="FJ84" s="473"/>
      <c r="FK84" s="473"/>
      <c r="FL84" s="473"/>
      <c r="FM84" s="473"/>
      <c r="FN84" s="473"/>
      <c r="FO84" s="473"/>
      <c r="FP84" s="473"/>
      <c r="FQ84" s="473"/>
      <c r="FR84" s="473"/>
      <c r="FS84" s="473"/>
      <c r="FT84" s="473"/>
      <c r="FU84" s="473"/>
      <c r="FV84" s="473"/>
      <c r="FW84" s="473"/>
      <c r="FX84" s="473"/>
      <c r="FY84" s="473"/>
      <c r="FZ84" s="473"/>
      <c r="GA84" s="473"/>
      <c r="GB84" s="473"/>
      <c r="GC84" s="473"/>
      <c r="GD84" s="473"/>
      <c r="GE84" s="473"/>
      <c r="GF84" s="473"/>
      <c r="GG84" s="473"/>
      <c r="GH84" s="473"/>
      <c r="GI84" s="473"/>
      <c r="GJ84" s="473"/>
      <c r="GK84" s="473"/>
      <c r="GL84" s="473"/>
      <c r="GM84" s="473"/>
      <c r="GN84" s="473"/>
      <c r="GO84" s="473"/>
      <c r="GP84" s="473"/>
      <c r="GQ84" s="473"/>
      <c r="GR84" s="473"/>
      <c r="GS84" s="473"/>
      <c r="GT84" s="473"/>
      <c r="GU84" s="473"/>
      <c r="GV84" s="473"/>
      <c r="GW84" s="473"/>
      <c r="GX84" s="473"/>
      <c r="GY84" s="473"/>
      <c r="GZ84" s="473"/>
      <c r="HA84" s="473"/>
      <c r="HB84" s="473"/>
      <c r="HC84" s="473"/>
      <c r="HD84" s="473"/>
      <c r="HE84" s="473"/>
      <c r="HF84" s="473"/>
      <c r="HG84" s="473"/>
      <c r="HH84" s="473"/>
      <c r="HI84" s="473"/>
      <c r="HJ84" s="473"/>
      <c r="HK84" s="473"/>
      <c r="HL84" s="473"/>
      <c r="HM84" s="473"/>
      <c r="HN84" s="473"/>
      <c r="HO84" s="473"/>
      <c r="HP84" s="473"/>
      <c r="HQ84" s="473"/>
      <c r="HR84" s="473"/>
      <c r="HS84" s="473"/>
      <c r="HT84" s="473"/>
      <c r="HU84" s="473"/>
      <c r="HV84" s="473"/>
      <c r="HW84" s="473"/>
      <c r="HX84" s="473"/>
      <c r="HY84" s="473"/>
      <c r="HZ84" s="473"/>
      <c r="IA84" s="473"/>
      <c r="IB84" s="473"/>
      <c r="IC84" s="473"/>
      <c r="ID84" s="473"/>
      <c r="IE84" s="473"/>
      <c r="IF84" s="473"/>
      <c r="IG84" s="473"/>
      <c r="IH84" s="473"/>
      <c r="II84" s="473"/>
      <c r="IJ84" s="473"/>
      <c r="IK84" s="473"/>
      <c r="IL84" s="473"/>
      <c r="IM84" s="473"/>
      <c r="IN84" s="473"/>
      <c r="IO84" s="473"/>
      <c r="IP84" s="473"/>
      <c r="IQ84" s="473"/>
      <c r="IR84" s="473"/>
      <c r="IS84" s="473"/>
      <c r="IT84" s="473"/>
      <c r="IU84" s="473"/>
      <c r="PI84" s="618"/>
      <c r="PJ84" s="618"/>
      <c r="PK84" s="618"/>
      <c r="PL84" s="618"/>
      <c r="PM84" s="618"/>
      <c r="PN84" s="618"/>
      <c r="PO84" s="618"/>
      <c r="PP84" s="618"/>
      <c r="PQ84" s="618"/>
      <c r="PR84" s="618"/>
      <c r="PS84" s="618"/>
      <c r="PT84" s="618"/>
      <c r="PU84" s="618"/>
      <c r="PV84" s="618"/>
      <c r="PW84" s="618"/>
      <c r="PX84" s="618"/>
      <c r="PY84" s="618"/>
      <c r="PZ84" s="618"/>
      <c r="QA84" s="618"/>
      <c r="QB84" s="618"/>
      <c r="QC84" s="618"/>
      <c r="QD84" s="618"/>
      <c r="QE84" s="618"/>
      <c r="QF84" s="618"/>
      <c r="QG84" s="618"/>
      <c r="QH84" s="618"/>
      <c r="QI84" s="618"/>
      <c r="QJ84" s="618"/>
      <c r="QK84" s="618"/>
      <c r="QL84" s="618"/>
      <c r="QM84" s="618"/>
      <c r="QN84" s="618"/>
      <c r="QO84" s="618"/>
      <c r="QP84" s="618"/>
      <c r="QQ84" s="618"/>
      <c r="QR84" s="618"/>
      <c r="QS84" s="618"/>
    </row>
    <row r="85" spans="1:461" s="502" customFormat="1" ht="26.25" customHeight="1" x14ac:dyDescent="0.2">
      <c r="A85" s="3051"/>
      <c r="B85" s="2986"/>
      <c r="C85" s="253" t="s">
        <v>73</v>
      </c>
      <c r="D85" s="253">
        <v>0</v>
      </c>
      <c r="E85" s="253">
        <v>0</v>
      </c>
      <c r="F85" s="253">
        <v>0</v>
      </c>
      <c r="G85" s="253">
        <v>5</v>
      </c>
      <c r="H85" s="253">
        <v>11</v>
      </c>
      <c r="I85" s="253">
        <v>16</v>
      </c>
      <c r="J85" s="253">
        <v>3</v>
      </c>
      <c r="K85" s="253">
        <v>2</v>
      </c>
      <c r="L85" s="253">
        <v>5</v>
      </c>
      <c r="M85" s="253">
        <f>SUM(D85,G85,J85)</f>
        <v>8</v>
      </c>
      <c r="N85" s="253">
        <f>SUM(E85,H85,K85)</f>
        <v>13</v>
      </c>
      <c r="O85" s="253">
        <f>SUM(M85:N85)</f>
        <v>21</v>
      </c>
      <c r="P85" s="1683" t="s">
        <v>159</v>
      </c>
      <c r="Q85" s="2899"/>
      <c r="R85" s="3051"/>
      <c r="S85" s="473"/>
      <c r="T85" s="473"/>
      <c r="U85" s="473"/>
      <c r="V85" s="473"/>
      <c r="W85" s="473"/>
      <c r="X85" s="473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73"/>
      <c r="AU85" s="473"/>
      <c r="AV85" s="473"/>
      <c r="AW85" s="473"/>
      <c r="AX85" s="473"/>
      <c r="AY85" s="473"/>
      <c r="AZ85" s="473"/>
      <c r="BA85" s="473"/>
      <c r="BB85" s="473"/>
      <c r="BC85" s="473"/>
      <c r="BD85" s="473"/>
      <c r="BE85" s="473"/>
      <c r="BF85" s="473"/>
      <c r="BG85" s="473"/>
      <c r="BH85" s="473"/>
      <c r="BI85" s="473"/>
      <c r="BJ85" s="473"/>
      <c r="BK85" s="473"/>
      <c r="BL85" s="473"/>
      <c r="BM85" s="473"/>
      <c r="BN85" s="473"/>
      <c r="BO85" s="473"/>
      <c r="BP85" s="473"/>
      <c r="BQ85" s="473"/>
      <c r="BR85" s="473"/>
      <c r="BS85" s="473"/>
      <c r="BT85" s="473"/>
      <c r="BU85" s="473"/>
      <c r="BV85" s="473"/>
      <c r="BW85" s="473"/>
      <c r="BX85" s="473"/>
      <c r="BY85" s="473"/>
      <c r="BZ85" s="473"/>
      <c r="CA85" s="473"/>
      <c r="CB85" s="473"/>
      <c r="CC85" s="473"/>
      <c r="CD85" s="473"/>
      <c r="CE85" s="473"/>
      <c r="CF85" s="473"/>
      <c r="CG85" s="473"/>
      <c r="CH85" s="473"/>
      <c r="CI85" s="473"/>
      <c r="CJ85" s="473"/>
      <c r="CK85" s="473"/>
      <c r="CL85" s="473"/>
      <c r="CM85" s="473"/>
      <c r="CN85" s="473"/>
      <c r="CO85" s="473"/>
      <c r="CP85" s="473"/>
      <c r="CQ85" s="473"/>
      <c r="CR85" s="473"/>
      <c r="CS85" s="473"/>
      <c r="CT85" s="473"/>
      <c r="CU85" s="473"/>
      <c r="CV85" s="473"/>
      <c r="CW85" s="473"/>
      <c r="CX85" s="473"/>
      <c r="CY85" s="473"/>
      <c r="CZ85" s="473"/>
      <c r="DA85" s="473"/>
      <c r="DB85" s="473"/>
      <c r="DC85" s="473"/>
      <c r="DD85" s="473"/>
      <c r="DE85" s="473"/>
      <c r="DF85" s="473"/>
      <c r="DG85" s="473"/>
      <c r="DH85" s="473"/>
      <c r="DI85" s="473"/>
      <c r="DJ85" s="473"/>
      <c r="DK85" s="473"/>
      <c r="DL85" s="473"/>
      <c r="DM85" s="473"/>
      <c r="DN85" s="473"/>
      <c r="DO85" s="473"/>
      <c r="DP85" s="473"/>
      <c r="DQ85" s="473"/>
      <c r="DR85" s="473"/>
      <c r="DS85" s="473"/>
      <c r="DT85" s="473"/>
      <c r="DU85" s="473"/>
      <c r="DV85" s="473"/>
      <c r="DW85" s="473"/>
      <c r="DX85" s="473"/>
      <c r="DY85" s="473"/>
      <c r="DZ85" s="473"/>
      <c r="EA85" s="473"/>
      <c r="EB85" s="473"/>
      <c r="EC85" s="473"/>
      <c r="ED85" s="473"/>
      <c r="EE85" s="473"/>
      <c r="EF85" s="473"/>
      <c r="EG85" s="473"/>
      <c r="EH85" s="473"/>
      <c r="EI85" s="473"/>
      <c r="EJ85" s="473"/>
      <c r="EK85" s="473"/>
      <c r="EL85" s="473"/>
      <c r="EM85" s="473"/>
      <c r="EN85" s="473"/>
      <c r="EO85" s="473"/>
      <c r="EP85" s="473"/>
      <c r="EQ85" s="473"/>
      <c r="ER85" s="473"/>
      <c r="ES85" s="473"/>
      <c r="ET85" s="473"/>
      <c r="EU85" s="473"/>
      <c r="EV85" s="473"/>
      <c r="EW85" s="473"/>
      <c r="EX85" s="473"/>
      <c r="EY85" s="473"/>
      <c r="EZ85" s="473"/>
      <c r="FA85" s="473"/>
      <c r="FB85" s="473"/>
      <c r="FC85" s="473"/>
      <c r="FD85" s="473"/>
      <c r="FE85" s="473"/>
      <c r="FF85" s="473"/>
      <c r="FG85" s="473"/>
      <c r="FH85" s="473"/>
      <c r="FI85" s="473"/>
      <c r="FJ85" s="473"/>
      <c r="FK85" s="473"/>
      <c r="FL85" s="473"/>
      <c r="FM85" s="473"/>
      <c r="FN85" s="473"/>
      <c r="FO85" s="473"/>
      <c r="FP85" s="473"/>
      <c r="FQ85" s="473"/>
      <c r="FR85" s="473"/>
      <c r="FS85" s="473"/>
      <c r="FT85" s="473"/>
      <c r="FU85" s="473"/>
      <c r="FV85" s="473"/>
      <c r="FW85" s="473"/>
      <c r="FX85" s="473"/>
      <c r="FY85" s="473"/>
      <c r="FZ85" s="473"/>
      <c r="GA85" s="473"/>
      <c r="GB85" s="473"/>
      <c r="GC85" s="473"/>
      <c r="GD85" s="473"/>
      <c r="GE85" s="473"/>
      <c r="GF85" s="473"/>
      <c r="GG85" s="473"/>
      <c r="GH85" s="473"/>
      <c r="GI85" s="473"/>
      <c r="GJ85" s="473"/>
      <c r="GK85" s="473"/>
      <c r="GL85" s="473"/>
      <c r="GM85" s="473"/>
      <c r="GN85" s="473"/>
      <c r="GO85" s="473"/>
      <c r="GP85" s="473"/>
      <c r="GQ85" s="473"/>
      <c r="GR85" s="473"/>
      <c r="GS85" s="473"/>
      <c r="GT85" s="473"/>
      <c r="GU85" s="473"/>
      <c r="GV85" s="473"/>
      <c r="GW85" s="473"/>
      <c r="GX85" s="473"/>
      <c r="GY85" s="473"/>
      <c r="GZ85" s="473"/>
      <c r="HA85" s="473"/>
      <c r="HB85" s="473"/>
      <c r="HC85" s="473"/>
      <c r="HD85" s="473"/>
      <c r="HE85" s="473"/>
      <c r="HF85" s="473"/>
      <c r="HG85" s="473"/>
      <c r="HH85" s="473"/>
      <c r="HI85" s="473"/>
      <c r="HJ85" s="473"/>
      <c r="HK85" s="473"/>
      <c r="HL85" s="473"/>
      <c r="HM85" s="473"/>
      <c r="HN85" s="473"/>
      <c r="HO85" s="473"/>
      <c r="HP85" s="473"/>
      <c r="HQ85" s="473"/>
      <c r="HR85" s="473"/>
      <c r="HS85" s="473"/>
      <c r="HT85" s="473"/>
      <c r="HU85" s="473"/>
      <c r="HV85" s="473"/>
      <c r="HW85" s="473"/>
      <c r="HX85" s="473"/>
      <c r="HY85" s="473"/>
      <c r="HZ85" s="473"/>
      <c r="IA85" s="473"/>
      <c r="IB85" s="473"/>
      <c r="IC85" s="473"/>
      <c r="ID85" s="473"/>
      <c r="IE85" s="473"/>
      <c r="IF85" s="473"/>
      <c r="IG85" s="473"/>
      <c r="IH85" s="473"/>
      <c r="II85" s="473"/>
      <c r="IJ85" s="473"/>
      <c r="IK85" s="473"/>
      <c r="IL85" s="473"/>
      <c r="IM85" s="473"/>
      <c r="IN85" s="473"/>
      <c r="IO85" s="473"/>
      <c r="IP85" s="473"/>
      <c r="IQ85" s="473"/>
      <c r="IR85" s="473"/>
      <c r="IS85" s="473"/>
      <c r="IT85" s="473"/>
      <c r="IU85" s="473"/>
      <c r="PI85" s="618"/>
      <c r="PJ85" s="618"/>
      <c r="PK85" s="618"/>
      <c r="PL85" s="618"/>
      <c r="PM85" s="618"/>
      <c r="PN85" s="618"/>
      <c r="PO85" s="618"/>
      <c r="PP85" s="618"/>
      <c r="PQ85" s="618"/>
      <c r="PR85" s="618"/>
      <c r="PS85" s="618"/>
      <c r="PT85" s="618"/>
      <c r="PU85" s="618"/>
      <c r="PV85" s="618"/>
      <c r="PW85" s="618"/>
      <c r="PX85" s="618"/>
      <c r="PY85" s="618"/>
      <c r="PZ85" s="618"/>
      <c r="QA85" s="618"/>
      <c r="QB85" s="618"/>
      <c r="QC85" s="618"/>
      <c r="QD85" s="618"/>
      <c r="QE85" s="618"/>
      <c r="QF85" s="618"/>
      <c r="QG85" s="618"/>
      <c r="QH85" s="618"/>
      <c r="QI85" s="618"/>
      <c r="QJ85" s="618"/>
      <c r="QK85" s="618"/>
      <c r="QL85" s="618"/>
      <c r="QM85" s="618"/>
      <c r="QN85" s="618"/>
      <c r="QO85" s="618"/>
      <c r="QP85" s="618"/>
      <c r="QQ85" s="618"/>
      <c r="QR85" s="618"/>
      <c r="QS85" s="618"/>
    </row>
    <row r="86" spans="1:461" s="502" customFormat="1" ht="21" customHeight="1" x14ac:dyDescent="0.2">
      <c r="A86" s="3051"/>
      <c r="B86" s="3020" t="s">
        <v>46</v>
      </c>
      <c r="C86" s="3020"/>
      <c r="D86" s="253">
        <v>0</v>
      </c>
      <c r="E86" s="253">
        <v>0</v>
      </c>
      <c r="F86" s="253">
        <v>0</v>
      </c>
      <c r="G86" s="253">
        <f>SUM(G84:G85)</f>
        <v>12</v>
      </c>
      <c r="H86" s="253">
        <f t="shared" ref="H86:L86" si="67">SUM(H84:H85)</f>
        <v>21</v>
      </c>
      <c r="I86" s="253">
        <f t="shared" si="67"/>
        <v>33</v>
      </c>
      <c r="J86" s="253">
        <f t="shared" si="67"/>
        <v>5</v>
      </c>
      <c r="K86" s="253">
        <f t="shared" si="67"/>
        <v>4</v>
      </c>
      <c r="L86" s="253">
        <f t="shared" si="67"/>
        <v>9</v>
      </c>
      <c r="M86" s="253">
        <f t="shared" ref="M86:O86" si="68">SUM(M84:M85)</f>
        <v>17</v>
      </c>
      <c r="N86" s="253">
        <f t="shared" si="68"/>
        <v>25</v>
      </c>
      <c r="O86" s="253">
        <f t="shared" si="68"/>
        <v>42</v>
      </c>
      <c r="P86" s="2899" t="s">
        <v>133</v>
      </c>
      <c r="Q86" s="2899"/>
      <c r="R86" s="3051"/>
      <c r="S86" s="473"/>
      <c r="T86" s="473"/>
      <c r="U86" s="473"/>
      <c r="V86" s="473"/>
      <c r="W86" s="473"/>
      <c r="X86" s="473"/>
      <c r="Y86" s="473"/>
      <c r="Z86" s="473"/>
      <c r="AA86" s="473"/>
      <c r="AB86" s="473"/>
      <c r="AC86" s="473"/>
      <c r="AD86" s="473"/>
      <c r="AE86" s="473"/>
      <c r="AF86" s="473"/>
      <c r="AG86" s="473"/>
      <c r="AH86" s="473"/>
      <c r="AI86" s="473"/>
      <c r="AJ86" s="473"/>
      <c r="AK86" s="473"/>
      <c r="AL86" s="473"/>
      <c r="AM86" s="473"/>
      <c r="AN86" s="473"/>
      <c r="AO86" s="473"/>
      <c r="AP86" s="473"/>
      <c r="AQ86" s="473"/>
      <c r="AR86" s="473"/>
      <c r="AS86" s="473"/>
      <c r="AT86" s="473"/>
      <c r="AU86" s="473"/>
      <c r="AV86" s="473"/>
      <c r="AW86" s="473"/>
      <c r="AX86" s="473"/>
      <c r="AY86" s="473"/>
      <c r="AZ86" s="473"/>
      <c r="BA86" s="473"/>
      <c r="BB86" s="473"/>
      <c r="BC86" s="473"/>
      <c r="BD86" s="473"/>
      <c r="BE86" s="473"/>
      <c r="BF86" s="473"/>
      <c r="BG86" s="473"/>
      <c r="BH86" s="473"/>
      <c r="BI86" s="473"/>
      <c r="BJ86" s="473"/>
      <c r="BK86" s="473"/>
      <c r="BL86" s="473"/>
      <c r="BM86" s="473"/>
      <c r="BN86" s="473"/>
      <c r="BO86" s="473"/>
      <c r="BP86" s="473"/>
      <c r="BQ86" s="473"/>
      <c r="BR86" s="473"/>
      <c r="BS86" s="473"/>
      <c r="BT86" s="473"/>
      <c r="BU86" s="473"/>
      <c r="BV86" s="473"/>
      <c r="BW86" s="473"/>
      <c r="BX86" s="473"/>
      <c r="BY86" s="473"/>
      <c r="BZ86" s="473"/>
      <c r="CA86" s="473"/>
      <c r="CB86" s="473"/>
      <c r="CC86" s="473"/>
      <c r="CD86" s="473"/>
      <c r="CE86" s="473"/>
      <c r="CF86" s="473"/>
      <c r="CG86" s="473"/>
      <c r="CH86" s="473"/>
      <c r="CI86" s="473"/>
      <c r="CJ86" s="473"/>
      <c r="CK86" s="473"/>
      <c r="CL86" s="473"/>
      <c r="CM86" s="473"/>
      <c r="CN86" s="473"/>
      <c r="CO86" s="473"/>
      <c r="CP86" s="473"/>
      <c r="CQ86" s="473"/>
      <c r="CR86" s="473"/>
      <c r="CS86" s="473"/>
      <c r="CT86" s="473"/>
      <c r="CU86" s="473"/>
      <c r="CV86" s="473"/>
      <c r="CW86" s="473"/>
      <c r="CX86" s="473"/>
      <c r="CY86" s="473"/>
      <c r="CZ86" s="473"/>
      <c r="DA86" s="473"/>
      <c r="DB86" s="473"/>
      <c r="DC86" s="473"/>
      <c r="DD86" s="473"/>
      <c r="DE86" s="473"/>
      <c r="DF86" s="473"/>
      <c r="DG86" s="473"/>
      <c r="DH86" s="473"/>
      <c r="DI86" s="473"/>
      <c r="DJ86" s="473"/>
      <c r="DK86" s="473"/>
      <c r="DL86" s="473"/>
      <c r="DM86" s="473"/>
      <c r="DN86" s="473"/>
      <c r="DO86" s="473"/>
      <c r="DP86" s="473"/>
      <c r="DQ86" s="473"/>
      <c r="DR86" s="473"/>
      <c r="DS86" s="473"/>
      <c r="DT86" s="473"/>
      <c r="DU86" s="473"/>
      <c r="DV86" s="473"/>
      <c r="DW86" s="473"/>
      <c r="DX86" s="473"/>
      <c r="DY86" s="473"/>
      <c r="DZ86" s="473"/>
      <c r="EA86" s="473"/>
      <c r="EB86" s="473"/>
      <c r="EC86" s="473"/>
      <c r="ED86" s="473"/>
      <c r="EE86" s="473"/>
      <c r="EF86" s="473"/>
      <c r="EG86" s="473"/>
      <c r="EH86" s="473"/>
      <c r="EI86" s="473"/>
      <c r="EJ86" s="473"/>
      <c r="EK86" s="473"/>
      <c r="EL86" s="473"/>
      <c r="EM86" s="473"/>
      <c r="EN86" s="473"/>
      <c r="EO86" s="473"/>
      <c r="EP86" s="473"/>
      <c r="EQ86" s="473"/>
      <c r="ER86" s="473"/>
      <c r="ES86" s="473"/>
      <c r="ET86" s="473"/>
      <c r="EU86" s="473"/>
      <c r="EV86" s="473"/>
      <c r="EW86" s="473"/>
      <c r="EX86" s="473"/>
      <c r="EY86" s="473"/>
      <c r="EZ86" s="473"/>
      <c r="FA86" s="473"/>
      <c r="FB86" s="473"/>
      <c r="FC86" s="473"/>
      <c r="FD86" s="473"/>
      <c r="FE86" s="473"/>
      <c r="FF86" s="473"/>
      <c r="FG86" s="473"/>
      <c r="FH86" s="473"/>
      <c r="FI86" s="473"/>
      <c r="FJ86" s="473"/>
      <c r="FK86" s="473"/>
      <c r="FL86" s="473"/>
      <c r="FM86" s="473"/>
      <c r="FN86" s="473"/>
      <c r="FO86" s="473"/>
      <c r="FP86" s="473"/>
      <c r="FQ86" s="473"/>
      <c r="FR86" s="473"/>
      <c r="FS86" s="473"/>
      <c r="FT86" s="473"/>
      <c r="FU86" s="473"/>
      <c r="FV86" s="473"/>
      <c r="FW86" s="473"/>
      <c r="FX86" s="473"/>
      <c r="FY86" s="473"/>
      <c r="FZ86" s="473"/>
      <c r="GA86" s="473"/>
      <c r="GB86" s="473"/>
      <c r="GC86" s="473"/>
      <c r="GD86" s="473"/>
      <c r="GE86" s="473"/>
      <c r="GF86" s="473"/>
      <c r="GG86" s="473"/>
      <c r="GH86" s="473"/>
      <c r="GI86" s="473"/>
      <c r="GJ86" s="473"/>
      <c r="GK86" s="473"/>
      <c r="GL86" s="473"/>
      <c r="GM86" s="473"/>
      <c r="GN86" s="473"/>
      <c r="GO86" s="473"/>
      <c r="GP86" s="473"/>
      <c r="GQ86" s="473"/>
      <c r="GR86" s="473"/>
      <c r="GS86" s="473"/>
      <c r="GT86" s="473"/>
      <c r="GU86" s="473"/>
      <c r="GV86" s="473"/>
      <c r="GW86" s="473"/>
      <c r="GX86" s="473"/>
      <c r="GY86" s="473"/>
      <c r="GZ86" s="473"/>
      <c r="HA86" s="473"/>
      <c r="HB86" s="473"/>
      <c r="HC86" s="473"/>
      <c r="HD86" s="473"/>
      <c r="HE86" s="473"/>
      <c r="HF86" s="473"/>
      <c r="HG86" s="473"/>
      <c r="HH86" s="473"/>
      <c r="HI86" s="473"/>
      <c r="HJ86" s="473"/>
      <c r="HK86" s="473"/>
      <c r="HL86" s="473"/>
      <c r="HM86" s="473"/>
      <c r="HN86" s="473"/>
      <c r="HO86" s="473"/>
      <c r="HP86" s="473"/>
      <c r="HQ86" s="473"/>
      <c r="HR86" s="473"/>
      <c r="HS86" s="473"/>
      <c r="HT86" s="473"/>
      <c r="HU86" s="473"/>
      <c r="HV86" s="473"/>
      <c r="HW86" s="473"/>
      <c r="HX86" s="473"/>
      <c r="HY86" s="473"/>
      <c r="HZ86" s="473"/>
      <c r="IA86" s="473"/>
      <c r="IB86" s="473"/>
      <c r="IC86" s="473"/>
      <c r="ID86" s="473"/>
      <c r="IE86" s="473"/>
      <c r="IF86" s="473"/>
      <c r="IG86" s="473"/>
      <c r="IH86" s="473"/>
      <c r="II86" s="473"/>
      <c r="IJ86" s="473"/>
      <c r="IK86" s="473"/>
      <c r="IL86" s="473"/>
      <c r="IM86" s="473"/>
      <c r="IN86" s="473"/>
      <c r="IO86" s="473"/>
      <c r="IP86" s="473"/>
      <c r="IQ86" s="473"/>
      <c r="IR86" s="473"/>
      <c r="IS86" s="473"/>
      <c r="IT86" s="473"/>
      <c r="IU86" s="473"/>
      <c r="PI86" s="618"/>
      <c r="PJ86" s="618"/>
      <c r="PK86" s="618"/>
      <c r="PL86" s="618"/>
      <c r="PM86" s="618"/>
      <c r="PN86" s="618"/>
      <c r="PO86" s="618"/>
      <c r="PP86" s="618"/>
      <c r="PQ86" s="618"/>
      <c r="PR86" s="618"/>
      <c r="PS86" s="618"/>
      <c r="PT86" s="618"/>
      <c r="PU86" s="618"/>
      <c r="PV86" s="618"/>
      <c r="PW86" s="618"/>
      <c r="PX86" s="618"/>
      <c r="PY86" s="618"/>
      <c r="PZ86" s="618"/>
      <c r="QA86" s="618"/>
      <c r="QB86" s="618"/>
      <c r="QC86" s="618"/>
      <c r="QD86" s="618"/>
      <c r="QE86" s="618"/>
      <c r="QF86" s="618"/>
      <c r="QG86" s="618"/>
      <c r="QH86" s="618"/>
      <c r="QI86" s="618"/>
      <c r="QJ86" s="618"/>
      <c r="QK86" s="618"/>
      <c r="QL86" s="618"/>
      <c r="QM86" s="618"/>
      <c r="QN86" s="618"/>
      <c r="QO86" s="618"/>
      <c r="QP86" s="618"/>
      <c r="QQ86" s="618"/>
      <c r="QR86" s="618"/>
      <c r="QS86" s="618"/>
    </row>
    <row r="87" spans="1:461" s="502" customFormat="1" ht="21.75" customHeight="1" x14ac:dyDescent="0.2">
      <c r="A87" s="3051"/>
      <c r="B87" s="1711" t="s">
        <v>74</v>
      </c>
      <c r="C87" s="253" t="s">
        <v>1350</v>
      </c>
      <c r="D87" s="253">
        <v>0</v>
      </c>
      <c r="E87" s="253">
        <v>0</v>
      </c>
      <c r="F87" s="253">
        <v>0</v>
      </c>
      <c r="G87" s="253">
        <v>10</v>
      </c>
      <c r="H87" s="253">
        <v>12</v>
      </c>
      <c r="I87" s="253">
        <v>22</v>
      </c>
      <c r="J87" s="253">
        <v>6</v>
      </c>
      <c r="K87" s="253">
        <v>7</v>
      </c>
      <c r="L87" s="253">
        <v>13</v>
      </c>
      <c r="M87" s="253">
        <f t="shared" ref="M87:N89" si="69">SUM(D87,G87,J87)</f>
        <v>16</v>
      </c>
      <c r="N87" s="253">
        <f t="shared" si="69"/>
        <v>19</v>
      </c>
      <c r="O87" s="253">
        <f>SUM(M87:N87)</f>
        <v>35</v>
      </c>
      <c r="P87" s="1683" t="s">
        <v>1351</v>
      </c>
      <c r="Q87" s="1683" t="s">
        <v>152</v>
      </c>
      <c r="R87" s="3051"/>
      <c r="S87" s="473"/>
      <c r="T87" s="473"/>
      <c r="U87" s="473"/>
      <c r="V87" s="473"/>
      <c r="W87" s="473"/>
      <c r="X87" s="473"/>
      <c r="Y87" s="473"/>
      <c r="Z87" s="473"/>
      <c r="AA87" s="473"/>
      <c r="AB87" s="473"/>
      <c r="AC87" s="473"/>
      <c r="AD87" s="473"/>
      <c r="AE87" s="473"/>
      <c r="AF87" s="473"/>
      <c r="AG87" s="473"/>
      <c r="AH87" s="473"/>
      <c r="AI87" s="473"/>
      <c r="AJ87" s="473"/>
      <c r="AK87" s="473"/>
      <c r="AL87" s="473"/>
      <c r="AM87" s="473"/>
      <c r="AN87" s="473"/>
      <c r="AO87" s="473"/>
      <c r="AP87" s="473"/>
      <c r="AQ87" s="473"/>
      <c r="AR87" s="473"/>
      <c r="AS87" s="473"/>
      <c r="AT87" s="473"/>
      <c r="AU87" s="473"/>
      <c r="AV87" s="473"/>
      <c r="AW87" s="473"/>
      <c r="AX87" s="473"/>
      <c r="AY87" s="473"/>
      <c r="AZ87" s="473"/>
      <c r="BA87" s="473"/>
      <c r="BB87" s="473"/>
      <c r="BC87" s="473"/>
      <c r="BD87" s="473"/>
      <c r="BE87" s="473"/>
      <c r="BF87" s="473"/>
      <c r="BG87" s="473"/>
      <c r="BH87" s="473"/>
      <c r="BI87" s="473"/>
      <c r="BJ87" s="473"/>
      <c r="BK87" s="473"/>
      <c r="BL87" s="473"/>
      <c r="BM87" s="473"/>
      <c r="BN87" s="473"/>
      <c r="BO87" s="473"/>
      <c r="BP87" s="473"/>
      <c r="BQ87" s="473"/>
      <c r="BR87" s="473"/>
      <c r="BS87" s="473"/>
      <c r="BT87" s="473"/>
      <c r="BU87" s="473"/>
      <c r="BV87" s="473"/>
      <c r="BW87" s="473"/>
      <c r="BX87" s="473"/>
      <c r="BY87" s="473"/>
      <c r="BZ87" s="473"/>
      <c r="CA87" s="473"/>
      <c r="CB87" s="473"/>
      <c r="CC87" s="473"/>
      <c r="CD87" s="473"/>
      <c r="CE87" s="473"/>
      <c r="CF87" s="473"/>
      <c r="CG87" s="473"/>
      <c r="CH87" s="473"/>
      <c r="CI87" s="473"/>
      <c r="CJ87" s="473"/>
      <c r="CK87" s="473"/>
      <c r="CL87" s="473"/>
      <c r="CM87" s="473"/>
      <c r="CN87" s="473"/>
      <c r="CO87" s="473"/>
      <c r="CP87" s="473"/>
      <c r="CQ87" s="473"/>
      <c r="CR87" s="473"/>
      <c r="CS87" s="473"/>
      <c r="CT87" s="473"/>
      <c r="CU87" s="473"/>
      <c r="CV87" s="473"/>
      <c r="CW87" s="473"/>
      <c r="CX87" s="473"/>
      <c r="CY87" s="473"/>
      <c r="CZ87" s="473"/>
      <c r="DA87" s="473"/>
      <c r="DB87" s="473"/>
      <c r="DC87" s="473"/>
      <c r="DD87" s="473"/>
      <c r="DE87" s="473"/>
      <c r="DF87" s="473"/>
      <c r="DG87" s="473"/>
      <c r="DH87" s="473"/>
      <c r="DI87" s="473"/>
      <c r="DJ87" s="473"/>
      <c r="DK87" s="473"/>
      <c r="DL87" s="473"/>
      <c r="DM87" s="473"/>
      <c r="DN87" s="473"/>
      <c r="DO87" s="473"/>
      <c r="DP87" s="473"/>
      <c r="DQ87" s="473"/>
      <c r="DR87" s="473"/>
      <c r="DS87" s="473"/>
      <c r="DT87" s="473"/>
      <c r="DU87" s="473"/>
      <c r="DV87" s="473"/>
      <c r="DW87" s="473"/>
      <c r="DX87" s="473"/>
      <c r="DY87" s="473"/>
      <c r="DZ87" s="473"/>
      <c r="EA87" s="473"/>
      <c r="EB87" s="473"/>
      <c r="EC87" s="473"/>
      <c r="ED87" s="473"/>
      <c r="EE87" s="473"/>
      <c r="EF87" s="473"/>
      <c r="EG87" s="473"/>
      <c r="EH87" s="473"/>
      <c r="EI87" s="473"/>
      <c r="EJ87" s="473"/>
      <c r="EK87" s="473"/>
      <c r="EL87" s="473"/>
      <c r="EM87" s="473"/>
      <c r="EN87" s="473"/>
      <c r="EO87" s="473"/>
      <c r="EP87" s="473"/>
      <c r="EQ87" s="473"/>
      <c r="ER87" s="473"/>
      <c r="ES87" s="473"/>
      <c r="ET87" s="473"/>
      <c r="EU87" s="473"/>
      <c r="EV87" s="473"/>
      <c r="EW87" s="473"/>
      <c r="EX87" s="473"/>
      <c r="EY87" s="473"/>
      <c r="EZ87" s="473"/>
      <c r="FA87" s="473"/>
      <c r="FB87" s="473"/>
      <c r="FC87" s="473"/>
      <c r="FD87" s="473"/>
      <c r="FE87" s="473"/>
      <c r="FF87" s="473"/>
      <c r="FG87" s="473"/>
      <c r="FH87" s="473"/>
      <c r="FI87" s="473"/>
      <c r="FJ87" s="473"/>
      <c r="FK87" s="473"/>
      <c r="FL87" s="473"/>
      <c r="FM87" s="473"/>
      <c r="FN87" s="473"/>
      <c r="FO87" s="473"/>
      <c r="FP87" s="473"/>
      <c r="FQ87" s="473"/>
      <c r="FR87" s="473"/>
      <c r="FS87" s="473"/>
      <c r="FT87" s="473"/>
      <c r="FU87" s="473"/>
      <c r="FV87" s="473"/>
      <c r="FW87" s="473"/>
      <c r="FX87" s="473"/>
      <c r="FY87" s="473"/>
      <c r="FZ87" s="473"/>
      <c r="GA87" s="473"/>
      <c r="GB87" s="473"/>
      <c r="GC87" s="473"/>
      <c r="GD87" s="473"/>
      <c r="GE87" s="473"/>
      <c r="GF87" s="473"/>
      <c r="GG87" s="473"/>
      <c r="GH87" s="473"/>
      <c r="GI87" s="473"/>
      <c r="GJ87" s="473"/>
      <c r="GK87" s="473"/>
      <c r="GL87" s="473"/>
      <c r="GM87" s="473"/>
      <c r="GN87" s="473"/>
      <c r="GO87" s="473"/>
      <c r="GP87" s="473"/>
      <c r="GQ87" s="473"/>
      <c r="GR87" s="473"/>
      <c r="GS87" s="473"/>
      <c r="GT87" s="473"/>
      <c r="GU87" s="473"/>
      <c r="GV87" s="473"/>
      <c r="GW87" s="473"/>
      <c r="GX87" s="473"/>
      <c r="GY87" s="473"/>
      <c r="GZ87" s="473"/>
      <c r="HA87" s="473"/>
      <c r="HB87" s="473"/>
      <c r="HC87" s="473"/>
      <c r="HD87" s="473"/>
      <c r="HE87" s="473"/>
      <c r="HF87" s="473"/>
      <c r="HG87" s="473"/>
      <c r="HH87" s="473"/>
      <c r="HI87" s="473"/>
      <c r="HJ87" s="473"/>
      <c r="HK87" s="473"/>
      <c r="HL87" s="473"/>
      <c r="HM87" s="473"/>
      <c r="HN87" s="473"/>
      <c r="HO87" s="473"/>
      <c r="HP87" s="473"/>
      <c r="HQ87" s="473"/>
      <c r="HR87" s="473"/>
      <c r="HS87" s="473"/>
      <c r="HT87" s="473"/>
      <c r="HU87" s="473"/>
      <c r="HV87" s="473"/>
      <c r="HW87" s="473"/>
      <c r="HX87" s="473"/>
      <c r="HY87" s="473"/>
      <c r="HZ87" s="473"/>
      <c r="IA87" s="473"/>
      <c r="IB87" s="473"/>
      <c r="IC87" s="473"/>
      <c r="ID87" s="473"/>
      <c r="IE87" s="473"/>
      <c r="IF87" s="473"/>
      <c r="IG87" s="473"/>
      <c r="IH87" s="473"/>
      <c r="II87" s="473"/>
      <c r="IJ87" s="473"/>
      <c r="IK87" s="473"/>
      <c r="IL87" s="473"/>
      <c r="IM87" s="473"/>
      <c r="IN87" s="473"/>
      <c r="IO87" s="473"/>
      <c r="IP87" s="473"/>
      <c r="IQ87" s="473"/>
      <c r="IR87" s="473"/>
      <c r="IS87" s="473"/>
      <c r="IT87" s="473"/>
      <c r="IU87" s="473"/>
      <c r="PI87" s="618"/>
      <c r="PJ87" s="618"/>
      <c r="PK87" s="618"/>
      <c r="PL87" s="618"/>
      <c r="PM87" s="618"/>
      <c r="PN87" s="618"/>
      <c r="PO87" s="618"/>
      <c r="PP87" s="618"/>
      <c r="PQ87" s="618"/>
      <c r="PR87" s="618"/>
      <c r="PS87" s="618"/>
      <c r="PT87" s="618"/>
      <c r="PU87" s="618"/>
      <c r="PV87" s="618"/>
      <c r="PW87" s="618"/>
      <c r="PX87" s="618"/>
      <c r="PY87" s="618"/>
      <c r="PZ87" s="618"/>
      <c r="QA87" s="618"/>
      <c r="QB87" s="618"/>
      <c r="QC87" s="618"/>
      <c r="QD87" s="618"/>
      <c r="QE87" s="618"/>
      <c r="QF87" s="618"/>
      <c r="QG87" s="618"/>
      <c r="QH87" s="618"/>
      <c r="QI87" s="618"/>
      <c r="QJ87" s="618"/>
      <c r="QK87" s="618"/>
      <c r="QL87" s="618"/>
      <c r="QM87" s="618"/>
      <c r="QN87" s="618"/>
      <c r="QO87" s="618"/>
      <c r="QP87" s="618"/>
      <c r="QQ87" s="618"/>
      <c r="QR87" s="618"/>
      <c r="QS87" s="618"/>
    </row>
    <row r="88" spans="1:461" s="502" customFormat="1" ht="23.25" customHeight="1" x14ac:dyDescent="0.2">
      <c r="A88" s="3051"/>
      <c r="B88" s="2986" t="s">
        <v>75</v>
      </c>
      <c r="C88" s="253" t="s">
        <v>76</v>
      </c>
      <c r="D88" s="253">
        <v>0</v>
      </c>
      <c r="E88" s="253">
        <v>0</v>
      </c>
      <c r="F88" s="253">
        <v>0</v>
      </c>
      <c r="G88" s="253">
        <v>3</v>
      </c>
      <c r="H88" s="253">
        <v>6</v>
      </c>
      <c r="I88" s="253">
        <v>9</v>
      </c>
      <c r="J88" s="253">
        <v>0</v>
      </c>
      <c r="K88" s="253">
        <v>0</v>
      </c>
      <c r="L88" s="253">
        <v>0</v>
      </c>
      <c r="M88" s="253">
        <f t="shared" si="69"/>
        <v>3</v>
      </c>
      <c r="N88" s="253">
        <f t="shared" si="69"/>
        <v>6</v>
      </c>
      <c r="O88" s="253">
        <f>SUM(M88:N88)</f>
        <v>9</v>
      </c>
      <c r="P88" s="1683" t="s">
        <v>153</v>
      </c>
      <c r="Q88" s="2899" t="s">
        <v>148</v>
      </c>
      <c r="R88" s="3051"/>
      <c r="S88" s="473"/>
      <c r="T88" s="473"/>
      <c r="U88" s="473"/>
      <c r="V88" s="473"/>
      <c r="W88" s="473"/>
      <c r="X88" s="473"/>
      <c r="Y88" s="473"/>
      <c r="Z88" s="473"/>
      <c r="AA88" s="473"/>
      <c r="AB88" s="473"/>
      <c r="AC88" s="473"/>
      <c r="AD88" s="473"/>
      <c r="AE88" s="473"/>
      <c r="AF88" s="473"/>
      <c r="AG88" s="473"/>
      <c r="AH88" s="473"/>
      <c r="AI88" s="473"/>
      <c r="AJ88" s="473"/>
      <c r="AK88" s="473"/>
      <c r="AL88" s="473"/>
      <c r="AM88" s="473"/>
      <c r="AN88" s="473"/>
      <c r="AO88" s="473"/>
      <c r="AP88" s="473"/>
      <c r="AQ88" s="473"/>
      <c r="AR88" s="473"/>
      <c r="AS88" s="473"/>
      <c r="AT88" s="473"/>
      <c r="AU88" s="473"/>
      <c r="AV88" s="473"/>
      <c r="AW88" s="473"/>
      <c r="AX88" s="473"/>
      <c r="AY88" s="473"/>
      <c r="AZ88" s="473"/>
      <c r="BA88" s="473"/>
      <c r="BB88" s="473"/>
      <c r="BC88" s="473"/>
      <c r="BD88" s="473"/>
      <c r="BE88" s="473"/>
      <c r="BF88" s="473"/>
      <c r="BG88" s="473"/>
      <c r="BH88" s="473"/>
      <c r="BI88" s="473"/>
      <c r="BJ88" s="473"/>
      <c r="BK88" s="473"/>
      <c r="BL88" s="473"/>
      <c r="BM88" s="473"/>
      <c r="BN88" s="473"/>
      <c r="BO88" s="473"/>
      <c r="BP88" s="473"/>
      <c r="BQ88" s="473"/>
      <c r="BR88" s="473"/>
      <c r="BS88" s="473"/>
      <c r="BT88" s="473"/>
      <c r="BU88" s="473"/>
      <c r="BV88" s="473"/>
      <c r="BW88" s="473"/>
      <c r="BX88" s="473"/>
      <c r="BY88" s="473"/>
      <c r="BZ88" s="473"/>
      <c r="CA88" s="473"/>
      <c r="CB88" s="473"/>
      <c r="CC88" s="473"/>
      <c r="CD88" s="473"/>
      <c r="CE88" s="473"/>
      <c r="CF88" s="473"/>
      <c r="CG88" s="473"/>
      <c r="CH88" s="473"/>
      <c r="CI88" s="473"/>
      <c r="CJ88" s="473"/>
      <c r="CK88" s="473"/>
      <c r="CL88" s="473"/>
      <c r="CM88" s="473"/>
      <c r="CN88" s="473"/>
      <c r="CO88" s="473"/>
      <c r="CP88" s="473"/>
      <c r="CQ88" s="473"/>
      <c r="CR88" s="473"/>
      <c r="CS88" s="473"/>
      <c r="CT88" s="473"/>
      <c r="CU88" s="473"/>
      <c r="CV88" s="473"/>
      <c r="CW88" s="473"/>
      <c r="CX88" s="473"/>
      <c r="CY88" s="473"/>
      <c r="CZ88" s="473"/>
      <c r="DA88" s="473"/>
      <c r="DB88" s="473"/>
      <c r="DC88" s="473"/>
      <c r="DD88" s="473"/>
      <c r="DE88" s="473"/>
      <c r="DF88" s="473"/>
      <c r="DG88" s="473"/>
      <c r="DH88" s="473"/>
      <c r="DI88" s="473"/>
      <c r="DJ88" s="473"/>
      <c r="DK88" s="473"/>
      <c r="DL88" s="473"/>
      <c r="DM88" s="473"/>
      <c r="DN88" s="473"/>
      <c r="DO88" s="473"/>
      <c r="DP88" s="473"/>
      <c r="DQ88" s="473"/>
      <c r="DR88" s="473"/>
      <c r="DS88" s="473"/>
      <c r="DT88" s="473"/>
      <c r="DU88" s="473"/>
      <c r="DV88" s="473"/>
      <c r="DW88" s="473"/>
      <c r="DX88" s="473"/>
      <c r="DY88" s="473"/>
      <c r="DZ88" s="473"/>
      <c r="EA88" s="473"/>
      <c r="EB88" s="473"/>
      <c r="EC88" s="473"/>
      <c r="ED88" s="473"/>
      <c r="EE88" s="473"/>
      <c r="EF88" s="473"/>
      <c r="EG88" s="473"/>
      <c r="EH88" s="473"/>
      <c r="EI88" s="473"/>
      <c r="EJ88" s="473"/>
      <c r="EK88" s="473"/>
      <c r="EL88" s="473"/>
      <c r="EM88" s="473"/>
      <c r="EN88" s="473"/>
      <c r="EO88" s="473"/>
      <c r="EP88" s="473"/>
      <c r="EQ88" s="473"/>
      <c r="ER88" s="473"/>
      <c r="ES88" s="473"/>
      <c r="ET88" s="473"/>
      <c r="EU88" s="473"/>
      <c r="EV88" s="473"/>
      <c r="EW88" s="473"/>
      <c r="EX88" s="473"/>
      <c r="EY88" s="473"/>
      <c r="EZ88" s="473"/>
      <c r="FA88" s="473"/>
      <c r="FB88" s="473"/>
      <c r="FC88" s="473"/>
      <c r="FD88" s="473"/>
      <c r="FE88" s="473"/>
      <c r="FF88" s="473"/>
      <c r="FG88" s="473"/>
      <c r="FH88" s="473"/>
      <c r="FI88" s="473"/>
      <c r="FJ88" s="473"/>
      <c r="FK88" s="473"/>
      <c r="FL88" s="473"/>
      <c r="FM88" s="473"/>
      <c r="FN88" s="473"/>
      <c r="FO88" s="473"/>
      <c r="FP88" s="473"/>
      <c r="FQ88" s="473"/>
      <c r="FR88" s="473"/>
      <c r="FS88" s="473"/>
      <c r="FT88" s="473"/>
      <c r="FU88" s="473"/>
      <c r="FV88" s="473"/>
      <c r="FW88" s="473"/>
      <c r="FX88" s="473"/>
      <c r="FY88" s="473"/>
      <c r="FZ88" s="473"/>
      <c r="GA88" s="473"/>
      <c r="GB88" s="473"/>
      <c r="GC88" s="473"/>
      <c r="GD88" s="473"/>
      <c r="GE88" s="473"/>
      <c r="GF88" s="473"/>
      <c r="GG88" s="473"/>
      <c r="GH88" s="473"/>
      <c r="GI88" s="473"/>
      <c r="GJ88" s="473"/>
      <c r="GK88" s="473"/>
      <c r="GL88" s="473"/>
      <c r="GM88" s="473"/>
      <c r="GN88" s="473"/>
      <c r="GO88" s="473"/>
      <c r="GP88" s="473"/>
      <c r="GQ88" s="473"/>
      <c r="GR88" s="473"/>
      <c r="GS88" s="473"/>
      <c r="GT88" s="473"/>
      <c r="GU88" s="473"/>
      <c r="GV88" s="473"/>
      <c r="GW88" s="473"/>
      <c r="GX88" s="473"/>
      <c r="GY88" s="473"/>
      <c r="GZ88" s="473"/>
      <c r="HA88" s="473"/>
      <c r="HB88" s="473"/>
      <c r="HC88" s="473"/>
      <c r="HD88" s="473"/>
      <c r="HE88" s="473"/>
      <c r="HF88" s="473"/>
      <c r="HG88" s="473"/>
      <c r="HH88" s="473"/>
      <c r="HI88" s="473"/>
      <c r="HJ88" s="473"/>
      <c r="HK88" s="473"/>
      <c r="HL88" s="473"/>
      <c r="HM88" s="473"/>
      <c r="HN88" s="473"/>
      <c r="HO88" s="473"/>
      <c r="HP88" s="473"/>
      <c r="HQ88" s="473"/>
      <c r="HR88" s="473"/>
      <c r="HS88" s="473"/>
      <c r="HT88" s="473"/>
      <c r="HU88" s="473"/>
      <c r="HV88" s="473"/>
      <c r="HW88" s="473"/>
      <c r="HX88" s="473"/>
      <c r="HY88" s="473"/>
      <c r="HZ88" s="473"/>
      <c r="IA88" s="473"/>
      <c r="IB88" s="473"/>
      <c r="IC88" s="473"/>
      <c r="ID88" s="473"/>
      <c r="IE88" s="473"/>
      <c r="IF88" s="473"/>
      <c r="IG88" s="473"/>
      <c r="IH88" s="473"/>
      <c r="II88" s="473"/>
      <c r="IJ88" s="473"/>
      <c r="IK88" s="473"/>
      <c r="IL88" s="473"/>
      <c r="IM88" s="473"/>
      <c r="IN88" s="473"/>
      <c r="IO88" s="473"/>
      <c r="IP88" s="473"/>
      <c r="IQ88" s="473"/>
      <c r="IR88" s="473"/>
      <c r="IS88" s="473"/>
      <c r="IT88" s="473"/>
      <c r="IU88" s="473"/>
      <c r="PI88" s="618"/>
      <c r="PJ88" s="618"/>
      <c r="PK88" s="618"/>
      <c r="PL88" s="618"/>
      <c r="PM88" s="618"/>
      <c r="PN88" s="618"/>
      <c r="PO88" s="618"/>
      <c r="PP88" s="618"/>
      <c r="PQ88" s="618"/>
      <c r="PR88" s="618"/>
      <c r="PS88" s="618"/>
      <c r="PT88" s="618"/>
      <c r="PU88" s="618"/>
      <c r="PV88" s="618"/>
      <c r="PW88" s="618"/>
      <c r="PX88" s="618"/>
      <c r="PY88" s="618"/>
      <c r="PZ88" s="618"/>
      <c r="QA88" s="618"/>
      <c r="QB88" s="618"/>
      <c r="QC88" s="618"/>
      <c r="QD88" s="618"/>
      <c r="QE88" s="618"/>
      <c r="QF88" s="618"/>
      <c r="QG88" s="618"/>
      <c r="QH88" s="618"/>
      <c r="QI88" s="618"/>
      <c r="QJ88" s="618"/>
      <c r="QK88" s="618"/>
      <c r="QL88" s="618"/>
      <c r="QM88" s="618"/>
      <c r="QN88" s="618"/>
      <c r="QO88" s="618"/>
      <c r="QP88" s="618"/>
      <c r="QQ88" s="618"/>
      <c r="QR88" s="618"/>
      <c r="QS88" s="618"/>
    </row>
    <row r="89" spans="1:461" s="502" customFormat="1" ht="21" customHeight="1" x14ac:dyDescent="0.2">
      <c r="A89" s="3494"/>
      <c r="B89" s="2996" t="s">
        <v>75</v>
      </c>
      <c r="C89" s="619" t="s">
        <v>77</v>
      </c>
      <c r="D89" s="619">
        <v>0</v>
      </c>
      <c r="E89" s="619">
        <v>0</v>
      </c>
      <c r="F89" s="619">
        <v>0</v>
      </c>
      <c r="G89" s="619">
        <v>11</v>
      </c>
      <c r="H89" s="619">
        <v>7</v>
      </c>
      <c r="I89" s="619">
        <v>18</v>
      </c>
      <c r="J89" s="619">
        <v>5</v>
      </c>
      <c r="K89" s="619">
        <v>2</v>
      </c>
      <c r="L89" s="619">
        <v>7</v>
      </c>
      <c r="M89" s="619">
        <f t="shared" si="69"/>
        <v>16</v>
      </c>
      <c r="N89" s="619">
        <f t="shared" si="69"/>
        <v>9</v>
      </c>
      <c r="O89" s="619">
        <f>SUM(M89:N89)</f>
        <v>25</v>
      </c>
      <c r="P89" s="584" t="s">
        <v>154</v>
      </c>
      <c r="Q89" s="2900"/>
      <c r="R89" s="3494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  <c r="AQ89" s="473"/>
      <c r="AR89" s="473"/>
      <c r="AS89" s="473"/>
      <c r="AT89" s="473"/>
      <c r="AU89" s="473"/>
      <c r="AV89" s="473"/>
      <c r="AW89" s="473"/>
      <c r="AX89" s="473"/>
      <c r="AY89" s="473"/>
      <c r="AZ89" s="473"/>
      <c r="BA89" s="473"/>
      <c r="BB89" s="473"/>
      <c r="BC89" s="473"/>
      <c r="BD89" s="473"/>
      <c r="BE89" s="473"/>
      <c r="BF89" s="473"/>
      <c r="BG89" s="473"/>
      <c r="BH89" s="473"/>
      <c r="BI89" s="473"/>
      <c r="BJ89" s="473"/>
      <c r="BK89" s="473"/>
      <c r="BL89" s="473"/>
      <c r="BM89" s="473"/>
      <c r="BN89" s="473"/>
      <c r="BO89" s="473"/>
      <c r="BP89" s="473"/>
      <c r="BQ89" s="473"/>
      <c r="BR89" s="473"/>
      <c r="BS89" s="473"/>
      <c r="BT89" s="473"/>
      <c r="BU89" s="473"/>
      <c r="BV89" s="473"/>
      <c r="BW89" s="473"/>
      <c r="BX89" s="473"/>
      <c r="BY89" s="473"/>
      <c r="BZ89" s="473"/>
      <c r="CA89" s="473"/>
      <c r="CB89" s="473"/>
      <c r="CC89" s="473"/>
      <c r="CD89" s="473"/>
      <c r="CE89" s="473"/>
      <c r="CF89" s="473"/>
      <c r="CG89" s="473"/>
      <c r="CH89" s="473"/>
      <c r="CI89" s="473"/>
      <c r="CJ89" s="473"/>
      <c r="CK89" s="473"/>
      <c r="CL89" s="473"/>
      <c r="CM89" s="473"/>
      <c r="CN89" s="473"/>
      <c r="CO89" s="473"/>
      <c r="CP89" s="473"/>
      <c r="CQ89" s="473"/>
      <c r="CR89" s="473"/>
      <c r="CS89" s="473"/>
      <c r="CT89" s="473"/>
      <c r="CU89" s="473"/>
      <c r="CV89" s="473"/>
      <c r="CW89" s="473"/>
      <c r="CX89" s="473"/>
      <c r="CY89" s="473"/>
      <c r="CZ89" s="473"/>
      <c r="DA89" s="473"/>
      <c r="DB89" s="473"/>
      <c r="DC89" s="473"/>
      <c r="DD89" s="473"/>
      <c r="DE89" s="473"/>
      <c r="DF89" s="473"/>
      <c r="DG89" s="473"/>
      <c r="DH89" s="473"/>
      <c r="DI89" s="473"/>
      <c r="DJ89" s="473"/>
      <c r="DK89" s="473"/>
      <c r="DL89" s="473"/>
      <c r="DM89" s="473"/>
      <c r="DN89" s="473"/>
      <c r="DO89" s="473"/>
      <c r="DP89" s="473"/>
      <c r="DQ89" s="473"/>
      <c r="DR89" s="473"/>
      <c r="DS89" s="473"/>
      <c r="DT89" s="473"/>
      <c r="DU89" s="473"/>
      <c r="DV89" s="473"/>
      <c r="DW89" s="473"/>
      <c r="DX89" s="473"/>
      <c r="DY89" s="473"/>
      <c r="DZ89" s="473"/>
      <c r="EA89" s="473"/>
      <c r="EB89" s="473"/>
      <c r="EC89" s="473"/>
      <c r="ED89" s="473"/>
      <c r="EE89" s="473"/>
      <c r="EF89" s="473"/>
      <c r="EG89" s="473"/>
      <c r="EH89" s="473"/>
      <c r="EI89" s="473"/>
      <c r="EJ89" s="473"/>
      <c r="EK89" s="473"/>
      <c r="EL89" s="473"/>
      <c r="EM89" s="473"/>
      <c r="EN89" s="473"/>
      <c r="EO89" s="473"/>
      <c r="EP89" s="473"/>
      <c r="EQ89" s="473"/>
      <c r="ER89" s="473"/>
      <c r="ES89" s="473"/>
      <c r="ET89" s="473"/>
      <c r="EU89" s="473"/>
      <c r="EV89" s="473"/>
      <c r="EW89" s="473"/>
      <c r="EX89" s="473"/>
      <c r="EY89" s="473"/>
      <c r="EZ89" s="473"/>
      <c r="FA89" s="473"/>
      <c r="FB89" s="473"/>
      <c r="FC89" s="473"/>
      <c r="FD89" s="473"/>
      <c r="FE89" s="473"/>
      <c r="FF89" s="473"/>
      <c r="FG89" s="473"/>
      <c r="FH89" s="473"/>
      <c r="FI89" s="473"/>
      <c r="FJ89" s="473"/>
      <c r="FK89" s="473"/>
      <c r="FL89" s="473"/>
      <c r="FM89" s="473"/>
      <c r="FN89" s="473"/>
      <c r="FO89" s="473"/>
      <c r="FP89" s="473"/>
      <c r="FQ89" s="473"/>
      <c r="FR89" s="473"/>
      <c r="FS89" s="473"/>
      <c r="FT89" s="473"/>
      <c r="FU89" s="473"/>
      <c r="FV89" s="473"/>
      <c r="FW89" s="473"/>
      <c r="FX89" s="473"/>
      <c r="FY89" s="473"/>
      <c r="FZ89" s="473"/>
      <c r="GA89" s="473"/>
      <c r="GB89" s="473"/>
      <c r="GC89" s="473"/>
      <c r="GD89" s="473"/>
      <c r="GE89" s="473"/>
      <c r="GF89" s="473"/>
      <c r="GG89" s="473"/>
      <c r="GH89" s="473"/>
      <c r="GI89" s="473"/>
      <c r="GJ89" s="473"/>
      <c r="GK89" s="473"/>
      <c r="GL89" s="473"/>
      <c r="GM89" s="473"/>
      <c r="GN89" s="473"/>
      <c r="GO89" s="473"/>
      <c r="GP89" s="473"/>
      <c r="GQ89" s="473"/>
      <c r="GR89" s="473"/>
      <c r="GS89" s="473"/>
      <c r="GT89" s="473"/>
      <c r="GU89" s="473"/>
      <c r="GV89" s="473"/>
      <c r="GW89" s="473"/>
      <c r="GX89" s="473"/>
      <c r="GY89" s="473"/>
      <c r="GZ89" s="473"/>
      <c r="HA89" s="473"/>
      <c r="HB89" s="473"/>
      <c r="HC89" s="473"/>
      <c r="HD89" s="473"/>
      <c r="HE89" s="473"/>
      <c r="HF89" s="473"/>
      <c r="HG89" s="473"/>
      <c r="HH89" s="473"/>
      <c r="HI89" s="473"/>
      <c r="HJ89" s="473"/>
      <c r="HK89" s="473"/>
      <c r="HL89" s="473"/>
      <c r="HM89" s="473"/>
      <c r="HN89" s="473"/>
      <c r="HO89" s="473"/>
      <c r="HP89" s="473"/>
      <c r="HQ89" s="473"/>
      <c r="HR89" s="473"/>
      <c r="HS89" s="473"/>
      <c r="HT89" s="473"/>
      <c r="HU89" s="473"/>
      <c r="HV89" s="473"/>
      <c r="HW89" s="473"/>
      <c r="HX89" s="473"/>
      <c r="HY89" s="473"/>
      <c r="HZ89" s="473"/>
      <c r="IA89" s="473"/>
      <c r="IB89" s="473"/>
      <c r="IC89" s="473"/>
      <c r="ID89" s="473"/>
      <c r="IE89" s="473"/>
      <c r="IF89" s="473"/>
      <c r="IG89" s="473"/>
      <c r="IH89" s="473"/>
      <c r="II89" s="473"/>
      <c r="IJ89" s="473"/>
      <c r="IK89" s="473"/>
      <c r="IL89" s="473"/>
      <c r="IM89" s="473"/>
      <c r="IN89" s="473"/>
      <c r="IO89" s="473"/>
      <c r="IP89" s="473"/>
      <c r="IQ89" s="473"/>
      <c r="IR89" s="473"/>
      <c r="IS89" s="473"/>
      <c r="IT89" s="473"/>
      <c r="IU89" s="473"/>
      <c r="PI89" s="618"/>
      <c r="PJ89" s="618"/>
      <c r="PK89" s="618"/>
      <c r="PL89" s="618"/>
      <c r="PM89" s="618"/>
      <c r="PN89" s="618"/>
      <c r="PO89" s="618"/>
      <c r="PP89" s="618"/>
      <c r="PQ89" s="618"/>
      <c r="PR89" s="618"/>
      <c r="PS89" s="618"/>
      <c r="PT89" s="618"/>
      <c r="PU89" s="618"/>
      <c r="PV89" s="618"/>
      <c r="PW89" s="618"/>
      <c r="PX89" s="618"/>
      <c r="PY89" s="618"/>
      <c r="PZ89" s="618"/>
      <c r="QA89" s="618"/>
      <c r="QB89" s="618"/>
      <c r="QC89" s="618"/>
      <c r="QD89" s="618"/>
      <c r="QE89" s="618"/>
      <c r="QF89" s="618"/>
      <c r="QG89" s="618"/>
      <c r="QH89" s="618"/>
      <c r="QI89" s="618"/>
      <c r="QJ89" s="618"/>
      <c r="QK89" s="618"/>
      <c r="QL89" s="618"/>
      <c r="QM89" s="618"/>
      <c r="QN89" s="618"/>
      <c r="QO89" s="618"/>
      <c r="QP89" s="618"/>
      <c r="QQ89" s="618"/>
      <c r="QR89" s="618"/>
      <c r="QS89" s="618"/>
    </row>
    <row r="90" spans="1:461" s="502" customFormat="1" ht="21" customHeight="1" thickBot="1" x14ac:dyDescent="0.25">
      <c r="A90" s="666"/>
      <c r="B90" s="2994" t="s">
        <v>46</v>
      </c>
      <c r="C90" s="2994"/>
      <c r="D90" s="2385">
        <v>0</v>
      </c>
      <c r="E90" s="2385">
        <v>0</v>
      </c>
      <c r="F90" s="2385">
        <v>0</v>
      </c>
      <c r="G90" s="2385">
        <f>SUM(G88:G89)</f>
        <v>14</v>
      </c>
      <c r="H90" s="2385">
        <f t="shared" ref="H90:L90" si="70">SUM(H88:H89)</f>
        <v>13</v>
      </c>
      <c r="I90" s="2385">
        <f t="shared" si="70"/>
        <v>27</v>
      </c>
      <c r="J90" s="2385">
        <f t="shared" si="70"/>
        <v>5</v>
      </c>
      <c r="K90" s="2385">
        <f t="shared" si="70"/>
        <v>2</v>
      </c>
      <c r="L90" s="2385">
        <f t="shared" si="70"/>
        <v>7</v>
      </c>
      <c r="M90" s="2385">
        <f t="shared" ref="M90:O90" si="71">SUM(M88:M89)</f>
        <v>19</v>
      </c>
      <c r="N90" s="2385">
        <f t="shared" si="71"/>
        <v>15</v>
      </c>
      <c r="O90" s="2385">
        <f t="shared" si="71"/>
        <v>34</v>
      </c>
      <c r="P90" s="2914" t="s">
        <v>133</v>
      </c>
      <c r="Q90" s="2914"/>
      <c r="R90" s="2357"/>
      <c r="S90" s="473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73"/>
      <c r="AQ90" s="473"/>
      <c r="AR90" s="473"/>
      <c r="AS90" s="473"/>
      <c r="AT90" s="473"/>
      <c r="AU90" s="473"/>
      <c r="AV90" s="473"/>
      <c r="AW90" s="473"/>
      <c r="AX90" s="473"/>
      <c r="AY90" s="473"/>
      <c r="AZ90" s="473"/>
      <c r="BA90" s="473"/>
      <c r="BB90" s="473"/>
      <c r="BC90" s="473"/>
      <c r="BD90" s="473"/>
      <c r="BE90" s="473"/>
      <c r="BF90" s="473"/>
      <c r="BG90" s="473"/>
      <c r="BH90" s="473"/>
      <c r="BI90" s="473"/>
      <c r="BJ90" s="473"/>
      <c r="BK90" s="473"/>
      <c r="BL90" s="473"/>
      <c r="BM90" s="473"/>
      <c r="BN90" s="473"/>
      <c r="BO90" s="473"/>
      <c r="BP90" s="473"/>
      <c r="BQ90" s="473"/>
      <c r="BR90" s="473"/>
      <c r="BS90" s="473"/>
      <c r="BT90" s="473"/>
      <c r="BU90" s="473"/>
      <c r="BV90" s="473"/>
      <c r="BW90" s="473"/>
      <c r="BX90" s="473"/>
      <c r="BY90" s="473"/>
      <c r="BZ90" s="473"/>
      <c r="CA90" s="473"/>
      <c r="CB90" s="473"/>
      <c r="CC90" s="473"/>
      <c r="CD90" s="473"/>
      <c r="CE90" s="473"/>
      <c r="CF90" s="473"/>
      <c r="CG90" s="473"/>
      <c r="CH90" s="473"/>
      <c r="CI90" s="473"/>
      <c r="CJ90" s="473"/>
      <c r="CK90" s="473"/>
      <c r="CL90" s="473"/>
      <c r="CM90" s="473"/>
      <c r="CN90" s="473"/>
      <c r="CO90" s="473"/>
      <c r="CP90" s="473"/>
      <c r="CQ90" s="473"/>
      <c r="CR90" s="473"/>
      <c r="CS90" s="473"/>
      <c r="CT90" s="473"/>
      <c r="CU90" s="473"/>
      <c r="CV90" s="473"/>
      <c r="CW90" s="473"/>
      <c r="CX90" s="473"/>
      <c r="CY90" s="473"/>
      <c r="CZ90" s="473"/>
      <c r="DA90" s="473"/>
      <c r="DB90" s="473"/>
      <c r="DC90" s="473"/>
      <c r="DD90" s="473"/>
      <c r="DE90" s="473"/>
      <c r="DF90" s="473"/>
      <c r="DG90" s="473"/>
      <c r="DH90" s="473"/>
      <c r="DI90" s="473"/>
      <c r="DJ90" s="473"/>
      <c r="DK90" s="473"/>
      <c r="DL90" s="473"/>
      <c r="DM90" s="473"/>
      <c r="DN90" s="473"/>
      <c r="DO90" s="473"/>
      <c r="DP90" s="473"/>
      <c r="DQ90" s="473"/>
      <c r="DR90" s="473"/>
      <c r="DS90" s="473"/>
      <c r="DT90" s="473"/>
      <c r="DU90" s="473"/>
      <c r="DV90" s="473"/>
      <c r="DW90" s="473"/>
      <c r="DX90" s="473"/>
      <c r="DY90" s="473"/>
      <c r="DZ90" s="473"/>
      <c r="EA90" s="473"/>
      <c r="EB90" s="473"/>
      <c r="EC90" s="473"/>
      <c r="ED90" s="473"/>
      <c r="EE90" s="473"/>
      <c r="EF90" s="473"/>
      <c r="EG90" s="473"/>
      <c r="EH90" s="473"/>
      <c r="EI90" s="473"/>
      <c r="EJ90" s="473"/>
      <c r="EK90" s="473"/>
      <c r="EL90" s="473"/>
      <c r="EM90" s="473"/>
      <c r="EN90" s="473"/>
      <c r="EO90" s="473"/>
      <c r="EP90" s="473"/>
      <c r="EQ90" s="473"/>
      <c r="ER90" s="473"/>
      <c r="ES90" s="473"/>
      <c r="ET90" s="473"/>
      <c r="EU90" s="473"/>
      <c r="EV90" s="473"/>
      <c r="EW90" s="473"/>
      <c r="EX90" s="473"/>
      <c r="EY90" s="473"/>
      <c r="EZ90" s="473"/>
      <c r="FA90" s="473"/>
      <c r="FB90" s="473"/>
      <c r="FC90" s="473"/>
      <c r="FD90" s="473"/>
      <c r="FE90" s="473"/>
      <c r="FF90" s="473"/>
      <c r="FG90" s="473"/>
      <c r="FH90" s="473"/>
      <c r="FI90" s="473"/>
      <c r="FJ90" s="473"/>
      <c r="FK90" s="473"/>
      <c r="FL90" s="473"/>
      <c r="FM90" s="473"/>
      <c r="FN90" s="473"/>
      <c r="FO90" s="473"/>
      <c r="FP90" s="473"/>
      <c r="FQ90" s="473"/>
      <c r="FR90" s="473"/>
      <c r="FS90" s="473"/>
      <c r="FT90" s="473"/>
      <c r="FU90" s="473"/>
      <c r="FV90" s="473"/>
      <c r="FW90" s="473"/>
      <c r="FX90" s="473"/>
      <c r="FY90" s="473"/>
      <c r="FZ90" s="473"/>
      <c r="GA90" s="473"/>
      <c r="GB90" s="473"/>
      <c r="GC90" s="473"/>
      <c r="GD90" s="473"/>
      <c r="GE90" s="473"/>
      <c r="GF90" s="473"/>
      <c r="GG90" s="473"/>
      <c r="GH90" s="473"/>
      <c r="GI90" s="473"/>
      <c r="GJ90" s="473"/>
      <c r="GK90" s="473"/>
      <c r="GL90" s="473"/>
      <c r="GM90" s="473"/>
      <c r="GN90" s="473"/>
      <c r="GO90" s="473"/>
      <c r="GP90" s="473"/>
      <c r="GQ90" s="473"/>
      <c r="GR90" s="473"/>
      <c r="GS90" s="473"/>
      <c r="GT90" s="473"/>
      <c r="GU90" s="473"/>
      <c r="GV90" s="473"/>
      <c r="GW90" s="473"/>
      <c r="GX90" s="473"/>
      <c r="GY90" s="473"/>
      <c r="GZ90" s="473"/>
      <c r="HA90" s="473"/>
      <c r="HB90" s="473"/>
      <c r="HC90" s="473"/>
      <c r="HD90" s="473"/>
      <c r="HE90" s="473"/>
      <c r="HF90" s="473"/>
      <c r="HG90" s="473"/>
      <c r="HH90" s="473"/>
      <c r="HI90" s="473"/>
      <c r="HJ90" s="473"/>
      <c r="HK90" s="473"/>
      <c r="HL90" s="473"/>
      <c r="HM90" s="473"/>
      <c r="HN90" s="473"/>
      <c r="HO90" s="473"/>
      <c r="HP90" s="473"/>
      <c r="HQ90" s="473"/>
      <c r="HR90" s="473"/>
      <c r="HS90" s="473"/>
      <c r="HT90" s="473"/>
      <c r="HU90" s="473"/>
      <c r="HV90" s="473"/>
      <c r="HW90" s="473"/>
      <c r="HX90" s="473"/>
      <c r="HY90" s="473"/>
      <c r="HZ90" s="473"/>
      <c r="IA90" s="473"/>
      <c r="IB90" s="473"/>
      <c r="IC90" s="473"/>
      <c r="ID90" s="473"/>
      <c r="IE90" s="473"/>
      <c r="IF90" s="473"/>
      <c r="IG90" s="473"/>
      <c r="IH90" s="473"/>
      <c r="II90" s="473"/>
      <c r="IJ90" s="473"/>
      <c r="IK90" s="473"/>
      <c r="IL90" s="473"/>
      <c r="IM90" s="473"/>
      <c r="IN90" s="473"/>
      <c r="IO90" s="473"/>
      <c r="IP90" s="473"/>
      <c r="IQ90" s="473"/>
      <c r="IR90" s="473"/>
      <c r="IS90" s="473"/>
      <c r="IT90" s="473"/>
      <c r="IU90" s="473"/>
      <c r="PI90" s="618"/>
      <c r="PJ90" s="618"/>
      <c r="PK90" s="618"/>
      <c r="PL90" s="618"/>
      <c r="PM90" s="618"/>
      <c r="PN90" s="618"/>
      <c r="PO90" s="618"/>
      <c r="PP90" s="618"/>
      <c r="PQ90" s="618"/>
      <c r="PR90" s="618"/>
      <c r="PS90" s="618"/>
      <c r="PT90" s="618"/>
      <c r="PU90" s="618"/>
      <c r="PV90" s="618"/>
      <c r="PW90" s="618"/>
      <c r="PX90" s="618"/>
      <c r="PY90" s="618"/>
      <c r="PZ90" s="618"/>
      <c r="QA90" s="618"/>
      <c r="QB90" s="618"/>
      <c r="QC90" s="618"/>
      <c r="QD90" s="618"/>
      <c r="QE90" s="618"/>
      <c r="QF90" s="618"/>
      <c r="QG90" s="618"/>
      <c r="QH90" s="618"/>
      <c r="QI90" s="618"/>
      <c r="QJ90" s="618"/>
      <c r="QK90" s="618"/>
      <c r="QL90" s="618"/>
      <c r="QM90" s="618"/>
      <c r="QN90" s="618"/>
      <c r="QO90" s="618"/>
      <c r="QP90" s="618"/>
      <c r="QQ90" s="618"/>
      <c r="QR90" s="618"/>
      <c r="QS90" s="618"/>
    </row>
    <row r="91" spans="1:461" s="502" customFormat="1" ht="18.75" customHeight="1" x14ac:dyDescent="0.2">
      <c r="A91" s="1690"/>
      <c r="B91" s="1690"/>
      <c r="C91" s="1690"/>
      <c r="D91" s="1690"/>
      <c r="E91" s="1690"/>
      <c r="F91" s="1690"/>
      <c r="G91" s="1690"/>
      <c r="H91" s="1690"/>
      <c r="I91" s="1690"/>
      <c r="J91" s="1690"/>
      <c r="K91" s="1690"/>
      <c r="L91" s="1690"/>
      <c r="M91" s="1690"/>
      <c r="N91" s="1690"/>
      <c r="O91" s="1690"/>
      <c r="P91" s="1681"/>
      <c r="Q91" s="1681"/>
      <c r="R91" s="1681"/>
      <c r="S91" s="473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73"/>
      <c r="AQ91" s="473"/>
      <c r="AR91" s="473"/>
      <c r="AS91" s="473"/>
      <c r="AT91" s="473"/>
      <c r="AU91" s="473"/>
      <c r="AV91" s="473"/>
      <c r="AW91" s="473"/>
      <c r="AX91" s="473"/>
      <c r="AY91" s="473"/>
      <c r="AZ91" s="473"/>
      <c r="BA91" s="473"/>
      <c r="BB91" s="473"/>
      <c r="BC91" s="473"/>
      <c r="BD91" s="473"/>
      <c r="BE91" s="473"/>
      <c r="BF91" s="473"/>
      <c r="BG91" s="473"/>
      <c r="BH91" s="473"/>
      <c r="BI91" s="473"/>
      <c r="BJ91" s="473"/>
      <c r="BK91" s="473"/>
      <c r="BL91" s="473"/>
      <c r="BM91" s="473"/>
      <c r="BN91" s="473"/>
      <c r="BO91" s="473"/>
      <c r="BP91" s="473"/>
      <c r="BQ91" s="473"/>
      <c r="BR91" s="473"/>
      <c r="BS91" s="473"/>
      <c r="BT91" s="473"/>
      <c r="BU91" s="473"/>
      <c r="BV91" s="473"/>
      <c r="BW91" s="473"/>
      <c r="BX91" s="473"/>
      <c r="BY91" s="473"/>
      <c r="BZ91" s="473"/>
      <c r="CA91" s="473"/>
      <c r="CB91" s="473"/>
      <c r="CC91" s="473"/>
      <c r="CD91" s="473"/>
      <c r="CE91" s="473"/>
      <c r="CF91" s="473"/>
      <c r="CG91" s="473"/>
      <c r="CH91" s="473"/>
      <c r="CI91" s="473"/>
      <c r="CJ91" s="473"/>
      <c r="CK91" s="473"/>
      <c r="CL91" s="473"/>
      <c r="CM91" s="473"/>
      <c r="CN91" s="473"/>
      <c r="CO91" s="473"/>
      <c r="CP91" s="473"/>
      <c r="CQ91" s="473"/>
      <c r="CR91" s="473"/>
      <c r="CS91" s="473"/>
      <c r="CT91" s="473"/>
      <c r="CU91" s="473"/>
      <c r="CV91" s="473"/>
      <c r="CW91" s="473"/>
      <c r="CX91" s="473"/>
      <c r="CY91" s="473"/>
      <c r="CZ91" s="473"/>
      <c r="DA91" s="473"/>
      <c r="DB91" s="473"/>
      <c r="DC91" s="473"/>
      <c r="DD91" s="473"/>
      <c r="DE91" s="473"/>
      <c r="DF91" s="473"/>
      <c r="DG91" s="473"/>
      <c r="DH91" s="473"/>
      <c r="DI91" s="473"/>
      <c r="DJ91" s="473"/>
      <c r="DK91" s="473"/>
      <c r="DL91" s="473"/>
      <c r="DM91" s="473"/>
      <c r="DN91" s="473"/>
      <c r="DO91" s="473"/>
      <c r="DP91" s="473"/>
      <c r="DQ91" s="473"/>
      <c r="DR91" s="473"/>
      <c r="DS91" s="473"/>
      <c r="DT91" s="473"/>
      <c r="DU91" s="473"/>
      <c r="DV91" s="473"/>
      <c r="DW91" s="473"/>
      <c r="DX91" s="473"/>
      <c r="DY91" s="473"/>
      <c r="DZ91" s="473"/>
      <c r="EA91" s="473"/>
      <c r="EB91" s="473"/>
      <c r="EC91" s="473"/>
      <c r="ED91" s="473"/>
      <c r="EE91" s="473"/>
      <c r="EF91" s="473"/>
      <c r="EG91" s="473"/>
      <c r="EH91" s="473"/>
      <c r="EI91" s="473"/>
      <c r="EJ91" s="473"/>
      <c r="EK91" s="473"/>
      <c r="EL91" s="473"/>
      <c r="EM91" s="473"/>
      <c r="EN91" s="473"/>
      <c r="EO91" s="473"/>
      <c r="EP91" s="473"/>
      <c r="EQ91" s="473"/>
      <c r="ER91" s="473"/>
      <c r="ES91" s="473"/>
      <c r="ET91" s="473"/>
      <c r="EU91" s="473"/>
      <c r="EV91" s="473"/>
      <c r="EW91" s="473"/>
      <c r="EX91" s="473"/>
      <c r="EY91" s="473"/>
      <c r="EZ91" s="473"/>
      <c r="FA91" s="473"/>
      <c r="FB91" s="473"/>
      <c r="FC91" s="473"/>
      <c r="FD91" s="473"/>
      <c r="FE91" s="473"/>
      <c r="FF91" s="473"/>
      <c r="FG91" s="473"/>
      <c r="FH91" s="473"/>
      <c r="FI91" s="473"/>
      <c r="FJ91" s="473"/>
      <c r="FK91" s="473"/>
      <c r="FL91" s="473"/>
      <c r="FM91" s="473"/>
      <c r="FN91" s="473"/>
      <c r="FO91" s="473"/>
      <c r="FP91" s="473"/>
      <c r="FQ91" s="473"/>
      <c r="FR91" s="473"/>
      <c r="FS91" s="473"/>
      <c r="FT91" s="473"/>
      <c r="FU91" s="473"/>
      <c r="FV91" s="473"/>
      <c r="FW91" s="473"/>
      <c r="FX91" s="473"/>
      <c r="FY91" s="473"/>
      <c r="FZ91" s="473"/>
      <c r="GA91" s="473"/>
      <c r="GB91" s="473"/>
      <c r="GC91" s="473"/>
      <c r="GD91" s="473"/>
      <c r="GE91" s="473"/>
      <c r="GF91" s="473"/>
      <c r="GG91" s="473"/>
      <c r="GH91" s="473"/>
      <c r="GI91" s="473"/>
      <c r="GJ91" s="473"/>
      <c r="GK91" s="473"/>
      <c r="GL91" s="473"/>
      <c r="GM91" s="473"/>
      <c r="GN91" s="473"/>
      <c r="GO91" s="473"/>
      <c r="GP91" s="473"/>
      <c r="GQ91" s="473"/>
      <c r="GR91" s="473"/>
      <c r="GS91" s="473"/>
      <c r="GT91" s="473"/>
      <c r="GU91" s="473"/>
      <c r="GV91" s="473"/>
      <c r="GW91" s="473"/>
      <c r="GX91" s="473"/>
      <c r="GY91" s="473"/>
      <c r="GZ91" s="473"/>
      <c r="HA91" s="473"/>
      <c r="HB91" s="473"/>
      <c r="HC91" s="473"/>
      <c r="HD91" s="473"/>
      <c r="HE91" s="473"/>
      <c r="HF91" s="473"/>
      <c r="HG91" s="473"/>
      <c r="HH91" s="473"/>
      <c r="HI91" s="473"/>
      <c r="HJ91" s="473"/>
      <c r="HK91" s="473"/>
      <c r="HL91" s="473"/>
      <c r="HM91" s="473"/>
      <c r="HN91" s="473"/>
      <c r="HO91" s="473"/>
      <c r="HP91" s="473"/>
      <c r="HQ91" s="473"/>
      <c r="HR91" s="473"/>
      <c r="HS91" s="473"/>
      <c r="HT91" s="473"/>
      <c r="HU91" s="473"/>
      <c r="HV91" s="473"/>
      <c r="HW91" s="473"/>
      <c r="HX91" s="473"/>
      <c r="HY91" s="473"/>
      <c r="HZ91" s="473"/>
      <c r="IA91" s="473"/>
      <c r="IB91" s="473"/>
      <c r="IC91" s="473"/>
      <c r="ID91" s="473"/>
      <c r="IE91" s="473"/>
      <c r="IF91" s="473"/>
      <c r="IG91" s="473"/>
      <c r="IH91" s="473"/>
      <c r="II91" s="473"/>
      <c r="IJ91" s="473"/>
      <c r="IK91" s="473"/>
      <c r="IL91" s="473"/>
      <c r="IM91" s="473"/>
      <c r="IN91" s="473"/>
      <c r="IO91" s="473"/>
      <c r="IP91" s="473"/>
      <c r="IQ91" s="473"/>
      <c r="IR91" s="473"/>
      <c r="IS91" s="473"/>
      <c r="IT91" s="473"/>
      <c r="IU91" s="473"/>
      <c r="PI91" s="618"/>
      <c r="PJ91" s="618"/>
      <c r="PK91" s="618"/>
      <c r="PL91" s="618"/>
      <c r="PM91" s="618"/>
      <c r="PN91" s="618"/>
      <c r="PO91" s="618"/>
      <c r="PP91" s="618"/>
      <c r="PQ91" s="618"/>
      <c r="PR91" s="618"/>
      <c r="PS91" s="618"/>
      <c r="PT91" s="618"/>
      <c r="PU91" s="618"/>
      <c r="PV91" s="618"/>
      <c r="PW91" s="618"/>
      <c r="PX91" s="618"/>
      <c r="PY91" s="618"/>
      <c r="PZ91" s="618"/>
      <c r="QA91" s="618"/>
      <c r="QB91" s="618"/>
      <c r="QC91" s="618"/>
      <c r="QD91" s="618"/>
      <c r="QE91" s="618"/>
      <c r="QF91" s="618"/>
      <c r="QG91" s="618"/>
      <c r="QH91" s="618"/>
      <c r="QI91" s="618"/>
      <c r="QJ91" s="618"/>
      <c r="QK91" s="618"/>
      <c r="QL91" s="618"/>
      <c r="QM91" s="618"/>
      <c r="QN91" s="618"/>
      <c r="QO91" s="618"/>
      <c r="QP91" s="618"/>
      <c r="QQ91" s="618"/>
      <c r="QR91" s="618"/>
      <c r="QS91" s="618"/>
    </row>
    <row r="92" spans="1:461" s="502" customFormat="1" ht="18.75" customHeight="1" x14ac:dyDescent="0.2">
      <c r="A92" s="1690"/>
      <c r="B92" s="1690"/>
      <c r="C92" s="1690"/>
      <c r="D92" s="1690"/>
      <c r="E92" s="1690"/>
      <c r="F92" s="1690"/>
      <c r="G92" s="1690"/>
      <c r="H92" s="1690"/>
      <c r="I92" s="1690"/>
      <c r="J92" s="1690"/>
      <c r="K92" s="1690"/>
      <c r="L92" s="1690"/>
      <c r="M92" s="1690"/>
      <c r="N92" s="1690"/>
      <c r="O92" s="1690"/>
      <c r="P92" s="1681"/>
      <c r="Q92" s="1681"/>
      <c r="R92" s="1681"/>
      <c r="S92" s="473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73"/>
      <c r="AQ92" s="473"/>
      <c r="AR92" s="473"/>
      <c r="AS92" s="473"/>
      <c r="AT92" s="473"/>
      <c r="AU92" s="473"/>
      <c r="AV92" s="473"/>
      <c r="AW92" s="473"/>
      <c r="AX92" s="473"/>
      <c r="AY92" s="473"/>
      <c r="AZ92" s="473"/>
      <c r="BA92" s="473"/>
      <c r="BB92" s="473"/>
      <c r="BC92" s="473"/>
      <c r="BD92" s="473"/>
      <c r="BE92" s="473"/>
      <c r="BF92" s="473"/>
      <c r="BG92" s="473"/>
      <c r="BH92" s="473"/>
      <c r="BI92" s="473"/>
      <c r="BJ92" s="473"/>
      <c r="BK92" s="473"/>
      <c r="BL92" s="473"/>
      <c r="BM92" s="473"/>
      <c r="BN92" s="473"/>
      <c r="BO92" s="473"/>
      <c r="BP92" s="473"/>
      <c r="BQ92" s="473"/>
      <c r="BR92" s="473"/>
      <c r="BS92" s="473"/>
      <c r="BT92" s="473"/>
      <c r="BU92" s="473"/>
      <c r="BV92" s="473"/>
      <c r="BW92" s="473"/>
      <c r="BX92" s="473"/>
      <c r="BY92" s="473"/>
      <c r="BZ92" s="473"/>
      <c r="CA92" s="473"/>
      <c r="CB92" s="473"/>
      <c r="CC92" s="473"/>
      <c r="CD92" s="473"/>
      <c r="CE92" s="473"/>
      <c r="CF92" s="473"/>
      <c r="CG92" s="473"/>
      <c r="CH92" s="473"/>
      <c r="CI92" s="473"/>
      <c r="CJ92" s="473"/>
      <c r="CK92" s="473"/>
      <c r="CL92" s="473"/>
      <c r="CM92" s="473"/>
      <c r="CN92" s="473"/>
      <c r="CO92" s="473"/>
      <c r="CP92" s="473"/>
      <c r="CQ92" s="473"/>
      <c r="CR92" s="473"/>
      <c r="CS92" s="473"/>
      <c r="CT92" s="473"/>
      <c r="CU92" s="473"/>
      <c r="CV92" s="473"/>
      <c r="CW92" s="473"/>
      <c r="CX92" s="473"/>
      <c r="CY92" s="473"/>
      <c r="CZ92" s="473"/>
      <c r="DA92" s="473"/>
      <c r="DB92" s="473"/>
      <c r="DC92" s="473"/>
      <c r="DD92" s="473"/>
      <c r="DE92" s="473"/>
      <c r="DF92" s="473"/>
      <c r="DG92" s="473"/>
      <c r="DH92" s="473"/>
      <c r="DI92" s="473"/>
      <c r="DJ92" s="473"/>
      <c r="DK92" s="473"/>
      <c r="DL92" s="473"/>
      <c r="DM92" s="473"/>
      <c r="DN92" s="473"/>
      <c r="DO92" s="473"/>
      <c r="DP92" s="473"/>
      <c r="DQ92" s="473"/>
      <c r="DR92" s="473"/>
      <c r="DS92" s="473"/>
      <c r="DT92" s="473"/>
      <c r="DU92" s="473"/>
      <c r="DV92" s="473"/>
      <c r="DW92" s="473"/>
      <c r="DX92" s="473"/>
      <c r="DY92" s="473"/>
      <c r="DZ92" s="473"/>
      <c r="EA92" s="473"/>
      <c r="EB92" s="473"/>
      <c r="EC92" s="473"/>
      <c r="ED92" s="473"/>
      <c r="EE92" s="473"/>
      <c r="EF92" s="473"/>
      <c r="EG92" s="473"/>
      <c r="EH92" s="473"/>
      <c r="EI92" s="473"/>
      <c r="EJ92" s="473"/>
      <c r="EK92" s="473"/>
      <c r="EL92" s="473"/>
      <c r="EM92" s="473"/>
      <c r="EN92" s="473"/>
      <c r="EO92" s="473"/>
      <c r="EP92" s="473"/>
      <c r="EQ92" s="473"/>
      <c r="ER92" s="473"/>
      <c r="ES92" s="473"/>
      <c r="ET92" s="473"/>
      <c r="EU92" s="473"/>
      <c r="EV92" s="473"/>
      <c r="EW92" s="473"/>
      <c r="EX92" s="473"/>
      <c r="EY92" s="473"/>
      <c r="EZ92" s="473"/>
      <c r="FA92" s="473"/>
      <c r="FB92" s="473"/>
      <c r="FC92" s="473"/>
      <c r="FD92" s="473"/>
      <c r="FE92" s="473"/>
      <c r="FF92" s="473"/>
      <c r="FG92" s="473"/>
      <c r="FH92" s="473"/>
      <c r="FI92" s="473"/>
      <c r="FJ92" s="473"/>
      <c r="FK92" s="473"/>
      <c r="FL92" s="473"/>
      <c r="FM92" s="473"/>
      <c r="FN92" s="473"/>
      <c r="FO92" s="473"/>
      <c r="FP92" s="473"/>
      <c r="FQ92" s="473"/>
      <c r="FR92" s="473"/>
      <c r="FS92" s="473"/>
      <c r="FT92" s="473"/>
      <c r="FU92" s="473"/>
      <c r="FV92" s="473"/>
      <c r="FW92" s="473"/>
      <c r="FX92" s="473"/>
      <c r="FY92" s="473"/>
      <c r="FZ92" s="473"/>
      <c r="GA92" s="473"/>
      <c r="GB92" s="473"/>
      <c r="GC92" s="473"/>
      <c r="GD92" s="473"/>
      <c r="GE92" s="473"/>
      <c r="GF92" s="473"/>
      <c r="GG92" s="473"/>
      <c r="GH92" s="473"/>
      <c r="GI92" s="473"/>
      <c r="GJ92" s="473"/>
      <c r="GK92" s="473"/>
      <c r="GL92" s="473"/>
      <c r="GM92" s="473"/>
      <c r="GN92" s="473"/>
      <c r="GO92" s="473"/>
      <c r="GP92" s="473"/>
      <c r="GQ92" s="473"/>
      <c r="GR92" s="473"/>
      <c r="GS92" s="473"/>
      <c r="GT92" s="473"/>
      <c r="GU92" s="473"/>
      <c r="GV92" s="473"/>
      <c r="GW92" s="473"/>
      <c r="GX92" s="473"/>
      <c r="GY92" s="473"/>
      <c r="GZ92" s="473"/>
      <c r="HA92" s="473"/>
      <c r="HB92" s="473"/>
      <c r="HC92" s="473"/>
      <c r="HD92" s="473"/>
      <c r="HE92" s="473"/>
      <c r="HF92" s="473"/>
      <c r="HG92" s="473"/>
      <c r="HH92" s="473"/>
      <c r="HI92" s="473"/>
      <c r="HJ92" s="473"/>
      <c r="HK92" s="473"/>
      <c r="HL92" s="473"/>
      <c r="HM92" s="473"/>
      <c r="HN92" s="473"/>
      <c r="HO92" s="473"/>
      <c r="HP92" s="473"/>
      <c r="HQ92" s="473"/>
      <c r="HR92" s="473"/>
      <c r="HS92" s="473"/>
      <c r="HT92" s="473"/>
      <c r="HU92" s="473"/>
      <c r="HV92" s="473"/>
      <c r="HW92" s="473"/>
      <c r="HX92" s="473"/>
      <c r="HY92" s="473"/>
      <c r="HZ92" s="473"/>
      <c r="IA92" s="473"/>
      <c r="IB92" s="473"/>
      <c r="IC92" s="473"/>
      <c r="ID92" s="473"/>
      <c r="IE92" s="473"/>
      <c r="IF92" s="473"/>
      <c r="IG92" s="473"/>
      <c r="IH92" s="473"/>
      <c r="II92" s="473"/>
      <c r="IJ92" s="473"/>
      <c r="IK92" s="473"/>
      <c r="IL92" s="473"/>
      <c r="IM92" s="473"/>
      <c r="IN92" s="473"/>
      <c r="IO92" s="473"/>
      <c r="IP92" s="473"/>
      <c r="IQ92" s="473"/>
      <c r="IR92" s="473"/>
      <c r="IS92" s="473"/>
      <c r="IT92" s="473"/>
      <c r="IU92" s="473"/>
      <c r="PI92" s="618"/>
      <c r="PJ92" s="618"/>
      <c r="PK92" s="618"/>
      <c r="PL92" s="618"/>
      <c r="PM92" s="618"/>
      <c r="PN92" s="618"/>
      <c r="PO92" s="618"/>
      <c r="PP92" s="618"/>
      <c r="PQ92" s="618"/>
      <c r="PR92" s="618"/>
      <c r="PS92" s="618"/>
      <c r="PT92" s="618"/>
      <c r="PU92" s="618"/>
      <c r="PV92" s="618"/>
      <c r="PW92" s="618"/>
      <c r="PX92" s="618"/>
      <c r="PY92" s="618"/>
      <c r="PZ92" s="618"/>
      <c r="QA92" s="618"/>
      <c r="QB92" s="618"/>
      <c r="QC92" s="618"/>
      <c r="QD92" s="618"/>
      <c r="QE92" s="618"/>
      <c r="QF92" s="618"/>
      <c r="QG92" s="618"/>
      <c r="QH92" s="618"/>
      <c r="QI92" s="618"/>
      <c r="QJ92" s="618"/>
      <c r="QK92" s="618"/>
      <c r="QL92" s="618"/>
      <c r="QM92" s="618"/>
      <c r="QN92" s="618"/>
      <c r="QO92" s="618"/>
      <c r="QP92" s="618"/>
      <c r="QQ92" s="618"/>
      <c r="QR92" s="618"/>
      <c r="QS92" s="618"/>
    </row>
    <row r="93" spans="1:461" s="491" customFormat="1" ht="24" customHeight="1" thickBot="1" x14ac:dyDescent="0.3">
      <c r="A93" s="3632" t="s">
        <v>2800</v>
      </c>
      <c r="B93" s="3632"/>
      <c r="C93" s="181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Q93" s="3633" t="s">
        <v>2159</v>
      </c>
      <c r="R93" s="3633"/>
    </row>
    <row r="94" spans="1:461" s="491" customFormat="1" ht="24" customHeight="1" thickTop="1" x14ac:dyDescent="0.25">
      <c r="A94" s="3503" t="s">
        <v>44</v>
      </c>
      <c r="B94" s="3500" t="s">
        <v>86</v>
      </c>
      <c r="C94" s="3329" t="s">
        <v>45</v>
      </c>
      <c r="D94" s="3521" t="s">
        <v>33</v>
      </c>
      <c r="E94" s="3521"/>
      <c r="F94" s="3521"/>
      <c r="G94" s="3521" t="s">
        <v>1</v>
      </c>
      <c r="H94" s="3521"/>
      <c r="I94" s="3521"/>
      <c r="J94" s="3521" t="s">
        <v>2</v>
      </c>
      <c r="K94" s="3521"/>
      <c r="L94" s="3521"/>
      <c r="M94" s="3194" t="s">
        <v>31</v>
      </c>
      <c r="N94" s="3194"/>
      <c r="O94" s="3194"/>
      <c r="P94" s="2909" t="s">
        <v>99</v>
      </c>
      <c r="Q94" s="2909" t="s">
        <v>126</v>
      </c>
      <c r="R94" s="2910" t="s">
        <v>253</v>
      </c>
    </row>
    <row r="95" spans="1:461" s="491" customFormat="1" ht="20.100000000000001" customHeight="1" x14ac:dyDescent="0.2">
      <c r="A95" s="3504"/>
      <c r="B95" s="3051"/>
      <c r="C95" s="3050"/>
      <c r="D95" s="3520" t="s">
        <v>94</v>
      </c>
      <c r="E95" s="3520"/>
      <c r="F95" s="3520"/>
      <c r="G95" s="3520" t="s">
        <v>95</v>
      </c>
      <c r="H95" s="3520"/>
      <c r="I95" s="3520"/>
      <c r="J95" s="3520" t="s">
        <v>96</v>
      </c>
      <c r="K95" s="3520"/>
      <c r="L95" s="3520"/>
      <c r="M95" s="2930" t="s">
        <v>116</v>
      </c>
      <c r="N95" s="2930"/>
      <c r="O95" s="2930"/>
      <c r="P95" s="2883"/>
      <c r="Q95" s="2883"/>
      <c r="R95" s="2911"/>
    </row>
    <row r="96" spans="1:461" ht="20.25" customHeight="1" x14ac:dyDescent="0.2">
      <c r="A96" s="3504"/>
      <c r="B96" s="3051"/>
      <c r="C96" s="3050"/>
      <c r="D96" s="2559" t="s">
        <v>204</v>
      </c>
      <c r="E96" s="2559" t="s">
        <v>2833</v>
      </c>
      <c r="F96" s="2559" t="s">
        <v>26</v>
      </c>
      <c r="G96" s="2559" t="s">
        <v>204</v>
      </c>
      <c r="H96" s="2559" t="s">
        <v>2833</v>
      </c>
      <c r="I96" s="2559" t="s">
        <v>26</v>
      </c>
      <c r="J96" s="2559" t="s">
        <v>204</v>
      </c>
      <c r="K96" s="2559" t="s">
        <v>2833</v>
      </c>
      <c r="L96" s="2559" t="s">
        <v>26</v>
      </c>
      <c r="M96" s="2559" t="s">
        <v>204</v>
      </c>
      <c r="N96" s="2559" t="s">
        <v>2833</v>
      </c>
      <c r="O96" s="2559" t="s">
        <v>26</v>
      </c>
      <c r="P96" s="2883"/>
      <c r="Q96" s="2883"/>
      <c r="R96" s="2911"/>
    </row>
    <row r="97" spans="1:461" ht="20.25" customHeight="1" thickBot="1" x14ac:dyDescent="0.25">
      <c r="A97" s="3505"/>
      <c r="B97" s="3501"/>
      <c r="C97" s="3347"/>
      <c r="D97" s="191" t="s">
        <v>181</v>
      </c>
      <c r="E97" s="191" t="s">
        <v>182</v>
      </c>
      <c r="F97" s="191" t="s">
        <v>183</v>
      </c>
      <c r="G97" s="191" t="s">
        <v>181</v>
      </c>
      <c r="H97" s="191" t="s">
        <v>182</v>
      </c>
      <c r="I97" s="191" t="s">
        <v>183</v>
      </c>
      <c r="J97" s="191" t="s">
        <v>181</v>
      </c>
      <c r="K97" s="191" t="s">
        <v>182</v>
      </c>
      <c r="L97" s="191" t="s">
        <v>183</v>
      </c>
      <c r="M97" s="191" t="s">
        <v>181</v>
      </c>
      <c r="N97" s="191" t="s">
        <v>182</v>
      </c>
      <c r="O97" s="191" t="s">
        <v>183</v>
      </c>
      <c r="P97" s="2884"/>
      <c r="Q97" s="2884"/>
      <c r="R97" s="2912"/>
    </row>
    <row r="98" spans="1:461" s="557" customFormat="1" ht="27" customHeight="1" x14ac:dyDescent="0.2">
      <c r="A98" s="3493" t="s">
        <v>210</v>
      </c>
      <c r="B98" s="496" t="s">
        <v>352</v>
      </c>
      <c r="C98" s="253" t="s">
        <v>81</v>
      </c>
      <c r="D98" s="253">
        <v>0</v>
      </c>
      <c r="E98" s="253">
        <v>0</v>
      </c>
      <c r="F98" s="253">
        <v>0</v>
      </c>
      <c r="G98" s="253">
        <v>5</v>
      </c>
      <c r="H98" s="253">
        <v>11</v>
      </c>
      <c r="I98" s="253">
        <v>16</v>
      </c>
      <c r="J98" s="253">
        <v>0</v>
      </c>
      <c r="K98" s="253">
        <v>0</v>
      </c>
      <c r="L98" s="253">
        <v>0</v>
      </c>
      <c r="M98" s="253">
        <f t="shared" ref="M98:N99" si="72">SUM(D98,G98,J98)</f>
        <v>5</v>
      </c>
      <c r="N98" s="253">
        <f t="shared" si="72"/>
        <v>11</v>
      </c>
      <c r="O98" s="253">
        <f t="shared" ref="O98:O99" si="73">SUM(M98:N98)</f>
        <v>16</v>
      </c>
      <c r="P98" s="501" t="s">
        <v>1352</v>
      </c>
      <c r="Q98" s="246" t="s">
        <v>149</v>
      </c>
      <c r="R98" s="2934" t="s">
        <v>409</v>
      </c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PI98" s="622"/>
      <c r="PJ98" s="622"/>
      <c r="PK98" s="622"/>
      <c r="PL98" s="622"/>
      <c r="PM98" s="622"/>
      <c r="PN98" s="622"/>
      <c r="PO98" s="622"/>
      <c r="PP98" s="622"/>
      <c r="PQ98" s="622"/>
      <c r="PR98" s="622"/>
      <c r="PS98" s="622"/>
      <c r="PT98" s="622"/>
      <c r="PU98" s="622"/>
      <c r="PV98" s="622"/>
      <c r="PW98" s="622"/>
      <c r="PX98" s="622"/>
      <c r="PY98" s="622"/>
      <c r="PZ98" s="622"/>
      <c r="QA98" s="622"/>
      <c r="QB98" s="622"/>
      <c r="QC98" s="622"/>
      <c r="QD98" s="622"/>
      <c r="QE98" s="622"/>
      <c r="QF98" s="622"/>
      <c r="QG98" s="622"/>
      <c r="QH98" s="622"/>
      <c r="QI98" s="622"/>
      <c r="QJ98" s="622"/>
      <c r="QK98" s="622"/>
      <c r="QL98" s="622"/>
      <c r="QM98" s="622"/>
      <c r="QN98" s="622"/>
      <c r="QO98" s="622"/>
      <c r="QP98" s="622"/>
      <c r="QQ98" s="622"/>
      <c r="QR98" s="622"/>
      <c r="QS98" s="622"/>
    </row>
    <row r="99" spans="1:461" s="473" customFormat="1" ht="43.5" customHeight="1" x14ac:dyDescent="0.2">
      <c r="A99" s="3494"/>
      <c r="B99" s="2218" t="s">
        <v>91</v>
      </c>
      <c r="C99" s="253" t="s">
        <v>82</v>
      </c>
      <c r="D99" s="253">
        <v>0</v>
      </c>
      <c r="E99" s="253">
        <v>0</v>
      </c>
      <c r="F99" s="253">
        <v>0</v>
      </c>
      <c r="G99" s="253">
        <v>5</v>
      </c>
      <c r="H99" s="253">
        <v>7</v>
      </c>
      <c r="I99" s="253">
        <v>12</v>
      </c>
      <c r="J99" s="253">
        <v>4</v>
      </c>
      <c r="K99" s="253">
        <v>7</v>
      </c>
      <c r="L99" s="253">
        <v>11</v>
      </c>
      <c r="M99" s="253">
        <f t="shared" si="72"/>
        <v>9</v>
      </c>
      <c r="N99" s="253">
        <f t="shared" si="72"/>
        <v>14</v>
      </c>
      <c r="O99" s="253">
        <f t="shared" si="73"/>
        <v>23</v>
      </c>
      <c r="P99" s="246" t="s">
        <v>157</v>
      </c>
      <c r="Q99" s="2326" t="s">
        <v>158</v>
      </c>
      <c r="R99" s="2898"/>
      <c r="PI99" s="497"/>
      <c r="PJ99" s="497"/>
      <c r="PK99" s="497"/>
      <c r="PL99" s="497"/>
      <c r="PM99" s="497"/>
      <c r="PN99" s="497"/>
      <c r="PO99" s="497"/>
      <c r="PP99" s="497"/>
      <c r="PQ99" s="497"/>
      <c r="PR99" s="497"/>
      <c r="PS99" s="497"/>
      <c r="PT99" s="497"/>
      <c r="PU99" s="497"/>
      <c r="PV99" s="497"/>
      <c r="PW99" s="497"/>
      <c r="PX99" s="497"/>
      <c r="PY99" s="497"/>
      <c r="PZ99" s="497"/>
      <c r="QA99" s="497"/>
      <c r="QB99" s="497"/>
      <c r="QC99" s="497"/>
      <c r="QD99" s="497"/>
      <c r="QE99" s="497"/>
      <c r="QF99" s="497"/>
      <c r="QG99" s="497"/>
      <c r="QH99" s="497"/>
      <c r="QI99" s="497"/>
      <c r="QJ99" s="497"/>
      <c r="QK99" s="497"/>
      <c r="QL99" s="497"/>
      <c r="QM99" s="497"/>
      <c r="QN99" s="497"/>
      <c r="QO99" s="497"/>
      <c r="QP99" s="497"/>
      <c r="QQ99" s="497"/>
      <c r="QR99" s="497"/>
      <c r="QS99" s="497"/>
    </row>
    <row r="100" spans="1:461" s="473" customFormat="1" ht="26.25" customHeight="1" x14ac:dyDescent="0.2">
      <c r="A100" s="3020" t="s">
        <v>92</v>
      </c>
      <c r="B100" s="3020"/>
      <c r="C100" s="3020"/>
      <c r="D100" s="253">
        <f t="shared" ref="D100:O100" si="74">SUM(D86,D87,D90,D98:D99)</f>
        <v>0</v>
      </c>
      <c r="E100" s="253">
        <f t="shared" si="74"/>
        <v>0</v>
      </c>
      <c r="F100" s="253">
        <f t="shared" si="74"/>
        <v>0</v>
      </c>
      <c r="G100" s="253">
        <f t="shared" si="74"/>
        <v>46</v>
      </c>
      <c r="H100" s="253">
        <f t="shared" si="74"/>
        <v>64</v>
      </c>
      <c r="I100" s="253">
        <f t="shared" si="74"/>
        <v>110</v>
      </c>
      <c r="J100" s="253">
        <f t="shared" si="74"/>
        <v>20</v>
      </c>
      <c r="K100" s="253">
        <f t="shared" si="74"/>
        <v>20</v>
      </c>
      <c r="L100" s="253">
        <f t="shared" si="74"/>
        <v>40</v>
      </c>
      <c r="M100" s="253">
        <f t="shared" si="74"/>
        <v>66</v>
      </c>
      <c r="N100" s="253">
        <f t="shared" si="74"/>
        <v>84</v>
      </c>
      <c r="O100" s="253">
        <f t="shared" si="74"/>
        <v>150</v>
      </c>
      <c r="P100" s="2899" t="s">
        <v>130</v>
      </c>
      <c r="Q100" s="2899"/>
      <c r="R100" s="2899"/>
      <c r="PI100" s="497"/>
      <c r="PJ100" s="497"/>
      <c r="PK100" s="497"/>
      <c r="PL100" s="497"/>
      <c r="PM100" s="497"/>
      <c r="PN100" s="497"/>
      <c r="PO100" s="497"/>
      <c r="PP100" s="497"/>
      <c r="PQ100" s="497"/>
      <c r="PR100" s="497"/>
      <c r="PS100" s="497"/>
      <c r="PT100" s="497"/>
      <c r="PU100" s="497"/>
      <c r="PV100" s="497"/>
      <c r="PW100" s="497"/>
      <c r="PX100" s="497"/>
      <c r="PY100" s="497"/>
      <c r="PZ100" s="497"/>
      <c r="QA100" s="497"/>
      <c r="QB100" s="497"/>
      <c r="QC100" s="497"/>
      <c r="QD100" s="497"/>
      <c r="QE100" s="497"/>
      <c r="QF100" s="497"/>
      <c r="QG100" s="497"/>
      <c r="QH100" s="497"/>
      <c r="QI100" s="497"/>
      <c r="QJ100" s="497"/>
      <c r="QK100" s="497"/>
      <c r="QL100" s="497"/>
      <c r="QM100" s="497"/>
      <c r="QN100" s="497"/>
      <c r="QO100" s="497"/>
      <c r="QP100" s="497"/>
      <c r="QQ100" s="497"/>
      <c r="QR100" s="497"/>
      <c r="QS100" s="497"/>
    </row>
    <row r="101" spans="1:461" s="473" customFormat="1" ht="26.25" customHeight="1" x14ac:dyDescent="0.2">
      <c r="A101" s="2986" t="s">
        <v>212</v>
      </c>
      <c r="B101" s="2996" t="s">
        <v>61</v>
      </c>
      <c r="C101" s="253" t="s">
        <v>61</v>
      </c>
      <c r="D101" s="253">
        <f>SUM(D87,D88,D91,D99:D100)</f>
        <v>0</v>
      </c>
      <c r="E101" s="253">
        <f>SUM(E87,E88,E91,E99:E100)</f>
        <v>0</v>
      </c>
      <c r="F101" s="253">
        <f>SUM(F87,F88,F91,F99:F100)</f>
        <v>0</v>
      </c>
      <c r="G101" s="253">
        <v>2</v>
      </c>
      <c r="H101" s="253">
        <v>12</v>
      </c>
      <c r="I101" s="253">
        <v>14</v>
      </c>
      <c r="J101" s="253">
        <v>0</v>
      </c>
      <c r="K101" s="253">
        <v>0</v>
      </c>
      <c r="L101" s="253">
        <v>0</v>
      </c>
      <c r="M101" s="253">
        <f>SUM(D101,G101,J101)</f>
        <v>2</v>
      </c>
      <c r="N101" s="253">
        <f>SUM(E101,H101,K101)</f>
        <v>12</v>
      </c>
      <c r="O101" s="253">
        <f>SUM(M101:N101)</f>
        <v>14</v>
      </c>
      <c r="P101" s="246" t="s">
        <v>139</v>
      </c>
      <c r="Q101" s="2900" t="s">
        <v>139</v>
      </c>
      <c r="R101" s="2899" t="s">
        <v>224</v>
      </c>
      <c r="PI101" s="497"/>
      <c r="PJ101" s="497"/>
      <c r="PK101" s="497"/>
      <c r="PL101" s="497"/>
      <c r="PM101" s="497"/>
      <c r="PN101" s="497"/>
      <c r="PO101" s="497"/>
      <c r="PP101" s="497"/>
      <c r="PQ101" s="497"/>
      <c r="PR101" s="497"/>
      <c r="PS101" s="497"/>
      <c r="PT101" s="497"/>
      <c r="PU101" s="497"/>
      <c r="PV101" s="497"/>
      <c r="PW101" s="497"/>
      <c r="PX101" s="497"/>
      <c r="PY101" s="497"/>
      <c r="PZ101" s="497"/>
      <c r="QA101" s="497"/>
      <c r="QB101" s="497"/>
      <c r="QC101" s="497"/>
      <c r="QD101" s="497"/>
      <c r="QE101" s="497"/>
      <c r="QF101" s="497"/>
      <c r="QG101" s="497"/>
      <c r="QH101" s="497"/>
      <c r="QI101" s="497"/>
      <c r="QJ101" s="497"/>
      <c r="QK101" s="497"/>
      <c r="QL101" s="497"/>
      <c r="QM101" s="497"/>
      <c r="QN101" s="497"/>
      <c r="QO101" s="497"/>
      <c r="QP101" s="497"/>
      <c r="QQ101" s="497"/>
      <c r="QR101" s="497"/>
      <c r="QS101" s="497"/>
    </row>
    <row r="102" spans="1:461" s="473" customFormat="1" ht="26.25" customHeight="1" x14ac:dyDescent="0.2">
      <c r="A102" s="2986"/>
      <c r="B102" s="3494"/>
      <c r="C102" s="253" t="s">
        <v>1788</v>
      </c>
      <c r="D102" s="253">
        <v>8</v>
      </c>
      <c r="E102" s="253">
        <v>5</v>
      </c>
      <c r="F102" s="253">
        <v>13</v>
      </c>
      <c r="G102" s="253">
        <v>0</v>
      </c>
      <c r="H102" s="253">
        <v>0</v>
      </c>
      <c r="I102" s="253">
        <v>0</v>
      </c>
      <c r="J102" s="253">
        <v>0</v>
      </c>
      <c r="K102" s="253">
        <v>0</v>
      </c>
      <c r="L102" s="253">
        <v>0</v>
      </c>
      <c r="M102" s="253">
        <f t="shared" ref="M102:M103" si="75">SUM(D102,G102,J102)</f>
        <v>8</v>
      </c>
      <c r="N102" s="253">
        <f t="shared" ref="N102:N103" si="76">SUM(E102,H102,K102)</f>
        <v>5</v>
      </c>
      <c r="O102" s="253">
        <f t="shared" ref="O102:O103" si="77">SUM(M102:N102)</f>
        <v>13</v>
      </c>
      <c r="P102" s="1199" t="s">
        <v>1129</v>
      </c>
      <c r="Q102" s="2898"/>
      <c r="R102" s="2899"/>
      <c r="PI102" s="497"/>
      <c r="PJ102" s="497"/>
      <c r="PK102" s="497"/>
      <c r="PL102" s="497"/>
      <c r="PM102" s="497"/>
      <c r="PN102" s="497"/>
      <c r="PO102" s="497"/>
      <c r="PP102" s="497"/>
      <c r="PQ102" s="497"/>
      <c r="PR102" s="497"/>
      <c r="PS102" s="497"/>
      <c r="PT102" s="497"/>
      <c r="PU102" s="497"/>
      <c r="PV102" s="497"/>
      <c r="PW102" s="497"/>
      <c r="PX102" s="497"/>
      <c r="PY102" s="497"/>
      <c r="PZ102" s="497"/>
      <c r="QA102" s="497"/>
      <c r="QB102" s="497"/>
      <c r="QC102" s="497"/>
      <c r="QD102" s="497"/>
      <c r="QE102" s="497"/>
      <c r="QF102" s="497"/>
      <c r="QG102" s="497"/>
      <c r="QH102" s="497"/>
      <c r="QI102" s="497"/>
      <c r="QJ102" s="497"/>
      <c r="QK102" s="497"/>
      <c r="QL102" s="497"/>
      <c r="QM102" s="497"/>
      <c r="QN102" s="497"/>
      <c r="QO102" s="497"/>
      <c r="QP102" s="497"/>
      <c r="QQ102" s="497"/>
      <c r="QR102" s="497"/>
      <c r="QS102" s="497"/>
    </row>
    <row r="103" spans="1:461" s="473" customFormat="1" ht="26.25" customHeight="1" x14ac:dyDescent="0.2">
      <c r="A103" s="2986"/>
      <c r="B103" s="3020" t="s">
        <v>46</v>
      </c>
      <c r="C103" s="3020"/>
      <c r="D103" s="253">
        <f>SUM(D101:D102)</f>
        <v>8</v>
      </c>
      <c r="E103" s="253">
        <f t="shared" ref="E103:L103" si="78">SUM(E101:E102)</f>
        <v>5</v>
      </c>
      <c r="F103" s="253">
        <f t="shared" si="78"/>
        <v>13</v>
      </c>
      <c r="G103" s="253">
        <f t="shared" si="78"/>
        <v>2</v>
      </c>
      <c r="H103" s="253">
        <f t="shared" si="78"/>
        <v>12</v>
      </c>
      <c r="I103" s="253">
        <f t="shared" si="78"/>
        <v>14</v>
      </c>
      <c r="J103" s="253">
        <f t="shared" si="78"/>
        <v>0</v>
      </c>
      <c r="K103" s="253">
        <f t="shared" si="78"/>
        <v>0</v>
      </c>
      <c r="L103" s="253">
        <f t="shared" si="78"/>
        <v>0</v>
      </c>
      <c r="M103" s="253">
        <f t="shared" si="75"/>
        <v>10</v>
      </c>
      <c r="N103" s="253">
        <f t="shared" si="76"/>
        <v>17</v>
      </c>
      <c r="O103" s="253">
        <f t="shared" si="77"/>
        <v>27</v>
      </c>
      <c r="P103" s="2899" t="s">
        <v>133</v>
      </c>
      <c r="Q103" s="2899"/>
      <c r="R103" s="2899"/>
      <c r="PI103" s="497"/>
      <c r="PJ103" s="497"/>
      <c r="PK103" s="497"/>
      <c r="PL103" s="497"/>
      <c r="PM103" s="497"/>
      <c r="PN103" s="497"/>
      <c r="PO103" s="497"/>
      <c r="PP103" s="497"/>
      <c r="PQ103" s="497"/>
      <c r="PR103" s="497"/>
      <c r="PS103" s="497"/>
      <c r="PT103" s="497"/>
      <c r="PU103" s="497"/>
      <c r="PV103" s="497"/>
      <c r="PW103" s="497"/>
      <c r="PX103" s="497"/>
      <c r="PY103" s="497"/>
      <c r="PZ103" s="497"/>
      <c r="QA103" s="497"/>
      <c r="QB103" s="497"/>
      <c r="QC103" s="497"/>
      <c r="QD103" s="497"/>
      <c r="QE103" s="497"/>
      <c r="QF103" s="497"/>
      <c r="QG103" s="497"/>
      <c r="QH103" s="497"/>
      <c r="QI103" s="497"/>
      <c r="QJ103" s="497"/>
      <c r="QK103" s="497"/>
      <c r="QL103" s="497"/>
      <c r="QM103" s="497"/>
      <c r="QN103" s="497"/>
      <c r="QO103" s="497"/>
      <c r="QP103" s="497"/>
      <c r="QQ103" s="497"/>
      <c r="QR103" s="497"/>
      <c r="QS103" s="497"/>
    </row>
    <row r="104" spans="1:461" s="473" customFormat="1" ht="26.25" customHeight="1" x14ac:dyDescent="0.2">
      <c r="A104" s="2986"/>
      <c r="B104" s="496" t="s">
        <v>62</v>
      </c>
      <c r="C104" s="253" t="s">
        <v>1354</v>
      </c>
      <c r="D104" s="253">
        <v>8</v>
      </c>
      <c r="E104" s="253">
        <v>1</v>
      </c>
      <c r="F104" s="253">
        <v>9</v>
      </c>
      <c r="G104" s="253">
        <v>5</v>
      </c>
      <c r="H104" s="253">
        <v>10</v>
      </c>
      <c r="I104" s="253">
        <v>15</v>
      </c>
      <c r="J104" s="253">
        <v>8</v>
      </c>
      <c r="K104" s="253">
        <v>7</v>
      </c>
      <c r="L104" s="253">
        <v>15</v>
      </c>
      <c r="M104" s="253">
        <f t="shared" ref="M104:N105" si="79">SUM(D104,G104,J104)</f>
        <v>21</v>
      </c>
      <c r="N104" s="253">
        <f t="shared" si="79"/>
        <v>18</v>
      </c>
      <c r="O104" s="253">
        <f t="shared" ref="O104:O105" si="80">SUM(M104:N104)</f>
        <v>39</v>
      </c>
      <c r="P104" s="246" t="s">
        <v>1355</v>
      </c>
      <c r="Q104" s="246" t="s">
        <v>140</v>
      </c>
      <c r="R104" s="2899"/>
      <c r="PI104" s="497"/>
      <c r="PJ104" s="497"/>
      <c r="PK104" s="497"/>
      <c r="PL104" s="497"/>
      <c r="PM104" s="497"/>
      <c r="PN104" s="497"/>
      <c r="PO104" s="497"/>
      <c r="PP104" s="497"/>
      <c r="PQ104" s="497"/>
      <c r="PR104" s="497"/>
      <c r="PS104" s="497"/>
      <c r="PT104" s="497"/>
      <c r="PU104" s="497"/>
      <c r="PV104" s="497"/>
      <c r="PW104" s="497"/>
      <c r="PX104" s="497"/>
      <c r="PY104" s="497"/>
      <c r="PZ104" s="497"/>
      <c r="QA104" s="497"/>
      <c r="QB104" s="497"/>
      <c r="QC104" s="497"/>
      <c r="QD104" s="497"/>
      <c r="QE104" s="497"/>
      <c r="QF104" s="497"/>
      <c r="QG104" s="497"/>
      <c r="QH104" s="497"/>
      <c r="QI104" s="497"/>
      <c r="QJ104" s="497"/>
      <c r="QK104" s="497"/>
      <c r="QL104" s="497"/>
      <c r="QM104" s="497"/>
      <c r="QN104" s="497"/>
      <c r="QO104" s="497"/>
      <c r="QP104" s="497"/>
      <c r="QQ104" s="497"/>
      <c r="QR104" s="497"/>
      <c r="QS104" s="497"/>
    </row>
    <row r="105" spans="1:461" s="473" customFormat="1" ht="26.25" customHeight="1" x14ac:dyDescent="0.2">
      <c r="A105" s="3020" t="s">
        <v>92</v>
      </c>
      <c r="B105" s="3020"/>
      <c r="C105" s="3020"/>
      <c r="D105" s="253">
        <f>SUM(D103:D104)</f>
        <v>16</v>
      </c>
      <c r="E105" s="253">
        <f t="shared" ref="E105:L105" si="81">SUM(E103:E104)</f>
        <v>6</v>
      </c>
      <c r="F105" s="253">
        <f t="shared" si="81"/>
        <v>22</v>
      </c>
      <c r="G105" s="253">
        <f t="shared" si="81"/>
        <v>7</v>
      </c>
      <c r="H105" s="253">
        <f t="shared" si="81"/>
        <v>22</v>
      </c>
      <c r="I105" s="253">
        <f t="shared" si="81"/>
        <v>29</v>
      </c>
      <c r="J105" s="253">
        <f t="shared" si="81"/>
        <v>8</v>
      </c>
      <c r="K105" s="253">
        <f t="shared" si="81"/>
        <v>7</v>
      </c>
      <c r="L105" s="253">
        <f t="shared" si="81"/>
        <v>15</v>
      </c>
      <c r="M105" s="253">
        <f t="shared" si="79"/>
        <v>31</v>
      </c>
      <c r="N105" s="253">
        <f t="shared" si="79"/>
        <v>35</v>
      </c>
      <c r="O105" s="253">
        <f t="shared" si="80"/>
        <v>66</v>
      </c>
      <c r="P105" s="2899" t="s">
        <v>130</v>
      </c>
      <c r="Q105" s="2899"/>
      <c r="R105" s="2899"/>
      <c r="PI105" s="497"/>
      <c r="PJ105" s="497"/>
      <c r="PK105" s="497"/>
      <c r="PL105" s="497"/>
      <c r="PM105" s="497"/>
      <c r="PN105" s="497"/>
      <c r="PO105" s="497"/>
      <c r="PP105" s="497"/>
      <c r="PQ105" s="497"/>
      <c r="PR105" s="497"/>
      <c r="PS105" s="497"/>
      <c r="PT105" s="497"/>
      <c r="PU105" s="497"/>
      <c r="PV105" s="497"/>
      <c r="PW105" s="497"/>
      <c r="PX105" s="497"/>
      <c r="PY105" s="497"/>
      <c r="PZ105" s="497"/>
      <c r="QA105" s="497"/>
      <c r="QB105" s="497"/>
      <c r="QC105" s="497"/>
      <c r="QD105" s="497"/>
      <c r="QE105" s="497"/>
      <c r="QF105" s="497"/>
      <c r="QG105" s="497"/>
      <c r="QH105" s="497"/>
      <c r="QI105" s="497"/>
      <c r="QJ105" s="497"/>
      <c r="QK105" s="497"/>
      <c r="QL105" s="497"/>
      <c r="QM105" s="497"/>
      <c r="QN105" s="497"/>
      <c r="QO105" s="497"/>
      <c r="QP105" s="497"/>
      <c r="QQ105" s="497"/>
      <c r="QR105" s="497"/>
      <c r="QS105" s="497"/>
    </row>
    <row r="106" spans="1:461" s="473" customFormat="1" ht="27" customHeight="1" x14ac:dyDescent="0.2">
      <c r="A106" s="3006" t="s">
        <v>255</v>
      </c>
      <c r="B106" s="2996" t="s">
        <v>91</v>
      </c>
      <c r="C106" s="247" t="s">
        <v>1754</v>
      </c>
      <c r="D106" s="253">
        <v>0</v>
      </c>
      <c r="E106" s="253">
        <v>0</v>
      </c>
      <c r="F106" s="253">
        <v>0</v>
      </c>
      <c r="G106" s="253">
        <v>0</v>
      </c>
      <c r="H106" s="253">
        <v>0</v>
      </c>
      <c r="I106" s="253">
        <v>0</v>
      </c>
      <c r="J106" s="253">
        <v>17</v>
      </c>
      <c r="K106" s="253">
        <v>6</v>
      </c>
      <c r="L106" s="253">
        <v>23</v>
      </c>
      <c r="M106" s="253">
        <f t="shared" ref="M106:N111" si="82">SUM(D106,G106,J106)</f>
        <v>17</v>
      </c>
      <c r="N106" s="253">
        <f t="shared" si="82"/>
        <v>6</v>
      </c>
      <c r="O106" s="253">
        <f t="shared" ref="O106:O112" si="83">SUM(M106:N106)</f>
        <v>23</v>
      </c>
      <c r="P106" s="1199" t="s">
        <v>722</v>
      </c>
      <c r="Q106" s="2900" t="s">
        <v>158</v>
      </c>
      <c r="R106" s="2900" t="s">
        <v>254</v>
      </c>
      <c r="PI106" s="497"/>
      <c r="PJ106" s="497"/>
      <c r="PK106" s="497"/>
      <c r="PL106" s="497"/>
      <c r="PM106" s="497"/>
      <c r="PN106" s="497"/>
      <c r="PO106" s="497"/>
      <c r="PP106" s="497"/>
      <c r="PQ106" s="497"/>
      <c r="PR106" s="497"/>
      <c r="PS106" s="497"/>
      <c r="PT106" s="497"/>
      <c r="PU106" s="497"/>
      <c r="PV106" s="497"/>
      <c r="PW106" s="497"/>
      <c r="PX106" s="497"/>
      <c r="PY106" s="497"/>
      <c r="PZ106" s="497"/>
      <c r="QA106" s="497"/>
      <c r="QB106" s="497"/>
      <c r="QC106" s="497"/>
      <c r="QD106" s="497"/>
      <c r="QE106" s="497"/>
      <c r="QF106" s="497"/>
      <c r="QG106" s="497"/>
      <c r="QH106" s="497"/>
      <c r="QI106" s="497"/>
      <c r="QJ106" s="497"/>
      <c r="QK106" s="497"/>
      <c r="QL106" s="497"/>
      <c r="QM106" s="497"/>
      <c r="QN106" s="497"/>
      <c r="QO106" s="497"/>
      <c r="QP106" s="497"/>
      <c r="QQ106" s="497"/>
      <c r="QR106" s="497"/>
      <c r="QS106" s="497"/>
    </row>
    <row r="107" spans="1:461" s="473" customFormat="1" ht="26.25" customHeight="1" x14ac:dyDescent="0.2">
      <c r="A107" s="3009"/>
      <c r="B107" s="3051"/>
      <c r="C107" s="247" t="s">
        <v>725</v>
      </c>
      <c r="D107" s="253">
        <v>0</v>
      </c>
      <c r="E107" s="253">
        <v>0</v>
      </c>
      <c r="F107" s="253">
        <v>0</v>
      </c>
      <c r="G107" s="253">
        <v>5</v>
      </c>
      <c r="H107" s="253">
        <v>8</v>
      </c>
      <c r="I107" s="253">
        <v>13</v>
      </c>
      <c r="J107" s="253">
        <v>0</v>
      </c>
      <c r="K107" s="253">
        <v>0</v>
      </c>
      <c r="L107" s="253">
        <v>0</v>
      </c>
      <c r="M107" s="253">
        <f t="shared" si="82"/>
        <v>5</v>
      </c>
      <c r="N107" s="253">
        <f t="shared" si="82"/>
        <v>8</v>
      </c>
      <c r="O107" s="253">
        <f t="shared" si="83"/>
        <v>13</v>
      </c>
      <c r="P107" s="246" t="s">
        <v>1016</v>
      </c>
      <c r="Q107" s="2901"/>
      <c r="R107" s="2901"/>
      <c r="PI107" s="497"/>
      <c r="PJ107" s="497"/>
      <c r="PK107" s="497"/>
      <c r="PL107" s="497"/>
      <c r="PM107" s="497"/>
      <c r="PN107" s="497"/>
      <c r="PO107" s="497"/>
      <c r="PP107" s="497"/>
      <c r="PQ107" s="497"/>
      <c r="PR107" s="497"/>
      <c r="PS107" s="497"/>
      <c r="PT107" s="497"/>
      <c r="PU107" s="497"/>
      <c r="PV107" s="497"/>
      <c r="PW107" s="497"/>
      <c r="PX107" s="497"/>
      <c r="PY107" s="497"/>
      <c r="PZ107" s="497"/>
      <c r="QA107" s="497"/>
      <c r="QB107" s="497"/>
      <c r="QC107" s="497"/>
      <c r="QD107" s="497"/>
      <c r="QE107" s="497"/>
      <c r="QF107" s="497"/>
      <c r="QG107" s="497"/>
      <c r="QH107" s="497"/>
      <c r="QI107" s="497"/>
      <c r="QJ107" s="497"/>
      <c r="QK107" s="497"/>
      <c r="QL107" s="497"/>
      <c r="QM107" s="497"/>
      <c r="QN107" s="497"/>
      <c r="QO107" s="497"/>
      <c r="QP107" s="497"/>
      <c r="QQ107" s="497"/>
      <c r="QR107" s="497"/>
      <c r="QS107" s="497"/>
    </row>
    <row r="108" spans="1:461" s="473" customFormat="1" ht="26.25" customHeight="1" x14ac:dyDescent="0.2">
      <c r="A108" s="3009"/>
      <c r="B108" s="3051"/>
      <c r="C108" s="247" t="s">
        <v>1356</v>
      </c>
      <c r="D108" s="253">
        <v>0</v>
      </c>
      <c r="E108" s="253">
        <v>0</v>
      </c>
      <c r="F108" s="253">
        <v>0</v>
      </c>
      <c r="G108" s="253">
        <v>7</v>
      </c>
      <c r="H108" s="253">
        <v>6</v>
      </c>
      <c r="I108" s="253">
        <v>13</v>
      </c>
      <c r="J108" s="253">
        <v>0</v>
      </c>
      <c r="K108" s="253">
        <v>0</v>
      </c>
      <c r="L108" s="253">
        <v>0</v>
      </c>
      <c r="M108" s="253">
        <f t="shared" si="82"/>
        <v>7</v>
      </c>
      <c r="N108" s="253">
        <f t="shared" si="82"/>
        <v>6</v>
      </c>
      <c r="O108" s="253">
        <f t="shared" si="83"/>
        <v>13</v>
      </c>
      <c r="P108" s="246" t="s">
        <v>1353</v>
      </c>
      <c r="Q108" s="2901"/>
      <c r="R108" s="2901"/>
      <c r="PI108" s="497"/>
      <c r="PJ108" s="497"/>
      <c r="PK108" s="497"/>
      <c r="PL108" s="497"/>
      <c r="PM108" s="497"/>
      <c r="PN108" s="497"/>
      <c r="PO108" s="497"/>
      <c r="PP108" s="497"/>
      <c r="PQ108" s="497"/>
      <c r="PR108" s="497"/>
      <c r="PS108" s="497"/>
      <c r="PT108" s="497"/>
      <c r="PU108" s="497"/>
      <c r="PV108" s="497"/>
      <c r="PW108" s="497"/>
      <c r="PX108" s="497"/>
      <c r="PY108" s="497"/>
      <c r="PZ108" s="497"/>
      <c r="QA108" s="497"/>
      <c r="QB108" s="497"/>
      <c r="QC108" s="497"/>
      <c r="QD108" s="497"/>
      <c r="QE108" s="497"/>
      <c r="QF108" s="497"/>
      <c r="QG108" s="497"/>
      <c r="QH108" s="497"/>
      <c r="QI108" s="497"/>
      <c r="QJ108" s="497"/>
      <c r="QK108" s="497"/>
      <c r="QL108" s="497"/>
      <c r="QM108" s="497"/>
      <c r="QN108" s="497"/>
      <c r="QO108" s="497"/>
      <c r="QP108" s="497"/>
      <c r="QQ108" s="497"/>
      <c r="QR108" s="497"/>
      <c r="QS108" s="497"/>
    </row>
    <row r="109" spans="1:461" s="473" customFormat="1" ht="26.25" customHeight="1" x14ac:dyDescent="0.2">
      <c r="A109" s="3009"/>
      <c r="B109" s="3051"/>
      <c r="C109" s="247" t="s">
        <v>1357</v>
      </c>
      <c r="D109" s="253">
        <v>0</v>
      </c>
      <c r="E109" s="253">
        <v>0</v>
      </c>
      <c r="F109" s="253">
        <v>0</v>
      </c>
      <c r="G109" s="253">
        <v>4</v>
      </c>
      <c r="H109" s="253">
        <v>10</v>
      </c>
      <c r="I109" s="253">
        <v>14</v>
      </c>
      <c r="J109" s="253">
        <v>0</v>
      </c>
      <c r="K109" s="253">
        <v>0</v>
      </c>
      <c r="L109" s="253">
        <v>0</v>
      </c>
      <c r="M109" s="253">
        <f t="shared" si="82"/>
        <v>4</v>
      </c>
      <c r="N109" s="253">
        <f t="shared" si="82"/>
        <v>10</v>
      </c>
      <c r="O109" s="253">
        <f t="shared" si="83"/>
        <v>14</v>
      </c>
      <c r="P109" s="246" t="s">
        <v>1358</v>
      </c>
      <c r="Q109" s="2901"/>
      <c r="R109" s="2901"/>
      <c r="PI109" s="497"/>
      <c r="PJ109" s="497"/>
      <c r="PK109" s="497"/>
      <c r="PL109" s="497"/>
      <c r="PM109" s="497"/>
      <c r="PN109" s="497"/>
      <c r="PO109" s="497"/>
      <c r="PP109" s="497"/>
      <c r="PQ109" s="497"/>
      <c r="PR109" s="497"/>
      <c r="PS109" s="497"/>
      <c r="PT109" s="497"/>
      <c r="PU109" s="497"/>
      <c r="PV109" s="497"/>
      <c r="PW109" s="497"/>
      <c r="PX109" s="497"/>
      <c r="PY109" s="497"/>
      <c r="PZ109" s="497"/>
      <c r="QA109" s="497"/>
      <c r="QB109" s="497"/>
      <c r="QC109" s="497"/>
      <c r="QD109" s="497"/>
      <c r="QE109" s="497"/>
      <c r="QF109" s="497"/>
      <c r="QG109" s="497"/>
      <c r="QH109" s="497"/>
      <c r="QI109" s="497"/>
      <c r="QJ109" s="497"/>
      <c r="QK109" s="497"/>
      <c r="QL109" s="497"/>
      <c r="QM109" s="497"/>
      <c r="QN109" s="497"/>
      <c r="QO109" s="497"/>
      <c r="QP109" s="497"/>
      <c r="QQ109" s="497"/>
      <c r="QR109" s="497"/>
      <c r="QS109" s="497"/>
    </row>
    <row r="110" spans="1:461" s="473" customFormat="1" ht="30" customHeight="1" x14ac:dyDescent="0.2">
      <c r="A110" s="3009"/>
      <c r="B110" s="3494"/>
      <c r="C110" s="247" t="s">
        <v>727</v>
      </c>
      <c r="D110" s="253">
        <v>0</v>
      </c>
      <c r="E110" s="253">
        <v>0</v>
      </c>
      <c r="F110" s="253">
        <v>0</v>
      </c>
      <c r="G110" s="253">
        <v>5</v>
      </c>
      <c r="H110" s="253">
        <v>8</v>
      </c>
      <c r="I110" s="253">
        <v>13</v>
      </c>
      <c r="J110" s="253">
        <v>0</v>
      </c>
      <c r="K110" s="253">
        <v>0</v>
      </c>
      <c r="L110" s="253">
        <v>0</v>
      </c>
      <c r="M110" s="253">
        <f t="shared" si="82"/>
        <v>5</v>
      </c>
      <c r="N110" s="253">
        <f t="shared" si="82"/>
        <v>8</v>
      </c>
      <c r="O110" s="253">
        <f t="shared" si="83"/>
        <v>13</v>
      </c>
      <c r="P110" s="501" t="s">
        <v>1359</v>
      </c>
      <c r="Q110" s="2898"/>
      <c r="R110" s="2901"/>
      <c r="PI110" s="497"/>
      <c r="PJ110" s="497"/>
      <c r="PK110" s="497"/>
      <c r="PL110" s="497"/>
      <c r="PM110" s="497"/>
      <c r="PN110" s="497"/>
      <c r="PO110" s="497"/>
      <c r="PP110" s="497"/>
      <c r="PQ110" s="497"/>
      <c r="PR110" s="497"/>
      <c r="PS110" s="497"/>
      <c r="PT110" s="497"/>
      <c r="PU110" s="497"/>
      <c r="PV110" s="497"/>
      <c r="PW110" s="497"/>
      <c r="PX110" s="497"/>
      <c r="PY110" s="497"/>
      <c r="PZ110" s="497"/>
      <c r="QA110" s="497"/>
      <c r="QB110" s="497"/>
      <c r="QC110" s="497"/>
      <c r="QD110" s="497"/>
      <c r="QE110" s="497"/>
      <c r="QF110" s="497"/>
      <c r="QG110" s="497"/>
      <c r="QH110" s="497"/>
      <c r="QI110" s="497"/>
      <c r="QJ110" s="497"/>
      <c r="QK110" s="497"/>
      <c r="QL110" s="497"/>
      <c r="QM110" s="497"/>
      <c r="QN110" s="497"/>
      <c r="QO110" s="497"/>
      <c r="QP110" s="497"/>
      <c r="QQ110" s="497"/>
      <c r="QR110" s="497"/>
      <c r="QS110" s="497"/>
    </row>
    <row r="111" spans="1:461" s="473" customFormat="1" ht="26.25" customHeight="1" x14ac:dyDescent="0.2">
      <c r="A111" s="3009"/>
      <c r="B111" s="3020" t="s">
        <v>46</v>
      </c>
      <c r="C111" s="3020"/>
      <c r="D111" s="253">
        <f>SUM(D106:D110)</f>
        <v>0</v>
      </c>
      <c r="E111" s="253">
        <f t="shared" ref="E111:F111" si="84">SUM(E106:E110)</f>
        <v>0</v>
      </c>
      <c r="F111" s="253">
        <f t="shared" si="84"/>
        <v>0</v>
      </c>
      <c r="G111" s="253">
        <f>SUM(G106:G110)</f>
        <v>21</v>
      </c>
      <c r="H111" s="253">
        <f t="shared" ref="H111:L111" si="85">SUM(H106:H110)</f>
        <v>32</v>
      </c>
      <c r="I111" s="253">
        <f t="shared" si="85"/>
        <v>53</v>
      </c>
      <c r="J111" s="253">
        <f t="shared" si="85"/>
        <v>17</v>
      </c>
      <c r="K111" s="253">
        <f t="shared" si="85"/>
        <v>6</v>
      </c>
      <c r="L111" s="253">
        <f t="shared" si="85"/>
        <v>23</v>
      </c>
      <c r="M111" s="253">
        <f t="shared" si="82"/>
        <v>38</v>
      </c>
      <c r="N111" s="253">
        <f t="shared" si="82"/>
        <v>38</v>
      </c>
      <c r="O111" s="253">
        <f t="shared" si="83"/>
        <v>76</v>
      </c>
      <c r="P111" s="2899" t="s">
        <v>133</v>
      </c>
      <c r="Q111" s="2899"/>
      <c r="R111" s="2901"/>
      <c r="PI111" s="497"/>
      <c r="PJ111" s="497"/>
      <c r="PK111" s="497"/>
      <c r="PL111" s="497"/>
      <c r="PM111" s="497"/>
      <c r="PN111" s="497"/>
      <c r="PO111" s="497"/>
      <c r="PP111" s="497"/>
      <c r="PQ111" s="497"/>
      <c r="PR111" s="497"/>
      <c r="PS111" s="497"/>
      <c r="PT111" s="497"/>
      <c r="PU111" s="497"/>
      <c r="PV111" s="497"/>
      <c r="PW111" s="497"/>
      <c r="PX111" s="497"/>
      <c r="PY111" s="497"/>
      <c r="PZ111" s="497"/>
      <c r="QA111" s="497"/>
      <c r="QB111" s="497"/>
      <c r="QC111" s="497"/>
      <c r="QD111" s="497"/>
      <c r="QE111" s="497"/>
      <c r="QF111" s="497"/>
      <c r="QG111" s="497"/>
      <c r="QH111" s="497"/>
      <c r="QI111" s="497"/>
      <c r="QJ111" s="497"/>
      <c r="QK111" s="497"/>
      <c r="QL111" s="497"/>
      <c r="QM111" s="497"/>
      <c r="QN111" s="497"/>
      <c r="QO111" s="497"/>
      <c r="QP111" s="497"/>
      <c r="QQ111" s="497"/>
      <c r="QR111" s="497"/>
      <c r="QS111" s="497"/>
    </row>
    <row r="112" spans="1:461" s="473" customFormat="1" ht="22.5" customHeight="1" x14ac:dyDescent="0.2">
      <c r="A112" s="3010"/>
      <c r="B112" s="392" t="s">
        <v>973</v>
      </c>
      <c r="C112" s="392"/>
      <c r="D112" s="253">
        <v>0</v>
      </c>
      <c r="E112" s="253">
        <v>0</v>
      </c>
      <c r="F112" s="253">
        <v>0</v>
      </c>
      <c r="G112" s="253">
        <v>3</v>
      </c>
      <c r="H112" s="253">
        <v>4</v>
      </c>
      <c r="I112" s="253">
        <v>7</v>
      </c>
      <c r="J112" s="253">
        <v>0</v>
      </c>
      <c r="K112" s="253">
        <v>0</v>
      </c>
      <c r="L112" s="253">
        <v>0</v>
      </c>
      <c r="M112" s="253">
        <f>SUM(D112,G112,J112)</f>
        <v>3</v>
      </c>
      <c r="N112" s="253">
        <f t="shared" ref="N112" si="86">SUM(E112,H112,K112)</f>
        <v>4</v>
      </c>
      <c r="O112" s="253">
        <f t="shared" si="83"/>
        <v>7</v>
      </c>
      <c r="P112" s="383"/>
      <c r="Q112" s="1200" t="s">
        <v>1129</v>
      </c>
      <c r="R112" s="2898"/>
      <c r="PI112" s="497"/>
      <c r="PJ112" s="497"/>
      <c r="PK112" s="497"/>
      <c r="PL112" s="497"/>
      <c r="PM112" s="497"/>
      <c r="PN112" s="497"/>
      <c r="PO112" s="497"/>
      <c r="PP112" s="497"/>
      <c r="PQ112" s="497"/>
      <c r="PR112" s="497"/>
      <c r="PS112" s="497"/>
      <c r="PT112" s="497"/>
      <c r="PU112" s="497"/>
      <c r="PV112" s="497"/>
      <c r="PW112" s="497"/>
      <c r="PX112" s="497"/>
      <c r="PY112" s="497"/>
      <c r="PZ112" s="497"/>
      <c r="QA112" s="497"/>
      <c r="QB112" s="497"/>
      <c r="QC112" s="497"/>
      <c r="QD112" s="497"/>
      <c r="QE112" s="497"/>
      <c r="QF112" s="497"/>
      <c r="QG112" s="497"/>
      <c r="QH112" s="497"/>
      <c r="QI112" s="497"/>
      <c r="QJ112" s="497"/>
      <c r="QK112" s="497"/>
      <c r="QL112" s="497"/>
      <c r="QM112" s="497"/>
      <c r="QN112" s="497"/>
      <c r="QO112" s="497"/>
      <c r="QP112" s="497"/>
      <c r="QQ112" s="497"/>
      <c r="QR112" s="497"/>
      <c r="QS112" s="497"/>
    </row>
    <row r="113" spans="1:461" s="473" customFormat="1" ht="21" customHeight="1" x14ac:dyDescent="0.2">
      <c r="A113" s="2990" t="s">
        <v>92</v>
      </c>
      <c r="B113" s="2990"/>
      <c r="C113" s="2990"/>
      <c r="D113" s="619">
        <f>SUM(D112,D111)</f>
        <v>0</v>
      </c>
      <c r="E113" s="619">
        <f t="shared" ref="E113:O113" si="87">SUM(E112,E111)</f>
        <v>0</v>
      </c>
      <c r="F113" s="619">
        <f t="shared" si="87"/>
        <v>0</v>
      </c>
      <c r="G113" s="619">
        <f t="shared" si="87"/>
        <v>24</v>
      </c>
      <c r="H113" s="619">
        <f t="shared" si="87"/>
        <v>36</v>
      </c>
      <c r="I113" s="619">
        <f t="shared" si="87"/>
        <v>60</v>
      </c>
      <c r="J113" s="619">
        <f t="shared" si="87"/>
        <v>17</v>
      </c>
      <c r="K113" s="619">
        <f t="shared" si="87"/>
        <v>6</v>
      </c>
      <c r="L113" s="619">
        <f t="shared" si="87"/>
        <v>23</v>
      </c>
      <c r="M113" s="619">
        <f t="shared" si="87"/>
        <v>41</v>
      </c>
      <c r="N113" s="619">
        <f t="shared" si="87"/>
        <v>42</v>
      </c>
      <c r="O113" s="619">
        <f t="shared" si="87"/>
        <v>83</v>
      </c>
      <c r="P113" s="2900" t="s">
        <v>130</v>
      </c>
      <c r="Q113" s="2900"/>
      <c r="R113" s="2900"/>
      <c r="PI113" s="497"/>
      <c r="PJ113" s="497"/>
      <c r="PK113" s="497"/>
      <c r="PL113" s="497"/>
      <c r="PM113" s="497"/>
      <c r="PN113" s="497"/>
      <c r="PO113" s="497"/>
      <c r="PP113" s="497"/>
      <c r="PQ113" s="497"/>
      <c r="PR113" s="497"/>
      <c r="PS113" s="497"/>
      <c r="PT113" s="497"/>
      <c r="PU113" s="497"/>
      <c r="PV113" s="497"/>
      <c r="PW113" s="497"/>
      <c r="PX113" s="497"/>
      <c r="PY113" s="497"/>
      <c r="PZ113" s="497"/>
      <c r="QA113" s="497"/>
      <c r="QB113" s="497"/>
      <c r="QC113" s="497"/>
      <c r="QD113" s="497"/>
      <c r="QE113" s="497"/>
      <c r="QF113" s="497"/>
      <c r="QG113" s="497"/>
      <c r="QH113" s="497"/>
      <c r="QI113" s="497"/>
      <c r="QJ113" s="497"/>
      <c r="QK113" s="497"/>
      <c r="QL113" s="497"/>
      <c r="QM113" s="497"/>
      <c r="QN113" s="497"/>
      <c r="QO113" s="497"/>
      <c r="QP113" s="497"/>
      <c r="QQ113" s="497"/>
      <c r="QR113" s="497"/>
      <c r="QS113" s="497"/>
    </row>
    <row r="114" spans="1:461" s="473" customFormat="1" ht="22.5" customHeight="1" x14ac:dyDescent="0.2">
      <c r="A114" s="2996" t="s">
        <v>39</v>
      </c>
      <c r="B114" s="2225" t="s">
        <v>72</v>
      </c>
      <c r="C114" s="2225"/>
      <c r="D114" s="619">
        <v>0</v>
      </c>
      <c r="E114" s="619">
        <v>0</v>
      </c>
      <c r="F114" s="619">
        <v>0</v>
      </c>
      <c r="G114" s="619">
        <v>4</v>
      </c>
      <c r="H114" s="619">
        <v>8</v>
      </c>
      <c r="I114" s="619">
        <v>12</v>
      </c>
      <c r="J114" s="619">
        <v>0</v>
      </c>
      <c r="K114" s="619">
        <v>0</v>
      </c>
      <c r="L114" s="619">
        <v>0</v>
      </c>
      <c r="M114" s="619">
        <f>SUM(D114,G114,J114)</f>
        <v>4</v>
      </c>
      <c r="N114" s="619">
        <f t="shared" ref="N114:O114" si="88">SUM(E114,H114,K114)</f>
        <v>8</v>
      </c>
      <c r="O114" s="619">
        <f t="shared" si="88"/>
        <v>12</v>
      </c>
      <c r="P114" s="2222"/>
      <c r="Q114" s="2221" t="s">
        <v>145</v>
      </c>
      <c r="R114" s="2900" t="s">
        <v>442</v>
      </c>
      <c r="PI114" s="497"/>
      <c r="PJ114" s="497"/>
      <c r="PK114" s="497"/>
      <c r="PL114" s="497"/>
      <c r="PM114" s="497"/>
      <c r="PN114" s="497"/>
      <c r="PO114" s="497"/>
      <c r="PP114" s="497"/>
      <c r="PQ114" s="497"/>
      <c r="PR114" s="497"/>
      <c r="PS114" s="497"/>
      <c r="PT114" s="497"/>
      <c r="PU114" s="497"/>
      <c r="PV114" s="497"/>
      <c r="PW114" s="497"/>
      <c r="PX114" s="497"/>
      <c r="PY114" s="497"/>
      <c r="PZ114" s="497"/>
      <c r="QA114" s="497"/>
      <c r="QB114" s="497"/>
      <c r="QC114" s="497"/>
      <c r="QD114" s="497"/>
      <c r="QE114" s="497"/>
      <c r="QF114" s="497"/>
      <c r="QG114" s="497"/>
      <c r="QH114" s="497"/>
      <c r="QI114" s="497"/>
      <c r="QJ114" s="497"/>
      <c r="QK114" s="497"/>
      <c r="QL114" s="497"/>
      <c r="QM114" s="497"/>
      <c r="QN114" s="497"/>
      <c r="QO114" s="497"/>
      <c r="QP114" s="497"/>
      <c r="QQ114" s="497"/>
      <c r="QR114" s="497"/>
      <c r="QS114" s="497"/>
    </row>
    <row r="115" spans="1:461" s="473" customFormat="1" ht="21" customHeight="1" x14ac:dyDescent="0.2">
      <c r="A115" s="3494"/>
      <c r="B115" s="1692" t="s">
        <v>1360</v>
      </c>
      <c r="C115" s="1692"/>
      <c r="D115" s="253">
        <v>0</v>
      </c>
      <c r="E115" s="253">
        <v>0</v>
      </c>
      <c r="F115" s="253">
        <v>0</v>
      </c>
      <c r="G115" s="253">
        <v>4</v>
      </c>
      <c r="H115" s="253">
        <v>5</v>
      </c>
      <c r="I115" s="253">
        <v>9</v>
      </c>
      <c r="J115" s="253">
        <v>0</v>
      </c>
      <c r="K115" s="253">
        <v>0</v>
      </c>
      <c r="L115" s="253">
        <v>0</v>
      </c>
      <c r="M115" s="619">
        <f>SUM(D115,G115,J115)</f>
        <v>4</v>
      </c>
      <c r="N115" s="619">
        <f t="shared" ref="N115" si="89">SUM(E115,H115,K115)</f>
        <v>5</v>
      </c>
      <c r="O115" s="619">
        <f t="shared" ref="O115" si="90">SUM(F115,I115,L115)</f>
        <v>9</v>
      </c>
      <c r="P115" s="1682"/>
      <c r="Q115" s="1683" t="s">
        <v>912</v>
      </c>
      <c r="R115" s="2898"/>
      <c r="PI115" s="497"/>
      <c r="PJ115" s="497"/>
      <c r="PK115" s="497"/>
      <c r="PL115" s="497"/>
      <c r="PM115" s="497"/>
      <c r="PN115" s="497"/>
      <c r="PO115" s="497"/>
      <c r="PP115" s="497"/>
      <c r="PQ115" s="497"/>
      <c r="PR115" s="497"/>
      <c r="PS115" s="497"/>
      <c r="PT115" s="497"/>
      <c r="PU115" s="497"/>
      <c r="PV115" s="497"/>
      <c r="PW115" s="497"/>
      <c r="PX115" s="497"/>
      <c r="PY115" s="497"/>
      <c r="PZ115" s="497"/>
      <c r="QA115" s="497"/>
      <c r="QB115" s="497"/>
      <c r="QC115" s="497"/>
      <c r="QD115" s="497"/>
      <c r="QE115" s="497"/>
      <c r="QF115" s="497"/>
      <c r="QG115" s="497"/>
      <c r="QH115" s="497"/>
      <c r="QI115" s="497"/>
      <c r="QJ115" s="497"/>
      <c r="QK115" s="497"/>
      <c r="QL115" s="497"/>
      <c r="QM115" s="497"/>
      <c r="QN115" s="497"/>
      <c r="QO115" s="497"/>
      <c r="QP115" s="497"/>
      <c r="QQ115" s="497"/>
      <c r="QR115" s="497"/>
      <c r="QS115" s="497"/>
    </row>
    <row r="116" spans="1:461" s="473" customFormat="1" ht="21" customHeight="1" x14ac:dyDescent="0.2">
      <c r="A116" s="3020" t="s">
        <v>92</v>
      </c>
      <c r="B116" s="3020"/>
      <c r="C116" s="3020"/>
      <c r="D116" s="253">
        <f>SUM(D114:D115)</f>
        <v>0</v>
      </c>
      <c r="E116" s="253">
        <f t="shared" ref="E116:O116" si="91">SUM(E114:E115)</f>
        <v>0</v>
      </c>
      <c r="F116" s="253">
        <f t="shared" si="91"/>
        <v>0</v>
      </c>
      <c r="G116" s="253">
        <f t="shared" si="91"/>
        <v>8</v>
      </c>
      <c r="H116" s="253">
        <f t="shared" si="91"/>
        <v>13</v>
      </c>
      <c r="I116" s="253">
        <f t="shared" si="91"/>
        <v>21</v>
      </c>
      <c r="J116" s="253">
        <f t="shared" si="91"/>
        <v>0</v>
      </c>
      <c r="K116" s="253">
        <f t="shared" si="91"/>
        <v>0</v>
      </c>
      <c r="L116" s="253">
        <f t="shared" si="91"/>
        <v>0</v>
      </c>
      <c r="M116" s="253">
        <f t="shared" si="91"/>
        <v>8</v>
      </c>
      <c r="N116" s="253">
        <f t="shared" si="91"/>
        <v>13</v>
      </c>
      <c r="O116" s="253">
        <f t="shared" si="91"/>
        <v>21</v>
      </c>
      <c r="P116" s="2899" t="s">
        <v>130</v>
      </c>
      <c r="Q116" s="2899"/>
      <c r="R116" s="2899"/>
      <c r="PI116" s="497"/>
      <c r="PJ116" s="497"/>
      <c r="PK116" s="497"/>
      <c r="PL116" s="497"/>
      <c r="PM116" s="497"/>
      <c r="PN116" s="497"/>
      <c r="PO116" s="497"/>
      <c r="PP116" s="497"/>
      <c r="PQ116" s="497"/>
      <c r="PR116" s="497"/>
      <c r="PS116" s="497"/>
      <c r="PT116" s="497"/>
      <c r="PU116" s="497"/>
      <c r="PV116" s="497"/>
      <c r="PW116" s="497"/>
      <c r="PX116" s="497"/>
      <c r="PY116" s="497"/>
      <c r="PZ116" s="497"/>
      <c r="QA116" s="497"/>
      <c r="QB116" s="497"/>
      <c r="QC116" s="497"/>
      <c r="QD116" s="497"/>
      <c r="QE116" s="497"/>
      <c r="QF116" s="497"/>
      <c r="QG116" s="497"/>
      <c r="QH116" s="497"/>
      <c r="QI116" s="497"/>
      <c r="QJ116" s="497"/>
      <c r="QK116" s="497"/>
      <c r="QL116" s="497"/>
      <c r="QM116" s="497"/>
      <c r="QN116" s="497"/>
      <c r="QO116" s="497"/>
      <c r="QP116" s="497"/>
      <c r="QQ116" s="497"/>
      <c r="QR116" s="497"/>
      <c r="QS116" s="497"/>
    </row>
    <row r="117" spans="1:461" s="473" customFormat="1" ht="18.75" customHeight="1" x14ac:dyDescent="0.2">
      <c r="A117" s="2986" t="s">
        <v>40</v>
      </c>
      <c r="B117" s="520" t="s">
        <v>85</v>
      </c>
      <c r="C117" s="1707"/>
      <c r="D117" s="253">
        <v>0</v>
      </c>
      <c r="E117" s="253">
        <v>0</v>
      </c>
      <c r="F117" s="253">
        <v>0</v>
      </c>
      <c r="G117" s="253">
        <v>14</v>
      </c>
      <c r="H117" s="253">
        <v>3</v>
      </c>
      <c r="I117" s="253">
        <v>17</v>
      </c>
      <c r="J117" s="253">
        <v>5</v>
      </c>
      <c r="K117" s="253">
        <v>3</v>
      </c>
      <c r="L117" s="253">
        <v>8</v>
      </c>
      <c r="M117" s="253">
        <f t="shared" ref="M117:M120" si="92">SUM(D117,G117,J117)</f>
        <v>19</v>
      </c>
      <c r="N117" s="253">
        <f t="shared" ref="N117:N120" si="93">SUM(E117,H117,K117)</f>
        <v>6</v>
      </c>
      <c r="O117" s="253">
        <f t="shared" ref="O117:O120" si="94">SUM(F117,I117,L117)</f>
        <v>25</v>
      </c>
      <c r="P117" s="1683"/>
      <c r="Q117" s="1683" t="s">
        <v>151</v>
      </c>
      <c r="R117" s="2900" t="s">
        <v>124</v>
      </c>
      <c r="PI117" s="497"/>
      <c r="PJ117" s="497"/>
      <c r="PK117" s="497"/>
      <c r="PL117" s="497"/>
      <c r="PM117" s="497"/>
      <c r="PN117" s="497"/>
      <c r="PO117" s="497"/>
      <c r="PP117" s="497"/>
      <c r="PQ117" s="497"/>
      <c r="PR117" s="497"/>
      <c r="PS117" s="497"/>
      <c r="PT117" s="497"/>
      <c r="PU117" s="497"/>
      <c r="PV117" s="497"/>
      <c r="PW117" s="497"/>
      <c r="PX117" s="497"/>
      <c r="PY117" s="497"/>
      <c r="PZ117" s="497"/>
      <c r="QA117" s="497"/>
      <c r="QB117" s="497"/>
      <c r="QC117" s="497"/>
      <c r="QD117" s="497"/>
      <c r="QE117" s="497"/>
      <c r="QF117" s="497"/>
      <c r="QG117" s="497"/>
      <c r="QH117" s="497"/>
      <c r="QI117" s="497"/>
      <c r="QJ117" s="497"/>
      <c r="QK117" s="497"/>
      <c r="QL117" s="497"/>
      <c r="QM117" s="497"/>
      <c r="QN117" s="497"/>
      <c r="QO117" s="497"/>
      <c r="QP117" s="497"/>
      <c r="QQ117" s="497"/>
      <c r="QR117" s="497"/>
      <c r="QS117" s="497"/>
    </row>
    <row r="118" spans="1:461" s="473" customFormat="1" ht="19.5" customHeight="1" x14ac:dyDescent="0.2">
      <c r="A118" s="2986"/>
      <c r="B118" s="520" t="s">
        <v>203</v>
      </c>
      <c r="C118" s="1707"/>
      <c r="D118" s="253">
        <v>0</v>
      </c>
      <c r="E118" s="253">
        <v>0</v>
      </c>
      <c r="F118" s="253">
        <v>0</v>
      </c>
      <c r="G118" s="253">
        <v>12</v>
      </c>
      <c r="H118" s="253">
        <v>6</v>
      </c>
      <c r="I118" s="253">
        <v>18</v>
      </c>
      <c r="J118" s="253">
        <v>5</v>
      </c>
      <c r="K118" s="253">
        <v>2</v>
      </c>
      <c r="L118" s="253">
        <v>7</v>
      </c>
      <c r="M118" s="253">
        <f t="shared" si="92"/>
        <v>17</v>
      </c>
      <c r="N118" s="253">
        <f t="shared" si="93"/>
        <v>8</v>
      </c>
      <c r="O118" s="253">
        <f t="shared" si="94"/>
        <v>25</v>
      </c>
      <c r="P118" s="620"/>
      <c r="Q118" s="620" t="s">
        <v>209</v>
      </c>
      <c r="R118" s="2901"/>
      <c r="PI118" s="497"/>
      <c r="PJ118" s="497"/>
      <c r="PK118" s="497"/>
      <c r="PL118" s="497"/>
      <c r="PM118" s="497"/>
      <c r="PN118" s="497"/>
      <c r="PO118" s="497"/>
      <c r="PP118" s="497"/>
      <c r="PQ118" s="497"/>
      <c r="PR118" s="497"/>
      <c r="PS118" s="497"/>
      <c r="PT118" s="497"/>
      <c r="PU118" s="497"/>
      <c r="PV118" s="497"/>
      <c r="PW118" s="497"/>
      <c r="PX118" s="497"/>
      <c r="PY118" s="497"/>
      <c r="PZ118" s="497"/>
      <c r="QA118" s="497"/>
      <c r="QB118" s="497"/>
      <c r="QC118" s="497"/>
      <c r="QD118" s="497"/>
      <c r="QE118" s="497"/>
      <c r="QF118" s="497"/>
      <c r="QG118" s="497"/>
      <c r="QH118" s="497"/>
      <c r="QI118" s="497"/>
      <c r="QJ118" s="497"/>
      <c r="QK118" s="497"/>
      <c r="QL118" s="497"/>
      <c r="QM118" s="497"/>
      <c r="QN118" s="497"/>
      <c r="QO118" s="497"/>
      <c r="QP118" s="497"/>
      <c r="QQ118" s="497"/>
      <c r="QR118" s="497"/>
      <c r="QS118" s="497"/>
    </row>
    <row r="119" spans="1:461" s="473" customFormat="1" ht="21.75" customHeight="1" x14ac:dyDescent="0.2">
      <c r="A119" s="2986"/>
      <c r="B119" s="520" t="s">
        <v>1361</v>
      </c>
      <c r="C119" s="1707"/>
      <c r="D119" s="253">
        <v>0</v>
      </c>
      <c r="E119" s="253">
        <v>0</v>
      </c>
      <c r="F119" s="253">
        <v>0</v>
      </c>
      <c r="G119" s="253">
        <v>15</v>
      </c>
      <c r="H119" s="253">
        <v>4</v>
      </c>
      <c r="I119" s="253">
        <v>19</v>
      </c>
      <c r="J119" s="253">
        <v>0</v>
      </c>
      <c r="K119" s="253">
        <v>0</v>
      </c>
      <c r="L119" s="253">
        <v>0</v>
      </c>
      <c r="M119" s="253">
        <f t="shared" si="92"/>
        <v>15</v>
      </c>
      <c r="N119" s="253">
        <f t="shared" si="93"/>
        <v>4</v>
      </c>
      <c r="O119" s="253">
        <f t="shared" si="94"/>
        <v>19</v>
      </c>
      <c r="P119" s="620"/>
      <c r="Q119" s="620" t="s">
        <v>763</v>
      </c>
      <c r="R119" s="2898"/>
      <c r="PI119" s="497"/>
      <c r="PJ119" s="497"/>
      <c r="PK119" s="497"/>
      <c r="PL119" s="497"/>
      <c r="PM119" s="497"/>
      <c r="PN119" s="497"/>
      <c r="PO119" s="497"/>
      <c r="PP119" s="497"/>
      <c r="PQ119" s="497"/>
      <c r="PR119" s="497"/>
      <c r="PS119" s="497"/>
      <c r="PT119" s="497"/>
      <c r="PU119" s="497"/>
      <c r="PV119" s="497"/>
      <c r="PW119" s="497"/>
      <c r="PX119" s="497"/>
      <c r="PY119" s="497"/>
      <c r="PZ119" s="497"/>
      <c r="QA119" s="497"/>
      <c r="QB119" s="497"/>
      <c r="QC119" s="497"/>
      <c r="QD119" s="497"/>
      <c r="QE119" s="497"/>
      <c r="QF119" s="497"/>
      <c r="QG119" s="497"/>
      <c r="QH119" s="497"/>
      <c r="QI119" s="497"/>
      <c r="QJ119" s="497"/>
      <c r="QK119" s="497"/>
      <c r="QL119" s="497"/>
      <c r="QM119" s="497"/>
      <c r="QN119" s="497"/>
      <c r="QO119" s="497"/>
      <c r="QP119" s="497"/>
      <c r="QQ119" s="497"/>
      <c r="QR119" s="497"/>
      <c r="QS119" s="497"/>
    </row>
    <row r="120" spans="1:461" s="473" customFormat="1" ht="21" customHeight="1" thickBot="1" x14ac:dyDescent="0.25">
      <c r="A120" s="2994" t="s">
        <v>92</v>
      </c>
      <c r="B120" s="2994"/>
      <c r="C120" s="2994"/>
      <c r="D120" s="2385">
        <f>SUM(D117:D119)</f>
        <v>0</v>
      </c>
      <c r="E120" s="2385">
        <f t="shared" ref="E120:L120" si="95">SUM(E117:E119)</f>
        <v>0</v>
      </c>
      <c r="F120" s="2385">
        <f t="shared" si="95"/>
        <v>0</v>
      </c>
      <c r="G120" s="2385">
        <f t="shared" si="95"/>
        <v>41</v>
      </c>
      <c r="H120" s="2385">
        <f t="shared" si="95"/>
        <v>13</v>
      </c>
      <c r="I120" s="2385">
        <f t="shared" si="95"/>
        <v>54</v>
      </c>
      <c r="J120" s="2385">
        <f t="shared" si="95"/>
        <v>10</v>
      </c>
      <c r="K120" s="2385">
        <f t="shared" si="95"/>
        <v>5</v>
      </c>
      <c r="L120" s="2385">
        <f t="shared" si="95"/>
        <v>15</v>
      </c>
      <c r="M120" s="2385">
        <f t="shared" si="92"/>
        <v>51</v>
      </c>
      <c r="N120" s="2385">
        <f t="shared" si="93"/>
        <v>18</v>
      </c>
      <c r="O120" s="2385">
        <f t="shared" si="94"/>
        <v>69</v>
      </c>
      <c r="P120" s="2914" t="s">
        <v>130</v>
      </c>
      <c r="Q120" s="2914"/>
      <c r="R120" s="2914"/>
      <c r="PI120" s="497"/>
      <c r="PJ120" s="497"/>
      <c r="PK120" s="497"/>
      <c r="PL120" s="497"/>
      <c r="PM120" s="497"/>
      <c r="PN120" s="497"/>
      <c r="PO120" s="497"/>
      <c r="PP120" s="497"/>
      <c r="PQ120" s="497"/>
      <c r="PR120" s="497"/>
      <c r="PS120" s="497"/>
      <c r="PT120" s="497"/>
      <c r="PU120" s="497"/>
      <c r="PV120" s="497"/>
      <c r="PW120" s="497"/>
      <c r="PX120" s="497"/>
      <c r="PY120" s="497"/>
      <c r="PZ120" s="497"/>
      <c r="QA120" s="497"/>
      <c r="QB120" s="497"/>
      <c r="QC120" s="497"/>
      <c r="QD120" s="497"/>
      <c r="QE120" s="497"/>
      <c r="QF120" s="497"/>
      <c r="QG120" s="497"/>
      <c r="QH120" s="497"/>
      <c r="QI120" s="497"/>
      <c r="QJ120" s="497"/>
      <c r="QK120" s="497"/>
      <c r="QL120" s="497"/>
      <c r="QM120" s="497"/>
      <c r="QN120" s="497"/>
      <c r="QO120" s="497"/>
      <c r="QP120" s="497"/>
      <c r="QQ120" s="497"/>
      <c r="QR120" s="497"/>
      <c r="QS120" s="497"/>
    </row>
    <row r="121" spans="1:461" s="473" customFormat="1" ht="24" customHeight="1" x14ac:dyDescent="0.2">
      <c r="PI121" s="497"/>
      <c r="PJ121" s="497"/>
      <c r="PK121" s="497"/>
      <c r="PL121" s="497"/>
      <c r="PM121" s="497"/>
      <c r="PN121" s="497"/>
      <c r="PO121" s="497"/>
      <c r="PP121" s="497"/>
      <c r="PQ121" s="497"/>
      <c r="PR121" s="497"/>
      <c r="PS121" s="497"/>
      <c r="PT121" s="497"/>
      <c r="PU121" s="497"/>
      <c r="PV121" s="497"/>
      <c r="PW121" s="497"/>
      <c r="PX121" s="497"/>
      <c r="PY121" s="497"/>
      <c r="PZ121" s="497"/>
      <c r="QA121" s="497"/>
      <c r="QB121" s="497"/>
      <c r="QC121" s="497"/>
      <c r="QD121" s="497"/>
      <c r="QE121" s="497"/>
      <c r="QF121" s="497"/>
      <c r="QG121" s="497"/>
      <c r="QH121" s="497"/>
      <c r="QI121" s="497"/>
      <c r="QJ121" s="497"/>
      <c r="QK121" s="497"/>
      <c r="QL121" s="497"/>
      <c r="QM121" s="497"/>
      <c r="QN121" s="497"/>
      <c r="QO121" s="497"/>
      <c r="QP121" s="497"/>
      <c r="QQ121" s="497"/>
      <c r="QR121" s="497"/>
      <c r="QS121" s="497"/>
    </row>
    <row r="122" spans="1:461" s="502" customFormat="1" ht="27" customHeight="1" thickBot="1" x14ac:dyDescent="0.3">
      <c r="A122" s="3632" t="s">
        <v>2800</v>
      </c>
      <c r="B122" s="3632"/>
      <c r="C122" s="181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491"/>
      <c r="Q122" s="3633" t="s">
        <v>2159</v>
      </c>
      <c r="R122" s="3633"/>
      <c r="S122" s="491"/>
      <c r="T122" s="491"/>
      <c r="U122" s="473"/>
      <c r="V122" s="473"/>
      <c r="W122" s="473"/>
      <c r="X122" s="473"/>
      <c r="Y122" s="473"/>
      <c r="Z122" s="473"/>
      <c r="AA122" s="473"/>
      <c r="AB122" s="473"/>
      <c r="AC122" s="473"/>
      <c r="AD122" s="473"/>
      <c r="AE122" s="473"/>
      <c r="AF122" s="473"/>
      <c r="PI122" s="618"/>
      <c r="PJ122" s="618"/>
      <c r="PK122" s="618"/>
      <c r="PL122" s="618"/>
      <c r="PM122" s="618"/>
      <c r="PN122" s="618"/>
      <c r="PO122" s="618"/>
      <c r="PP122" s="618"/>
      <c r="PQ122" s="618"/>
      <c r="PR122" s="618"/>
      <c r="PS122" s="618"/>
      <c r="PT122" s="618"/>
      <c r="PU122" s="618"/>
      <c r="PV122" s="618"/>
      <c r="PW122" s="618"/>
      <c r="PX122" s="618"/>
      <c r="PY122" s="618"/>
      <c r="PZ122" s="618"/>
      <c r="QA122" s="618"/>
      <c r="QB122" s="618"/>
      <c r="QC122" s="618"/>
      <c r="QD122" s="618"/>
      <c r="QE122" s="618"/>
      <c r="QF122" s="618"/>
      <c r="QG122" s="618"/>
      <c r="QH122" s="618"/>
      <c r="QI122" s="618"/>
      <c r="QJ122" s="618"/>
      <c r="QK122" s="618"/>
      <c r="QL122" s="618"/>
      <c r="QM122" s="618"/>
      <c r="QN122" s="618"/>
      <c r="QO122" s="618"/>
      <c r="QP122" s="618"/>
      <c r="QQ122" s="618"/>
      <c r="QR122" s="618"/>
      <c r="QS122" s="618"/>
    </row>
    <row r="123" spans="1:461" s="502" customFormat="1" ht="25.5" customHeight="1" thickTop="1" x14ac:dyDescent="0.25">
      <c r="A123" s="3503" t="s">
        <v>44</v>
      </c>
      <c r="B123" s="3500" t="s">
        <v>86</v>
      </c>
      <c r="C123" s="3329" t="s">
        <v>45</v>
      </c>
      <c r="D123" s="3521" t="s">
        <v>33</v>
      </c>
      <c r="E123" s="3521"/>
      <c r="F123" s="3521"/>
      <c r="G123" s="3521" t="s">
        <v>1</v>
      </c>
      <c r="H123" s="3521"/>
      <c r="I123" s="3521"/>
      <c r="J123" s="3521" t="s">
        <v>2</v>
      </c>
      <c r="K123" s="3521"/>
      <c r="L123" s="3521"/>
      <c r="M123" s="3194" t="s">
        <v>31</v>
      </c>
      <c r="N123" s="3194"/>
      <c r="O123" s="3194"/>
      <c r="P123" s="2909" t="s">
        <v>99</v>
      </c>
      <c r="Q123" s="2909" t="s">
        <v>126</v>
      </c>
      <c r="R123" s="2910" t="s">
        <v>253</v>
      </c>
      <c r="S123" s="473"/>
      <c r="T123" s="473"/>
      <c r="U123" s="473"/>
      <c r="V123" s="473"/>
      <c r="W123" s="473"/>
      <c r="X123" s="473"/>
      <c r="Y123" s="473"/>
      <c r="Z123" s="473"/>
      <c r="AA123" s="473"/>
      <c r="AB123" s="473"/>
      <c r="AC123" s="473"/>
      <c r="AD123" s="473"/>
      <c r="AE123" s="473"/>
      <c r="AF123" s="473"/>
      <c r="PI123" s="618"/>
      <c r="PJ123" s="618"/>
      <c r="PK123" s="618"/>
      <c r="PL123" s="618"/>
      <c r="PM123" s="618"/>
      <c r="PN123" s="618"/>
      <c r="PO123" s="618"/>
      <c r="PP123" s="618"/>
      <c r="PQ123" s="618"/>
      <c r="PR123" s="618"/>
      <c r="PS123" s="618"/>
      <c r="PT123" s="618"/>
      <c r="PU123" s="618"/>
      <c r="PV123" s="618"/>
      <c r="PW123" s="618"/>
      <c r="PX123" s="618"/>
      <c r="PY123" s="618"/>
      <c r="PZ123" s="618"/>
      <c r="QA123" s="618"/>
      <c r="QB123" s="618"/>
      <c r="QC123" s="618"/>
      <c r="QD123" s="618"/>
      <c r="QE123" s="618"/>
      <c r="QF123" s="618"/>
      <c r="QG123" s="618"/>
      <c r="QH123" s="618"/>
      <c r="QI123" s="618"/>
      <c r="QJ123" s="618"/>
      <c r="QK123" s="618"/>
      <c r="QL123" s="618"/>
      <c r="QM123" s="618"/>
      <c r="QN123" s="618"/>
      <c r="QO123" s="618"/>
      <c r="QP123" s="618"/>
      <c r="QQ123" s="618"/>
      <c r="QR123" s="618"/>
      <c r="QS123" s="618"/>
    </row>
    <row r="124" spans="1:461" s="502" customFormat="1" ht="25.5" customHeight="1" x14ac:dyDescent="0.2">
      <c r="A124" s="3504"/>
      <c r="B124" s="3051"/>
      <c r="C124" s="3050"/>
      <c r="D124" s="3520" t="s">
        <v>94</v>
      </c>
      <c r="E124" s="3520"/>
      <c r="F124" s="3520"/>
      <c r="G124" s="3520" t="s">
        <v>95</v>
      </c>
      <c r="H124" s="3520"/>
      <c r="I124" s="3520"/>
      <c r="J124" s="3520" t="s">
        <v>96</v>
      </c>
      <c r="K124" s="3520"/>
      <c r="L124" s="3520"/>
      <c r="M124" s="2930" t="s">
        <v>116</v>
      </c>
      <c r="N124" s="2930"/>
      <c r="O124" s="2930"/>
      <c r="P124" s="2883"/>
      <c r="Q124" s="2883"/>
      <c r="R124" s="2911"/>
      <c r="S124" s="473"/>
      <c r="T124" s="473"/>
      <c r="U124" s="473"/>
      <c r="V124" s="473"/>
      <c r="W124" s="473"/>
      <c r="X124" s="473"/>
      <c r="Y124" s="473"/>
      <c r="Z124" s="473"/>
      <c r="AA124" s="473"/>
      <c r="AB124" s="473"/>
      <c r="AC124" s="473"/>
      <c r="AD124" s="473"/>
      <c r="AE124" s="473"/>
      <c r="AF124" s="473"/>
      <c r="PI124" s="618"/>
      <c r="PJ124" s="618"/>
      <c r="PK124" s="618"/>
      <c r="PL124" s="618"/>
      <c r="PM124" s="618"/>
      <c r="PN124" s="618"/>
      <c r="PO124" s="618"/>
      <c r="PP124" s="618"/>
      <c r="PQ124" s="618"/>
      <c r="PR124" s="618"/>
      <c r="PS124" s="618"/>
      <c r="PT124" s="618"/>
      <c r="PU124" s="618"/>
      <c r="PV124" s="618"/>
      <c r="PW124" s="618"/>
      <c r="PX124" s="618"/>
      <c r="PY124" s="618"/>
      <c r="PZ124" s="618"/>
      <c r="QA124" s="618"/>
      <c r="QB124" s="618"/>
      <c r="QC124" s="618"/>
      <c r="QD124" s="618"/>
      <c r="QE124" s="618"/>
      <c r="QF124" s="618"/>
      <c r="QG124" s="618"/>
      <c r="QH124" s="618"/>
      <c r="QI124" s="618"/>
      <c r="QJ124" s="618"/>
      <c r="QK124" s="618"/>
      <c r="QL124" s="618"/>
      <c r="QM124" s="618"/>
      <c r="QN124" s="618"/>
      <c r="QO124" s="618"/>
      <c r="QP124" s="618"/>
      <c r="QQ124" s="618"/>
      <c r="QR124" s="618"/>
      <c r="QS124" s="618"/>
    </row>
    <row r="125" spans="1:461" s="502" customFormat="1" ht="25.5" customHeight="1" x14ac:dyDescent="0.2">
      <c r="A125" s="3504"/>
      <c r="B125" s="3051"/>
      <c r="C125" s="3050"/>
      <c r="D125" s="2559" t="s">
        <v>204</v>
      </c>
      <c r="E125" s="2559" t="s">
        <v>2833</v>
      </c>
      <c r="F125" s="2559" t="s">
        <v>26</v>
      </c>
      <c r="G125" s="2559" t="s">
        <v>204</v>
      </c>
      <c r="H125" s="2559" t="s">
        <v>2833</v>
      </c>
      <c r="I125" s="2559" t="s">
        <v>26</v>
      </c>
      <c r="J125" s="2559" t="s">
        <v>204</v>
      </c>
      <c r="K125" s="2559" t="s">
        <v>2833</v>
      </c>
      <c r="L125" s="2559" t="s">
        <v>26</v>
      </c>
      <c r="M125" s="2559" t="s">
        <v>204</v>
      </c>
      <c r="N125" s="2559" t="s">
        <v>2833</v>
      </c>
      <c r="O125" s="2559" t="s">
        <v>26</v>
      </c>
      <c r="P125" s="2883"/>
      <c r="Q125" s="2883"/>
      <c r="R125" s="2911"/>
      <c r="S125" s="473"/>
      <c r="T125" s="473"/>
      <c r="U125" s="473"/>
      <c r="V125" s="473"/>
      <c r="W125" s="473"/>
      <c r="X125" s="473"/>
      <c r="Y125" s="473"/>
      <c r="Z125" s="473"/>
      <c r="AA125" s="473"/>
      <c r="AB125" s="473"/>
      <c r="AC125" s="473"/>
      <c r="AD125" s="473"/>
      <c r="AE125" s="473"/>
      <c r="AF125" s="473"/>
      <c r="PI125" s="618"/>
      <c r="PJ125" s="618"/>
      <c r="PK125" s="618"/>
      <c r="PL125" s="618"/>
      <c r="PM125" s="618"/>
      <c r="PN125" s="618"/>
      <c r="PO125" s="618"/>
      <c r="PP125" s="618"/>
      <c r="PQ125" s="618"/>
      <c r="PR125" s="618"/>
      <c r="PS125" s="618"/>
      <c r="PT125" s="618"/>
      <c r="PU125" s="618"/>
      <c r="PV125" s="618"/>
      <c r="PW125" s="618"/>
      <c r="PX125" s="618"/>
      <c r="PY125" s="618"/>
      <c r="PZ125" s="618"/>
      <c r="QA125" s="618"/>
      <c r="QB125" s="618"/>
      <c r="QC125" s="618"/>
      <c r="QD125" s="618"/>
      <c r="QE125" s="618"/>
      <c r="QF125" s="618"/>
      <c r="QG125" s="618"/>
      <c r="QH125" s="618"/>
      <c r="QI125" s="618"/>
      <c r="QJ125" s="618"/>
      <c r="QK125" s="618"/>
      <c r="QL125" s="618"/>
      <c r="QM125" s="618"/>
      <c r="QN125" s="618"/>
      <c r="QO125" s="618"/>
      <c r="QP125" s="618"/>
      <c r="QQ125" s="618"/>
      <c r="QR125" s="618"/>
      <c r="QS125" s="618"/>
    </row>
    <row r="126" spans="1:461" s="502" customFormat="1" ht="25.5" customHeight="1" thickBot="1" x14ac:dyDescent="0.25">
      <c r="A126" s="3505"/>
      <c r="B126" s="3501"/>
      <c r="C126" s="3347"/>
      <c r="D126" s="191" t="s">
        <v>181</v>
      </c>
      <c r="E126" s="191" t="s">
        <v>182</v>
      </c>
      <c r="F126" s="191" t="s">
        <v>183</v>
      </c>
      <c r="G126" s="191" t="s">
        <v>181</v>
      </c>
      <c r="H126" s="191" t="s">
        <v>182</v>
      </c>
      <c r="I126" s="191" t="s">
        <v>183</v>
      </c>
      <c r="J126" s="191" t="s">
        <v>181</v>
      </c>
      <c r="K126" s="191" t="s">
        <v>182</v>
      </c>
      <c r="L126" s="191" t="s">
        <v>183</v>
      </c>
      <c r="M126" s="191" t="s">
        <v>181</v>
      </c>
      <c r="N126" s="191" t="s">
        <v>182</v>
      </c>
      <c r="O126" s="191" t="s">
        <v>183</v>
      </c>
      <c r="P126" s="2884"/>
      <c r="Q126" s="2884"/>
      <c r="R126" s="2912"/>
      <c r="S126" s="473"/>
      <c r="T126" s="473"/>
      <c r="U126" s="473"/>
      <c r="V126" s="473"/>
      <c r="W126" s="473"/>
      <c r="X126" s="473"/>
      <c r="Y126" s="473"/>
      <c r="Z126" s="473"/>
      <c r="AA126" s="473"/>
      <c r="AB126" s="473"/>
      <c r="AC126" s="473"/>
      <c r="AD126" s="473"/>
      <c r="AE126" s="473"/>
      <c r="AF126" s="473"/>
      <c r="PI126" s="618"/>
      <c r="PJ126" s="618"/>
      <c r="PK126" s="618"/>
      <c r="PL126" s="618"/>
      <c r="PM126" s="618"/>
      <c r="PN126" s="618"/>
      <c r="PO126" s="618"/>
      <c r="PP126" s="618"/>
      <c r="PQ126" s="618"/>
      <c r="PR126" s="618"/>
      <c r="PS126" s="618"/>
      <c r="PT126" s="618"/>
      <c r="PU126" s="618"/>
      <c r="PV126" s="618"/>
      <c r="PW126" s="618"/>
      <c r="PX126" s="618"/>
      <c r="PY126" s="618"/>
      <c r="PZ126" s="618"/>
      <c r="QA126" s="618"/>
      <c r="QB126" s="618"/>
      <c r="QC126" s="618"/>
      <c r="QD126" s="618"/>
      <c r="QE126" s="618"/>
      <c r="QF126" s="618"/>
      <c r="QG126" s="618"/>
      <c r="QH126" s="618"/>
      <c r="QI126" s="618"/>
      <c r="QJ126" s="618"/>
      <c r="QK126" s="618"/>
      <c r="QL126" s="618"/>
      <c r="QM126" s="618"/>
      <c r="QN126" s="618"/>
      <c r="QO126" s="618"/>
      <c r="QP126" s="618"/>
      <c r="QQ126" s="618"/>
      <c r="QR126" s="618"/>
      <c r="QS126" s="618"/>
    </row>
    <row r="127" spans="1:461" s="473" customFormat="1" ht="48" customHeight="1" x14ac:dyDescent="0.2">
      <c r="A127" s="582" t="s">
        <v>201</v>
      </c>
      <c r="B127" s="965" t="s">
        <v>370</v>
      </c>
      <c r="C127" s="179"/>
      <c r="D127" s="619">
        <v>0</v>
      </c>
      <c r="E127" s="619">
        <v>0</v>
      </c>
      <c r="F127" s="619">
        <v>0</v>
      </c>
      <c r="G127" s="619">
        <v>28</v>
      </c>
      <c r="H127" s="619">
        <v>2</v>
      </c>
      <c r="I127" s="619">
        <v>30</v>
      </c>
      <c r="J127" s="619">
        <v>31</v>
      </c>
      <c r="K127" s="619">
        <v>4</v>
      </c>
      <c r="L127" s="619">
        <v>35</v>
      </c>
      <c r="M127" s="619">
        <f>SUM(D127,G127,J127)</f>
        <v>59</v>
      </c>
      <c r="N127" s="619">
        <f t="shared" ref="N127" si="96">SUM(E127,H127,K127)</f>
        <v>6</v>
      </c>
      <c r="O127" s="619">
        <f>SUM(M127:N127)</f>
        <v>65</v>
      </c>
      <c r="P127" s="584"/>
      <c r="Q127" s="584" t="s">
        <v>127</v>
      </c>
      <c r="R127" s="500" t="s">
        <v>1650</v>
      </c>
      <c r="PI127" s="497"/>
      <c r="PJ127" s="497"/>
      <c r="PK127" s="497"/>
      <c r="PL127" s="497"/>
      <c r="PM127" s="497"/>
      <c r="PN127" s="497"/>
      <c r="PO127" s="497"/>
      <c r="PP127" s="497"/>
      <c r="PQ127" s="497"/>
      <c r="PR127" s="497"/>
      <c r="PS127" s="497"/>
      <c r="PT127" s="497"/>
      <c r="PU127" s="497"/>
      <c r="PV127" s="497"/>
      <c r="PW127" s="497"/>
      <c r="PX127" s="497"/>
      <c r="PY127" s="497"/>
      <c r="PZ127" s="497"/>
      <c r="QA127" s="497"/>
      <c r="QB127" s="497"/>
      <c r="QC127" s="497"/>
      <c r="QD127" s="497"/>
      <c r="QE127" s="497"/>
      <c r="QF127" s="497"/>
      <c r="QG127" s="497"/>
      <c r="QH127" s="497"/>
      <c r="QI127" s="497"/>
      <c r="QJ127" s="497"/>
      <c r="QK127" s="497"/>
      <c r="QL127" s="497"/>
      <c r="QM127" s="497"/>
      <c r="QN127" s="497"/>
      <c r="QO127" s="497"/>
      <c r="QP127" s="497"/>
      <c r="QQ127" s="497"/>
      <c r="QR127" s="497"/>
      <c r="QS127" s="497"/>
    </row>
    <row r="128" spans="1:461" s="473" customFormat="1" ht="24" customHeight="1" x14ac:dyDescent="0.2">
      <c r="A128" s="2986" t="s">
        <v>451</v>
      </c>
      <c r="B128" s="2986" t="s">
        <v>1362</v>
      </c>
      <c r="C128" s="971" t="s">
        <v>372</v>
      </c>
      <c r="D128" s="619">
        <v>0</v>
      </c>
      <c r="E128" s="619">
        <v>0</v>
      </c>
      <c r="F128" s="619">
        <v>0</v>
      </c>
      <c r="G128" s="253">
        <v>4</v>
      </c>
      <c r="H128" s="253">
        <v>4</v>
      </c>
      <c r="I128" s="253">
        <v>8</v>
      </c>
      <c r="J128" s="253">
        <v>0</v>
      </c>
      <c r="K128" s="253">
        <v>0</v>
      </c>
      <c r="L128" s="253">
        <v>0</v>
      </c>
      <c r="M128" s="253">
        <f>SUM(D128,G128,J128)</f>
        <v>4</v>
      </c>
      <c r="N128" s="253">
        <f>SUM(E128,H128,K128)</f>
        <v>4</v>
      </c>
      <c r="O128" s="253">
        <f>SUM(M128:N128)</f>
        <v>8</v>
      </c>
      <c r="P128" s="973" t="s">
        <v>1363</v>
      </c>
      <c r="Q128" s="2899" t="s">
        <v>401</v>
      </c>
      <c r="R128" s="2899" t="s">
        <v>292</v>
      </c>
      <c r="PI128" s="497"/>
      <c r="PJ128" s="497"/>
      <c r="PK128" s="497"/>
      <c r="PL128" s="497"/>
      <c r="PM128" s="497"/>
      <c r="PN128" s="497"/>
      <c r="PO128" s="497"/>
      <c r="PP128" s="497"/>
      <c r="PQ128" s="497"/>
      <c r="PR128" s="497"/>
      <c r="PS128" s="497"/>
      <c r="PT128" s="497"/>
      <c r="PU128" s="497"/>
      <c r="PV128" s="497"/>
      <c r="PW128" s="497"/>
      <c r="PX128" s="497"/>
      <c r="PY128" s="497"/>
      <c r="PZ128" s="497"/>
      <c r="QA128" s="497"/>
      <c r="QB128" s="497"/>
      <c r="QC128" s="497"/>
      <c r="QD128" s="497"/>
      <c r="QE128" s="497"/>
      <c r="QF128" s="497"/>
      <c r="QG128" s="497"/>
      <c r="QH128" s="497"/>
      <c r="QI128" s="497"/>
      <c r="QJ128" s="497"/>
      <c r="QK128" s="497"/>
      <c r="QL128" s="497"/>
      <c r="QM128" s="497"/>
      <c r="QN128" s="497"/>
      <c r="QO128" s="497"/>
      <c r="QP128" s="497"/>
      <c r="QQ128" s="497"/>
      <c r="QR128" s="497"/>
      <c r="QS128" s="497"/>
    </row>
    <row r="129" spans="1:461" s="473" customFormat="1" ht="27.75" customHeight="1" x14ac:dyDescent="0.2">
      <c r="A129" s="2986"/>
      <c r="B129" s="2986"/>
      <c r="C129" s="253" t="s">
        <v>779</v>
      </c>
      <c r="D129" s="619">
        <v>0</v>
      </c>
      <c r="E129" s="619">
        <v>0</v>
      </c>
      <c r="F129" s="619">
        <v>0</v>
      </c>
      <c r="G129" s="253">
        <v>8</v>
      </c>
      <c r="H129" s="253">
        <v>4</v>
      </c>
      <c r="I129" s="253">
        <v>12</v>
      </c>
      <c r="J129" s="253">
        <v>0</v>
      </c>
      <c r="K129" s="253">
        <v>0</v>
      </c>
      <c r="L129" s="253">
        <v>0</v>
      </c>
      <c r="M129" s="253">
        <f t="shared" ref="M129:N134" si="97">SUM(D129,G129,J129)</f>
        <v>8</v>
      </c>
      <c r="N129" s="253">
        <f t="shared" si="97"/>
        <v>4</v>
      </c>
      <c r="O129" s="253">
        <f t="shared" ref="O129:O134" si="98">SUM(M129:N129)</f>
        <v>12</v>
      </c>
      <c r="P129" s="624" t="s">
        <v>1364</v>
      </c>
      <c r="Q129" s="2899"/>
      <c r="R129" s="2899"/>
      <c r="PI129" s="497"/>
      <c r="PJ129" s="497"/>
      <c r="PK129" s="497"/>
      <c r="PL129" s="497"/>
      <c r="PM129" s="497"/>
      <c r="PN129" s="497"/>
      <c r="PO129" s="497"/>
      <c r="PP129" s="497"/>
      <c r="PQ129" s="497"/>
      <c r="PR129" s="497"/>
      <c r="PS129" s="497"/>
      <c r="PT129" s="497"/>
      <c r="PU129" s="497"/>
      <c r="PV129" s="497"/>
      <c r="PW129" s="497"/>
      <c r="PX129" s="497"/>
      <c r="PY129" s="497"/>
      <c r="PZ129" s="497"/>
      <c r="QA129" s="497"/>
      <c r="QB129" s="497"/>
      <c r="QC129" s="497"/>
      <c r="QD129" s="497"/>
      <c r="QE129" s="497"/>
      <c r="QF129" s="497"/>
      <c r="QG129" s="497"/>
      <c r="QH129" s="497"/>
      <c r="QI129" s="497"/>
      <c r="QJ129" s="497"/>
      <c r="QK129" s="497"/>
      <c r="QL129" s="497"/>
      <c r="QM129" s="497"/>
      <c r="QN129" s="497"/>
      <c r="QO129" s="497"/>
      <c r="QP129" s="497"/>
      <c r="QQ129" s="497"/>
      <c r="QR129" s="497"/>
      <c r="QS129" s="497"/>
    </row>
    <row r="130" spans="1:461" s="473" customFormat="1" ht="27.75" customHeight="1" x14ac:dyDescent="0.2">
      <c r="A130" s="2986"/>
      <c r="B130" s="2986"/>
      <c r="C130" s="253" t="s">
        <v>375</v>
      </c>
      <c r="D130" s="619">
        <v>0</v>
      </c>
      <c r="E130" s="619">
        <v>0</v>
      </c>
      <c r="F130" s="619">
        <v>0</v>
      </c>
      <c r="G130" s="253">
        <v>5</v>
      </c>
      <c r="H130" s="253">
        <v>0</v>
      </c>
      <c r="I130" s="253">
        <v>5</v>
      </c>
      <c r="J130" s="253">
        <v>0</v>
      </c>
      <c r="K130" s="253">
        <v>0</v>
      </c>
      <c r="L130" s="253">
        <v>0</v>
      </c>
      <c r="M130" s="253">
        <f t="shared" si="97"/>
        <v>5</v>
      </c>
      <c r="N130" s="253">
        <f t="shared" si="97"/>
        <v>0</v>
      </c>
      <c r="O130" s="253">
        <f t="shared" si="98"/>
        <v>5</v>
      </c>
      <c r="P130" s="624" t="s">
        <v>402</v>
      </c>
      <c r="Q130" s="2899"/>
      <c r="R130" s="2899"/>
      <c r="PI130" s="497"/>
      <c r="PJ130" s="497"/>
      <c r="PK130" s="497"/>
      <c r="PL130" s="497"/>
      <c r="PM130" s="497"/>
      <c r="PN130" s="497"/>
      <c r="PO130" s="497"/>
      <c r="PP130" s="497"/>
      <c r="PQ130" s="497"/>
      <c r="PR130" s="497"/>
      <c r="PS130" s="497"/>
      <c r="PT130" s="497"/>
      <c r="PU130" s="497"/>
      <c r="PV130" s="497"/>
      <c r="PW130" s="497"/>
      <c r="PX130" s="497"/>
      <c r="PY130" s="497"/>
      <c r="PZ130" s="497"/>
      <c r="QA130" s="497"/>
      <c r="QB130" s="497"/>
      <c r="QC130" s="497"/>
      <c r="QD130" s="497"/>
      <c r="QE130" s="497"/>
      <c r="QF130" s="497"/>
      <c r="QG130" s="497"/>
      <c r="QH130" s="497"/>
      <c r="QI130" s="497"/>
      <c r="QJ130" s="497"/>
      <c r="QK130" s="497"/>
      <c r="QL130" s="497"/>
      <c r="QM130" s="497"/>
      <c r="QN130" s="497"/>
      <c r="QO130" s="497"/>
      <c r="QP130" s="497"/>
      <c r="QQ130" s="497"/>
      <c r="QR130" s="497"/>
      <c r="QS130" s="497"/>
    </row>
    <row r="131" spans="1:461" s="473" customFormat="1" ht="30.75" customHeight="1" x14ac:dyDescent="0.2">
      <c r="A131" s="2986"/>
      <c r="B131" s="2986"/>
      <c r="C131" s="253" t="s">
        <v>1362</v>
      </c>
      <c r="D131" s="619">
        <v>0</v>
      </c>
      <c r="E131" s="619">
        <v>0</v>
      </c>
      <c r="F131" s="619">
        <v>0</v>
      </c>
      <c r="G131" s="619">
        <v>0</v>
      </c>
      <c r="H131" s="619">
        <v>0</v>
      </c>
      <c r="I131" s="253">
        <v>0</v>
      </c>
      <c r="J131" s="253">
        <v>10</v>
      </c>
      <c r="K131" s="253">
        <v>6</v>
      </c>
      <c r="L131" s="253">
        <v>16</v>
      </c>
      <c r="M131" s="253">
        <f t="shared" si="97"/>
        <v>10</v>
      </c>
      <c r="N131" s="253">
        <f t="shared" si="97"/>
        <v>6</v>
      </c>
      <c r="O131" s="253">
        <f t="shared" si="98"/>
        <v>16</v>
      </c>
      <c r="P131" s="624" t="s">
        <v>401</v>
      </c>
      <c r="Q131" s="2899"/>
      <c r="R131" s="2899"/>
      <c r="PI131" s="497"/>
      <c r="PJ131" s="497"/>
      <c r="PK131" s="497"/>
      <c r="PL131" s="497"/>
      <c r="PM131" s="497"/>
      <c r="PN131" s="497"/>
      <c r="PO131" s="497"/>
      <c r="PP131" s="497"/>
      <c r="PQ131" s="497"/>
      <c r="PR131" s="497"/>
      <c r="PS131" s="497"/>
      <c r="PT131" s="497"/>
      <c r="PU131" s="497"/>
      <c r="PV131" s="497"/>
      <c r="PW131" s="497"/>
      <c r="PX131" s="497"/>
      <c r="PY131" s="497"/>
      <c r="PZ131" s="497"/>
      <c r="QA131" s="497"/>
      <c r="QB131" s="497"/>
      <c r="QC131" s="497"/>
      <c r="QD131" s="497"/>
      <c r="QE131" s="497"/>
      <c r="QF131" s="497"/>
      <c r="QG131" s="497"/>
      <c r="QH131" s="497"/>
      <c r="QI131" s="497"/>
      <c r="QJ131" s="497"/>
      <c r="QK131" s="497"/>
      <c r="QL131" s="497"/>
      <c r="QM131" s="497"/>
      <c r="QN131" s="497"/>
      <c r="QO131" s="497"/>
      <c r="QP131" s="497"/>
      <c r="QQ131" s="497"/>
      <c r="QR131" s="497"/>
      <c r="QS131" s="497"/>
    </row>
    <row r="132" spans="1:461" s="473" customFormat="1" ht="28.5" customHeight="1" x14ac:dyDescent="0.2">
      <c r="A132" s="2986"/>
      <c r="B132" s="3020" t="s">
        <v>46</v>
      </c>
      <c r="C132" s="3020"/>
      <c r="D132" s="253">
        <f>SUM(D128:D131)</f>
        <v>0</v>
      </c>
      <c r="E132" s="253">
        <f t="shared" ref="E132:L132" si="99">SUM(E128:E131)</f>
        <v>0</v>
      </c>
      <c r="F132" s="253">
        <f t="shared" si="99"/>
        <v>0</v>
      </c>
      <c r="G132" s="253">
        <f t="shared" si="99"/>
        <v>17</v>
      </c>
      <c r="H132" s="253">
        <f t="shared" si="99"/>
        <v>8</v>
      </c>
      <c r="I132" s="253">
        <f t="shared" si="99"/>
        <v>25</v>
      </c>
      <c r="J132" s="253">
        <f t="shared" si="99"/>
        <v>10</v>
      </c>
      <c r="K132" s="253">
        <f t="shared" si="99"/>
        <v>6</v>
      </c>
      <c r="L132" s="253">
        <f t="shared" si="99"/>
        <v>16</v>
      </c>
      <c r="M132" s="253">
        <f>SUM(M128:M131)</f>
        <v>27</v>
      </c>
      <c r="N132" s="253">
        <f t="shared" ref="N132:O132" si="100">SUM(N128:N131)</f>
        <v>14</v>
      </c>
      <c r="O132" s="253">
        <f t="shared" si="100"/>
        <v>41</v>
      </c>
      <c r="P132" s="2899" t="s">
        <v>133</v>
      </c>
      <c r="Q132" s="2899"/>
      <c r="R132" s="2899"/>
      <c r="PI132" s="497"/>
      <c r="PJ132" s="497"/>
      <c r="PK132" s="497"/>
      <c r="PL132" s="497"/>
      <c r="PM132" s="497"/>
      <c r="PN132" s="497"/>
      <c r="PO132" s="497"/>
      <c r="PP132" s="497"/>
      <c r="PQ132" s="497"/>
      <c r="PR132" s="497"/>
      <c r="PS132" s="497"/>
      <c r="PT132" s="497"/>
      <c r="PU132" s="497"/>
      <c r="PV132" s="497"/>
      <c r="PW132" s="497"/>
      <c r="PX132" s="497"/>
      <c r="PY132" s="497"/>
      <c r="PZ132" s="497"/>
      <c r="QA132" s="497"/>
      <c r="QB132" s="497"/>
      <c r="QC132" s="497"/>
      <c r="QD132" s="497"/>
      <c r="QE132" s="497"/>
      <c r="QF132" s="497"/>
      <c r="QG132" s="497"/>
      <c r="QH132" s="497"/>
      <c r="QI132" s="497"/>
      <c r="QJ132" s="497"/>
      <c r="QK132" s="497"/>
      <c r="QL132" s="497"/>
      <c r="QM132" s="497"/>
      <c r="QN132" s="497"/>
      <c r="QO132" s="497"/>
      <c r="QP132" s="497"/>
      <c r="QQ132" s="497"/>
      <c r="QR132" s="497"/>
      <c r="QS132" s="497"/>
    </row>
    <row r="133" spans="1:461" s="473" customFormat="1" ht="22.5" customHeight="1" x14ac:dyDescent="0.2">
      <c r="A133" s="2986"/>
      <c r="B133" s="522" t="s">
        <v>1365</v>
      </c>
      <c r="C133" s="253" t="s">
        <v>1365</v>
      </c>
      <c r="D133" s="253">
        <v>0</v>
      </c>
      <c r="E133" s="253">
        <v>0</v>
      </c>
      <c r="F133" s="253">
        <v>0</v>
      </c>
      <c r="G133" s="253">
        <v>6</v>
      </c>
      <c r="H133" s="253">
        <v>3</v>
      </c>
      <c r="I133" s="253">
        <v>9</v>
      </c>
      <c r="J133" s="253">
        <v>2</v>
      </c>
      <c r="K133" s="253">
        <v>2</v>
      </c>
      <c r="L133" s="253">
        <v>4</v>
      </c>
      <c r="M133" s="253">
        <f t="shared" si="97"/>
        <v>8</v>
      </c>
      <c r="N133" s="253">
        <f t="shared" si="97"/>
        <v>5</v>
      </c>
      <c r="O133" s="253">
        <f t="shared" si="98"/>
        <v>13</v>
      </c>
      <c r="P133" s="970" t="s">
        <v>405</v>
      </c>
      <c r="Q133" s="808" t="s">
        <v>405</v>
      </c>
      <c r="R133" s="2899"/>
      <c r="PI133" s="497"/>
      <c r="PJ133" s="497"/>
      <c r="PK133" s="497"/>
      <c r="PL133" s="497"/>
      <c r="PM133" s="497"/>
      <c r="PN133" s="497"/>
      <c r="PO133" s="497"/>
      <c r="PP133" s="497"/>
      <c r="PQ133" s="497"/>
      <c r="PR133" s="497"/>
      <c r="PS133" s="497"/>
      <c r="PT133" s="497"/>
      <c r="PU133" s="497"/>
      <c r="PV133" s="497"/>
      <c r="PW133" s="497"/>
      <c r="PX133" s="497"/>
      <c r="PY133" s="497"/>
      <c r="PZ133" s="497"/>
      <c r="QA133" s="497"/>
      <c r="QB133" s="497"/>
      <c r="QC133" s="497"/>
      <c r="QD133" s="497"/>
      <c r="QE133" s="497"/>
      <c r="QF133" s="497"/>
      <c r="QG133" s="497"/>
      <c r="QH133" s="497"/>
      <c r="QI133" s="497"/>
      <c r="QJ133" s="497"/>
      <c r="QK133" s="497"/>
      <c r="QL133" s="497"/>
      <c r="QM133" s="497"/>
      <c r="QN133" s="497"/>
      <c r="QO133" s="497"/>
      <c r="QP133" s="497"/>
      <c r="QQ133" s="497"/>
      <c r="QR133" s="497"/>
      <c r="QS133" s="497"/>
    </row>
    <row r="134" spans="1:461" s="495" customFormat="1" ht="22.5" customHeight="1" x14ac:dyDescent="0.2">
      <c r="A134" s="2986"/>
      <c r="B134" s="964" t="s">
        <v>1367</v>
      </c>
      <c r="C134" s="971" t="s">
        <v>1368</v>
      </c>
      <c r="D134" s="253">
        <v>0</v>
      </c>
      <c r="E134" s="253">
        <v>0</v>
      </c>
      <c r="F134" s="253">
        <v>0</v>
      </c>
      <c r="G134" s="253">
        <v>5</v>
      </c>
      <c r="H134" s="253">
        <v>10</v>
      </c>
      <c r="I134" s="253">
        <v>15</v>
      </c>
      <c r="J134" s="253">
        <v>2</v>
      </c>
      <c r="K134" s="253">
        <v>4</v>
      </c>
      <c r="L134" s="253">
        <v>6</v>
      </c>
      <c r="M134" s="253">
        <f t="shared" si="97"/>
        <v>7</v>
      </c>
      <c r="N134" s="253">
        <f t="shared" si="97"/>
        <v>14</v>
      </c>
      <c r="O134" s="253">
        <f t="shared" si="98"/>
        <v>21</v>
      </c>
      <c r="P134" s="973" t="s">
        <v>1369</v>
      </c>
      <c r="Q134" s="145" t="s">
        <v>803</v>
      </c>
      <c r="R134" s="2899"/>
      <c r="S134" s="473"/>
      <c r="T134" s="473"/>
      <c r="U134" s="473"/>
      <c r="V134" s="473"/>
      <c r="W134" s="473"/>
      <c r="X134" s="473"/>
      <c r="Y134" s="473"/>
      <c r="Z134" s="473"/>
      <c r="AA134" s="473"/>
      <c r="AB134" s="473"/>
      <c r="AC134" s="473"/>
      <c r="AD134" s="473"/>
      <c r="AE134" s="473"/>
      <c r="AF134" s="473"/>
      <c r="PI134" s="617"/>
      <c r="PJ134" s="617"/>
      <c r="PK134" s="617"/>
      <c r="PL134" s="617"/>
      <c r="PM134" s="617"/>
      <c r="PN134" s="617"/>
      <c r="PO134" s="617"/>
      <c r="PP134" s="617"/>
      <c r="PQ134" s="617"/>
      <c r="PR134" s="617"/>
      <c r="PS134" s="617"/>
      <c r="PT134" s="617"/>
      <c r="PU134" s="617"/>
      <c r="PV134" s="617"/>
      <c r="PW134" s="617"/>
      <c r="PX134" s="617"/>
      <c r="PY134" s="617"/>
      <c r="PZ134" s="617"/>
      <c r="QA134" s="617"/>
      <c r="QB134" s="617"/>
      <c r="QC134" s="617"/>
      <c r="QD134" s="617"/>
      <c r="QE134" s="617"/>
      <c r="QF134" s="617"/>
      <c r="QG134" s="617"/>
      <c r="QH134" s="617"/>
      <c r="QI134" s="617"/>
      <c r="QJ134" s="617"/>
      <c r="QK134" s="617"/>
      <c r="QL134" s="617"/>
      <c r="QM134" s="617"/>
      <c r="QN134" s="617"/>
      <c r="QO134" s="617"/>
      <c r="QP134" s="617"/>
      <c r="QQ134" s="617"/>
      <c r="QR134" s="617"/>
      <c r="QS134" s="617"/>
    </row>
    <row r="135" spans="1:461" ht="27.75" customHeight="1" x14ac:dyDescent="0.2">
      <c r="A135" s="3020" t="s">
        <v>92</v>
      </c>
      <c r="B135" s="3020"/>
      <c r="C135" s="3020"/>
      <c r="D135" s="253">
        <f>SUM(D133:D134,D132)</f>
        <v>0</v>
      </c>
      <c r="E135" s="253">
        <f t="shared" ref="E135:O135" si="101">SUM(E133:E134,E132)</f>
        <v>0</v>
      </c>
      <c r="F135" s="253">
        <f t="shared" si="101"/>
        <v>0</v>
      </c>
      <c r="G135" s="253">
        <f t="shared" si="101"/>
        <v>28</v>
      </c>
      <c r="H135" s="253">
        <f t="shared" si="101"/>
        <v>21</v>
      </c>
      <c r="I135" s="253">
        <f t="shared" si="101"/>
        <v>49</v>
      </c>
      <c r="J135" s="253">
        <f t="shared" si="101"/>
        <v>14</v>
      </c>
      <c r="K135" s="253">
        <f t="shared" si="101"/>
        <v>12</v>
      </c>
      <c r="L135" s="253">
        <f t="shared" si="101"/>
        <v>26</v>
      </c>
      <c r="M135" s="253">
        <f t="shared" si="101"/>
        <v>42</v>
      </c>
      <c r="N135" s="253">
        <f t="shared" si="101"/>
        <v>33</v>
      </c>
      <c r="O135" s="253">
        <f t="shared" si="101"/>
        <v>75</v>
      </c>
      <c r="P135" s="2899" t="s">
        <v>130</v>
      </c>
      <c r="Q135" s="2899"/>
      <c r="R135" s="2899"/>
    </row>
    <row r="136" spans="1:461" ht="24" customHeight="1" x14ac:dyDescent="0.2">
      <c r="A136" s="2986" t="s">
        <v>1370</v>
      </c>
      <c r="B136" s="474" t="s">
        <v>1371</v>
      </c>
      <c r="C136" s="392"/>
      <c r="D136" s="253">
        <v>0</v>
      </c>
      <c r="E136" s="253">
        <v>0</v>
      </c>
      <c r="F136" s="253">
        <v>0</v>
      </c>
      <c r="G136" s="253">
        <v>6</v>
      </c>
      <c r="H136" s="253">
        <v>9</v>
      </c>
      <c r="I136" s="253">
        <v>15</v>
      </c>
      <c r="J136" s="253">
        <v>1</v>
      </c>
      <c r="K136" s="253">
        <v>1</v>
      </c>
      <c r="L136" s="253">
        <v>2</v>
      </c>
      <c r="M136" s="253">
        <f>SUM(D136,G136,J136)</f>
        <v>7</v>
      </c>
      <c r="N136" s="253">
        <f t="shared" ref="N136:O136" si="102">SUM(E136,H136,K136)</f>
        <v>10</v>
      </c>
      <c r="O136" s="253">
        <f t="shared" si="102"/>
        <v>17</v>
      </c>
      <c r="P136" s="383"/>
      <c r="Q136" s="536" t="s">
        <v>1372</v>
      </c>
      <c r="R136" s="3636" t="s">
        <v>1373</v>
      </c>
      <c r="V136" s="625"/>
    </row>
    <row r="137" spans="1:461" ht="24" customHeight="1" x14ac:dyDescent="0.2">
      <c r="A137" s="2986"/>
      <c r="B137" s="3637" t="s">
        <v>1374</v>
      </c>
      <c r="C137" s="3637"/>
      <c r="D137" s="253">
        <v>0</v>
      </c>
      <c r="E137" s="253">
        <v>0</v>
      </c>
      <c r="F137" s="253">
        <v>0</v>
      </c>
      <c r="G137" s="253">
        <v>4</v>
      </c>
      <c r="H137" s="253">
        <v>7</v>
      </c>
      <c r="I137" s="253">
        <v>11</v>
      </c>
      <c r="J137" s="253">
        <v>0</v>
      </c>
      <c r="K137" s="253">
        <v>0</v>
      </c>
      <c r="L137" s="253">
        <v>0</v>
      </c>
      <c r="M137" s="253">
        <f>SUM(D137,G137,J137)</f>
        <v>4</v>
      </c>
      <c r="N137" s="253">
        <f t="shared" ref="N137" si="103">SUM(E137,H137,K137)</f>
        <v>7</v>
      </c>
      <c r="O137" s="253">
        <f t="shared" ref="O137" si="104">SUM(F137,I137,L137)</f>
        <v>11</v>
      </c>
      <c r="P137" s="383"/>
      <c r="Q137" s="536" t="s">
        <v>1375</v>
      </c>
      <c r="R137" s="3636"/>
    </row>
    <row r="138" spans="1:461" s="473" customFormat="1" ht="21" customHeight="1" thickBot="1" x14ac:dyDescent="0.25">
      <c r="A138" s="2994" t="s">
        <v>92</v>
      </c>
      <c r="B138" s="2994"/>
      <c r="C138" s="2994"/>
      <c r="D138" s="2385">
        <f>SUM(D136:D137)</f>
        <v>0</v>
      </c>
      <c r="E138" s="2385">
        <f t="shared" ref="E138:O138" si="105">SUM(E136:E137)</f>
        <v>0</v>
      </c>
      <c r="F138" s="2385">
        <f t="shared" si="105"/>
        <v>0</v>
      </c>
      <c r="G138" s="2385">
        <f t="shared" si="105"/>
        <v>10</v>
      </c>
      <c r="H138" s="2385">
        <f t="shared" si="105"/>
        <v>16</v>
      </c>
      <c r="I138" s="2385">
        <f t="shared" si="105"/>
        <v>26</v>
      </c>
      <c r="J138" s="2385">
        <f t="shared" si="105"/>
        <v>1</v>
      </c>
      <c r="K138" s="2385">
        <f t="shared" si="105"/>
        <v>1</v>
      </c>
      <c r="L138" s="2385">
        <f t="shared" si="105"/>
        <v>2</v>
      </c>
      <c r="M138" s="2385">
        <f t="shared" si="105"/>
        <v>11</v>
      </c>
      <c r="N138" s="2385">
        <f t="shared" si="105"/>
        <v>17</v>
      </c>
      <c r="O138" s="2385">
        <f t="shared" si="105"/>
        <v>28</v>
      </c>
      <c r="P138" s="2914" t="s">
        <v>130</v>
      </c>
      <c r="Q138" s="2914"/>
      <c r="R138" s="2914"/>
      <c r="PI138" s="497"/>
      <c r="PJ138" s="497"/>
      <c r="PK138" s="497"/>
      <c r="PL138" s="497"/>
      <c r="PM138" s="497"/>
      <c r="PN138" s="497"/>
      <c r="PO138" s="497"/>
      <c r="PP138" s="497"/>
      <c r="PQ138" s="497"/>
      <c r="PR138" s="497"/>
      <c r="PS138" s="497"/>
      <c r="PT138" s="497"/>
      <c r="PU138" s="497"/>
      <c r="PV138" s="497"/>
      <c r="PW138" s="497"/>
      <c r="PX138" s="497"/>
      <c r="PY138" s="497"/>
      <c r="PZ138" s="497"/>
      <c r="QA138" s="497"/>
      <c r="QB138" s="497"/>
      <c r="QC138" s="497"/>
      <c r="QD138" s="497"/>
      <c r="QE138" s="497"/>
      <c r="QF138" s="497"/>
      <c r="QG138" s="497"/>
      <c r="QH138" s="497"/>
      <c r="QI138" s="497"/>
      <c r="QJ138" s="497"/>
      <c r="QK138" s="497"/>
      <c r="QL138" s="497"/>
      <c r="QM138" s="497"/>
      <c r="QN138" s="497"/>
      <c r="QO138" s="497"/>
      <c r="QP138" s="497"/>
      <c r="QQ138" s="497"/>
      <c r="QR138" s="497"/>
      <c r="QS138" s="497"/>
    </row>
    <row r="139" spans="1:461" ht="24.75" customHeight="1" thickBot="1" x14ac:dyDescent="0.25">
      <c r="A139" s="3566" t="s">
        <v>87</v>
      </c>
      <c r="B139" s="3566"/>
      <c r="C139" s="3566"/>
      <c r="D139" s="2689">
        <f>SUM(D138,D135,D127,D120,D116,D113,D105,D100,D83,D75,D70,D52,D49,D44,D17,D16,D15)</f>
        <v>85</v>
      </c>
      <c r="E139" s="2689">
        <f t="shared" ref="E139:O139" si="106">SUM(E138,E135,E127,E120,E116,E113,E105,E100,E83,E75,E70,E52,E49,E44,E17,E16,E15)</f>
        <v>55</v>
      </c>
      <c r="F139" s="2689">
        <f t="shared" si="106"/>
        <v>140</v>
      </c>
      <c r="G139" s="2689">
        <f t="shared" si="106"/>
        <v>328</v>
      </c>
      <c r="H139" s="2689">
        <f t="shared" si="106"/>
        <v>403</v>
      </c>
      <c r="I139" s="2689">
        <f t="shared" si="106"/>
        <v>731</v>
      </c>
      <c r="J139" s="2689">
        <f t="shared" si="106"/>
        <v>170</v>
      </c>
      <c r="K139" s="2689">
        <f t="shared" si="106"/>
        <v>141</v>
      </c>
      <c r="L139" s="2689">
        <f t="shared" si="106"/>
        <v>311</v>
      </c>
      <c r="M139" s="2689">
        <f t="shared" si="106"/>
        <v>583</v>
      </c>
      <c r="N139" s="2689">
        <f t="shared" si="106"/>
        <v>599</v>
      </c>
      <c r="O139" s="2689">
        <f t="shared" si="106"/>
        <v>1182</v>
      </c>
      <c r="P139" s="3540" t="s">
        <v>147</v>
      </c>
      <c r="Q139" s="3540"/>
      <c r="R139" s="3540"/>
    </row>
    <row r="140" spans="1:461" ht="21" customHeight="1" thickTop="1" x14ac:dyDescent="0.2">
      <c r="M140" s="477"/>
      <c r="N140" s="477"/>
      <c r="O140" s="477"/>
    </row>
    <row r="141" spans="1:461" ht="21" customHeight="1" x14ac:dyDescent="0.2">
      <c r="M141" s="477"/>
      <c r="N141" s="477"/>
      <c r="O141" s="477"/>
    </row>
    <row r="142" spans="1:461" ht="21" customHeight="1" x14ac:dyDescent="0.2">
      <c r="M142" s="477"/>
      <c r="N142" s="477"/>
      <c r="O142" s="477"/>
    </row>
    <row r="143" spans="1:461" ht="12.75" customHeight="1" x14ac:dyDescent="0.2">
      <c r="M143" s="477"/>
      <c r="N143" s="477"/>
      <c r="O143" s="477"/>
    </row>
    <row r="144" spans="1:461" ht="27" customHeight="1" x14ac:dyDescent="0.2">
      <c r="M144" s="477"/>
      <c r="N144" s="477"/>
      <c r="O144" s="477"/>
    </row>
    <row r="145" spans="13:15" hidden="1" x14ac:dyDescent="0.2">
      <c r="M145" s="477"/>
      <c r="N145" s="477"/>
      <c r="O145" s="477"/>
    </row>
    <row r="146" spans="13:15" hidden="1" x14ac:dyDescent="0.2">
      <c r="M146" s="477"/>
      <c r="N146" s="477"/>
      <c r="O146" s="477"/>
    </row>
    <row r="147" spans="13:15" hidden="1" x14ac:dyDescent="0.2">
      <c r="M147" s="477"/>
      <c r="N147" s="477"/>
      <c r="O147" s="477"/>
    </row>
    <row r="148" spans="13:15" hidden="1" x14ac:dyDescent="0.2">
      <c r="M148" s="477"/>
      <c r="N148" s="477"/>
      <c r="O148" s="477"/>
    </row>
    <row r="149" spans="13:15" hidden="1" x14ac:dyDescent="0.2">
      <c r="M149" s="477"/>
      <c r="N149" s="477"/>
      <c r="O149" s="477"/>
    </row>
    <row r="150" spans="13:15" hidden="1" x14ac:dyDescent="0.2">
      <c r="M150" s="477"/>
      <c r="N150" s="477"/>
      <c r="O150" s="477"/>
    </row>
    <row r="151" spans="13:15" hidden="1" x14ac:dyDescent="0.2">
      <c r="M151" s="477"/>
      <c r="N151" s="477"/>
      <c r="O151" s="477"/>
    </row>
    <row r="152" spans="13:15" hidden="1" x14ac:dyDescent="0.2">
      <c r="M152" s="477"/>
      <c r="N152" s="477"/>
      <c r="O152" s="477"/>
    </row>
    <row r="153" spans="13:15" hidden="1" x14ac:dyDescent="0.2">
      <c r="M153" s="477"/>
      <c r="N153" s="477"/>
      <c r="O153" s="477"/>
    </row>
    <row r="154" spans="13:15" hidden="1" x14ac:dyDescent="0.2">
      <c r="M154" s="477"/>
      <c r="N154" s="477"/>
      <c r="O154" s="477"/>
    </row>
    <row r="155" spans="13:15" hidden="1" x14ac:dyDescent="0.2">
      <c r="M155" s="477"/>
      <c r="N155" s="477"/>
      <c r="O155" s="477"/>
    </row>
    <row r="156" spans="13:15" hidden="1" x14ac:dyDescent="0.2">
      <c r="M156" s="477"/>
      <c r="N156" s="477"/>
      <c r="O156" s="477"/>
    </row>
    <row r="157" spans="13:15" hidden="1" x14ac:dyDescent="0.2">
      <c r="M157" s="477"/>
      <c r="N157" s="477"/>
      <c r="O157" s="477"/>
    </row>
    <row r="158" spans="13:15" hidden="1" x14ac:dyDescent="0.2">
      <c r="M158" s="477"/>
      <c r="N158" s="477"/>
      <c r="O158" s="477"/>
    </row>
    <row r="159" spans="13:15" hidden="1" x14ac:dyDescent="0.2">
      <c r="M159" s="477"/>
      <c r="N159" s="477"/>
      <c r="O159" s="477"/>
    </row>
    <row r="160" spans="13:15" hidden="1" x14ac:dyDescent="0.2">
      <c r="M160" s="477"/>
      <c r="N160" s="477"/>
      <c r="O160" s="477"/>
    </row>
    <row r="161" spans="13:15" hidden="1" x14ac:dyDescent="0.2">
      <c r="M161" s="477"/>
      <c r="N161" s="477"/>
      <c r="O161" s="477"/>
    </row>
    <row r="162" spans="13:15" hidden="1" x14ac:dyDescent="0.2">
      <c r="M162" s="477"/>
      <c r="N162" s="477"/>
      <c r="O162" s="477"/>
    </row>
    <row r="163" spans="13:15" hidden="1" x14ac:dyDescent="0.2">
      <c r="M163" s="477"/>
      <c r="N163" s="477"/>
      <c r="O163" s="477"/>
    </row>
    <row r="164" spans="13:15" hidden="1" x14ac:dyDescent="0.2">
      <c r="M164" s="477"/>
      <c r="N164" s="477"/>
      <c r="O164" s="477"/>
    </row>
    <row r="165" spans="13:15" hidden="1" x14ac:dyDescent="0.2">
      <c r="M165" s="477"/>
      <c r="N165" s="477"/>
      <c r="O165" s="477"/>
    </row>
    <row r="166" spans="13:15" hidden="1" x14ac:dyDescent="0.2">
      <c r="M166" s="477"/>
      <c r="N166" s="477"/>
      <c r="O166" s="477"/>
    </row>
    <row r="167" spans="13:15" hidden="1" x14ac:dyDescent="0.2">
      <c r="M167" s="477"/>
      <c r="N167" s="477"/>
      <c r="O167" s="477"/>
    </row>
    <row r="168" spans="13:15" hidden="1" x14ac:dyDescent="0.2">
      <c r="M168" s="477"/>
      <c r="N168" s="477"/>
      <c r="O168" s="477"/>
    </row>
    <row r="169" spans="13:15" hidden="1" x14ac:dyDescent="0.2">
      <c r="M169" s="477"/>
      <c r="N169" s="477"/>
      <c r="O169" s="477"/>
    </row>
    <row r="170" spans="13:15" hidden="1" x14ac:dyDescent="0.2">
      <c r="M170" s="477"/>
      <c r="N170" s="477"/>
      <c r="O170" s="477"/>
    </row>
    <row r="171" spans="13:15" hidden="1" x14ac:dyDescent="0.2">
      <c r="M171" s="477"/>
      <c r="N171" s="477"/>
      <c r="O171" s="477"/>
    </row>
    <row r="172" spans="13:15" hidden="1" x14ac:dyDescent="0.2">
      <c r="M172" s="477"/>
      <c r="N172" s="477"/>
      <c r="O172" s="477"/>
    </row>
    <row r="173" spans="13:15" hidden="1" x14ac:dyDescent="0.2">
      <c r="M173" s="477"/>
      <c r="N173" s="477"/>
      <c r="O173" s="477"/>
    </row>
    <row r="174" spans="13:15" hidden="1" x14ac:dyDescent="0.2">
      <c r="M174" s="477"/>
      <c r="N174" s="477"/>
      <c r="O174" s="477"/>
    </row>
    <row r="175" spans="13:15" hidden="1" x14ac:dyDescent="0.2">
      <c r="M175" s="477"/>
      <c r="N175" s="477"/>
      <c r="O175" s="477"/>
    </row>
    <row r="176" spans="13:15" hidden="1" x14ac:dyDescent="0.2">
      <c r="M176" s="477"/>
      <c r="N176" s="477"/>
      <c r="O176" s="477"/>
    </row>
    <row r="177" spans="1:15" hidden="1" x14ac:dyDescent="0.2">
      <c r="M177" s="477"/>
      <c r="N177" s="477"/>
      <c r="O177" s="477"/>
    </row>
    <row r="178" spans="1:15" hidden="1" x14ac:dyDescent="0.2">
      <c r="M178" s="477"/>
      <c r="N178" s="477"/>
      <c r="O178" s="477"/>
    </row>
    <row r="179" spans="1:15" hidden="1" x14ac:dyDescent="0.2">
      <c r="M179" s="477"/>
      <c r="N179" s="477"/>
      <c r="O179" s="477"/>
    </row>
    <row r="180" spans="1:15" hidden="1" x14ac:dyDescent="0.2">
      <c r="M180" s="477"/>
      <c r="N180" s="477"/>
      <c r="O180" s="477"/>
    </row>
    <row r="181" spans="1:15" hidden="1" x14ac:dyDescent="0.2">
      <c r="M181" s="477"/>
      <c r="N181" s="477"/>
      <c r="O181" s="477"/>
    </row>
    <row r="182" spans="1:15" hidden="1" x14ac:dyDescent="0.2">
      <c r="M182" s="477"/>
      <c r="N182" s="477"/>
      <c r="O182" s="477"/>
    </row>
    <row r="183" spans="1:15" hidden="1" x14ac:dyDescent="0.2">
      <c r="M183" s="477"/>
      <c r="N183" s="477"/>
      <c r="O183" s="477"/>
    </row>
    <row r="184" spans="1:15" ht="15.75" hidden="1" x14ac:dyDescent="0.25">
      <c r="A184" s="628"/>
      <c r="B184" s="628"/>
      <c r="C184" s="629"/>
      <c r="D184" s="550"/>
      <c r="E184" s="550"/>
      <c r="F184" s="550"/>
      <c r="G184" s="550"/>
      <c r="H184" s="550"/>
      <c r="I184" s="550"/>
      <c r="J184" s="550"/>
      <c r="K184" s="550"/>
      <c r="M184" s="477"/>
      <c r="N184" s="477"/>
      <c r="O184" s="477"/>
    </row>
    <row r="185" spans="1:15" hidden="1" x14ac:dyDescent="0.2">
      <c r="M185" s="477"/>
      <c r="N185" s="477"/>
      <c r="O185" s="477"/>
    </row>
    <row r="186" spans="1:15" ht="12.75" hidden="1" customHeight="1" x14ac:dyDescent="0.2">
      <c r="M186" s="477"/>
      <c r="N186" s="477"/>
      <c r="O186" s="477"/>
    </row>
    <row r="187" spans="1:15" ht="12.75" hidden="1" customHeight="1" x14ac:dyDescent="0.2">
      <c r="M187" s="477"/>
      <c r="N187" s="477"/>
      <c r="O187" s="477"/>
    </row>
    <row r="188" spans="1:15" ht="12.75" hidden="1" customHeight="1" x14ac:dyDescent="0.2">
      <c r="M188" s="477"/>
      <c r="N188" s="477"/>
      <c r="O188" s="477"/>
    </row>
    <row r="189" spans="1:15" ht="12.75" hidden="1" customHeight="1" x14ac:dyDescent="0.2">
      <c r="M189" s="477"/>
      <c r="N189" s="477"/>
      <c r="O189" s="477"/>
    </row>
    <row r="190" spans="1:15" ht="12.75" hidden="1" customHeight="1" x14ac:dyDescent="0.2">
      <c r="M190" s="477"/>
      <c r="N190" s="477"/>
      <c r="O190" s="477"/>
    </row>
    <row r="191" spans="1:15" ht="12.75" hidden="1" customHeight="1" x14ac:dyDescent="0.2">
      <c r="M191" s="477"/>
      <c r="N191" s="477"/>
      <c r="O191" s="477"/>
    </row>
    <row r="192" spans="1:15" ht="12.75" hidden="1" customHeight="1" x14ac:dyDescent="0.2">
      <c r="M192" s="477"/>
      <c r="N192" s="477"/>
      <c r="O192" s="477"/>
    </row>
    <row r="193" spans="13:15" ht="12.75" hidden="1" customHeight="1" x14ac:dyDescent="0.2">
      <c r="M193" s="477"/>
      <c r="N193" s="477"/>
      <c r="O193" s="477"/>
    </row>
    <row r="194" spans="13:15" ht="12.75" hidden="1" customHeight="1" x14ac:dyDescent="0.2">
      <c r="M194" s="477"/>
      <c r="N194" s="477"/>
      <c r="O194" s="477"/>
    </row>
    <row r="195" spans="13:15" ht="12.75" hidden="1" customHeight="1" x14ac:dyDescent="0.2">
      <c r="M195" s="477"/>
      <c r="N195" s="477"/>
      <c r="O195" s="477"/>
    </row>
    <row r="196" spans="13:15" ht="12.75" hidden="1" customHeight="1" x14ac:dyDescent="0.2">
      <c r="M196" s="477"/>
      <c r="N196" s="477"/>
      <c r="O196" s="477"/>
    </row>
    <row r="197" spans="13:15" ht="12.75" hidden="1" customHeight="1" x14ac:dyDescent="0.2">
      <c r="M197" s="477"/>
      <c r="N197" s="477"/>
      <c r="O197" s="477"/>
    </row>
    <row r="198" spans="13:15" ht="12.75" hidden="1" customHeight="1" x14ac:dyDescent="0.2">
      <c r="M198" s="477"/>
      <c r="N198" s="477"/>
      <c r="O198" s="477"/>
    </row>
    <row r="199" spans="13:15" ht="12.75" hidden="1" customHeight="1" x14ac:dyDescent="0.2">
      <c r="M199" s="477"/>
      <c r="N199" s="477"/>
      <c r="O199" s="477"/>
    </row>
    <row r="200" spans="13:15" ht="12.75" hidden="1" customHeight="1" x14ac:dyDescent="0.2">
      <c r="M200" s="477"/>
      <c r="N200" s="477"/>
      <c r="O200" s="477"/>
    </row>
    <row r="201" spans="13:15" ht="12.75" hidden="1" customHeight="1" x14ac:dyDescent="0.2">
      <c r="M201" s="477"/>
      <c r="N201" s="477"/>
      <c r="O201" s="477"/>
    </row>
    <row r="202" spans="13:15" ht="12.75" hidden="1" customHeight="1" x14ac:dyDescent="0.2">
      <c r="M202" s="477"/>
      <c r="N202" s="477"/>
      <c r="O202" s="477"/>
    </row>
    <row r="203" spans="13:15" ht="12.75" hidden="1" customHeight="1" x14ac:dyDescent="0.2">
      <c r="M203" s="477"/>
      <c r="N203" s="477"/>
      <c r="O203" s="477"/>
    </row>
    <row r="204" spans="13:15" ht="12.75" hidden="1" customHeight="1" x14ac:dyDescent="0.2">
      <c r="M204" s="477"/>
      <c r="N204" s="477"/>
      <c r="O204" s="477"/>
    </row>
    <row r="205" spans="13:15" ht="12.75" hidden="1" customHeight="1" x14ac:dyDescent="0.2">
      <c r="M205" s="477"/>
      <c r="N205" s="477"/>
      <c r="O205" s="477"/>
    </row>
    <row r="206" spans="13:15" hidden="1" x14ac:dyDescent="0.2">
      <c r="M206" s="477"/>
      <c r="N206" s="477"/>
      <c r="O206" s="477"/>
    </row>
    <row r="207" spans="13:15" hidden="1" x14ac:dyDescent="0.2">
      <c r="M207" s="477"/>
      <c r="N207" s="477"/>
      <c r="O207" s="477"/>
    </row>
    <row r="208" spans="13:15" hidden="1" x14ac:dyDescent="0.2">
      <c r="M208" s="477"/>
      <c r="N208" s="477"/>
      <c r="O208" s="477"/>
    </row>
    <row r="209" spans="13:15" hidden="1" x14ac:dyDescent="0.2">
      <c r="M209" s="477"/>
      <c r="N209" s="477"/>
      <c r="O209" s="477"/>
    </row>
    <row r="210" spans="13:15" hidden="1" x14ac:dyDescent="0.2">
      <c r="M210" s="477"/>
      <c r="N210" s="477"/>
      <c r="O210" s="477"/>
    </row>
    <row r="211" spans="13:15" hidden="1" x14ac:dyDescent="0.2">
      <c r="M211" s="477"/>
      <c r="N211" s="477"/>
      <c r="O211" s="477"/>
    </row>
    <row r="212" spans="13:15" hidden="1" x14ac:dyDescent="0.2">
      <c r="M212" s="477"/>
      <c r="N212" s="477"/>
      <c r="O212" s="477"/>
    </row>
    <row r="213" spans="13:15" hidden="1" x14ac:dyDescent="0.2">
      <c r="M213" s="477"/>
      <c r="N213" s="477"/>
      <c r="O213" s="477"/>
    </row>
    <row r="214" spans="13:15" hidden="1" x14ac:dyDescent="0.2">
      <c r="M214" s="477"/>
      <c r="N214" s="477"/>
      <c r="O214" s="477"/>
    </row>
    <row r="215" spans="13:15" hidden="1" x14ac:dyDescent="0.2">
      <c r="M215" s="477"/>
      <c r="N215" s="477"/>
      <c r="O215" s="477"/>
    </row>
    <row r="216" spans="13:15" hidden="1" x14ac:dyDescent="0.2">
      <c r="M216" s="477"/>
      <c r="N216" s="477"/>
      <c r="O216" s="477"/>
    </row>
    <row r="217" spans="13:15" hidden="1" x14ac:dyDescent="0.2">
      <c r="M217" s="477"/>
      <c r="N217" s="477"/>
      <c r="O217" s="477"/>
    </row>
    <row r="218" spans="13:15" hidden="1" x14ac:dyDescent="0.2">
      <c r="M218" s="477"/>
      <c r="N218" s="477"/>
      <c r="O218" s="477"/>
    </row>
    <row r="219" spans="13:15" hidden="1" x14ac:dyDescent="0.2">
      <c r="M219" s="477"/>
      <c r="N219" s="477"/>
      <c r="O219" s="477"/>
    </row>
    <row r="220" spans="13:15" hidden="1" x14ac:dyDescent="0.2">
      <c r="M220" s="477"/>
      <c r="N220" s="477"/>
      <c r="O220" s="477"/>
    </row>
    <row r="221" spans="13:15" hidden="1" x14ac:dyDescent="0.2">
      <c r="M221" s="477"/>
      <c r="N221" s="477"/>
      <c r="O221" s="477"/>
    </row>
    <row r="222" spans="13:15" hidden="1" x14ac:dyDescent="0.2">
      <c r="M222" s="477"/>
      <c r="N222" s="477"/>
      <c r="O222" s="477"/>
    </row>
    <row r="223" spans="13:15" hidden="1" x14ac:dyDescent="0.2">
      <c r="M223" s="477"/>
      <c r="N223" s="477"/>
      <c r="O223" s="477"/>
    </row>
    <row r="224" spans="13:15" hidden="1" x14ac:dyDescent="0.2">
      <c r="M224" s="477"/>
      <c r="N224" s="477"/>
      <c r="O224" s="477"/>
    </row>
    <row r="225" spans="13:15" hidden="1" x14ac:dyDescent="0.2">
      <c r="M225" s="477"/>
      <c r="N225" s="477"/>
      <c r="O225" s="477"/>
    </row>
    <row r="226" spans="13:15" hidden="1" x14ac:dyDescent="0.2">
      <c r="M226" s="477"/>
      <c r="N226" s="477"/>
      <c r="O226" s="477"/>
    </row>
    <row r="227" spans="13:15" hidden="1" x14ac:dyDescent="0.2">
      <c r="M227" s="477"/>
      <c r="N227" s="477"/>
      <c r="O227" s="477"/>
    </row>
    <row r="228" spans="13:15" hidden="1" x14ac:dyDescent="0.2">
      <c r="M228" s="477"/>
      <c r="N228" s="477"/>
      <c r="O228" s="477"/>
    </row>
    <row r="229" spans="13:15" hidden="1" x14ac:dyDescent="0.2">
      <c r="M229" s="477"/>
      <c r="N229" s="477"/>
      <c r="O229" s="477"/>
    </row>
    <row r="230" spans="13:15" hidden="1" x14ac:dyDescent="0.2">
      <c r="M230" s="477"/>
      <c r="N230" s="477"/>
      <c r="O230" s="477"/>
    </row>
    <row r="231" spans="13:15" hidden="1" x14ac:dyDescent="0.2">
      <c r="M231" s="477"/>
      <c r="N231" s="477"/>
      <c r="O231" s="477"/>
    </row>
    <row r="232" spans="13:15" hidden="1" x14ac:dyDescent="0.2">
      <c r="M232" s="477"/>
      <c r="N232" s="477"/>
      <c r="O232" s="477"/>
    </row>
    <row r="233" spans="13:15" hidden="1" x14ac:dyDescent="0.2">
      <c r="M233" s="477"/>
      <c r="N233" s="477"/>
      <c r="O233" s="477"/>
    </row>
    <row r="234" spans="13:15" hidden="1" x14ac:dyDescent="0.2">
      <c r="M234" s="477"/>
      <c r="N234" s="477"/>
      <c r="O234" s="477"/>
    </row>
    <row r="235" spans="13:15" hidden="1" x14ac:dyDescent="0.2">
      <c r="M235" s="477"/>
      <c r="N235" s="477"/>
      <c r="O235" s="477"/>
    </row>
    <row r="236" spans="13:15" hidden="1" x14ac:dyDescent="0.2">
      <c r="M236" s="477"/>
      <c r="N236" s="477"/>
      <c r="O236" s="477"/>
    </row>
    <row r="237" spans="13:15" hidden="1" x14ac:dyDescent="0.2">
      <c r="M237" s="477"/>
      <c r="N237" s="477"/>
      <c r="O237" s="477"/>
    </row>
    <row r="238" spans="13:15" hidden="1" x14ac:dyDescent="0.2">
      <c r="M238" s="477"/>
      <c r="N238" s="477"/>
      <c r="O238" s="477"/>
    </row>
    <row r="239" spans="13:15" hidden="1" x14ac:dyDescent="0.2">
      <c r="M239" s="477"/>
      <c r="N239" s="477"/>
      <c r="O239" s="477"/>
    </row>
    <row r="240" spans="13:15" hidden="1" x14ac:dyDescent="0.2">
      <c r="M240" s="477"/>
      <c r="N240" s="477"/>
      <c r="O240" s="477"/>
    </row>
    <row r="241" spans="13:15" hidden="1" x14ac:dyDescent="0.2">
      <c r="M241" s="477"/>
      <c r="N241" s="477"/>
      <c r="O241" s="477"/>
    </row>
    <row r="242" spans="13:15" hidden="1" x14ac:dyDescent="0.2">
      <c r="M242" s="477"/>
      <c r="N242" s="477"/>
      <c r="O242" s="477"/>
    </row>
    <row r="243" spans="13:15" hidden="1" x14ac:dyDescent="0.2">
      <c r="M243" s="477"/>
      <c r="N243" s="477"/>
      <c r="O243" s="477"/>
    </row>
    <row r="244" spans="13:15" hidden="1" x14ac:dyDescent="0.2">
      <c r="M244" s="477"/>
      <c r="N244" s="477"/>
      <c r="O244" s="477"/>
    </row>
    <row r="245" spans="13:15" hidden="1" x14ac:dyDescent="0.2">
      <c r="M245" s="477"/>
      <c r="N245" s="477"/>
      <c r="O245" s="477"/>
    </row>
    <row r="246" spans="13:15" hidden="1" x14ac:dyDescent="0.2">
      <c r="M246" s="477"/>
      <c r="N246" s="477"/>
      <c r="O246" s="477"/>
    </row>
    <row r="247" spans="13:15" hidden="1" x14ac:dyDescent="0.2">
      <c r="M247" s="477"/>
      <c r="N247" s="477"/>
      <c r="O247" s="477"/>
    </row>
    <row r="248" spans="13:15" hidden="1" x14ac:dyDescent="0.2">
      <c r="M248" s="477"/>
      <c r="N248" s="477"/>
      <c r="O248" s="477"/>
    </row>
    <row r="249" spans="13:15" hidden="1" x14ac:dyDescent="0.2">
      <c r="M249" s="477"/>
      <c r="N249" s="477"/>
      <c r="O249" s="477"/>
    </row>
    <row r="250" spans="13:15" hidden="1" x14ac:dyDescent="0.2">
      <c r="M250" s="477"/>
      <c r="N250" s="477"/>
      <c r="O250" s="477"/>
    </row>
    <row r="251" spans="13:15" hidden="1" x14ac:dyDescent="0.2">
      <c r="M251" s="477"/>
      <c r="N251" s="477"/>
      <c r="O251" s="477"/>
    </row>
    <row r="252" spans="13:15" hidden="1" x14ac:dyDescent="0.2"/>
    <row r="253" spans="13:15" hidden="1" x14ac:dyDescent="0.2"/>
    <row r="254" spans="13:15" hidden="1" x14ac:dyDescent="0.2"/>
    <row r="255" spans="13:15" hidden="1" x14ac:dyDescent="0.2"/>
    <row r="256" spans="13:15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t="41.25" customHeight="1" x14ac:dyDescent="0.2"/>
    <row r="1179" ht="41.25" customHeight="1" x14ac:dyDescent="0.2"/>
    <row r="1180" ht="41.25" customHeight="1" x14ac:dyDescent="0.2"/>
    <row r="1181" ht="41.25" customHeight="1" x14ac:dyDescent="0.2"/>
    <row r="1182" ht="41.25" customHeight="1" x14ac:dyDescent="0.2"/>
    <row r="1183" ht="41.25" customHeight="1" x14ac:dyDescent="0.2"/>
    <row r="1184" ht="41.25" customHeight="1" x14ac:dyDescent="0.2"/>
    <row r="1185" ht="41.25" customHeight="1" x14ac:dyDescent="0.2"/>
    <row r="1186" ht="41.25" customHeight="1" x14ac:dyDescent="0.2"/>
    <row r="1187" ht="41.25" customHeight="1" x14ac:dyDescent="0.2"/>
    <row r="1188" ht="41.25" customHeight="1" x14ac:dyDescent="0.2"/>
  </sheetData>
  <mergeCells count="187">
    <mergeCell ref="P116:R116"/>
    <mergeCell ref="A128:A134"/>
    <mergeCell ref="B128:B131"/>
    <mergeCell ref="Q128:Q131"/>
    <mergeCell ref="R128:R134"/>
    <mergeCell ref="B132:C132"/>
    <mergeCell ref="P132:Q132"/>
    <mergeCell ref="A122:B122"/>
    <mergeCell ref="Q122:R122"/>
    <mergeCell ref="A123:A126"/>
    <mergeCell ref="A139:C139"/>
    <mergeCell ref="P139:R139"/>
    <mergeCell ref="A135:C135"/>
    <mergeCell ref="P135:R135"/>
    <mergeCell ref="A136:A137"/>
    <mergeCell ref="R136:R137"/>
    <mergeCell ref="B137:C137"/>
    <mergeCell ref="A138:C138"/>
    <mergeCell ref="P138:R138"/>
    <mergeCell ref="A101:A104"/>
    <mergeCell ref="R101:R104"/>
    <mergeCell ref="A105:C105"/>
    <mergeCell ref="P105:R105"/>
    <mergeCell ref="B111:C111"/>
    <mergeCell ref="P111:Q111"/>
    <mergeCell ref="B106:B110"/>
    <mergeCell ref="Q106:Q110"/>
    <mergeCell ref="Q101:Q102"/>
    <mergeCell ref="B101:B102"/>
    <mergeCell ref="B103:C103"/>
    <mergeCell ref="P103:Q103"/>
    <mergeCell ref="A113:C113"/>
    <mergeCell ref="P113:R113"/>
    <mergeCell ref="A106:A112"/>
    <mergeCell ref="R106:R112"/>
    <mergeCell ref="A117:A119"/>
    <mergeCell ref="A120:C120"/>
    <mergeCell ref="P120:R120"/>
    <mergeCell ref="R117:R119"/>
    <mergeCell ref="B123:B126"/>
    <mergeCell ref="C123:C126"/>
    <mergeCell ref="D123:F123"/>
    <mergeCell ref="G123:I123"/>
    <mergeCell ref="J123:L123"/>
    <mergeCell ref="M123:O123"/>
    <mergeCell ref="P123:P126"/>
    <mergeCell ref="Q123:Q126"/>
    <mergeCell ref="R123:R126"/>
    <mergeCell ref="D124:F124"/>
    <mergeCell ref="G124:I124"/>
    <mergeCell ref="J124:L124"/>
    <mergeCell ref="M124:O124"/>
    <mergeCell ref="A114:A115"/>
    <mergeCell ref="R114:R115"/>
    <mergeCell ref="A116:C116"/>
    <mergeCell ref="A100:C100"/>
    <mergeCell ref="P100:R100"/>
    <mergeCell ref="B84:B85"/>
    <mergeCell ref="Q84:Q85"/>
    <mergeCell ref="B86:C86"/>
    <mergeCell ref="P86:Q86"/>
    <mergeCell ref="B88:B89"/>
    <mergeCell ref="Q88:Q89"/>
    <mergeCell ref="B90:C90"/>
    <mergeCell ref="P90:Q90"/>
    <mergeCell ref="A98:A99"/>
    <mergeCell ref="R98:R99"/>
    <mergeCell ref="M94:O94"/>
    <mergeCell ref="P94:P97"/>
    <mergeCell ref="Q94:Q97"/>
    <mergeCell ref="R94:R97"/>
    <mergeCell ref="D95:F95"/>
    <mergeCell ref="G95:I95"/>
    <mergeCell ref="J95:L95"/>
    <mergeCell ref="M95:O95"/>
    <mergeCell ref="A83:C83"/>
    <mergeCell ref="P83:R83"/>
    <mergeCell ref="A93:B93"/>
    <mergeCell ref="Q93:R93"/>
    <mergeCell ref="A94:A97"/>
    <mergeCell ref="B94:B97"/>
    <mergeCell ref="C94:C97"/>
    <mergeCell ref="D94:F94"/>
    <mergeCell ref="G94:I94"/>
    <mergeCell ref="J94:L94"/>
    <mergeCell ref="A84:A89"/>
    <mergeCell ref="R84:R89"/>
    <mergeCell ref="A71:A73"/>
    <mergeCell ref="A75:C75"/>
    <mergeCell ref="P75:R75"/>
    <mergeCell ref="A76:A82"/>
    <mergeCell ref="B76:B79"/>
    <mergeCell ref="R76:R82"/>
    <mergeCell ref="B80:B81"/>
    <mergeCell ref="B82:C82"/>
    <mergeCell ref="Q76:Q78"/>
    <mergeCell ref="R71:R73"/>
    <mergeCell ref="P79:Q79"/>
    <mergeCell ref="P82:Q82"/>
    <mergeCell ref="A66:A69"/>
    <mergeCell ref="R66:R69"/>
    <mergeCell ref="A70:C70"/>
    <mergeCell ref="P70:R70"/>
    <mergeCell ref="Q62:Q65"/>
    <mergeCell ref="R62:R65"/>
    <mergeCell ref="D63:F63"/>
    <mergeCell ref="G63:I63"/>
    <mergeCell ref="J63:L63"/>
    <mergeCell ref="M63:O63"/>
    <mergeCell ref="A61:B61"/>
    <mergeCell ref="Q61:R61"/>
    <mergeCell ref="A62:A65"/>
    <mergeCell ref="B62:B65"/>
    <mergeCell ref="C62:C65"/>
    <mergeCell ref="D62:F62"/>
    <mergeCell ref="G62:I62"/>
    <mergeCell ref="J62:L62"/>
    <mergeCell ref="M62:O62"/>
    <mergeCell ref="P62:P65"/>
    <mergeCell ref="A49:C49"/>
    <mergeCell ref="P49:R49"/>
    <mergeCell ref="J34:L34"/>
    <mergeCell ref="M34:O34"/>
    <mergeCell ref="A50:A51"/>
    <mergeCell ref="R50:R51"/>
    <mergeCell ref="A52:C52"/>
    <mergeCell ref="P52:R52"/>
    <mergeCell ref="A44:C44"/>
    <mergeCell ref="P44:R44"/>
    <mergeCell ref="A45:A48"/>
    <mergeCell ref="R45:R48"/>
    <mergeCell ref="B46:B47"/>
    <mergeCell ref="Q46:Q47"/>
    <mergeCell ref="B48:C48"/>
    <mergeCell ref="P48:Q48"/>
    <mergeCell ref="B41:C41"/>
    <mergeCell ref="P41:Q41"/>
    <mergeCell ref="B37:B40"/>
    <mergeCell ref="Q37:Q40"/>
    <mergeCell ref="A37:A43"/>
    <mergeCell ref="R37:R43"/>
    <mergeCell ref="P23:Q23"/>
    <mergeCell ref="B18:B22"/>
    <mergeCell ref="Q18:Q22"/>
    <mergeCell ref="B23:C23"/>
    <mergeCell ref="A33:A36"/>
    <mergeCell ref="B33:B36"/>
    <mergeCell ref="C33:C36"/>
    <mergeCell ref="D33:F33"/>
    <mergeCell ref="G33:I33"/>
    <mergeCell ref="J33:L33"/>
    <mergeCell ref="M33:O33"/>
    <mergeCell ref="P33:P36"/>
    <mergeCell ref="Q33:Q36"/>
    <mergeCell ref="D34:F34"/>
    <mergeCell ref="G34:I34"/>
    <mergeCell ref="B24:B25"/>
    <mergeCell ref="Q24:Q25"/>
    <mergeCell ref="B26:C26"/>
    <mergeCell ref="P26:Q26"/>
    <mergeCell ref="A32:B32"/>
    <mergeCell ref="Q32:R32"/>
    <mergeCell ref="R33:R36"/>
    <mergeCell ref="A18:A25"/>
    <mergeCell ref="R18:R25"/>
    <mergeCell ref="A15:C15"/>
    <mergeCell ref="P15:R15"/>
    <mergeCell ref="A1:R1"/>
    <mergeCell ref="A2:R2"/>
    <mergeCell ref="A3:P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R8:R14"/>
    <mergeCell ref="A8:A14"/>
  </mergeCells>
  <printOptions horizontalCentered="1"/>
  <pageMargins left="0.643700787" right="0.643700787" top="0.78740157480314998" bottom="0.643700787" header="0.78740157480314998" footer="0.643700787"/>
  <pageSetup paperSize="9" scale="70" firstPageNumber="224" orientation="landscape" useFirstPageNumber="1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27"/>
  <sheetViews>
    <sheetView showGridLines="0" rightToLeft="1" view="pageBreakPreview" topLeftCell="A7" zoomScale="85" zoomScaleNormal="75" zoomScaleSheetLayoutView="85" workbookViewId="0">
      <selection activeCell="B8" sqref="B8:M25"/>
    </sheetView>
  </sheetViews>
  <sheetFormatPr defaultColWidth="6.7109375" defaultRowHeight="15" customHeight="1" x14ac:dyDescent="0.2"/>
  <cols>
    <col min="1" max="1" width="30.85546875" style="547" customWidth="1"/>
    <col min="2" max="8" width="8.5703125" style="547" customWidth="1"/>
    <col min="9" max="9" width="7.5703125" style="547" customWidth="1"/>
    <col min="10" max="10" width="7.85546875" style="547" customWidth="1"/>
    <col min="11" max="12" width="7.5703125" style="636" customWidth="1"/>
    <col min="13" max="13" width="7.85546875" style="636" customWidth="1"/>
    <col min="14" max="14" width="36.42578125" style="208" customWidth="1"/>
    <col min="15" max="16384" width="6.7109375" style="208"/>
  </cols>
  <sheetData>
    <row r="1" spans="1:17" ht="25.5" customHeight="1" x14ac:dyDescent="0.2">
      <c r="A1" s="2799" t="s">
        <v>2515</v>
      </c>
      <c r="B1" s="2799"/>
      <c r="C1" s="2799"/>
      <c r="D1" s="2799"/>
      <c r="E1" s="2799"/>
      <c r="F1" s="2799"/>
      <c r="G1" s="2799"/>
      <c r="H1" s="2799"/>
      <c r="I1" s="2799"/>
      <c r="J1" s="2799"/>
      <c r="K1" s="2799"/>
      <c r="L1" s="2799"/>
      <c r="M1" s="2799"/>
      <c r="N1" s="2799"/>
    </row>
    <row r="2" spans="1:17" ht="39.75" customHeight="1" x14ac:dyDescent="0.2">
      <c r="A2" s="3491" t="s">
        <v>2516</v>
      </c>
      <c r="B2" s="3491"/>
      <c r="C2" s="3491"/>
      <c r="D2" s="3491"/>
      <c r="E2" s="3491"/>
      <c r="F2" s="3491"/>
      <c r="G2" s="3491"/>
      <c r="H2" s="3491"/>
      <c r="I2" s="3491"/>
      <c r="J2" s="3491"/>
      <c r="K2" s="3491"/>
      <c r="L2" s="3491"/>
      <c r="M2" s="3491"/>
      <c r="N2" s="3491"/>
    </row>
    <row r="3" spans="1:17" ht="22.5" customHeight="1" thickBot="1" x14ac:dyDescent="0.25">
      <c r="A3" s="794" t="s">
        <v>2209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793" t="s">
        <v>274</v>
      </c>
    </row>
    <row r="4" spans="1:17" ht="25.5" customHeight="1" thickTop="1" x14ac:dyDescent="0.25">
      <c r="A4" s="3326" t="s">
        <v>32</v>
      </c>
      <c r="B4" s="3521" t="s">
        <v>33</v>
      </c>
      <c r="C4" s="3521"/>
      <c r="D4" s="3521"/>
      <c r="E4" s="3521" t="s">
        <v>1</v>
      </c>
      <c r="F4" s="3521"/>
      <c r="G4" s="3521"/>
      <c r="H4" s="3521" t="s">
        <v>2</v>
      </c>
      <c r="I4" s="3521"/>
      <c r="J4" s="3521"/>
      <c r="K4" s="3194" t="s">
        <v>31</v>
      </c>
      <c r="L4" s="3194"/>
      <c r="M4" s="3194"/>
      <c r="N4" s="3330" t="s">
        <v>98</v>
      </c>
    </row>
    <row r="5" spans="1:17" s="278" customFormat="1" ht="24.75" customHeight="1" x14ac:dyDescent="0.25">
      <c r="A5" s="3327"/>
      <c r="B5" s="3520" t="s">
        <v>94</v>
      </c>
      <c r="C5" s="3520"/>
      <c r="D5" s="3520"/>
      <c r="E5" s="3520" t="s">
        <v>95</v>
      </c>
      <c r="F5" s="3520"/>
      <c r="G5" s="3520"/>
      <c r="H5" s="3520" t="s">
        <v>96</v>
      </c>
      <c r="I5" s="3520"/>
      <c r="J5" s="3520"/>
      <c r="K5" s="2930" t="s">
        <v>116</v>
      </c>
      <c r="L5" s="2930"/>
      <c r="M5" s="2930"/>
      <c r="N5" s="3342"/>
    </row>
    <row r="6" spans="1:17" ht="16.5" customHeight="1" x14ac:dyDescent="0.2">
      <c r="A6" s="332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342"/>
    </row>
    <row r="7" spans="1:17" ht="24" customHeight="1" thickBot="1" x14ac:dyDescent="0.25">
      <c r="A7" s="3328"/>
      <c r="B7" s="191" t="s">
        <v>181</v>
      </c>
      <c r="C7" s="191" t="s">
        <v>182</v>
      </c>
      <c r="D7" s="191" t="s">
        <v>183</v>
      </c>
      <c r="E7" s="191" t="s">
        <v>181</v>
      </c>
      <c r="F7" s="191" t="s">
        <v>182</v>
      </c>
      <c r="G7" s="191" t="s">
        <v>183</v>
      </c>
      <c r="H7" s="191" t="s">
        <v>181</v>
      </c>
      <c r="I7" s="191" t="s">
        <v>182</v>
      </c>
      <c r="J7" s="191" t="s">
        <v>183</v>
      </c>
      <c r="K7" s="191" t="s">
        <v>181</v>
      </c>
      <c r="L7" s="191" t="s">
        <v>182</v>
      </c>
      <c r="M7" s="191" t="s">
        <v>183</v>
      </c>
      <c r="N7" s="3343"/>
    </row>
    <row r="8" spans="1:17" s="81" customFormat="1" ht="21.75" customHeight="1" x14ac:dyDescent="0.25">
      <c r="A8" s="184" t="s">
        <v>34</v>
      </c>
      <c r="B8" s="1511">
        <v>10</v>
      </c>
      <c r="C8" s="1511">
        <v>38</v>
      </c>
      <c r="D8" s="1511">
        <v>48</v>
      </c>
      <c r="E8" s="1511">
        <v>47</v>
      </c>
      <c r="F8" s="1511">
        <v>55</v>
      </c>
      <c r="G8" s="1511">
        <v>102</v>
      </c>
      <c r="H8" s="1511">
        <v>18</v>
      </c>
      <c r="I8" s="1511">
        <v>34</v>
      </c>
      <c r="J8" s="1511">
        <v>52</v>
      </c>
      <c r="K8" s="1511">
        <f>SUM(B8,E8,H8)</f>
        <v>75</v>
      </c>
      <c r="L8" s="1511">
        <f>SUM(C8,F8,I8)</f>
        <v>127</v>
      </c>
      <c r="M8" s="1511">
        <f>SUM(K8:L8)</f>
        <v>202</v>
      </c>
      <c r="N8" s="93" t="s">
        <v>128</v>
      </c>
      <c r="O8" s="631"/>
      <c r="P8" s="207"/>
      <c r="Q8" s="207"/>
    </row>
    <row r="9" spans="1:17" s="81" customFormat="1" ht="21.75" customHeight="1" x14ac:dyDescent="0.25">
      <c r="A9" s="176" t="s">
        <v>1300</v>
      </c>
      <c r="B9" s="2283">
        <v>0</v>
      </c>
      <c r="C9" s="2283">
        <v>0</v>
      </c>
      <c r="D9" s="1511">
        <v>0</v>
      </c>
      <c r="E9" s="2283">
        <v>4</v>
      </c>
      <c r="F9" s="2283">
        <v>6</v>
      </c>
      <c r="G9" s="1511">
        <v>10</v>
      </c>
      <c r="H9" s="2283">
        <v>0</v>
      </c>
      <c r="I9" s="2283">
        <v>0</v>
      </c>
      <c r="J9" s="1511">
        <v>0</v>
      </c>
      <c r="K9" s="1511">
        <f t="shared" ref="K9:L24" si="0">SUM(B9,E9,H9)</f>
        <v>4</v>
      </c>
      <c r="L9" s="1511">
        <f t="shared" si="0"/>
        <v>6</v>
      </c>
      <c r="M9" s="1511">
        <f t="shared" ref="M9:M24" si="1">SUM(K9:L9)</f>
        <v>10</v>
      </c>
      <c r="N9" s="632" t="s">
        <v>428</v>
      </c>
      <c r="O9" s="631"/>
      <c r="P9" s="207"/>
      <c r="Q9" s="207"/>
    </row>
    <row r="10" spans="1:17" s="81" customFormat="1" ht="21.75" customHeight="1" x14ac:dyDescent="0.25">
      <c r="A10" s="176" t="s">
        <v>431</v>
      </c>
      <c r="B10" s="2283">
        <v>0</v>
      </c>
      <c r="C10" s="2283">
        <v>0</v>
      </c>
      <c r="D10" s="1511">
        <v>0</v>
      </c>
      <c r="E10" s="2283">
        <v>33</v>
      </c>
      <c r="F10" s="2283">
        <v>36</v>
      </c>
      <c r="G10" s="1511">
        <v>69</v>
      </c>
      <c r="H10" s="2283">
        <v>41</v>
      </c>
      <c r="I10" s="2283">
        <v>16</v>
      </c>
      <c r="J10" s="1511">
        <v>57</v>
      </c>
      <c r="K10" s="1511">
        <f t="shared" si="0"/>
        <v>74</v>
      </c>
      <c r="L10" s="1511">
        <f t="shared" si="0"/>
        <v>52</v>
      </c>
      <c r="M10" s="1511">
        <f t="shared" si="1"/>
        <v>126</v>
      </c>
      <c r="N10" s="107" t="s">
        <v>432</v>
      </c>
      <c r="O10" s="631"/>
      <c r="P10" s="207"/>
      <c r="Q10" s="207"/>
    </row>
    <row r="11" spans="1:17" s="81" customFormat="1" ht="21.75" customHeight="1" x14ac:dyDescent="0.25">
      <c r="A11" s="176" t="s">
        <v>51</v>
      </c>
      <c r="B11" s="2283">
        <v>12</v>
      </c>
      <c r="C11" s="2283">
        <v>20</v>
      </c>
      <c r="D11" s="1511">
        <v>32</v>
      </c>
      <c r="E11" s="2283">
        <v>83</v>
      </c>
      <c r="F11" s="2283">
        <v>119</v>
      </c>
      <c r="G11" s="1511">
        <v>202</v>
      </c>
      <c r="H11" s="2283">
        <v>44</v>
      </c>
      <c r="I11" s="2283">
        <v>18</v>
      </c>
      <c r="J11" s="1511">
        <v>62</v>
      </c>
      <c r="K11" s="1511">
        <f t="shared" si="0"/>
        <v>139</v>
      </c>
      <c r="L11" s="1511">
        <f t="shared" si="0"/>
        <v>157</v>
      </c>
      <c r="M11" s="1511">
        <f t="shared" si="1"/>
        <v>296</v>
      </c>
      <c r="N11" s="107" t="s">
        <v>100</v>
      </c>
      <c r="O11" s="631"/>
      <c r="P11" s="207"/>
      <c r="Q11" s="207"/>
    </row>
    <row r="12" spans="1:17" s="81" customFormat="1" ht="21.75" customHeight="1" x14ac:dyDescent="0.25">
      <c r="A12" s="176" t="s">
        <v>323</v>
      </c>
      <c r="B12" s="2283">
        <v>13</v>
      </c>
      <c r="C12" s="2283">
        <v>13</v>
      </c>
      <c r="D12" s="1511">
        <v>26</v>
      </c>
      <c r="E12" s="2283">
        <v>28</v>
      </c>
      <c r="F12" s="2283">
        <v>53</v>
      </c>
      <c r="G12" s="1511">
        <v>81</v>
      </c>
      <c r="H12" s="2283">
        <v>12</v>
      </c>
      <c r="I12" s="2283">
        <v>36</v>
      </c>
      <c r="J12" s="1511">
        <v>48</v>
      </c>
      <c r="K12" s="1511">
        <f t="shared" si="0"/>
        <v>53</v>
      </c>
      <c r="L12" s="1511">
        <f t="shared" si="0"/>
        <v>102</v>
      </c>
      <c r="M12" s="1511">
        <f t="shared" si="1"/>
        <v>155</v>
      </c>
      <c r="N12" s="107" t="s">
        <v>388</v>
      </c>
      <c r="O12" s="631"/>
      <c r="P12" s="207"/>
      <c r="Q12" s="207"/>
    </row>
    <row r="13" spans="1:17" s="81" customFormat="1" ht="21.75" customHeight="1" x14ac:dyDescent="0.25">
      <c r="A13" s="829" t="s">
        <v>1649</v>
      </c>
      <c r="B13" s="2283">
        <v>0</v>
      </c>
      <c r="C13" s="2283">
        <v>0</v>
      </c>
      <c r="D13" s="1511">
        <v>0</v>
      </c>
      <c r="E13" s="2283">
        <v>52</v>
      </c>
      <c r="F13" s="2283">
        <v>53</v>
      </c>
      <c r="G13" s="1511">
        <v>105</v>
      </c>
      <c r="H13" s="2283">
        <v>39</v>
      </c>
      <c r="I13" s="2283">
        <v>23</v>
      </c>
      <c r="J13" s="1511">
        <v>62</v>
      </c>
      <c r="K13" s="1511">
        <f t="shared" si="0"/>
        <v>91</v>
      </c>
      <c r="L13" s="1511">
        <f t="shared" si="0"/>
        <v>76</v>
      </c>
      <c r="M13" s="1511">
        <f t="shared" si="1"/>
        <v>167</v>
      </c>
      <c r="N13" s="107" t="s">
        <v>1301</v>
      </c>
      <c r="O13" s="631"/>
      <c r="P13" s="207"/>
      <c r="Q13" s="207"/>
    </row>
    <row r="14" spans="1:17" s="81" customFormat="1" ht="21.75" customHeight="1" x14ac:dyDescent="0.25">
      <c r="A14" s="176" t="s">
        <v>43</v>
      </c>
      <c r="B14" s="2283">
        <v>42</v>
      </c>
      <c r="C14" s="2283">
        <v>14</v>
      </c>
      <c r="D14" s="1511">
        <v>56</v>
      </c>
      <c r="E14" s="2283">
        <v>78</v>
      </c>
      <c r="F14" s="2283">
        <v>113</v>
      </c>
      <c r="G14" s="1511">
        <v>191</v>
      </c>
      <c r="H14" s="2283">
        <v>40</v>
      </c>
      <c r="I14" s="2283">
        <v>104</v>
      </c>
      <c r="J14" s="1511">
        <v>144</v>
      </c>
      <c r="K14" s="1511">
        <f t="shared" si="0"/>
        <v>160</v>
      </c>
      <c r="L14" s="1511">
        <f t="shared" si="0"/>
        <v>231</v>
      </c>
      <c r="M14" s="1511">
        <f t="shared" si="1"/>
        <v>391</v>
      </c>
      <c r="N14" s="107" t="s">
        <v>125</v>
      </c>
      <c r="O14" s="631"/>
      <c r="P14" s="207"/>
      <c r="Q14" s="207"/>
    </row>
    <row r="15" spans="1:17" s="81" customFormat="1" ht="21.75" customHeight="1" x14ac:dyDescent="0.25">
      <c r="A15" s="829" t="s">
        <v>435</v>
      </c>
      <c r="B15" s="2283">
        <v>8</v>
      </c>
      <c r="C15" s="2283">
        <v>13</v>
      </c>
      <c r="D15" s="1511">
        <v>21</v>
      </c>
      <c r="E15" s="2283">
        <v>40</v>
      </c>
      <c r="F15" s="2283">
        <v>114</v>
      </c>
      <c r="G15" s="1511">
        <v>154</v>
      </c>
      <c r="H15" s="2283">
        <v>10</v>
      </c>
      <c r="I15" s="2283">
        <v>10</v>
      </c>
      <c r="J15" s="1511">
        <v>20</v>
      </c>
      <c r="K15" s="1511">
        <f t="shared" si="0"/>
        <v>58</v>
      </c>
      <c r="L15" s="1511">
        <f t="shared" si="0"/>
        <v>137</v>
      </c>
      <c r="M15" s="1511">
        <f t="shared" si="1"/>
        <v>195</v>
      </c>
      <c r="N15" s="831" t="s">
        <v>436</v>
      </c>
      <c r="O15" s="631"/>
      <c r="P15" s="207"/>
      <c r="Q15" s="207"/>
    </row>
    <row r="16" spans="1:17" s="81" customFormat="1" ht="21.75" customHeight="1" x14ac:dyDescent="0.25">
      <c r="A16" s="829" t="s">
        <v>38</v>
      </c>
      <c r="B16" s="2283">
        <v>63</v>
      </c>
      <c r="C16" s="2283">
        <v>24</v>
      </c>
      <c r="D16" s="1511">
        <v>87</v>
      </c>
      <c r="E16" s="2283">
        <v>31</v>
      </c>
      <c r="F16" s="2283">
        <v>32</v>
      </c>
      <c r="G16" s="1511">
        <v>63</v>
      </c>
      <c r="H16" s="2283">
        <v>0</v>
      </c>
      <c r="I16" s="2283">
        <v>0</v>
      </c>
      <c r="J16" s="1511">
        <v>0</v>
      </c>
      <c r="K16" s="1511">
        <f t="shared" si="0"/>
        <v>94</v>
      </c>
      <c r="L16" s="1511">
        <f t="shared" si="0"/>
        <v>56</v>
      </c>
      <c r="M16" s="1511">
        <f t="shared" si="1"/>
        <v>150</v>
      </c>
      <c r="N16" s="831" t="s">
        <v>160</v>
      </c>
      <c r="O16" s="631"/>
      <c r="P16" s="207"/>
      <c r="Q16" s="207"/>
    </row>
    <row r="17" spans="1:17" s="81" customFormat="1" ht="21.75" customHeight="1" x14ac:dyDescent="0.25">
      <c r="A17" s="176" t="s">
        <v>210</v>
      </c>
      <c r="B17" s="2283">
        <v>0</v>
      </c>
      <c r="C17" s="2283">
        <v>0</v>
      </c>
      <c r="D17" s="1511">
        <v>0</v>
      </c>
      <c r="E17" s="2283">
        <v>129</v>
      </c>
      <c r="F17" s="2283">
        <v>168</v>
      </c>
      <c r="G17" s="1511">
        <v>297</v>
      </c>
      <c r="H17" s="2283">
        <v>82</v>
      </c>
      <c r="I17" s="2283">
        <v>77</v>
      </c>
      <c r="J17" s="1511">
        <v>159</v>
      </c>
      <c r="K17" s="1511">
        <f t="shared" si="0"/>
        <v>211</v>
      </c>
      <c r="L17" s="1511">
        <f t="shared" si="0"/>
        <v>245</v>
      </c>
      <c r="M17" s="1511">
        <f t="shared" si="1"/>
        <v>456</v>
      </c>
      <c r="N17" s="774" t="s">
        <v>409</v>
      </c>
      <c r="O17" s="631"/>
      <c r="P17" s="207"/>
      <c r="Q17" s="207"/>
    </row>
    <row r="18" spans="1:17" s="81" customFormat="1" ht="21.75" customHeight="1" x14ac:dyDescent="0.25">
      <c r="A18" s="176" t="s">
        <v>212</v>
      </c>
      <c r="B18" s="2283">
        <v>23</v>
      </c>
      <c r="C18" s="2283">
        <v>9</v>
      </c>
      <c r="D18" s="1511">
        <v>32</v>
      </c>
      <c r="E18" s="2283">
        <v>32</v>
      </c>
      <c r="F18" s="2283">
        <v>63</v>
      </c>
      <c r="G18" s="1511">
        <v>95</v>
      </c>
      <c r="H18" s="2283">
        <v>27</v>
      </c>
      <c r="I18" s="2283">
        <v>17</v>
      </c>
      <c r="J18" s="1511">
        <v>44</v>
      </c>
      <c r="K18" s="1511">
        <f t="shared" si="0"/>
        <v>82</v>
      </c>
      <c r="L18" s="1511">
        <f t="shared" si="0"/>
        <v>89</v>
      </c>
      <c r="M18" s="1511">
        <f t="shared" si="1"/>
        <v>171</v>
      </c>
      <c r="N18" s="107" t="s">
        <v>224</v>
      </c>
      <c r="O18" s="631"/>
      <c r="P18" s="207"/>
      <c r="Q18" s="207"/>
    </row>
    <row r="19" spans="1:17" s="81" customFormat="1" ht="21.75" customHeight="1" x14ac:dyDescent="0.25">
      <c r="A19" s="612" t="s">
        <v>255</v>
      </c>
      <c r="B19" s="2283">
        <v>0</v>
      </c>
      <c r="C19" s="2283">
        <v>0</v>
      </c>
      <c r="D19" s="1511">
        <v>0</v>
      </c>
      <c r="E19" s="2283">
        <v>88</v>
      </c>
      <c r="F19" s="2283">
        <v>122</v>
      </c>
      <c r="G19" s="1511">
        <v>210</v>
      </c>
      <c r="H19" s="2283">
        <v>34</v>
      </c>
      <c r="I19" s="2283">
        <v>26</v>
      </c>
      <c r="J19" s="1511">
        <v>60</v>
      </c>
      <c r="K19" s="1511">
        <f t="shared" si="0"/>
        <v>122</v>
      </c>
      <c r="L19" s="1511">
        <f t="shared" si="0"/>
        <v>148</v>
      </c>
      <c r="M19" s="1511">
        <f t="shared" si="1"/>
        <v>270</v>
      </c>
      <c r="N19" s="107" t="s">
        <v>254</v>
      </c>
      <c r="O19" s="631"/>
      <c r="P19" s="207"/>
      <c r="Q19" s="207"/>
    </row>
    <row r="20" spans="1:17" s="81" customFormat="1" ht="21.75" customHeight="1" x14ac:dyDescent="0.25">
      <c r="A20" s="612" t="s">
        <v>39</v>
      </c>
      <c r="B20" s="2283">
        <v>0</v>
      </c>
      <c r="C20" s="2283">
        <v>0</v>
      </c>
      <c r="D20" s="1511">
        <v>0</v>
      </c>
      <c r="E20" s="2283">
        <v>14</v>
      </c>
      <c r="F20" s="2283">
        <v>22</v>
      </c>
      <c r="G20" s="1511">
        <v>36</v>
      </c>
      <c r="H20" s="2283">
        <v>0</v>
      </c>
      <c r="I20" s="2283">
        <v>0</v>
      </c>
      <c r="J20" s="1511">
        <v>0</v>
      </c>
      <c r="K20" s="1511">
        <f t="shared" si="0"/>
        <v>14</v>
      </c>
      <c r="L20" s="1511">
        <f t="shared" si="0"/>
        <v>22</v>
      </c>
      <c r="M20" s="1511">
        <f t="shared" si="1"/>
        <v>36</v>
      </c>
      <c r="N20" s="107" t="s">
        <v>442</v>
      </c>
      <c r="O20" s="631"/>
      <c r="P20" s="207"/>
      <c r="Q20" s="207"/>
    </row>
    <row r="21" spans="1:17" s="81" customFormat="1" ht="21.75" customHeight="1" x14ac:dyDescent="0.25">
      <c r="A21" s="253" t="s">
        <v>40</v>
      </c>
      <c r="B21" s="2283">
        <v>0</v>
      </c>
      <c r="C21" s="2283">
        <v>0</v>
      </c>
      <c r="D21" s="1511">
        <v>0</v>
      </c>
      <c r="E21" s="2283">
        <v>147</v>
      </c>
      <c r="F21" s="2283">
        <v>55</v>
      </c>
      <c r="G21" s="1511">
        <v>202</v>
      </c>
      <c r="H21" s="2283">
        <v>76</v>
      </c>
      <c r="I21" s="2283">
        <v>37</v>
      </c>
      <c r="J21" s="1511">
        <v>113</v>
      </c>
      <c r="K21" s="1511">
        <f t="shared" si="0"/>
        <v>223</v>
      </c>
      <c r="L21" s="1511">
        <f t="shared" si="0"/>
        <v>92</v>
      </c>
      <c r="M21" s="1511">
        <f t="shared" si="1"/>
        <v>315</v>
      </c>
      <c r="N21" s="784" t="s">
        <v>124</v>
      </c>
      <c r="O21" s="631"/>
      <c r="P21" s="207"/>
      <c r="Q21" s="207"/>
    </row>
    <row r="22" spans="1:17" s="81" customFormat="1" ht="33.75" customHeight="1" x14ac:dyDescent="0.25">
      <c r="A22" s="176" t="s">
        <v>201</v>
      </c>
      <c r="B22" s="2283">
        <v>0</v>
      </c>
      <c r="C22" s="2283">
        <v>0</v>
      </c>
      <c r="D22" s="1511">
        <v>0</v>
      </c>
      <c r="E22" s="2283">
        <v>57</v>
      </c>
      <c r="F22" s="2283">
        <v>5</v>
      </c>
      <c r="G22" s="1511">
        <v>62</v>
      </c>
      <c r="H22" s="2283">
        <v>74</v>
      </c>
      <c r="I22" s="2283">
        <v>9</v>
      </c>
      <c r="J22" s="1511">
        <v>83</v>
      </c>
      <c r="K22" s="1511">
        <f t="shared" si="0"/>
        <v>131</v>
      </c>
      <c r="L22" s="1511">
        <f t="shared" si="0"/>
        <v>14</v>
      </c>
      <c r="M22" s="1511">
        <f t="shared" si="1"/>
        <v>145</v>
      </c>
      <c r="N22" s="767" t="s">
        <v>1650</v>
      </c>
      <c r="O22" s="631"/>
      <c r="P22" s="207"/>
      <c r="Q22" s="207"/>
    </row>
    <row r="23" spans="1:17" s="81" customFormat="1" ht="21.75" customHeight="1" x14ac:dyDescent="0.25">
      <c r="A23" s="176" t="s">
        <v>451</v>
      </c>
      <c r="B23" s="2283">
        <v>0</v>
      </c>
      <c r="C23" s="2283">
        <v>0</v>
      </c>
      <c r="D23" s="1511">
        <v>0</v>
      </c>
      <c r="E23" s="2283">
        <v>75</v>
      </c>
      <c r="F23" s="2283">
        <v>62</v>
      </c>
      <c r="G23" s="1511">
        <v>137</v>
      </c>
      <c r="H23" s="2283">
        <v>56</v>
      </c>
      <c r="I23" s="2283">
        <v>45</v>
      </c>
      <c r="J23" s="1511">
        <v>101</v>
      </c>
      <c r="K23" s="1511">
        <f t="shared" si="0"/>
        <v>131</v>
      </c>
      <c r="L23" s="1511">
        <f t="shared" si="0"/>
        <v>107</v>
      </c>
      <c r="M23" s="1511">
        <f t="shared" si="1"/>
        <v>238</v>
      </c>
      <c r="N23" s="107" t="s">
        <v>292</v>
      </c>
      <c r="O23" s="633"/>
      <c r="P23" s="207"/>
      <c r="Q23" s="207"/>
    </row>
    <row r="24" spans="1:17" s="81" customFormat="1" ht="21.75" customHeight="1" thickBot="1" x14ac:dyDescent="0.3">
      <c r="A24" s="475" t="s">
        <v>1302</v>
      </c>
      <c r="B24" s="2674">
        <v>0</v>
      </c>
      <c r="C24" s="2674">
        <v>0</v>
      </c>
      <c r="D24" s="1511">
        <v>0</v>
      </c>
      <c r="E24" s="2674">
        <v>27</v>
      </c>
      <c r="F24" s="2674">
        <v>46</v>
      </c>
      <c r="G24" s="1511">
        <v>73</v>
      </c>
      <c r="H24" s="2674">
        <v>1</v>
      </c>
      <c r="I24" s="2674">
        <v>1</v>
      </c>
      <c r="J24" s="1511">
        <v>2</v>
      </c>
      <c r="K24" s="1511">
        <f t="shared" si="0"/>
        <v>28</v>
      </c>
      <c r="L24" s="1511">
        <f t="shared" si="0"/>
        <v>47</v>
      </c>
      <c r="M24" s="1511">
        <f t="shared" si="1"/>
        <v>75</v>
      </c>
      <c r="N24" s="634" t="s">
        <v>1303</v>
      </c>
      <c r="O24" s="631"/>
      <c r="P24" s="207"/>
      <c r="Q24" s="207"/>
    </row>
    <row r="25" spans="1:17" s="219" customFormat="1" ht="22.5" customHeight="1" thickBot="1" x14ac:dyDescent="0.3">
      <c r="A25" s="89" t="s">
        <v>87</v>
      </c>
      <c r="B25" s="89">
        <f>SUM(B8:B24)</f>
        <v>171</v>
      </c>
      <c r="C25" s="89">
        <f t="shared" ref="C25:M25" si="2">SUM(C8:C24)</f>
        <v>131</v>
      </c>
      <c r="D25" s="89">
        <f t="shared" si="2"/>
        <v>302</v>
      </c>
      <c r="E25" s="89">
        <f t="shared" si="2"/>
        <v>965</v>
      </c>
      <c r="F25" s="89">
        <f t="shared" si="2"/>
        <v>1124</v>
      </c>
      <c r="G25" s="89">
        <f t="shared" si="2"/>
        <v>2089</v>
      </c>
      <c r="H25" s="89">
        <f t="shared" si="2"/>
        <v>554</v>
      </c>
      <c r="I25" s="89">
        <f t="shared" si="2"/>
        <v>453</v>
      </c>
      <c r="J25" s="89">
        <f t="shared" si="2"/>
        <v>1007</v>
      </c>
      <c r="K25" s="89">
        <f t="shared" si="2"/>
        <v>1690</v>
      </c>
      <c r="L25" s="89">
        <f t="shared" si="2"/>
        <v>1708</v>
      </c>
      <c r="M25" s="89">
        <f t="shared" si="2"/>
        <v>3398</v>
      </c>
      <c r="N25" s="188" t="s">
        <v>147</v>
      </c>
      <c r="O25" s="631"/>
      <c r="P25" s="635"/>
      <c r="Q25" s="635"/>
    </row>
    <row r="26" spans="1:17" ht="15" customHeight="1" thickTop="1" x14ac:dyDescent="0.2"/>
    <row r="27" spans="1:17" ht="15" customHeight="1" x14ac:dyDescent="0.2">
      <c r="N27" s="623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0" firstPageNumber="230" orientation="landscape" useFirstPageNumber="1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L1207"/>
  <sheetViews>
    <sheetView rightToLeft="1" view="pageBreakPreview" topLeftCell="A124" zoomScale="74" zoomScaleNormal="75" zoomScaleSheetLayoutView="74" workbookViewId="0">
      <selection activeCell="G157" sqref="G157"/>
    </sheetView>
  </sheetViews>
  <sheetFormatPr defaultRowHeight="15" customHeight="1" x14ac:dyDescent="0.25"/>
  <cols>
    <col min="1" max="1" width="13.140625" style="284" customWidth="1"/>
    <col min="2" max="2" width="16.140625" style="284" customWidth="1"/>
    <col min="3" max="3" width="18.42578125" style="284" customWidth="1"/>
    <col min="4" max="4" width="7.28515625" style="170" customWidth="1"/>
    <col min="5" max="5" width="6" style="170" customWidth="1"/>
    <col min="6" max="6" width="8.140625" style="170" customWidth="1"/>
    <col min="7" max="7" width="7.140625" style="170" customWidth="1"/>
    <col min="8" max="8" width="7" style="170" customWidth="1"/>
    <col min="9" max="9" width="6.5703125" style="170" customWidth="1"/>
    <col min="10" max="10" width="7.5703125" style="170" customWidth="1"/>
    <col min="11" max="11" width="6" style="170" customWidth="1"/>
    <col min="12" max="12" width="6.85546875" style="170" customWidth="1"/>
    <col min="13" max="13" width="7.85546875" style="647" customWidth="1"/>
    <col min="14" max="14" width="8.85546875" style="647" customWidth="1"/>
    <col min="15" max="15" width="8.140625" style="647" customWidth="1"/>
    <col min="16" max="16" width="20.5703125" style="278" customWidth="1"/>
    <col min="17" max="17" width="19.42578125" style="278" customWidth="1"/>
    <col min="18" max="18" width="17.5703125" style="278" customWidth="1"/>
    <col min="19" max="16384" width="9.140625" style="278"/>
  </cols>
  <sheetData>
    <row r="1" spans="1:18" ht="33" customHeight="1" x14ac:dyDescent="0.25">
      <c r="A1" s="3597" t="s">
        <v>2517</v>
      </c>
      <c r="B1" s="3597"/>
      <c r="C1" s="3597"/>
      <c r="D1" s="3597"/>
      <c r="E1" s="3597"/>
      <c r="F1" s="3597"/>
      <c r="G1" s="3597"/>
      <c r="H1" s="3597"/>
      <c r="I1" s="3597"/>
      <c r="J1" s="3597"/>
      <c r="K1" s="3597"/>
      <c r="L1" s="3597"/>
      <c r="M1" s="3597"/>
      <c r="N1" s="3597"/>
      <c r="O1" s="3597"/>
      <c r="P1" s="3597"/>
      <c r="Q1" s="3597"/>
      <c r="R1" s="3597"/>
    </row>
    <row r="2" spans="1:18" ht="48" customHeight="1" x14ac:dyDescent="0.25">
      <c r="A2" s="2844" t="s">
        <v>2518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  <c r="O2" s="2844"/>
      <c r="P2" s="2844"/>
      <c r="Q2" s="2844"/>
      <c r="R2" s="2844"/>
    </row>
    <row r="3" spans="1:18" ht="30.75" customHeight="1" thickBot="1" x14ac:dyDescent="0.3">
      <c r="A3" s="515" t="s">
        <v>2801</v>
      </c>
      <c r="B3" s="515"/>
      <c r="C3" s="515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641" t="s">
        <v>275</v>
      </c>
      <c r="R3" s="3641"/>
    </row>
    <row r="4" spans="1:18" ht="21.75" customHeight="1" thickTop="1" x14ac:dyDescent="0.25">
      <c r="A4" s="3497" t="s">
        <v>44</v>
      </c>
      <c r="B4" s="3642" t="s">
        <v>86</v>
      </c>
      <c r="C4" s="3642" t="s">
        <v>45</v>
      </c>
      <c r="D4" s="3521" t="s">
        <v>33</v>
      </c>
      <c r="E4" s="3521"/>
      <c r="F4" s="3521"/>
      <c r="G4" s="3521" t="s">
        <v>1</v>
      </c>
      <c r="H4" s="3521"/>
      <c r="I4" s="3521"/>
      <c r="J4" s="3521" t="s">
        <v>2</v>
      </c>
      <c r="K4" s="3521"/>
      <c r="L4" s="3521"/>
      <c r="M4" s="3194" t="s">
        <v>31</v>
      </c>
      <c r="N4" s="3194"/>
      <c r="O4" s="3194"/>
      <c r="P4" s="3638" t="s">
        <v>99</v>
      </c>
      <c r="Q4" s="3638" t="s">
        <v>126</v>
      </c>
      <c r="R4" s="2910" t="s">
        <v>253</v>
      </c>
    </row>
    <row r="5" spans="1:18" ht="23.25" customHeight="1" x14ac:dyDescent="0.25">
      <c r="A5" s="3498"/>
      <c r="B5" s="3643"/>
      <c r="C5" s="3643"/>
      <c r="D5" s="3520" t="s">
        <v>94</v>
      </c>
      <c r="E5" s="3520"/>
      <c r="F5" s="3520"/>
      <c r="G5" s="3520" t="s">
        <v>95</v>
      </c>
      <c r="H5" s="3520"/>
      <c r="I5" s="3520"/>
      <c r="J5" s="3520" t="s">
        <v>96</v>
      </c>
      <c r="K5" s="3520"/>
      <c r="L5" s="3520"/>
      <c r="M5" s="2930" t="s">
        <v>116</v>
      </c>
      <c r="N5" s="2930"/>
      <c r="O5" s="2930"/>
      <c r="P5" s="3639"/>
      <c r="Q5" s="3639"/>
      <c r="R5" s="2911"/>
    </row>
    <row r="6" spans="1:18" ht="22.5" customHeight="1" x14ac:dyDescent="0.25">
      <c r="A6" s="3498"/>
      <c r="B6" s="3643"/>
      <c r="C6" s="3643"/>
      <c r="D6" s="2559" t="s">
        <v>204</v>
      </c>
      <c r="E6" s="2559" t="s">
        <v>2833</v>
      </c>
      <c r="F6" s="2559" t="s">
        <v>26</v>
      </c>
      <c r="G6" s="2559" t="s">
        <v>204</v>
      </c>
      <c r="H6" s="2559" t="s">
        <v>2833</v>
      </c>
      <c r="I6" s="2559" t="s">
        <v>26</v>
      </c>
      <c r="J6" s="2559" t="s">
        <v>204</v>
      </c>
      <c r="K6" s="2559" t="s">
        <v>2833</v>
      </c>
      <c r="L6" s="2559" t="s">
        <v>26</v>
      </c>
      <c r="M6" s="2559" t="s">
        <v>204</v>
      </c>
      <c r="N6" s="2559" t="s">
        <v>2833</v>
      </c>
      <c r="O6" s="2559" t="s">
        <v>26</v>
      </c>
      <c r="P6" s="3639"/>
      <c r="Q6" s="3639"/>
      <c r="R6" s="2911"/>
    </row>
    <row r="7" spans="1:18" ht="20.25" customHeight="1" thickBot="1" x14ac:dyDescent="0.3">
      <c r="A7" s="3499"/>
      <c r="B7" s="3644"/>
      <c r="C7" s="3644"/>
      <c r="D7" s="191" t="s">
        <v>181</v>
      </c>
      <c r="E7" s="191" t="s">
        <v>182</v>
      </c>
      <c r="F7" s="191" t="s">
        <v>183</v>
      </c>
      <c r="G7" s="191" t="s">
        <v>181</v>
      </c>
      <c r="H7" s="191" t="s">
        <v>182</v>
      </c>
      <c r="I7" s="191" t="s">
        <v>183</v>
      </c>
      <c r="J7" s="191" t="s">
        <v>181</v>
      </c>
      <c r="K7" s="191" t="s">
        <v>182</v>
      </c>
      <c r="L7" s="191" t="s">
        <v>183</v>
      </c>
      <c r="M7" s="191" t="s">
        <v>181</v>
      </c>
      <c r="N7" s="191" t="s">
        <v>182</v>
      </c>
      <c r="O7" s="191" t="s">
        <v>183</v>
      </c>
      <c r="P7" s="3640"/>
      <c r="Q7" s="3640"/>
      <c r="R7" s="2912"/>
    </row>
    <row r="8" spans="1:18" s="638" customFormat="1" ht="31.5" customHeight="1" x14ac:dyDescent="0.25">
      <c r="A8" s="3594" t="s">
        <v>306</v>
      </c>
      <c r="B8" s="549" t="s">
        <v>88</v>
      </c>
      <c r="C8" s="549" t="s">
        <v>479</v>
      </c>
      <c r="D8" s="2683">
        <v>3</v>
      </c>
      <c r="E8" s="2683">
        <v>17</v>
      </c>
      <c r="F8" s="2683">
        <v>20</v>
      </c>
      <c r="G8" s="2683">
        <v>0</v>
      </c>
      <c r="H8" s="2683">
        <v>0</v>
      </c>
      <c r="I8" s="2683">
        <v>0</v>
      </c>
      <c r="J8" s="2683">
        <v>0</v>
      </c>
      <c r="K8" s="2683">
        <v>0</v>
      </c>
      <c r="L8" s="2683">
        <v>0</v>
      </c>
      <c r="M8" s="2683">
        <f>SUM(J8,G8,D8)</f>
        <v>3</v>
      </c>
      <c r="N8" s="2683">
        <f t="shared" ref="N8:O8" si="0">SUM(K8,H8,E8)</f>
        <v>17</v>
      </c>
      <c r="O8" s="2683">
        <f t="shared" si="0"/>
        <v>20</v>
      </c>
      <c r="P8" s="586" t="s">
        <v>1377</v>
      </c>
      <c r="Q8" s="1099" t="s">
        <v>150</v>
      </c>
      <c r="R8" s="3646" t="s">
        <v>128</v>
      </c>
    </row>
    <row r="9" spans="1:18" s="638" customFormat="1" ht="31.5" customHeight="1" x14ac:dyDescent="0.25">
      <c r="A9" s="2986"/>
      <c r="B9" s="1191" t="s">
        <v>47</v>
      </c>
      <c r="C9" s="1191" t="s">
        <v>486</v>
      </c>
      <c r="D9" s="253">
        <v>0</v>
      </c>
      <c r="E9" s="253">
        <v>0</v>
      </c>
      <c r="F9" s="253">
        <v>0</v>
      </c>
      <c r="G9" s="253">
        <v>27</v>
      </c>
      <c r="H9" s="253">
        <v>12</v>
      </c>
      <c r="I9" s="253">
        <v>39</v>
      </c>
      <c r="J9" s="253">
        <v>6</v>
      </c>
      <c r="K9" s="253">
        <v>13</v>
      </c>
      <c r="L9" s="253">
        <v>19</v>
      </c>
      <c r="M9" s="253">
        <f t="shared" ref="M9:M20" si="1">SUM(J9,G9,D9)</f>
        <v>33</v>
      </c>
      <c r="N9" s="253">
        <f t="shared" ref="N9:N20" si="2">SUM(K9,H9,E9)</f>
        <v>25</v>
      </c>
      <c r="O9" s="253">
        <f t="shared" ref="O9:O20" si="3">SUM(L9,I9,F9)</f>
        <v>58</v>
      </c>
      <c r="P9" s="620" t="s">
        <v>303</v>
      </c>
      <c r="Q9" s="620" t="s">
        <v>129</v>
      </c>
      <c r="R9" s="2938"/>
    </row>
    <row r="10" spans="1:18" s="638" customFormat="1" ht="31.5" customHeight="1" x14ac:dyDescent="0.25">
      <c r="A10" s="2986"/>
      <c r="B10" s="1189" t="s">
        <v>1306</v>
      </c>
      <c r="C10" s="1189" t="s">
        <v>1178</v>
      </c>
      <c r="D10" s="253">
        <v>0</v>
      </c>
      <c r="E10" s="253">
        <v>0</v>
      </c>
      <c r="F10" s="253">
        <v>0</v>
      </c>
      <c r="G10" s="253">
        <v>0</v>
      </c>
      <c r="H10" s="253">
        <v>8</v>
      </c>
      <c r="I10" s="253">
        <v>8</v>
      </c>
      <c r="J10" s="253">
        <v>0</v>
      </c>
      <c r="K10" s="253">
        <v>0</v>
      </c>
      <c r="L10" s="253">
        <v>0</v>
      </c>
      <c r="M10" s="253">
        <f t="shared" si="1"/>
        <v>0</v>
      </c>
      <c r="N10" s="253">
        <f t="shared" si="2"/>
        <v>8</v>
      </c>
      <c r="O10" s="253">
        <f t="shared" si="3"/>
        <v>8</v>
      </c>
      <c r="P10" s="620" t="s">
        <v>1179</v>
      </c>
      <c r="Q10" s="620" t="s">
        <v>315</v>
      </c>
      <c r="R10" s="2938"/>
    </row>
    <row r="11" spans="1:18" s="638" customFormat="1" ht="31.5" customHeight="1" x14ac:dyDescent="0.25">
      <c r="A11" s="2986"/>
      <c r="B11" s="1189" t="s">
        <v>304</v>
      </c>
      <c r="C11" s="1189" t="s">
        <v>544</v>
      </c>
      <c r="D11" s="253">
        <v>0</v>
      </c>
      <c r="E11" s="253">
        <v>0</v>
      </c>
      <c r="F11" s="253">
        <v>0</v>
      </c>
      <c r="G11" s="253">
        <v>6</v>
      </c>
      <c r="H11" s="253">
        <v>18</v>
      </c>
      <c r="I11" s="253">
        <v>24</v>
      </c>
      <c r="J11" s="253">
        <v>0</v>
      </c>
      <c r="K11" s="253">
        <v>0</v>
      </c>
      <c r="L11" s="253">
        <v>0</v>
      </c>
      <c r="M11" s="253">
        <f t="shared" si="1"/>
        <v>6</v>
      </c>
      <c r="N11" s="253">
        <f t="shared" si="2"/>
        <v>18</v>
      </c>
      <c r="O11" s="253">
        <f t="shared" si="3"/>
        <v>24</v>
      </c>
      <c r="P11" s="620" t="s">
        <v>1378</v>
      </c>
      <c r="Q11" s="620" t="s">
        <v>1378</v>
      </c>
      <c r="R11" s="2938"/>
    </row>
    <row r="12" spans="1:18" s="638" customFormat="1" ht="32.25" customHeight="1" x14ac:dyDescent="0.25">
      <c r="A12" s="2986"/>
      <c r="B12" s="1189" t="s">
        <v>309</v>
      </c>
      <c r="C12" s="1189" t="s">
        <v>491</v>
      </c>
      <c r="D12" s="253">
        <v>0</v>
      </c>
      <c r="E12" s="253">
        <v>17</v>
      </c>
      <c r="F12" s="253">
        <v>17</v>
      </c>
      <c r="G12" s="253">
        <v>0</v>
      </c>
      <c r="H12" s="253">
        <v>0</v>
      </c>
      <c r="I12" s="253">
        <v>0</v>
      </c>
      <c r="J12" s="253">
        <v>0</v>
      </c>
      <c r="K12" s="253">
        <v>0</v>
      </c>
      <c r="L12" s="253">
        <v>0</v>
      </c>
      <c r="M12" s="253">
        <f t="shared" si="1"/>
        <v>0</v>
      </c>
      <c r="N12" s="253">
        <f t="shared" si="2"/>
        <v>17</v>
      </c>
      <c r="O12" s="253">
        <f t="shared" si="3"/>
        <v>17</v>
      </c>
      <c r="P12" s="620" t="s">
        <v>943</v>
      </c>
      <c r="Q12" s="620" t="s">
        <v>310</v>
      </c>
      <c r="R12" s="2938"/>
    </row>
    <row r="13" spans="1:18" s="638" customFormat="1" ht="35.25" customHeight="1" x14ac:dyDescent="0.25">
      <c r="A13" s="2986"/>
      <c r="B13" s="1191" t="s">
        <v>311</v>
      </c>
      <c r="C13" s="1191" t="s">
        <v>1379</v>
      </c>
      <c r="D13" s="253">
        <v>0</v>
      </c>
      <c r="E13" s="253">
        <v>0</v>
      </c>
      <c r="F13" s="253">
        <v>0</v>
      </c>
      <c r="G13" s="253">
        <v>11</v>
      </c>
      <c r="H13" s="253">
        <v>16</v>
      </c>
      <c r="I13" s="253">
        <v>27</v>
      </c>
      <c r="J13" s="253">
        <v>12</v>
      </c>
      <c r="K13" s="253">
        <v>21</v>
      </c>
      <c r="L13" s="253">
        <v>33</v>
      </c>
      <c r="M13" s="253">
        <f t="shared" si="1"/>
        <v>23</v>
      </c>
      <c r="N13" s="253">
        <f t="shared" si="2"/>
        <v>37</v>
      </c>
      <c r="O13" s="253">
        <f t="shared" si="3"/>
        <v>60</v>
      </c>
      <c r="P13" s="620" t="s">
        <v>1261</v>
      </c>
      <c r="Q13" s="620" t="s">
        <v>313</v>
      </c>
      <c r="R13" s="2938"/>
    </row>
    <row r="14" spans="1:18" s="638" customFormat="1" ht="35.25" customHeight="1" x14ac:dyDescent="0.25">
      <c r="A14" s="2986"/>
      <c r="B14" s="1191" t="s">
        <v>496</v>
      </c>
      <c r="C14" s="1191" t="s">
        <v>496</v>
      </c>
      <c r="D14" s="253">
        <v>0</v>
      </c>
      <c r="E14" s="253">
        <v>0</v>
      </c>
      <c r="F14" s="253">
        <v>0</v>
      </c>
      <c r="G14" s="253">
        <v>3</v>
      </c>
      <c r="H14" s="253">
        <v>1</v>
      </c>
      <c r="I14" s="253">
        <v>4</v>
      </c>
      <c r="J14" s="253">
        <v>0</v>
      </c>
      <c r="K14" s="253">
        <v>0</v>
      </c>
      <c r="L14" s="253">
        <v>0</v>
      </c>
      <c r="M14" s="253">
        <f t="shared" si="1"/>
        <v>3</v>
      </c>
      <c r="N14" s="253">
        <f t="shared" si="2"/>
        <v>1</v>
      </c>
      <c r="O14" s="253">
        <f t="shared" si="3"/>
        <v>4</v>
      </c>
      <c r="P14" s="620" t="s">
        <v>497</v>
      </c>
      <c r="Q14" s="620" t="s">
        <v>497</v>
      </c>
      <c r="R14" s="2938"/>
    </row>
    <row r="15" spans="1:18" s="638" customFormat="1" ht="35.25" customHeight="1" x14ac:dyDescent="0.25">
      <c r="A15" s="2986"/>
      <c r="B15" s="3006" t="s">
        <v>1311</v>
      </c>
      <c r="C15" s="1191" t="s">
        <v>1312</v>
      </c>
      <c r="D15" s="253">
        <v>1</v>
      </c>
      <c r="E15" s="253">
        <v>1</v>
      </c>
      <c r="F15" s="253">
        <v>2</v>
      </c>
      <c r="G15" s="253">
        <v>0</v>
      </c>
      <c r="H15" s="253">
        <v>0</v>
      </c>
      <c r="I15" s="253">
        <v>0</v>
      </c>
      <c r="J15" s="253">
        <v>0</v>
      </c>
      <c r="K15" s="253">
        <v>0</v>
      </c>
      <c r="L15" s="253">
        <v>0</v>
      </c>
      <c r="M15" s="253">
        <f t="shared" si="1"/>
        <v>1</v>
      </c>
      <c r="N15" s="253">
        <f t="shared" si="2"/>
        <v>1</v>
      </c>
      <c r="O15" s="253">
        <f t="shared" si="3"/>
        <v>2</v>
      </c>
      <c r="P15" s="579" t="s">
        <v>1380</v>
      </c>
      <c r="Q15" s="3226" t="s">
        <v>1240</v>
      </c>
      <c r="R15" s="2938"/>
    </row>
    <row r="16" spans="1:18" s="638" customFormat="1" ht="25.5" customHeight="1" x14ac:dyDescent="0.25">
      <c r="A16" s="2986"/>
      <c r="B16" s="3010"/>
      <c r="C16" s="612" t="s">
        <v>1313</v>
      </c>
      <c r="D16" s="253">
        <v>6</v>
      </c>
      <c r="E16" s="253">
        <v>3</v>
      </c>
      <c r="F16" s="253">
        <v>9</v>
      </c>
      <c r="G16" s="253">
        <v>0</v>
      </c>
      <c r="H16" s="253">
        <v>0</v>
      </c>
      <c r="I16" s="253">
        <v>0</v>
      </c>
      <c r="J16" s="253">
        <v>0</v>
      </c>
      <c r="K16" s="253">
        <v>0</v>
      </c>
      <c r="L16" s="253">
        <v>0</v>
      </c>
      <c r="M16" s="253">
        <f t="shared" si="1"/>
        <v>6</v>
      </c>
      <c r="N16" s="253">
        <f t="shared" si="2"/>
        <v>3</v>
      </c>
      <c r="O16" s="253">
        <f t="shared" si="3"/>
        <v>9</v>
      </c>
      <c r="P16" s="787" t="s">
        <v>476</v>
      </c>
      <c r="Q16" s="3227"/>
      <c r="R16" s="2941"/>
    </row>
    <row r="17" spans="1:22" s="638" customFormat="1" ht="25.5" customHeight="1" x14ac:dyDescent="0.25">
      <c r="A17" s="394"/>
      <c r="B17" s="3005" t="s">
        <v>46</v>
      </c>
      <c r="C17" s="3005"/>
      <c r="D17" s="253">
        <f>SUM(D15:D16)</f>
        <v>7</v>
      </c>
      <c r="E17" s="253">
        <f t="shared" ref="E17:L17" si="4">SUM(E15:E16)</f>
        <v>4</v>
      </c>
      <c r="F17" s="253">
        <f t="shared" si="4"/>
        <v>11</v>
      </c>
      <c r="G17" s="253">
        <f t="shared" si="4"/>
        <v>0</v>
      </c>
      <c r="H17" s="253">
        <f t="shared" si="4"/>
        <v>0</v>
      </c>
      <c r="I17" s="253">
        <f t="shared" si="4"/>
        <v>0</v>
      </c>
      <c r="J17" s="253">
        <f t="shared" si="4"/>
        <v>0</v>
      </c>
      <c r="K17" s="253">
        <f t="shared" si="4"/>
        <v>0</v>
      </c>
      <c r="L17" s="253">
        <f t="shared" si="4"/>
        <v>0</v>
      </c>
      <c r="M17" s="253">
        <f t="shared" si="1"/>
        <v>7</v>
      </c>
      <c r="N17" s="253">
        <f t="shared" si="2"/>
        <v>4</v>
      </c>
      <c r="O17" s="253">
        <f t="shared" si="3"/>
        <v>11</v>
      </c>
      <c r="P17" s="2906" t="s">
        <v>133</v>
      </c>
      <c r="Q17" s="2906"/>
      <c r="R17" s="2906"/>
    </row>
    <row r="18" spans="1:22" s="638" customFormat="1" ht="28.5" customHeight="1" x14ac:dyDescent="0.25">
      <c r="A18" s="2986" t="s">
        <v>92</v>
      </c>
      <c r="B18" s="2986"/>
      <c r="C18" s="2986"/>
      <c r="D18" s="253">
        <f>SUM(D8:D14,D17)</f>
        <v>10</v>
      </c>
      <c r="E18" s="253">
        <f t="shared" ref="E18:K18" si="5">SUM(E8:E14,E17)</f>
        <v>38</v>
      </c>
      <c r="F18" s="253">
        <f t="shared" ref="F18:F20" si="6">SUM(D18:E18)</f>
        <v>48</v>
      </c>
      <c r="G18" s="253">
        <f t="shared" si="5"/>
        <v>47</v>
      </c>
      <c r="H18" s="253">
        <f t="shared" si="5"/>
        <v>55</v>
      </c>
      <c r="I18" s="253">
        <f t="shared" ref="I18" si="7">SUM(G18:H18)</f>
        <v>102</v>
      </c>
      <c r="J18" s="253">
        <f t="shared" si="5"/>
        <v>18</v>
      </c>
      <c r="K18" s="253">
        <f t="shared" si="5"/>
        <v>34</v>
      </c>
      <c r="L18" s="253">
        <f t="shared" ref="L18" si="8">SUM(J18:K18)</f>
        <v>52</v>
      </c>
      <c r="M18" s="253">
        <f t="shared" si="1"/>
        <v>75</v>
      </c>
      <c r="N18" s="253">
        <f t="shared" si="2"/>
        <v>127</v>
      </c>
      <c r="O18" s="253">
        <f t="shared" si="3"/>
        <v>202</v>
      </c>
      <c r="P18" s="2906" t="s">
        <v>130</v>
      </c>
      <c r="Q18" s="2906"/>
      <c r="R18" s="2906"/>
    </row>
    <row r="19" spans="1:22" s="638" customFormat="1" ht="33.75" customHeight="1" x14ac:dyDescent="0.25">
      <c r="A19" s="985" t="s">
        <v>427</v>
      </c>
      <c r="B19" s="985" t="s">
        <v>311</v>
      </c>
      <c r="C19" s="1001" t="s">
        <v>1314</v>
      </c>
      <c r="D19" s="253">
        <v>0</v>
      </c>
      <c r="E19" s="253">
        <v>0</v>
      </c>
      <c r="F19" s="253">
        <f t="shared" si="6"/>
        <v>0</v>
      </c>
      <c r="G19" s="253">
        <v>4</v>
      </c>
      <c r="H19" s="253">
        <v>6</v>
      </c>
      <c r="I19" s="253">
        <v>10</v>
      </c>
      <c r="J19" s="253">
        <v>0</v>
      </c>
      <c r="K19" s="253">
        <v>0</v>
      </c>
      <c r="L19" s="253">
        <v>0</v>
      </c>
      <c r="M19" s="253">
        <f t="shared" si="1"/>
        <v>4</v>
      </c>
      <c r="N19" s="253">
        <f t="shared" si="2"/>
        <v>6</v>
      </c>
      <c r="O19" s="253">
        <f t="shared" si="3"/>
        <v>10</v>
      </c>
      <c r="P19" s="1010" t="s">
        <v>1665</v>
      </c>
      <c r="Q19" s="1010" t="s">
        <v>312</v>
      </c>
      <c r="R19" s="1010" t="s">
        <v>428</v>
      </c>
    </row>
    <row r="20" spans="1:22" s="638" customFormat="1" ht="29.25" customHeight="1" thickBot="1" x14ac:dyDescent="0.3">
      <c r="A20" s="2358" t="s">
        <v>431</v>
      </c>
      <c r="B20" s="2358" t="s">
        <v>1789</v>
      </c>
      <c r="C20" s="2358" t="s">
        <v>1789</v>
      </c>
      <c r="D20" s="2385">
        <v>0</v>
      </c>
      <c r="E20" s="2385">
        <v>0</v>
      </c>
      <c r="F20" s="2385">
        <f t="shared" si="6"/>
        <v>0</v>
      </c>
      <c r="G20" s="2385">
        <v>33</v>
      </c>
      <c r="H20" s="2385">
        <v>36</v>
      </c>
      <c r="I20" s="2385">
        <v>69</v>
      </c>
      <c r="J20" s="2385">
        <v>41</v>
      </c>
      <c r="K20" s="2385">
        <v>16</v>
      </c>
      <c r="L20" s="2385">
        <v>57</v>
      </c>
      <c r="M20" s="2385">
        <f t="shared" si="1"/>
        <v>74</v>
      </c>
      <c r="N20" s="2385">
        <f t="shared" si="2"/>
        <v>52</v>
      </c>
      <c r="O20" s="2385">
        <f t="shared" si="3"/>
        <v>126</v>
      </c>
      <c r="P20" s="2359" t="s">
        <v>1317</v>
      </c>
      <c r="Q20" s="2359" t="s">
        <v>1317</v>
      </c>
      <c r="R20" s="2359" t="s">
        <v>432</v>
      </c>
      <c r="V20" s="292"/>
    </row>
    <row r="21" spans="1:22" s="638" customFormat="1" ht="22.5" customHeight="1" x14ac:dyDescent="0.25">
      <c r="A21" s="1368"/>
      <c r="B21" s="1368"/>
      <c r="C21" s="1368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1366"/>
      <c r="Q21" s="1366"/>
      <c r="R21" s="1366"/>
      <c r="V21" s="292"/>
    </row>
    <row r="22" spans="1:22" s="638" customFormat="1" ht="22.5" customHeight="1" x14ac:dyDescent="0.25">
      <c r="A22" s="1368"/>
      <c r="B22" s="1368"/>
      <c r="C22" s="1368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1366"/>
      <c r="Q22" s="1366"/>
      <c r="R22" s="1366"/>
      <c r="V22" s="292"/>
    </row>
    <row r="23" spans="1:22" s="638" customFormat="1" ht="22.5" customHeight="1" x14ac:dyDescent="0.25">
      <c r="A23" s="1368"/>
      <c r="B23" s="1368"/>
      <c r="C23" s="1368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1366"/>
      <c r="Q23" s="1366"/>
      <c r="R23" s="1366"/>
      <c r="V23" s="292"/>
    </row>
    <row r="24" spans="1:22" s="638" customFormat="1" ht="22.5" customHeight="1" x14ac:dyDescent="0.25">
      <c r="A24" s="1687"/>
      <c r="B24" s="1687"/>
      <c r="C24" s="1687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1684"/>
      <c r="Q24" s="1684"/>
      <c r="R24" s="1684"/>
      <c r="V24" s="292"/>
    </row>
    <row r="25" spans="1:22" s="638" customFormat="1" ht="22.5" customHeight="1" x14ac:dyDescent="0.25">
      <c r="A25" s="1687"/>
      <c r="B25" s="1687"/>
      <c r="C25" s="1687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1684"/>
      <c r="Q25" s="1684"/>
      <c r="R25" s="1684"/>
      <c r="V25" s="292"/>
    </row>
    <row r="26" spans="1:22" s="638" customFormat="1" ht="24.75" customHeight="1" thickBot="1" x14ac:dyDescent="0.3">
      <c r="A26" s="3645" t="s">
        <v>2160</v>
      </c>
      <c r="B26" s="3645"/>
      <c r="C26" s="381"/>
      <c r="D26" s="641"/>
      <c r="E26" s="641"/>
      <c r="F26" s="641"/>
      <c r="G26" s="641"/>
      <c r="H26" s="641"/>
      <c r="I26" s="641"/>
      <c r="J26" s="641"/>
      <c r="K26" s="641"/>
      <c r="L26" s="641"/>
      <c r="M26" s="641"/>
      <c r="N26" s="641"/>
      <c r="O26" s="641"/>
      <c r="P26" s="391"/>
      <c r="Q26" s="3641" t="s">
        <v>2161</v>
      </c>
      <c r="R26" s="3641"/>
    </row>
    <row r="27" spans="1:22" s="638" customFormat="1" ht="18" customHeight="1" thickTop="1" x14ac:dyDescent="0.25">
      <c r="A27" s="3497" t="s">
        <v>44</v>
      </c>
      <c r="B27" s="3642" t="s">
        <v>86</v>
      </c>
      <c r="C27" s="3642" t="s">
        <v>45</v>
      </c>
      <c r="D27" s="3521" t="s">
        <v>33</v>
      </c>
      <c r="E27" s="3521"/>
      <c r="F27" s="3521"/>
      <c r="G27" s="3521" t="s">
        <v>1</v>
      </c>
      <c r="H27" s="3521"/>
      <c r="I27" s="3521"/>
      <c r="J27" s="3521" t="s">
        <v>2</v>
      </c>
      <c r="K27" s="3521"/>
      <c r="L27" s="3521"/>
      <c r="M27" s="3194" t="s">
        <v>31</v>
      </c>
      <c r="N27" s="3194"/>
      <c r="O27" s="3194"/>
      <c r="P27" s="3647" t="s">
        <v>99</v>
      </c>
      <c r="Q27" s="3647" t="s">
        <v>126</v>
      </c>
      <c r="R27" s="3647" t="s">
        <v>253</v>
      </c>
    </row>
    <row r="28" spans="1:22" s="638" customFormat="1" ht="21" customHeight="1" x14ac:dyDescent="0.25">
      <c r="A28" s="3498"/>
      <c r="B28" s="3643"/>
      <c r="C28" s="3643"/>
      <c r="D28" s="3520" t="s">
        <v>94</v>
      </c>
      <c r="E28" s="3520"/>
      <c r="F28" s="3520"/>
      <c r="G28" s="3520" t="s">
        <v>95</v>
      </c>
      <c r="H28" s="3520"/>
      <c r="I28" s="3520"/>
      <c r="J28" s="3520" t="s">
        <v>96</v>
      </c>
      <c r="K28" s="3520"/>
      <c r="L28" s="3520"/>
      <c r="M28" s="2930" t="s">
        <v>116</v>
      </c>
      <c r="N28" s="2930"/>
      <c r="O28" s="2930"/>
      <c r="P28" s="3648"/>
      <c r="Q28" s="3648"/>
      <c r="R28" s="3648"/>
    </row>
    <row r="29" spans="1:22" s="638" customFormat="1" ht="18" customHeight="1" x14ac:dyDescent="0.25">
      <c r="A29" s="3498"/>
      <c r="B29" s="3643"/>
      <c r="C29" s="3643"/>
      <c r="D29" s="2559" t="s">
        <v>204</v>
      </c>
      <c r="E29" s="2559" t="s">
        <v>2833</v>
      </c>
      <c r="F29" s="2559" t="s">
        <v>26</v>
      </c>
      <c r="G29" s="2559" t="s">
        <v>204</v>
      </c>
      <c r="H29" s="2559" t="s">
        <v>2833</v>
      </c>
      <c r="I29" s="2559" t="s">
        <v>26</v>
      </c>
      <c r="J29" s="2559" t="s">
        <v>204</v>
      </c>
      <c r="K29" s="2559" t="s">
        <v>2833</v>
      </c>
      <c r="L29" s="2559" t="s">
        <v>26</v>
      </c>
      <c r="M29" s="2559" t="s">
        <v>204</v>
      </c>
      <c r="N29" s="2559" t="s">
        <v>2833</v>
      </c>
      <c r="O29" s="2559" t="s">
        <v>26</v>
      </c>
      <c r="P29" s="3648"/>
      <c r="Q29" s="3648"/>
      <c r="R29" s="3648"/>
    </row>
    <row r="30" spans="1:22" s="638" customFormat="1" ht="17.25" customHeight="1" thickBot="1" x14ac:dyDescent="0.3">
      <c r="A30" s="3499"/>
      <c r="B30" s="3644"/>
      <c r="C30" s="3644"/>
      <c r="D30" s="191" t="s">
        <v>181</v>
      </c>
      <c r="E30" s="191" t="s">
        <v>182</v>
      </c>
      <c r="F30" s="191" t="s">
        <v>183</v>
      </c>
      <c r="G30" s="191" t="s">
        <v>181</v>
      </c>
      <c r="H30" s="191" t="s">
        <v>182</v>
      </c>
      <c r="I30" s="191" t="s">
        <v>183</v>
      </c>
      <c r="J30" s="191" t="s">
        <v>181</v>
      </c>
      <c r="K30" s="191" t="s">
        <v>182</v>
      </c>
      <c r="L30" s="191" t="s">
        <v>183</v>
      </c>
      <c r="M30" s="191" t="s">
        <v>181</v>
      </c>
      <c r="N30" s="191" t="s">
        <v>182</v>
      </c>
      <c r="O30" s="786" t="s">
        <v>183</v>
      </c>
      <c r="P30" s="3649"/>
      <c r="Q30" s="3649"/>
      <c r="R30" s="3649"/>
    </row>
    <row r="31" spans="1:22" s="638" customFormat="1" ht="27" customHeight="1" x14ac:dyDescent="0.25">
      <c r="A31" s="3650" t="s">
        <v>35</v>
      </c>
      <c r="B31" s="3038" t="s">
        <v>1318</v>
      </c>
      <c r="C31" s="549" t="s">
        <v>370</v>
      </c>
      <c r="D31" s="2693">
        <v>4</v>
      </c>
      <c r="E31" s="2693">
        <v>8</v>
      </c>
      <c r="F31" s="2693">
        <v>12</v>
      </c>
      <c r="G31" s="2693">
        <v>0</v>
      </c>
      <c r="H31" s="2693">
        <v>0</v>
      </c>
      <c r="I31" s="2693">
        <v>0</v>
      </c>
      <c r="J31" s="2693">
        <v>0</v>
      </c>
      <c r="K31" s="2693">
        <v>0</v>
      </c>
      <c r="L31" s="2693">
        <v>0</v>
      </c>
      <c r="M31" s="2693">
        <f>SUM(D31,G31,J31)</f>
        <v>4</v>
      </c>
      <c r="N31" s="2693">
        <f t="shared" ref="N31" si="9">SUM(K31,H31,E31)</f>
        <v>8</v>
      </c>
      <c r="O31" s="2693">
        <f>SUM(M31:N31)</f>
        <v>12</v>
      </c>
      <c r="P31" s="480" t="s">
        <v>127</v>
      </c>
      <c r="Q31" s="3646" t="s">
        <v>132</v>
      </c>
      <c r="R31" s="3651" t="s">
        <v>100</v>
      </c>
    </row>
    <row r="32" spans="1:22" s="638" customFormat="1" ht="47.25" customHeight="1" x14ac:dyDescent="0.25">
      <c r="A32" s="3005"/>
      <c r="B32" s="3009"/>
      <c r="C32" s="1208" t="s">
        <v>1024</v>
      </c>
      <c r="D32" s="2585">
        <v>1</v>
      </c>
      <c r="E32" s="2585">
        <v>3</v>
      </c>
      <c r="F32" s="2585">
        <v>4</v>
      </c>
      <c r="G32" s="2585">
        <v>14</v>
      </c>
      <c r="H32" s="2585">
        <v>10</v>
      </c>
      <c r="I32" s="2585">
        <v>24</v>
      </c>
      <c r="J32" s="2585">
        <v>18</v>
      </c>
      <c r="K32" s="2585">
        <v>8</v>
      </c>
      <c r="L32" s="2585">
        <v>26</v>
      </c>
      <c r="M32" s="2585">
        <v>0</v>
      </c>
      <c r="N32" s="2585">
        <f>SUM(E32,H32,K32)</f>
        <v>21</v>
      </c>
      <c r="O32" s="2585">
        <f t="shared" ref="O32:O50" si="10">SUM(M32:N32)</f>
        <v>21</v>
      </c>
      <c r="P32" s="639" t="s">
        <v>1025</v>
      </c>
      <c r="Q32" s="2938"/>
      <c r="R32" s="3652"/>
    </row>
    <row r="33" spans="1:18" s="638" customFormat="1" ht="44.25" customHeight="1" x14ac:dyDescent="0.25">
      <c r="A33" s="3005"/>
      <c r="B33" s="3009"/>
      <c r="C33" s="1210" t="s">
        <v>558</v>
      </c>
      <c r="D33" s="2585">
        <v>0</v>
      </c>
      <c r="E33" s="2585">
        <v>3</v>
      </c>
      <c r="F33" s="2585">
        <v>3</v>
      </c>
      <c r="G33" s="2585">
        <v>4</v>
      </c>
      <c r="H33" s="2585">
        <v>9</v>
      </c>
      <c r="I33" s="2585">
        <v>13</v>
      </c>
      <c r="J33" s="2585">
        <v>0</v>
      </c>
      <c r="K33" s="2585">
        <v>0</v>
      </c>
      <c r="L33" s="2585">
        <v>0</v>
      </c>
      <c r="M33" s="2585">
        <v>0</v>
      </c>
      <c r="N33" s="2585">
        <f t="shared" ref="N33:N39" si="11">SUM(E33,H33,K33)</f>
        <v>12</v>
      </c>
      <c r="O33" s="2585">
        <f t="shared" si="10"/>
        <v>12</v>
      </c>
      <c r="P33" s="639" t="s">
        <v>859</v>
      </c>
      <c r="Q33" s="2938"/>
      <c r="R33" s="3652"/>
    </row>
    <row r="34" spans="1:18" s="638" customFormat="1" ht="23.25" customHeight="1" x14ac:dyDescent="0.25">
      <c r="A34" s="3005"/>
      <c r="B34" s="3009"/>
      <c r="C34" s="1208" t="s">
        <v>1970</v>
      </c>
      <c r="D34" s="2585">
        <v>0</v>
      </c>
      <c r="E34" s="2585">
        <v>0</v>
      </c>
      <c r="F34" s="2585">
        <v>0</v>
      </c>
      <c r="G34" s="2585">
        <v>4</v>
      </c>
      <c r="H34" s="2585">
        <v>9</v>
      </c>
      <c r="I34" s="2585">
        <v>13</v>
      </c>
      <c r="J34" s="2585">
        <v>0</v>
      </c>
      <c r="K34" s="2585">
        <v>0</v>
      </c>
      <c r="L34" s="2585">
        <v>0</v>
      </c>
      <c r="M34" s="2585">
        <v>0</v>
      </c>
      <c r="N34" s="2585">
        <f t="shared" si="11"/>
        <v>9</v>
      </c>
      <c r="O34" s="2585">
        <f t="shared" si="10"/>
        <v>9</v>
      </c>
      <c r="P34" s="639" t="s">
        <v>1971</v>
      </c>
      <c r="Q34" s="2938"/>
      <c r="R34" s="3652"/>
    </row>
    <row r="35" spans="1:18" s="638" customFormat="1" ht="42" customHeight="1" x14ac:dyDescent="0.25">
      <c r="A35" s="3005"/>
      <c r="B35" s="3009"/>
      <c r="C35" s="1208" t="s">
        <v>1381</v>
      </c>
      <c r="D35" s="2585">
        <v>2</v>
      </c>
      <c r="E35" s="2585">
        <v>0</v>
      </c>
      <c r="F35" s="2585">
        <v>2</v>
      </c>
      <c r="G35" s="2585">
        <v>0</v>
      </c>
      <c r="H35" s="2585">
        <v>0</v>
      </c>
      <c r="I35" s="2585">
        <v>0</v>
      </c>
      <c r="J35" s="2585">
        <v>0</v>
      </c>
      <c r="K35" s="2585">
        <v>0</v>
      </c>
      <c r="L35" s="2585">
        <v>0</v>
      </c>
      <c r="M35" s="2585">
        <v>0</v>
      </c>
      <c r="N35" s="2585">
        <f t="shared" si="11"/>
        <v>0</v>
      </c>
      <c r="O35" s="2585">
        <f t="shared" si="10"/>
        <v>0</v>
      </c>
      <c r="P35" s="639" t="s">
        <v>1382</v>
      </c>
      <c r="Q35" s="2938"/>
      <c r="R35" s="3652"/>
    </row>
    <row r="36" spans="1:18" s="638" customFormat="1" ht="40.5" customHeight="1" x14ac:dyDescent="0.25">
      <c r="A36" s="3005"/>
      <c r="B36" s="3009"/>
      <c r="C36" s="1210" t="s">
        <v>860</v>
      </c>
      <c r="D36" s="2585">
        <v>0</v>
      </c>
      <c r="E36" s="2585">
        <v>3</v>
      </c>
      <c r="F36" s="2585">
        <v>3</v>
      </c>
      <c r="G36" s="2585">
        <v>8</v>
      </c>
      <c r="H36" s="2585">
        <v>7</v>
      </c>
      <c r="I36" s="2585">
        <v>15</v>
      </c>
      <c r="J36" s="2585">
        <v>0</v>
      </c>
      <c r="K36" s="2585">
        <v>0</v>
      </c>
      <c r="L36" s="2585">
        <v>0</v>
      </c>
      <c r="M36" s="2585">
        <v>0</v>
      </c>
      <c r="N36" s="2585">
        <f t="shared" si="11"/>
        <v>10</v>
      </c>
      <c r="O36" s="2585">
        <f t="shared" si="10"/>
        <v>10</v>
      </c>
      <c r="P36" s="639" t="s">
        <v>1320</v>
      </c>
      <c r="Q36" s="2938"/>
      <c r="R36" s="3652"/>
    </row>
    <row r="37" spans="1:18" s="638" customFormat="1" ht="31.5" customHeight="1" x14ac:dyDescent="0.25">
      <c r="A37" s="3005"/>
      <c r="B37" s="3009"/>
      <c r="C37" s="1208" t="s">
        <v>1790</v>
      </c>
      <c r="D37" s="2585">
        <v>2</v>
      </c>
      <c r="E37" s="2585">
        <v>1</v>
      </c>
      <c r="F37" s="2585">
        <v>3</v>
      </c>
      <c r="G37" s="2585">
        <v>0</v>
      </c>
      <c r="H37" s="2585">
        <v>0</v>
      </c>
      <c r="I37" s="2585">
        <v>0</v>
      </c>
      <c r="J37" s="2585">
        <v>0</v>
      </c>
      <c r="K37" s="2585">
        <v>0</v>
      </c>
      <c r="L37" s="2585">
        <v>0</v>
      </c>
      <c r="M37" s="2585">
        <v>0</v>
      </c>
      <c r="N37" s="2585">
        <f t="shared" si="11"/>
        <v>1</v>
      </c>
      <c r="O37" s="2585">
        <f t="shared" si="10"/>
        <v>1</v>
      </c>
      <c r="P37" s="500" t="s">
        <v>1061</v>
      </c>
      <c r="Q37" s="2938"/>
      <c r="R37" s="3652"/>
    </row>
    <row r="38" spans="1:18" s="638" customFormat="1" ht="35.25" customHeight="1" x14ac:dyDescent="0.25">
      <c r="A38" s="3005"/>
      <c r="B38" s="3010"/>
      <c r="C38" s="1208" t="s">
        <v>1791</v>
      </c>
      <c r="D38" s="2585">
        <v>3</v>
      </c>
      <c r="E38" s="2585">
        <v>2</v>
      </c>
      <c r="F38" s="2585">
        <v>5</v>
      </c>
      <c r="G38" s="2585">
        <v>0</v>
      </c>
      <c r="H38" s="2585">
        <v>0</v>
      </c>
      <c r="I38" s="2585">
        <v>0</v>
      </c>
      <c r="J38" s="2585">
        <v>0</v>
      </c>
      <c r="K38" s="2585">
        <v>0</v>
      </c>
      <c r="L38" s="2585">
        <v>0</v>
      </c>
      <c r="M38" s="2585">
        <v>0</v>
      </c>
      <c r="N38" s="2585">
        <f t="shared" si="11"/>
        <v>2</v>
      </c>
      <c r="O38" s="2585">
        <f t="shared" si="10"/>
        <v>2</v>
      </c>
      <c r="P38" s="1405" t="s">
        <v>1972</v>
      </c>
      <c r="Q38" s="2941"/>
      <c r="R38" s="3652"/>
    </row>
    <row r="39" spans="1:18" s="638" customFormat="1" ht="24" customHeight="1" x14ac:dyDescent="0.25">
      <c r="A39" s="3005"/>
      <c r="B39" s="3005" t="s">
        <v>46</v>
      </c>
      <c r="C39" s="3005"/>
      <c r="D39" s="2585">
        <f>SUM(D31:D38)</f>
        <v>12</v>
      </c>
      <c r="E39" s="2585">
        <f t="shared" ref="E39:K39" si="12">SUM(E31:E38)</f>
        <v>20</v>
      </c>
      <c r="F39" s="2585">
        <f t="shared" ref="F39:F50" si="13">SUM(D39:E39)</f>
        <v>32</v>
      </c>
      <c r="G39" s="2585">
        <f t="shared" si="12"/>
        <v>30</v>
      </c>
      <c r="H39" s="2585">
        <f t="shared" si="12"/>
        <v>35</v>
      </c>
      <c r="I39" s="2585">
        <f t="shared" ref="I39:I50" si="14">SUM(G39:H39)</f>
        <v>65</v>
      </c>
      <c r="J39" s="2585">
        <f t="shared" si="12"/>
        <v>18</v>
      </c>
      <c r="K39" s="2585">
        <f t="shared" si="12"/>
        <v>8</v>
      </c>
      <c r="L39" s="2585">
        <f t="shared" ref="L39:L50" si="15">SUM(J39:K39)</f>
        <v>26</v>
      </c>
      <c r="M39" s="2585">
        <f t="shared" ref="M39" si="16">SUM(D39,G39,J39)</f>
        <v>60</v>
      </c>
      <c r="N39" s="2585">
        <f t="shared" si="11"/>
        <v>63</v>
      </c>
      <c r="O39" s="2585">
        <f t="shared" si="10"/>
        <v>123</v>
      </c>
      <c r="P39" s="2906" t="s">
        <v>133</v>
      </c>
      <c r="Q39" s="2906"/>
      <c r="R39" s="3652"/>
    </row>
    <row r="40" spans="1:18" s="638" customFormat="1" ht="30.75" customHeight="1" x14ac:dyDescent="0.25">
      <c r="A40" s="3005"/>
      <c r="B40" s="3005" t="s">
        <v>53</v>
      </c>
      <c r="C40" s="1210" t="s">
        <v>568</v>
      </c>
      <c r="D40" s="2585">
        <v>0</v>
      </c>
      <c r="E40" s="2585">
        <v>0</v>
      </c>
      <c r="F40" s="2585">
        <f t="shared" si="13"/>
        <v>0</v>
      </c>
      <c r="G40" s="2585">
        <v>11</v>
      </c>
      <c r="H40" s="2585">
        <v>6</v>
      </c>
      <c r="I40" s="2585">
        <v>17</v>
      </c>
      <c r="J40" s="2585">
        <v>0</v>
      </c>
      <c r="K40" s="2585">
        <v>0</v>
      </c>
      <c r="L40" s="2585">
        <v>0</v>
      </c>
      <c r="M40" s="2585">
        <f t="shared" ref="M40:N49" si="17">SUM(D40,G40,J40)</f>
        <v>11</v>
      </c>
      <c r="N40" s="2585">
        <f t="shared" si="17"/>
        <v>6</v>
      </c>
      <c r="O40" s="2585">
        <f t="shared" si="10"/>
        <v>17</v>
      </c>
      <c r="P40" s="639" t="s">
        <v>1321</v>
      </c>
      <c r="Q40" s="3652" t="s">
        <v>567</v>
      </c>
      <c r="R40" s="3652"/>
    </row>
    <row r="41" spans="1:18" s="638" customFormat="1" ht="21.75" customHeight="1" x14ac:dyDescent="0.25">
      <c r="A41" s="3005"/>
      <c r="B41" s="3005"/>
      <c r="C41" s="1210" t="s">
        <v>864</v>
      </c>
      <c r="D41" s="2585">
        <v>0</v>
      </c>
      <c r="E41" s="2585">
        <v>0</v>
      </c>
      <c r="F41" s="2585">
        <f t="shared" si="13"/>
        <v>0</v>
      </c>
      <c r="G41" s="2585">
        <v>8</v>
      </c>
      <c r="H41" s="2585">
        <v>18</v>
      </c>
      <c r="I41" s="2585">
        <v>26</v>
      </c>
      <c r="J41" s="2585">
        <v>8</v>
      </c>
      <c r="K41" s="2585">
        <v>5</v>
      </c>
      <c r="L41" s="2585">
        <v>13</v>
      </c>
      <c r="M41" s="2585">
        <f t="shared" si="17"/>
        <v>16</v>
      </c>
      <c r="N41" s="2585">
        <f t="shared" si="17"/>
        <v>23</v>
      </c>
      <c r="O41" s="2585">
        <f t="shared" si="10"/>
        <v>39</v>
      </c>
      <c r="P41" s="639" t="s">
        <v>1322</v>
      </c>
      <c r="Q41" s="3652"/>
      <c r="R41" s="3652"/>
    </row>
    <row r="42" spans="1:18" s="638" customFormat="1" ht="21" customHeight="1" x14ac:dyDescent="0.25">
      <c r="A42" s="3005"/>
      <c r="B42" s="3005" t="s">
        <v>46</v>
      </c>
      <c r="C42" s="3005"/>
      <c r="D42" s="2585">
        <f>SUM(D40:D41)</f>
        <v>0</v>
      </c>
      <c r="E42" s="2585">
        <f t="shared" ref="E42:K42" si="18">SUM(E40:E41)</f>
        <v>0</v>
      </c>
      <c r="F42" s="2585">
        <f t="shared" si="13"/>
        <v>0</v>
      </c>
      <c r="G42" s="2585">
        <f t="shared" si="18"/>
        <v>19</v>
      </c>
      <c r="H42" s="2585">
        <f t="shared" si="18"/>
        <v>24</v>
      </c>
      <c r="I42" s="2585">
        <f t="shared" si="14"/>
        <v>43</v>
      </c>
      <c r="J42" s="2585">
        <f t="shared" si="18"/>
        <v>8</v>
      </c>
      <c r="K42" s="2585">
        <f t="shared" si="18"/>
        <v>5</v>
      </c>
      <c r="L42" s="2585">
        <f t="shared" si="15"/>
        <v>13</v>
      </c>
      <c r="M42" s="2585">
        <f t="shared" ref="M42:N42" si="19">SUM(M40:M41)</f>
        <v>27</v>
      </c>
      <c r="N42" s="2585">
        <f t="shared" si="19"/>
        <v>29</v>
      </c>
      <c r="O42" s="2585">
        <f t="shared" si="10"/>
        <v>56</v>
      </c>
      <c r="P42" s="2906" t="s">
        <v>133</v>
      </c>
      <c r="Q42" s="2906"/>
      <c r="R42" s="3652"/>
    </row>
    <row r="43" spans="1:18" s="638" customFormat="1" ht="24" x14ac:dyDescent="0.25">
      <c r="A43" s="3005"/>
      <c r="B43" s="3006" t="s">
        <v>1383</v>
      </c>
      <c r="C43" s="1191" t="s">
        <v>1323</v>
      </c>
      <c r="D43" s="2585">
        <f t="shared" ref="D43:D46" si="20">SUM(D41:D42)</f>
        <v>0</v>
      </c>
      <c r="E43" s="2585">
        <f t="shared" ref="E43:E46" si="21">SUM(E41:E42)</f>
        <v>0</v>
      </c>
      <c r="F43" s="2585">
        <f t="shared" si="13"/>
        <v>0</v>
      </c>
      <c r="G43" s="2585">
        <v>0</v>
      </c>
      <c r="H43" s="2585">
        <v>0</v>
      </c>
      <c r="I43" s="2585">
        <v>0</v>
      </c>
      <c r="J43" s="2585">
        <v>18</v>
      </c>
      <c r="K43" s="2585">
        <v>5</v>
      </c>
      <c r="L43" s="2585">
        <v>23</v>
      </c>
      <c r="M43" s="2585">
        <f t="shared" si="17"/>
        <v>18</v>
      </c>
      <c r="N43" s="2585">
        <f t="shared" si="17"/>
        <v>5</v>
      </c>
      <c r="O43" s="2585">
        <f t="shared" si="10"/>
        <v>23</v>
      </c>
      <c r="P43" s="1757" t="s">
        <v>1384</v>
      </c>
      <c r="Q43" s="2940" t="s">
        <v>574</v>
      </c>
      <c r="R43" s="3652"/>
    </row>
    <row r="44" spans="1:18" s="638" customFormat="1" ht="21.75" customHeight="1" x14ac:dyDescent="0.25">
      <c r="A44" s="3005"/>
      <c r="B44" s="3009"/>
      <c r="C44" s="1191" t="s">
        <v>1792</v>
      </c>
      <c r="D44" s="2585">
        <f t="shared" si="20"/>
        <v>0</v>
      </c>
      <c r="E44" s="2585">
        <f t="shared" si="21"/>
        <v>0</v>
      </c>
      <c r="F44" s="2585">
        <f t="shared" si="13"/>
        <v>0</v>
      </c>
      <c r="G44" s="2585">
        <v>13</v>
      </c>
      <c r="H44" s="2585">
        <v>6</v>
      </c>
      <c r="I44" s="2585">
        <v>19</v>
      </c>
      <c r="J44" s="2585">
        <v>0</v>
      </c>
      <c r="K44" s="2585">
        <v>0</v>
      </c>
      <c r="L44" s="2585">
        <v>0</v>
      </c>
      <c r="M44" s="2585">
        <f t="shared" ref="M44:M47" si="22">SUM(D44,G44,J44)</f>
        <v>13</v>
      </c>
      <c r="N44" s="2585">
        <f t="shared" ref="N44:N47" si="23">SUM(E44,H44,K44)</f>
        <v>6</v>
      </c>
      <c r="O44" s="2585">
        <f t="shared" si="10"/>
        <v>19</v>
      </c>
      <c r="P44" s="500" t="s">
        <v>1006</v>
      </c>
      <c r="Q44" s="2938"/>
      <c r="R44" s="3652"/>
    </row>
    <row r="45" spans="1:18" s="638" customFormat="1" ht="21.75" customHeight="1" x14ac:dyDescent="0.25">
      <c r="A45" s="3005"/>
      <c r="B45" s="3009"/>
      <c r="C45" s="1191" t="s">
        <v>1793</v>
      </c>
      <c r="D45" s="2585">
        <f t="shared" si="20"/>
        <v>0</v>
      </c>
      <c r="E45" s="2585">
        <f t="shared" si="21"/>
        <v>0</v>
      </c>
      <c r="F45" s="2585">
        <f t="shared" si="13"/>
        <v>0</v>
      </c>
      <c r="G45" s="2585">
        <v>8</v>
      </c>
      <c r="H45" s="2585">
        <v>11</v>
      </c>
      <c r="I45" s="2585">
        <v>19</v>
      </c>
      <c r="J45" s="2585">
        <v>0</v>
      </c>
      <c r="K45" s="2585">
        <v>0</v>
      </c>
      <c r="L45" s="2585">
        <v>0</v>
      </c>
      <c r="M45" s="2585">
        <f t="shared" si="22"/>
        <v>8</v>
      </c>
      <c r="N45" s="2585">
        <f t="shared" si="23"/>
        <v>11</v>
      </c>
      <c r="O45" s="2585">
        <f t="shared" si="10"/>
        <v>19</v>
      </c>
      <c r="P45" s="500" t="s">
        <v>1820</v>
      </c>
      <c r="Q45" s="2938"/>
      <c r="R45" s="3652"/>
    </row>
    <row r="46" spans="1:18" s="638" customFormat="1" ht="21.75" customHeight="1" x14ac:dyDescent="0.25">
      <c r="A46" s="3005"/>
      <c r="B46" s="3010"/>
      <c r="C46" s="1191" t="s">
        <v>1786</v>
      </c>
      <c r="D46" s="2585">
        <f t="shared" si="20"/>
        <v>0</v>
      </c>
      <c r="E46" s="2585">
        <f t="shared" si="21"/>
        <v>0</v>
      </c>
      <c r="F46" s="2585">
        <f t="shared" si="13"/>
        <v>0</v>
      </c>
      <c r="G46" s="2585">
        <v>9</v>
      </c>
      <c r="H46" s="2585">
        <v>5</v>
      </c>
      <c r="I46" s="2585">
        <v>14</v>
      </c>
      <c r="J46" s="2585">
        <v>0</v>
      </c>
      <c r="K46" s="2585">
        <v>0</v>
      </c>
      <c r="L46" s="2585">
        <v>0</v>
      </c>
      <c r="M46" s="2585">
        <f t="shared" si="22"/>
        <v>9</v>
      </c>
      <c r="N46" s="2585">
        <f t="shared" si="23"/>
        <v>5</v>
      </c>
      <c r="O46" s="2585">
        <f t="shared" si="10"/>
        <v>14</v>
      </c>
      <c r="P46" s="1756" t="s">
        <v>1947</v>
      </c>
      <c r="Q46" s="2941"/>
      <c r="R46" s="3652"/>
    </row>
    <row r="47" spans="1:18" s="638" customFormat="1" ht="19.5" customHeight="1" x14ac:dyDescent="0.25">
      <c r="A47" s="3005"/>
      <c r="B47" s="3005" t="s">
        <v>46</v>
      </c>
      <c r="C47" s="3005"/>
      <c r="D47" s="2585">
        <f>SUM(D43:D46)</f>
        <v>0</v>
      </c>
      <c r="E47" s="2585">
        <f t="shared" ref="E47:K47" si="24">SUM(E43:E46)</f>
        <v>0</v>
      </c>
      <c r="F47" s="2585">
        <f t="shared" si="13"/>
        <v>0</v>
      </c>
      <c r="G47" s="2585">
        <f t="shared" si="24"/>
        <v>30</v>
      </c>
      <c r="H47" s="2585">
        <f t="shared" si="24"/>
        <v>22</v>
      </c>
      <c r="I47" s="2585">
        <f t="shared" si="14"/>
        <v>52</v>
      </c>
      <c r="J47" s="2585">
        <f t="shared" si="24"/>
        <v>18</v>
      </c>
      <c r="K47" s="2585">
        <f t="shared" si="24"/>
        <v>5</v>
      </c>
      <c r="L47" s="2585">
        <f t="shared" si="15"/>
        <v>23</v>
      </c>
      <c r="M47" s="2585">
        <f t="shared" si="22"/>
        <v>48</v>
      </c>
      <c r="N47" s="2585">
        <f t="shared" si="23"/>
        <v>27</v>
      </c>
      <c r="O47" s="2585">
        <f t="shared" si="10"/>
        <v>75</v>
      </c>
      <c r="P47" s="2906" t="s">
        <v>133</v>
      </c>
      <c r="Q47" s="2906"/>
      <c r="R47" s="3652"/>
    </row>
    <row r="48" spans="1:18" s="638" customFormat="1" ht="18.75" customHeight="1" x14ac:dyDescent="0.25">
      <c r="A48" s="3005"/>
      <c r="B48" s="398" t="s">
        <v>1385</v>
      </c>
      <c r="C48" s="398" t="s">
        <v>1385</v>
      </c>
      <c r="D48" s="2585">
        <f t="shared" ref="D48:D49" si="25">SUM(D44:D47)</f>
        <v>0</v>
      </c>
      <c r="E48" s="2585">
        <f t="shared" ref="E48:E49" si="26">SUM(E44:E47)</f>
        <v>0</v>
      </c>
      <c r="F48" s="2585">
        <f t="shared" si="13"/>
        <v>0</v>
      </c>
      <c r="G48" s="2585">
        <v>3</v>
      </c>
      <c r="H48" s="2585">
        <v>13</v>
      </c>
      <c r="I48" s="2585">
        <v>16</v>
      </c>
      <c r="J48" s="2585">
        <v>0</v>
      </c>
      <c r="K48" s="2585">
        <v>0</v>
      </c>
      <c r="L48" s="2585">
        <v>0</v>
      </c>
      <c r="M48" s="2585">
        <f t="shared" si="17"/>
        <v>3</v>
      </c>
      <c r="N48" s="2585">
        <f t="shared" si="17"/>
        <v>13</v>
      </c>
      <c r="O48" s="2585">
        <f t="shared" si="10"/>
        <v>16</v>
      </c>
      <c r="P48" s="639" t="s">
        <v>1326</v>
      </c>
      <c r="Q48" s="639" t="s">
        <v>1326</v>
      </c>
      <c r="R48" s="3652"/>
    </row>
    <row r="49" spans="1:18" s="638" customFormat="1" ht="29.25" customHeight="1" x14ac:dyDescent="0.25">
      <c r="A49" s="3005"/>
      <c r="B49" s="398" t="s">
        <v>954</v>
      </c>
      <c r="C49" s="398" t="s">
        <v>1328</v>
      </c>
      <c r="D49" s="2585">
        <f t="shared" si="25"/>
        <v>0</v>
      </c>
      <c r="E49" s="2585">
        <f t="shared" si="26"/>
        <v>0</v>
      </c>
      <c r="F49" s="2585">
        <f t="shared" si="13"/>
        <v>0</v>
      </c>
      <c r="G49" s="2585">
        <v>1</v>
      </c>
      <c r="H49" s="2585">
        <v>25</v>
      </c>
      <c r="I49" s="2585">
        <v>26</v>
      </c>
      <c r="J49" s="2585">
        <v>0</v>
      </c>
      <c r="K49" s="2585">
        <v>0</v>
      </c>
      <c r="L49" s="2585">
        <v>0</v>
      </c>
      <c r="M49" s="2585">
        <f t="shared" si="17"/>
        <v>1</v>
      </c>
      <c r="N49" s="2585">
        <f t="shared" si="17"/>
        <v>25</v>
      </c>
      <c r="O49" s="2585">
        <f t="shared" si="10"/>
        <v>26</v>
      </c>
      <c r="P49" s="579" t="s">
        <v>1329</v>
      </c>
      <c r="Q49" s="579" t="s">
        <v>1330</v>
      </c>
      <c r="R49" s="3652"/>
    </row>
    <row r="50" spans="1:18" s="638" customFormat="1" ht="24.75" customHeight="1" thickBot="1" x14ac:dyDescent="0.3">
      <c r="A50" s="2997" t="s">
        <v>92</v>
      </c>
      <c r="B50" s="2997"/>
      <c r="C50" s="2997"/>
      <c r="D50" s="2694">
        <f>SUM(D39,D42,D47,D48:D49)</f>
        <v>12</v>
      </c>
      <c r="E50" s="2694">
        <f t="shared" ref="E50:K50" si="27">SUM(E39,E42,E47,E48:E49)</f>
        <v>20</v>
      </c>
      <c r="F50" s="2694">
        <f t="shared" si="13"/>
        <v>32</v>
      </c>
      <c r="G50" s="2694">
        <f t="shared" si="27"/>
        <v>83</v>
      </c>
      <c r="H50" s="2694">
        <f t="shared" si="27"/>
        <v>119</v>
      </c>
      <c r="I50" s="2694">
        <f t="shared" si="14"/>
        <v>202</v>
      </c>
      <c r="J50" s="2694">
        <f t="shared" si="27"/>
        <v>44</v>
      </c>
      <c r="K50" s="2694">
        <f t="shared" si="27"/>
        <v>18</v>
      </c>
      <c r="L50" s="2694">
        <f t="shared" si="15"/>
        <v>62</v>
      </c>
      <c r="M50" s="2694">
        <f t="shared" ref="M50" si="28">SUM(D50,G50,J50)</f>
        <v>139</v>
      </c>
      <c r="N50" s="2694">
        <f t="shared" ref="N50" si="29">SUM(E50,H50,K50)</f>
        <v>157</v>
      </c>
      <c r="O50" s="2694">
        <f t="shared" si="10"/>
        <v>296</v>
      </c>
      <c r="P50" s="3653" t="s">
        <v>130</v>
      </c>
      <c r="Q50" s="3653"/>
      <c r="R50" s="3653"/>
    </row>
    <row r="51" spans="1:18" s="638" customFormat="1" ht="24.75" customHeight="1" thickBot="1" x14ac:dyDescent="0.3">
      <c r="A51" s="3645" t="s">
        <v>2160</v>
      </c>
      <c r="B51" s="3645"/>
      <c r="C51" s="1789"/>
      <c r="D51" s="641"/>
      <c r="E51" s="641"/>
      <c r="F51" s="641"/>
      <c r="G51" s="641"/>
      <c r="H51" s="641"/>
      <c r="I51" s="641"/>
      <c r="J51" s="641"/>
      <c r="K51" s="641"/>
      <c r="L51" s="641"/>
      <c r="M51" s="641"/>
      <c r="N51" s="641"/>
      <c r="O51" s="641"/>
      <c r="P51" s="1796"/>
      <c r="Q51" s="3641" t="s">
        <v>2161</v>
      </c>
      <c r="R51" s="3641"/>
    </row>
    <row r="52" spans="1:18" s="638" customFormat="1" ht="21" customHeight="1" thickTop="1" x14ac:dyDescent="0.25">
      <c r="A52" s="3497" t="s">
        <v>44</v>
      </c>
      <c r="B52" s="3642" t="s">
        <v>86</v>
      </c>
      <c r="C52" s="3642" t="s">
        <v>45</v>
      </c>
      <c r="D52" s="3521" t="s">
        <v>33</v>
      </c>
      <c r="E52" s="3521"/>
      <c r="F52" s="3521"/>
      <c r="G52" s="3521" t="s">
        <v>1</v>
      </c>
      <c r="H52" s="3521"/>
      <c r="I52" s="3521"/>
      <c r="J52" s="3521" t="s">
        <v>2</v>
      </c>
      <c r="K52" s="3521"/>
      <c r="L52" s="3521"/>
      <c r="M52" s="3194" t="s">
        <v>31</v>
      </c>
      <c r="N52" s="3194"/>
      <c r="O52" s="3194"/>
      <c r="P52" s="3647" t="s">
        <v>99</v>
      </c>
      <c r="Q52" s="3647" t="s">
        <v>126</v>
      </c>
      <c r="R52" s="3647" t="s">
        <v>253</v>
      </c>
    </row>
    <row r="53" spans="1:18" s="638" customFormat="1" ht="21" customHeight="1" x14ac:dyDescent="0.25">
      <c r="A53" s="3498"/>
      <c r="B53" s="3643"/>
      <c r="C53" s="3643"/>
      <c r="D53" s="3520" t="s">
        <v>94</v>
      </c>
      <c r="E53" s="3520"/>
      <c r="F53" s="3520"/>
      <c r="G53" s="3520" t="s">
        <v>95</v>
      </c>
      <c r="H53" s="3520"/>
      <c r="I53" s="3520"/>
      <c r="J53" s="3520" t="s">
        <v>96</v>
      </c>
      <c r="K53" s="3520"/>
      <c r="L53" s="3520"/>
      <c r="M53" s="2930" t="s">
        <v>116</v>
      </c>
      <c r="N53" s="2930"/>
      <c r="O53" s="2930"/>
      <c r="P53" s="3648"/>
      <c r="Q53" s="3648"/>
      <c r="R53" s="3648"/>
    </row>
    <row r="54" spans="1:18" s="638" customFormat="1" ht="14.25" customHeight="1" x14ac:dyDescent="0.25">
      <c r="A54" s="3498"/>
      <c r="B54" s="3643"/>
      <c r="C54" s="3643"/>
      <c r="D54" s="2559" t="s">
        <v>204</v>
      </c>
      <c r="E54" s="2559" t="s">
        <v>2833</v>
      </c>
      <c r="F54" s="2559" t="s">
        <v>26</v>
      </c>
      <c r="G54" s="2559" t="s">
        <v>204</v>
      </c>
      <c r="H54" s="2559" t="s">
        <v>2833</v>
      </c>
      <c r="I54" s="2559" t="s">
        <v>26</v>
      </c>
      <c r="J54" s="2559" t="s">
        <v>204</v>
      </c>
      <c r="K54" s="2559" t="s">
        <v>2833</v>
      </c>
      <c r="L54" s="2559" t="s">
        <v>26</v>
      </c>
      <c r="M54" s="2559" t="s">
        <v>204</v>
      </c>
      <c r="N54" s="2559" t="s">
        <v>2833</v>
      </c>
      <c r="O54" s="2559" t="s">
        <v>26</v>
      </c>
      <c r="P54" s="3648"/>
      <c r="Q54" s="3648"/>
      <c r="R54" s="3648"/>
    </row>
    <row r="55" spans="1:18" s="638" customFormat="1" ht="17.25" customHeight="1" thickBot="1" x14ac:dyDescent="0.3">
      <c r="A55" s="3499"/>
      <c r="B55" s="3644"/>
      <c r="C55" s="3644"/>
      <c r="D55" s="191" t="s">
        <v>181</v>
      </c>
      <c r="E55" s="191" t="s">
        <v>182</v>
      </c>
      <c r="F55" s="191" t="s">
        <v>183</v>
      </c>
      <c r="G55" s="191" t="s">
        <v>181</v>
      </c>
      <c r="H55" s="191" t="s">
        <v>182</v>
      </c>
      <c r="I55" s="191" t="s">
        <v>183</v>
      </c>
      <c r="J55" s="191" t="s">
        <v>181</v>
      </c>
      <c r="K55" s="191" t="s">
        <v>182</v>
      </c>
      <c r="L55" s="191" t="s">
        <v>183</v>
      </c>
      <c r="M55" s="191" t="s">
        <v>181</v>
      </c>
      <c r="N55" s="191" t="s">
        <v>182</v>
      </c>
      <c r="O55" s="191" t="s">
        <v>183</v>
      </c>
      <c r="P55" s="3649"/>
      <c r="Q55" s="3649"/>
      <c r="R55" s="3649"/>
    </row>
    <row r="56" spans="1:18" s="638" customFormat="1" ht="31.5" customHeight="1" x14ac:dyDescent="0.25">
      <c r="A56" s="3005" t="s">
        <v>323</v>
      </c>
      <c r="B56" s="394" t="s">
        <v>1386</v>
      </c>
      <c r="C56" s="1208" t="s">
        <v>1332</v>
      </c>
      <c r="D56" s="2585">
        <v>13</v>
      </c>
      <c r="E56" s="2585">
        <v>11</v>
      </c>
      <c r="F56" s="2585">
        <v>24</v>
      </c>
      <c r="G56" s="2585">
        <v>11</v>
      </c>
      <c r="H56" s="2585">
        <v>25</v>
      </c>
      <c r="I56" s="2585">
        <v>36</v>
      </c>
      <c r="J56" s="2585">
        <v>8</v>
      </c>
      <c r="K56" s="2585">
        <v>20</v>
      </c>
      <c r="L56" s="2585">
        <v>28</v>
      </c>
      <c r="M56" s="2585">
        <f>SUM(J56,G56,D56)</f>
        <v>32</v>
      </c>
      <c r="N56" s="2585">
        <f t="shared" ref="N56" si="30">SUM(K56,H56,E56)</f>
        <v>56</v>
      </c>
      <c r="O56" s="2585">
        <f>SUM(M56:N56)</f>
        <v>88</v>
      </c>
      <c r="P56" s="620" t="s">
        <v>1333</v>
      </c>
      <c r="Q56" s="639" t="s">
        <v>1334</v>
      </c>
      <c r="R56" s="3652" t="s">
        <v>388</v>
      </c>
    </row>
    <row r="57" spans="1:18" s="638" customFormat="1" ht="26.25" customHeight="1" x14ac:dyDescent="0.25">
      <c r="A57" s="3005"/>
      <c r="B57" s="2986" t="s">
        <v>1335</v>
      </c>
      <c r="C57" s="1208" t="s">
        <v>1336</v>
      </c>
      <c r="D57" s="2585">
        <v>0</v>
      </c>
      <c r="E57" s="2585">
        <v>0</v>
      </c>
      <c r="F57" s="2585">
        <v>0</v>
      </c>
      <c r="G57" s="2585">
        <v>10</v>
      </c>
      <c r="H57" s="2585">
        <v>16</v>
      </c>
      <c r="I57" s="2585">
        <v>26</v>
      </c>
      <c r="J57" s="2585">
        <v>4</v>
      </c>
      <c r="K57" s="2585">
        <v>16</v>
      </c>
      <c r="L57" s="2585">
        <v>20</v>
      </c>
      <c r="M57" s="2585">
        <f t="shared" ref="M57:N58" si="31">SUM(D57,G57,J57)</f>
        <v>14</v>
      </c>
      <c r="N57" s="2585">
        <f t="shared" si="31"/>
        <v>32</v>
      </c>
      <c r="O57" s="2585">
        <f t="shared" ref="O57:O69" si="32">SUM(M57:N57)</f>
        <v>46</v>
      </c>
      <c r="P57" s="620" t="s">
        <v>1387</v>
      </c>
      <c r="Q57" s="3652" t="s">
        <v>1388</v>
      </c>
      <c r="R57" s="3652"/>
    </row>
    <row r="58" spans="1:18" s="638" customFormat="1" ht="26.25" customHeight="1" x14ac:dyDescent="0.25">
      <c r="A58" s="3005"/>
      <c r="B58" s="2986"/>
      <c r="C58" s="1208" t="s">
        <v>377</v>
      </c>
      <c r="D58" s="2585">
        <v>0</v>
      </c>
      <c r="E58" s="2585">
        <v>2</v>
      </c>
      <c r="F58" s="2585">
        <v>2</v>
      </c>
      <c r="G58" s="2585">
        <v>7</v>
      </c>
      <c r="H58" s="2585">
        <v>12</v>
      </c>
      <c r="I58" s="2585">
        <v>19</v>
      </c>
      <c r="J58" s="2585">
        <v>0</v>
      </c>
      <c r="K58" s="2585">
        <v>0</v>
      </c>
      <c r="L58" s="2585">
        <v>0</v>
      </c>
      <c r="M58" s="2585">
        <f t="shared" si="31"/>
        <v>7</v>
      </c>
      <c r="N58" s="2585">
        <f t="shared" si="31"/>
        <v>14</v>
      </c>
      <c r="O58" s="2585">
        <f t="shared" si="32"/>
        <v>21</v>
      </c>
      <c r="P58" s="620" t="s">
        <v>780</v>
      </c>
      <c r="Q58" s="3652"/>
      <c r="R58" s="3652"/>
    </row>
    <row r="59" spans="1:18" s="638" customFormat="1" ht="26.25" customHeight="1" x14ac:dyDescent="0.25">
      <c r="A59" s="399"/>
      <c r="B59" s="3006" t="s">
        <v>46</v>
      </c>
      <c r="C59" s="3006"/>
      <c r="D59" s="2682">
        <f>SUM(D57:D58)</f>
        <v>0</v>
      </c>
      <c r="E59" s="2682">
        <f t="shared" ref="E59:N59" si="33">SUM(E57:E58)</f>
        <v>2</v>
      </c>
      <c r="F59" s="2585">
        <f t="shared" ref="F59:F63" si="34">SUM(D59:E59)</f>
        <v>2</v>
      </c>
      <c r="G59" s="2682">
        <f t="shared" si="33"/>
        <v>17</v>
      </c>
      <c r="H59" s="2682">
        <f t="shared" si="33"/>
        <v>28</v>
      </c>
      <c r="I59" s="2585">
        <f t="shared" ref="I59:I63" si="35">SUM(G59:H59)</f>
        <v>45</v>
      </c>
      <c r="J59" s="2682">
        <f t="shared" si="33"/>
        <v>4</v>
      </c>
      <c r="K59" s="2682">
        <f t="shared" si="33"/>
        <v>16</v>
      </c>
      <c r="L59" s="2585">
        <f t="shared" ref="L59:L63" si="36">SUM(J59:K59)</f>
        <v>20</v>
      </c>
      <c r="M59" s="2682">
        <f t="shared" si="33"/>
        <v>21</v>
      </c>
      <c r="N59" s="2682">
        <f t="shared" si="33"/>
        <v>46</v>
      </c>
      <c r="O59" s="2585">
        <f t="shared" si="32"/>
        <v>67</v>
      </c>
      <c r="P59" s="2906" t="s">
        <v>133</v>
      </c>
      <c r="Q59" s="2906"/>
      <c r="R59" s="642"/>
    </row>
    <row r="60" spans="1:18" s="638" customFormat="1" ht="26.25" customHeight="1" x14ac:dyDescent="0.25">
      <c r="A60" s="2986" t="s">
        <v>92</v>
      </c>
      <c r="B60" s="2986"/>
      <c r="C60" s="2986"/>
      <c r="D60" s="2585">
        <f>SUM(D59,D56)</f>
        <v>13</v>
      </c>
      <c r="E60" s="2585">
        <f t="shared" ref="E60:N60" si="37">SUM(E59,E56)</f>
        <v>13</v>
      </c>
      <c r="F60" s="2585">
        <f t="shared" si="34"/>
        <v>26</v>
      </c>
      <c r="G60" s="2585">
        <f t="shared" si="37"/>
        <v>28</v>
      </c>
      <c r="H60" s="2585">
        <f t="shared" si="37"/>
        <v>53</v>
      </c>
      <c r="I60" s="2585">
        <f t="shared" si="35"/>
        <v>81</v>
      </c>
      <c r="J60" s="2585">
        <f t="shared" si="37"/>
        <v>12</v>
      </c>
      <c r="K60" s="2585">
        <f t="shared" si="37"/>
        <v>36</v>
      </c>
      <c r="L60" s="2585">
        <f t="shared" si="36"/>
        <v>48</v>
      </c>
      <c r="M60" s="2585">
        <f t="shared" si="37"/>
        <v>53</v>
      </c>
      <c r="N60" s="2585">
        <f t="shared" si="37"/>
        <v>102</v>
      </c>
      <c r="O60" s="2585">
        <f t="shared" si="32"/>
        <v>155</v>
      </c>
      <c r="P60" s="2989" t="s">
        <v>130</v>
      </c>
      <c r="Q60" s="2989"/>
      <c r="R60" s="2989"/>
    </row>
    <row r="61" spans="1:18" s="638" customFormat="1" ht="26.25" customHeight="1" x14ac:dyDescent="0.25">
      <c r="A61" s="3010" t="s">
        <v>1649</v>
      </c>
      <c r="B61" s="554" t="s">
        <v>1340</v>
      </c>
      <c r="C61" s="554" t="s">
        <v>1341</v>
      </c>
      <c r="D61" s="790">
        <v>0</v>
      </c>
      <c r="E61" s="790">
        <v>0</v>
      </c>
      <c r="F61" s="2585">
        <f t="shared" si="34"/>
        <v>0</v>
      </c>
      <c r="G61" s="790">
        <v>25</v>
      </c>
      <c r="H61" s="790">
        <v>31</v>
      </c>
      <c r="I61" s="2585">
        <v>56</v>
      </c>
      <c r="J61" s="790">
        <v>34</v>
      </c>
      <c r="K61" s="790">
        <v>20</v>
      </c>
      <c r="L61" s="2585">
        <v>54</v>
      </c>
      <c r="M61" s="790">
        <f>SUM(D61,G61,J61)</f>
        <v>59</v>
      </c>
      <c r="N61" s="790">
        <f>SUM(E61,H61,K61)</f>
        <v>51</v>
      </c>
      <c r="O61" s="2585">
        <f t="shared" si="32"/>
        <v>110</v>
      </c>
      <c r="P61" s="1011" t="s">
        <v>1821</v>
      </c>
      <c r="Q61" s="1000" t="s">
        <v>1342</v>
      </c>
      <c r="R61" s="3654" t="s">
        <v>1301</v>
      </c>
    </row>
    <row r="62" spans="1:18" s="638" customFormat="1" ht="25.5" customHeight="1" x14ac:dyDescent="0.25">
      <c r="A62" s="3005"/>
      <c r="B62" s="1208" t="s">
        <v>1343</v>
      </c>
      <c r="C62" s="1208"/>
      <c r="D62" s="790">
        <v>0</v>
      </c>
      <c r="E62" s="790">
        <v>0</v>
      </c>
      <c r="F62" s="2585">
        <f t="shared" si="34"/>
        <v>0</v>
      </c>
      <c r="G62" s="253">
        <v>27</v>
      </c>
      <c r="H62" s="253">
        <v>22</v>
      </c>
      <c r="I62" s="2585">
        <v>49</v>
      </c>
      <c r="J62" s="253">
        <v>5</v>
      </c>
      <c r="K62" s="253">
        <v>3</v>
      </c>
      <c r="L62" s="2585">
        <v>8</v>
      </c>
      <c r="M62" s="253">
        <f t="shared" ref="M62:N67" si="38">SUM(D62,G62,J62)</f>
        <v>32</v>
      </c>
      <c r="N62" s="253">
        <f t="shared" si="38"/>
        <v>25</v>
      </c>
      <c r="O62" s="2585">
        <f t="shared" si="32"/>
        <v>57</v>
      </c>
      <c r="P62" s="639"/>
      <c r="Q62" s="579" t="s">
        <v>1344</v>
      </c>
      <c r="R62" s="3652"/>
    </row>
    <row r="63" spans="1:18" s="638" customFormat="1" ht="23.25" customHeight="1" x14ac:dyDescent="0.25">
      <c r="A63" s="2986" t="s">
        <v>92</v>
      </c>
      <c r="B63" s="2986"/>
      <c r="C63" s="2986"/>
      <c r="D63" s="253">
        <f>SUM(D61:D62)</f>
        <v>0</v>
      </c>
      <c r="E63" s="253">
        <f t="shared" ref="E63:K63" si="39">SUM(E61:E62)</f>
        <v>0</v>
      </c>
      <c r="F63" s="2585">
        <f t="shared" si="34"/>
        <v>0</v>
      </c>
      <c r="G63" s="253">
        <f t="shared" si="39"/>
        <v>52</v>
      </c>
      <c r="H63" s="253">
        <f t="shared" si="39"/>
        <v>53</v>
      </c>
      <c r="I63" s="2585">
        <f t="shared" si="35"/>
        <v>105</v>
      </c>
      <c r="J63" s="253">
        <f t="shared" si="39"/>
        <v>39</v>
      </c>
      <c r="K63" s="253">
        <f t="shared" si="39"/>
        <v>23</v>
      </c>
      <c r="L63" s="2585">
        <f t="shared" si="36"/>
        <v>62</v>
      </c>
      <c r="M63" s="253">
        <f t="shared" ref="M63:M64" si="40">SUM(D63,G63,J63)</f>
        <v>91</v>
      </c>
      <c r="N63" s="253">
        <f t="shared" ref="N63:N64" si="41">SUM(E63,H63,K63)</f>
        <v>76</v>
      </c>
      <c r="O63" s="2585">
        <f t="shared" si="32"/>
        <v>167</v>
      </c>
      <c r="P63" s="2906" t="s">
        <v>130</v>
      </c>
      <c r="Q63" s="2906"/>
      <c r="R63" s="2906"/>
    </row>
    <row r="64" spans="1:18" s="638" customFormat="1" ht="26.25" customHeight="1" x14ac:dyDescent="0.25">
      <c r="A64" s="3005" t="s">
        <v>43</v>
      </c>
      <c r="B64" s="1713" t="s">
        <v>1389</v>
      </c>
      <c r="C64" s="1243"/>
      <c r="D64" s="253">
        <v>39</v>
      </c>
      <c r="E64" s="253">
        <v>10</v>
      </c>
      <c r="F64" s="2585">
        <v>49</v>
      </c>
      <c r="G64" s="253">
        <v>28</v>
      </c>
      <c r="H64" s="253">
        <v>44</v>
      </c>
      <c r="I64" s="2585">
        <v>72</v>
      </c>
      <c r="J64" s="253">
        <v>16</v>
      </c>
      <c r="K64" s="253">
        <v>60</v>
      </c>
      <c r="L64" s="2585">
        <v>76</v>
      </c>
      <c r="M64" s="253">
        <f t="shared" si="40"/>
        <v>83</v>
      </c>
      <c r="N64" s="253">
        <f t="shared" si="41"/>
        <v>114</v>
      </c>
      <c r="O64" s="2585">
        <f t="shared" si="32"/>
        <v>197</v>
      </c>
      <c r="P64" s="579"/>
      <c r="Q64" s="1714" t="s">
        <v>137</v>
      </c>
      <c r="R64" s="3652" t="s">
        <v>125</v>
      </c>
    </row>
    <row r="65" spans="1:38" s="638" customFormat="1" ht="28.5" customHeight="1" x14ac:dyDescent="0.25">
      <c r="A65" s="3005"/>
      <c r="B65" s="1210" t="s">
        <v>66</v>
      </c>
      <c r="C65" s="643"/>
      <c r="D65" s="253">
        <v>0</v>
      </c>
      <c r="E65" s="253">
        <v>0</v>
      </c>
      <c r="F65" s="253">
        <v>0</v>
      </c>
      <c r="G65" s="253">
        <v>24</v>
      </c>
      <c r="H65" s="253">
        <v>21</v>
      </c>
      <c r="I65" s="2585">
        <v>45</v>
      </c>
      <c r="J65" s="253">
        <v>10</v>
      </c>
      <c r="K65" s="253">
        <v>17</v>
      </c>
      <c r="L65" s="2585">
        <v>27</v>
      </c>
      <c r="M65" s="253">
        <f t="shared" si="38"/>
        <v>34</v>
      </c>
      <c r="N65" s="253">
        <f t="shared" si="38"/>
        <v>38</v>
      </c>
      <c r="O65" s="2585">
        <f t="shared" si="32"/>
        <v>72</v>
      </c>
      <c r="P65" s="639"/>
      <c r="Q65" s="639" t="s">
        <v>138</v>
      </c>
      <c r="R65" s="3652"/>
    </row>
    <row r="66" spans="1:38" s="638" customFormat="1" ht="27.75" customHeight="1" x14ac:dyDescent="0.25">
      <c r="A66" s="3005"/>
      <c r="B66" s="1210" t="s">
        <v>61</v>
      </c>
      <c r="C66" s="398"/>
      <c r="D66" s="253">
        <v>0</v>
      </c>
      <c r="E66" s="253">
        <v>0</v>
      </c>
      <c r="F66" s="253">
        <v>0</v>
      </c>
      <c r="G66" s="253">
        <v>15</v>
      </c>
      <c r="H66" s="253">
        <v>43</v>
      </c>
      <c r="I66" s="2585">
        <v>58</v>
      </c>
      <c r="J66" s="253">
        <v>14</v>
      </c>
      <c r="K66" s="253">
        <v>27</v>
      </c>
      <c r="L66" s="2585">
        <v>41</v>
      </c>
      <c r="M66" s="253">
        <f t="shared" si="38"/>
        <v>29</v>
      </c>
      <c r="N66" s="253">
        <f t="shared" si="38"/>
        <v>70</v>
      </c>
      <c r="O66" s="2585">
        <f t="shared" si="32"/>
        <v>99</v>
      </c>
      <c r="P66" s="639"/>
      <c r="Q66" s="639" t="s">
        <v>139</v>
      </c>
      <c r="R66" s="3652"/>
    </row>
    <row r="67" spans="1:38" s="638" customFormat="1" ht="28.5" customHeight="1" x14ac:dyDescent="0.25">
      <c r="A67" s="3005"/>
      <c r="B67" s="1210" t="s">
        <v>1345</v>
      </c>
      <c r="C67" s="398"/>
      <c r="D67" s="253">
        <v>3</v>
      </c>
      <c r="E67" s="253">
        <v>4</v>
      </c>
      <c r="F67" s="2585">
        <v>7</v>
      </c>
      <c r="G67" s="253">
        <v>11</v>
      </c>
      <c r="H67" s="253">
        <v>5</v>
      </c>
      <c r="I67" s="2585">
        <v>16</v>
      </c>
      <c r="J67" s="253">
        <v>0</v>
      </c>
      <c r="K67" s="253">
        <v>0</v>
      </c>
      <c r="L67" s="2585">
        <v>0</v>
      </c>
      <c r="M67" s="253">
        <f t="shared" si="38"/>
        <v>14</v>
      </c>
      <c r="N67" s="253">
        <f t="shared" si="38"/>
        <v>9</v>
      </c>
      <c r="O67" s="2585">
        <f t="shared" si="32"/>
        <v>23</v>
      </c>
      <c r="P67" s="639"/>
      <c r="Q67" s="639" t="s">
        <v>241</v>
      </c>
      <c r="R67" s="3652"/>
    </row>
    <row r="68" spans="1:38" s="638" customFormat="1" ht="24" customHeight="1" x14ac:dyDescent="0.25">
      <c r="A68" s="2986" t="s">
        <v>92</v>
      </c>
      <c r="B68" s="2986"/>
      <c r="C68" s="2986"/>
      <c r="D68" s="253">
        <f t="shared" ref="D68:O68" si="42">SUM(D64:D67)</f>
        <v>42</v>
      </c>
      <c r="E68" s="253">
        <f t="shared" si="42"/>
        <v>14</v>
      </c>
      <c r="F68" s="253">
        <f t="shared" si="42"/>
        <v>56</v>
      </c>
      <c r="G68" s="253">
        <f t="shared" si="42"/>
        <v>78</v>
      </c>
      <c r="H68" s="253">
        <f t="shared" si="42"/>
        <v>113</v>
      </c>
      <c r="I68" s="253">
        <f t="shared" si="42"/>
        <v>191</v>
      </c>
      <c r="J68" s="253">
        <f t="shared" si="42"/>
        <v>40</v>
      </c>
      <c r="K68" s="253">
        <f t="shared" si="42"/>
        <v>104</v>
      </c>
      <c r="L68" s="253">
        <f t="shared" si="42"/>
        <v>144</v>
      </c>
      <c r="M68" s="253">
        <f t="shared" si="42"/>
        <v>160</v>
      </c>
      <c r="N68" s="253">
        <f t="shared" si="42"/>
        <v>231</v>
      </c>
      <c r="O68" s="253">
        <f t="shared" si="42"/>
        <v>391</v>
      </c>
      <c r="P68" s="2906" t="s">
        <v>130</v>
      </c>
      <c r="Q68" s="2906"/>
      <c r="R68" s="2906"/>
    </row>
    <row r="69" spans="1:38" s="638" customFormat="1" ht="30" customHeight="1" x14ac:dyDescent="0.25">
      <c r="A69" s="2996" t="s">
        <v>435</v>
      </c>
      <c r="B69" s="988" t="s">
        <v>59</v>
      </c>
      <c r="C69" s="988"/>
      <c r="D69" s="253">
        <v>0</v>
      </c>
      <c r="E69" s="253">
        <v>0</v>
      </c>
      <c r="F69" s="2585">
        <v>0</v>
      </c>
      <c r="G69" s="253">
        <v>12</v>
      </c>
      <c r="H69" s="253">
        <v>49</v>
      </c>
      <c r="I69" s="2585">
        <v>61</v>
      </c>
      <c r="J69" s="253">
        <v>0</v>
      </c>
      <c r="K69" s="253">
        <v>0</v>
      </c>
      <c r="L69" s="2585">
        <v>0</v>
      </c>
      <c r="M69" s="253">
        <f t="shared" ref="M69" si="43">SUM(J69,G69,D69)</f>
        <v>12</v>
      </c>
      <c r="N69" s="253">
        <f t="shared" ref="N69" si="44">SUM(K69,H69,E69)</f>
        <v>49</v>
      </c>
      <c r="O69" s="2585">
        <f t="shared" si="32"/>
        <v>61</v>
      </c>
      <c r="P69" s="1199"/>
      <c r="Q69" s="1207" t="s">
        <v>137</v>
      </c>
      <c r="R69" s="2940" t="s">
        <v>436</v>
      </c>
    </row>
    <row r="70" spans="1:38" s="638" customFormat="1" ht="27.75" customHeight="1" x14ac:dyDescent="0.25">
      <c r="A70" s="3051"/>
      <c r="B70" s="988" t="s">
        <v>1391</v>
      </c>
      <c r="C70" s="988" t="s">
        <v>1120</v>
      </c>
      <c r="D70" s="253">
        <v>0</v>
      </c>
      <c r="E70" s="253">
        <v>0</v>
      </c>
      <c r="F70" s="2585">
        <v>0</v>
      </c>
      <c r="G70" s="253">
        <v>9</v>
      </c>
      <c r="H70" s="253">
        <v>21</v>
      </c>
      <c r="I70" s="2585">
        <v>30</v>
      </c>
      <c r="J70" s="253">
        <v>10</v>
      </c>
      <c r="K70" s="253">
        <v>10</v>
      </c>
      <c r="L70" s="2585">
        <v>20</v>
      </c>
      <c r="M70" s="253">
        <f t="shared" ref="M70:M72" si="45">SUM(J70,G70,D70)</f>
        <v>19</v>
      </c>
      <c r="N70" s="253">
        <f t="shared" ref="N70:N72" si="46">SUM(K70,H70,E70)</f>
        <v>31</v>
      </c>
      <c r="O70" s="2585">
        <f t="shared" ref="O70:O72" si="47">SUM(M70:N70)</f>
        <v>50</v>
      </c>
      <c r="P70" s="1199" t="s">
        <v>1121</v>
      </c>
      <c r="Q70" s="1199" t="s">
        <v>1794</v>
      </c>
      <c r="R70" s="2938"/>
    </row>
    <row r="71" spans="1:38" s="638" customFormat="1" ht="24" customHeight="1" x14ac:dyDescent="0.25">
      <c r="A71" s="3051"/>
      <c r="B71" s="988" t="s">
        <v>63</v>
      </c>
      <c r="C71" s="988"/>
      <c r="D71" s="253">
        <v>8</v>
      </c>
      <c r="E71" s="253">
        <v>13</v>
      </c>
      <c r="F71" s="2585">
        <v>21</v>
      </c>
      <c r="G71" s="253">
        <v>16</v>
      </c>
      <c r="H71" s="253">
        <v>37</v>
      </c>
      <c r="I71" s="2585">
        <v>53</v>
      </c>
      <c r="J71" s="253">
        <v>0</v>
      </c>
      <c r="K71" s="253">
        <v>0</v>
      </c>
      <c r="L71" s="2585">
        <v>0</v>
      </c>
      <c r="M71" s="253">
        <f t="shared" si="45"/>
        <v>24</v>
      </c>
      <c r="N71" s="253">
        <f t="shared" si="46"/>
        <v>50</v>
      </c>
      <c r="O71" s="2585">
        <f t="shared" si="47"/>
        <v>74</v>
      </c>
      <c r="P71" s="1199"/>
      <c r="Q71" s="1057" t="s">
        <v>1821</v>
      </c>
      <c r="R71" s="2938"/>
    </row>
    <row r="72" spans="1:38" s="638" customFormat="1" ht="24" customHeight="1" x14ac:dyDescent="0.25">
      <c r="A72" s="3494"/>
      <c r="B72" s="2226" t="s">
        <v>66</v>
      </c>
      <c r="C72" s="2226"/>
      <c r="D72" s="253">
        <v>0</v>
      </c>
      <c r="E72" s="253">
        <v>0</v>
      </c>
      <c r="F72" s="2585">
        <v>0</v>
      </c>
      <c r="G72" s="619">
        <v>3</v>
      </c>
      <c r="H72" s="619">
        <v>7</v>
      </c>
      <c r="I72" s="2682">
        <v>10</v>
      </c>
      <c r="J72" s="253">
        <v>0</v>
      </c>
      <c r="K72" s="253">
        <v>0</v>
      </c>
      <c r="L72" s="2585">
        <v>0</v>
      </c>
      <c r="M72" s="253">
        <f t="shared" si="45"/>
        <v>3</v>
      </c>
      <c r="N72" s="253">
        <f t="shared" si="46"/>
        <v>7</v>
      </c>
      <c r="O72" s="2585">
        <f t="shared" si="47"/>
        <v>10</v>
      </c>
      <c r="P72" s="1236"/>
      <c r="Q72" s="2227" t="s">
        <v>138</v>
      </c>
      <c r="R72" s="2941"/>
    </row>
    <row r="73" spans="1:38" s="645" customFormat="1" ht="29.25" customHeight="1" thickBot="1" x14ac:dyDescent="0.3">
      <c r="A73" s="2997" t="s">
        <v>92</v>
      </c>
      <c r="B73" s="2997"/>
      <c r="C73" s="2997"/>
      <c r="D73" s="2385">
        <f>SUM(D69:D72)</f>
        <v>8</v>
      </c>
      <c r="E73" s="2385">
        <f t="shared" ref="E73:O73" si="48">SUM(E69:E72)</f>
        <v>13</v>
      </c>
      <c r="F73" s="2385">
        <f t="shared" si="48"/>
        <v>21</v>
      </c>
      <c r="G73" s="2385">
        <f t="shared" si="48"/>
        <v>40</v>
      </c>
      <c r="H73" s="2385">
        <f t="shared" si="48"/>
        <v>114</v>
      </c>
      <c r="I73" s="2385">
        <f t="shared" si="48"/>
        <v>154</v>
      </c>
      <c r="J73" s="2385">
        <f t="shared" si="48"/>
        <v>10</v>
      </c>
      <c r="K73" s="2385">
        <f t="shared" si="48"/>
        <v>10</v>
      </c>
      <c r="L73" s="2385">
        <f t="shared" si="48"/>
        <v>20</v>
      </c>
      <c r="M73" s="2385">
        <f t="shared" si="48"/>
        <v>58</v>
      </c>
      <c r="N73" s="2385">
        <f t="shared" si="48"/>
        <v>137</v>
      </c>
      <c r="O73" s="2385">
        <f t="shared" si="48"/>
        <v>195</v>
      </c>
      <c r="P73" s="3653" t="s">
        <v>130</v>
      </c>
      <c r="Q73" s="3653"/>
      <c r="R73" s="3653"/>
      <c r="S73" s="644"/>
      <c r="T73" s="644"/>
      <c r="U73" s="644"/>
      <c r="V73" s="644"/>
      <c r="W73" s="644"/>
      <c r="X73" s="644"/>
      <c r="Y73" s="644"/>
      <c r="Z73" s="644"/>
      <c r="AA73" s="644"/>
      <c r="AB73" s="644"/>
      <c r="AC73" s="644"/>
      <c r="AD73" s="644"/>
      <c r="AE73" s="644"/>
      <c r="AF73" s="644"/>
      <c r="AG73" s="644"/>
      <c r="AH73" s="644"/>
      <c r="AI73" s="644"/>
      <c r="AJ73" s="644"/>
      <c r="AK73" s="644"/>
      <c r="AL73" s="644"/>
    </row>
    <row r="74" spans="1:38" s="638" customFormat="1" ht="30.75" customHeight="1" x14ac:dyDescent="0.25">
      <c r="S74" s="644"/>
      <c r="T74" s="644"/>
      <c r="U74" s="644"/>
      <c r="V74" s="644"/>
      <c r="W74" s="644"/>
      <c r="X74" s="644"/>
      <c r="Y74" s="644"/>
      <c r="Z74" s="644"/>
      <c r="AA74" s="644"/>
      <c r="AB74" s="644"/>
      <c r="AC74" s="644"/>
      <c r="AD74" s="644"/>
      <c r="AE74" s="644"/>
      <c r="AF74" s="644"/>
      <c r="AG74" s="644"/>
      <c r="AH74" s="644"/>
      <c r="AI74" s="644"/>
      <c r="AJ74" s="644"/>
      <c r="AK74" s="644"/>
      <c r="AL74" s="644"/>
    </row>
    <row r="75" spans="1:38" s="638" customFormat="1" ht="30" customHeight="1" x14ac:dyDescent="0.25">
      <c r="S75" s="644"/>
      <c r="T75" s="644"/>
      <c r="U75" s="644"/>
      <c r="V75" s="644"/>
      <c r="W75" s="644"/>
      <c r="X75" s="644"/>
      <c r="Y75" s="644"/>
      <c r="Z75" s="644"/>
      <c r="AA75" s="644"/>
      <c r="AB75" s="644"/>
      <c r="AC75" s="644"/>
      <c r="AD75" s="644"/>
      <c r="AE75" s="644"/>
      <c r="AF75" s="644"/>
      <c r="AG75" s="644"/>
      <c r="AH75" s="644"/>
      <c r="AI75" s="644"/>
      <c r="AJ75" s="644"/>
      <c r="AK75" s="644"/>
      <c r="AL75" s="644"/>
    </row>
    <row r="76" spans="1:38" s="638" customFormat="1" ht="35.25" customHeight="1" thickBot="1" x14ac:dyDescent="0.3">
      <c r="A76" s="3645" t="s">
        <v>2160</v>
      </c>
      <c r="B76" s="3645"/>
      <c r="C76" s="1789"/>
      <c r="D76" s="641"/>
      <c r="E76" s="641"/>
      <c r="F76" s="641"/>
      <c r="G76" s="641"/>
      <c r="H76" s="641"/>
      <c r="I76" s="641"/>
      <c r="J76" s="641"/>
      <c r="K76" s="641"/>
      <c r="L76" s="641"/>
      <c r="M76" s="641"/>
      <c r="N76" s="641"/>
      <c r="O76" s="641"/>
      <c r="P76" s="1796"/>
      <c r="Q76" s="3641" t="s">
        <v>2161</v>
      </c>
      <c r="R76" s="3641"/>
    </row>
    <row r="77" spans="1:38" s="638" customFormat="1" ht="21" customHeight="1" thickTop="1" x14ac:dyDescent="0.25">
      <c r="A77" s="3497" t="s">
        <v>44</v>
      </c>
      <c r="B77" s="3642" t="s">
        <v>86</v>
      </c>
      <c r="C77" s="3642" t="s">
        <v>45</v>
      </c>
      <c r="D77" s="3521" t="s">
        <v>33</v>
      </c>
      <c r="E77" s="3521"/>
      <c r="F77" s="3521"/>
      <c r="G77" s="3521" t="s">
        <v>1</v>
      </c>
      <c r="H77" s="3521"/>
      <c r="I77" s="3521"/>
      <c r="J77" s="3521" t="s">
        <v>2</v>
      </c>
      <c r="K77" s="3521"/>
      <c r="L77" s="3521"/>
      <c r="M77" s="3194" t="s">
        <v>31</v>
      </c>
      <c r="N77" s="3194"/>
      <c r="O77" s="3194"/>
      <c r="P77" s="3647" t="s">
        <v>99</v>
      </c>
      <c r="Q77" s="3647" t="s">
        <v>126</v>
      </c>
      <c r="R77" s="3647" t="s">
        <v>253</v>
      </c>
    </row>
    <row r="78" spans="1:38" s="638" customFormat="1" ht="21" customHeight="1" x14ac:dyDescent="0.25">
      <c r="A78" s="3498"/>
      <c r="B78" s="3643"/>
      <c r="C78" s="3643"/>
      <c r="D78" s="3520" t="s">
        <v>94</v>
      </c>
      <c r="E78" s="3520"/>
      <c r="F78" s="3520"/>
      <c r="G78" s="3520" t="s">
        <v>95</v>
      </c>
      <c r="H78" s="3520"/>
      <c r="I78" s="3520"/>
      <c r="J78" s="3520" t="s">
        <v>96</v>
      </c>
      <c r="K78" s="3520"/>
      <c r="L78" s="3520"/>
      <c r="M78" s="2930" t="s">
        <v>116</v>
      </c>
      <c r="N78" s="2930"/>
      <c r="O78" s="2930"/>
      <c r="P78" s="3648"/>
      <c r="Q78" s="3648"/>
      <c r="R78" s="3648"/>
    </row>
    <row r="79" spans="1:38" s="638" customFormat="1" ht="18" customHeight="1" x14ac:dyDescent="0.25">
      <c r="A79" s="3498"/>
      <c r="B79" s="3643"/>
      <c r="C79" s="3643"/>
      <c r="D79" s="2559" t="s">
        <v>204</v>
      </c>
      <c r="E79" s="2559" t="s">
        <v>2833</v>
      </c>
      <c r="F79" s="2559" t="s">
        <v>26</v>
      </c>
      <c r="G79" s="2559" t="s">
        <v>204</v>
      </c>
      <c r="H79" s="2559" t="s">
        <v>2833</v>
      </c>
      <c r="I79" s="2559" t="s">
        <v>26</v>
      </c>
      <c r="J79" s="2559" t="s">
        <v>204</v>
      </c>
      <c r="K79" s="2559" t="s">
        <v>2833</v>
      </c>
      <c r="L79" s="2559" t="s">
        <v>26</v>
      </c>
      <c r="M79" s="2559" t="s">
        <v>204</v>
      </c>
      <c r="N79" s="2559" t="s">
        <v>2833</v>
      </c>
      <c r="O79" s="2559" t="s">
        <v>26</v>
      </c>
      <c r="P79" s="3648"/>
      <c r="Q79" s="3648"/>
      <c r="R79" s="3648"/>
    </row>
    <row r="80" spans="1:38" s="638" customFormat="1" ht="17.25" customHeight="1" thickBot="1" x14ac:dyDescent="0.3">
      <c r="A80" s="3499"/>
      <c r="B80" s="3644"/>
      <c r="C80" s="3644"/>
      <c r="D80" s="191" t="s">
        <v>181</v>
      </c>
      <c r="E80" s="191" t="s">
        <v>182</v>
      </c>
      <c r="F80" s="191" t="s">
        <v>183</v>
      </c>
      <c r="G80" s="191" t="s">
        <v>181</v>
      </c>
      <c r="H80" s="191" t="s">
        <v>182</v>
      </c>
      <c r="I80" s="191" t="s">
        <v>183</v>
      </c>
      <c r="J80" s="191" t="s">
        <v>181</v>
      </c>
      <c r="K80" s="191" t="s">
        <v>182</v>
      </c>
      <c r="L80" s="191" t="s">
        <v>183</v>
      </c>
      <c r="M80" s="191" t="s">
        <v>181</v>
      </c>
      <c r="N80" s="191" t="s">
        <v>182</v>
      </c>
      <c r="O80" s="191" t="s">
        <v>183</v>
      </c>
      <c r="P80" s="3649"/>
      <c r="Q80" s="3649"/>
      <c r="R80" s="3649"/>
    </row>
    <row r="81" spans="1:18" s="638" customFormat="1" ht="31.5" customHeight="1" x14ac:dyDescent="0.25">
      <c r="A81" s="3005" t="s">
        <v>38</v>
      </c>
      <c r="B81" s="3038" t="s">
        <v>1348</v>
      </c>
      <c r="C81" s="1191" t="s">
        <v>1348</v>
      </c>
      <c r="D81" s="253">
        <v>0</v>
      </c>
      <c r="E81" s="253">
        <v>0</v>
      </c>
      <c r="F81" s="253">
        <v>0</v>
      </c>
      <c r="G81" s="253">
        <v>11</v>
      </c>
      <c r="H81" s="253">
        <v>12</v>
      </c>
      <c r="I81" s="253">
        <v>23</v>
      </c>
      <c r="J81" s="253">
        <v>0</v>
      </c>
      <c r="K81" s="253">
        <v>0</v>
      </c>
      <c r="L81" s="253">
        <v>0</v>
      </c>
      <c r="M81" s="253">
        <f>SUM(J81,G81,D81)</f>
        <v>11</v>
      </c>
      <c r="N81" s="253">
        <f>SUM(K81,H81,E81)</f>
        <v>12</v>
      </c>
      <c r="O81" s="253">
        <f>SUM(M81:N81)</f>
        <v>23</v>
      </c>
      <c r="P81" s="620" t="s">
        <v>706</v>
      </c>
      <c r="Q81" s="3646" t="s">
        <v>706</v>
      </c>
      <c r="R81" s="3652" t="s">
        <v>160</v>
      </c>
    </row>
    <row r="82" spans="1:18" s="638" customFormat="1" ht="27.75" customHeight="1" x14ac:dyDescent="0.25">
      <c r="A82" s="3005"/>
      <c r="B82" s="3009"/>
      <c r="C82" s="1184" t="s">
        <v>1192</v>
      </c>
      <c r="D82" s="253">
        <v>23</v>
      </c>
      <c r="E82" s="253">
        <v>18</v>
      </c>
      <c r="F82" s="253">
        <v>41</v>
      </c>
      <c r="G82" s="253">
        <v>0</v>
      </c>
      <c r="H82" s="253">
        <v>0</v>
      </c>
      <c r="I82" s="253">
        <v>0</v>
      </c>
      <c r="J82" s="253">
        <v>0</v>
      </c>
      <c r="K82" s="253">
        <v>0</v>
      </c>
      <c r="L82" s="253">
        <v>0</v>
      </c>
      <c r="M82" s="253">
        <f t="shared" ref="M82:M97" si="49">SUM(J82,G82,D82)</f>
        <v>23</v>
      </c>
      <c r="N82" s="253">
        <f t="shared" ref="N82:N97" si="50">SUM(K82,H82,E82)</f>
        <v>18</v>
      </c>
      <c r="O82" s="253">
        <f t="shared" ref="O82:O97" si="51">SUM(M82:N82)</f>
        <v>41</v>
      </c>
      <c r="P82" s="1199" t="s">
        <v>348</v>
      </c>
      <c r="Q82" s="2938"/>
      <c r="R82" s="3652"/>
    </row>
    <row r="83" spans="1:18" s="638" customFormat="1" ht="27.75" customHeight="1" x14ac:dyDescent="0.25">
      <c r="A83" s="3005"/>
      <c r="B83" s="3010"/>
      <c r="C83" s="1244" t="s">
        <v>1795</v>
      </c>
      <c r="D83" s="253">
        <v>31</v>
      </c>
      <c r="E83" s="253">
        <v>0</v>
      </c>
      <c r="F83" s="253">
        <v>31</v>
      </c>
      <c r="G83" s="253">
        <v>0</v>
      </c>
      <c r="H83" s="253">
        <v>0</v>
      </c>
      <c r="I83" s="253">
        <v>0</v>
      </c>
      <c r="J83" s="253">
        <v>0</v>
      </c>
      <c r="K83" s="253">
        <v>0</v>
      </c>
      <c r="L83" s="253">
        <v>0</v>
      </c>
      <c r="M83" s="253">
        <f t="shared" si="49"/>
        <v>31</v>
      </c>
      <c r="N83" s="253">
        <f t="shared" si="50"/>
        <v>0</v>
      </c>
      <c r="O83" s="253">
        <f t="shared" si="51"/>
        <v>31</v>
      </c>
      <c r="P83" s="1199" t="s">
        <v>348</v>
      </c>
      <c r="Q83" s="2941"/>
      <c r="R83" s="3652"/>
    </row>
    <row r="84" spans="1:18" s="638" customFormat="1" ht="27.75" customHeight="1" x14ac:dyDescent="0.25">
      <c r="A84" s="3005"/>
      <c r="B84" s="392" t="s">
        <v>46</v>
      </c>
      <c r="C84" s="398"/>
      <c r="D84" s="253">
        <f>SUM(D81:D83)</f>
        <v>54</v>
      </c>
      <c r="E84" s="253">
        <f t="shared" ref="E84:K84" si="52">SUM(E81:E83)</f>
        <v>18</v>
      </c>
      <c r="F84" s="253">
        <f t="shared" ref="F84:F97" si="53">SUM(D84:E84)</f>
        <v>72</v>
      </c>
      <c r="G84" s="253">
        <f t="shared" si="52"/>
        <v>11</v>
      </c>
      <c r="H84" s="253">
        <f t="shared" si="52"/>
        <v>12</v>
      </c>
      <c r="I84" s="253">
        <f t="shared" ref="I84:I95" si="54">SUM(G84:H84)</f>
        <v>23</v>
      </c>
      <c r="J84" s="253">
        <f t="shared" si="52"/>
        <v>0</v>
      </c>
      <c r="K84" s="253">
        <f t="shared" si="52"/>
        <v>0</v>
      </c>
      <c r="L84" s="253">
        <f t="shared" ref="L84:L98" si="55">SUM(J84:K84)</f>
        <v>0</v>
      </c>
      <c r="M84" s="253">
        <f t="shared" si="49"/>
        <v>65</v>
      </c>
      <c r="N84" s="253">
        <f t="shared" si="50"/>
        <v>30</v>
      </c>
      <c r="O84" s="253">
        <f t="shared" si="51"/>
        <v>95</v>
      </c>
      <c r="P84" s="2906" t="s">
        <v>133</v>
      </c>
      <c r="Q84" s="2906"/>
      <c r="R84" s="3652"/>
    </row>
    <row r="85" spans="1:18" s="638" customFormat="1" ht="33" customHeight="1" x14ac:dyDescent="0.25">
      <c r="A85" s="3005"/>
      <c r="B85" s="2996" t="s">
        <v>207</v>
      </c>
      <c r="C85" s="1208" t="s">
        <v>207</v>
      </c>
      <c r="D85" s="253">
        <v>0</v>
      </c>
      <c r="E85" s="253">
        <v>0</v>
      </c>
      <c r="F85" s="253">
        <v>0</v>
      </c>
      <c r="G85" s="253">
        <v>20</v>
      </c>
      <c r="H85" s="253">
        <v>20</v>
      </c>
      <c r="I85" s="253">
        <v>40</v>
      </c>
      <c r="J85" s="253">
        <f t="shared" ref="J85:J86" si="56">SUM(J82:J84)</f>
        <v>0</v>
      </c>
      <c r="K85" s="253">
        <f t="shared" ref="K85:K86" si="57">SUM(K82:K84)</f>
        <v>0</v>
      </c>
      <c r="L85" s="253">
        <f t="shared" si="55"/>
        <v>0</v>
      </c>
      <c r="M85" s="253">
        <f t="shared" si="49"/>
        <v>20</v>
      </c>
      <c r="N85" s="253">
        <f t="shared" si="50"/>
        <v>20</v>
      </c>
      <c r="O85" s="253">
        <f t="shared" si="51"/>
        <v>40</v>
      </c>
      <c r="P85" s="2386" t="s">
        <v>1927</v>
      </c>
      <c r="Q85" s="2940" t="s">
        <v>220</v>
      </c>
      <c r="R85" s="3652"/>
    </row>
    <row r="86" spans="1:18" s="638" customFormat="1" ht="42" customHeight="1" x14ac:dyDescent="0.25">
      <c r="A86" s="3005"/>
      <c r="B86" s="3494"/>
      <c r="C86" s="1208" t="s">
        <v>1349</v>
      </c>
      <c r="D86" s="253">
        <v>9</v>
      </c>
      <c r="E86" s="253">
        <v>6</v>
      </c>
      <c r="F86" s="253">
        <v>15</v>
      </c>
      <c r="G86" s="253">
        <v>0</v>
      </c>
      <c r="H86" s="253">
        <v>0</v>
      </c>
      <c r="I86" s="253">
        <v>0</v>
      </c>
      <c r="J86" s="253">
        <f t="shared" si="56"/>
        <v>0</v>
      </c>
      <c r="K86" s="253">
        <f t="shared" si="57"/>
        <v>0</v>
      </c>
      <c r="L86" s="253">
        <f t="shared" si="55"/>
        <v>0</v>
      </c>
      <c r="M86" s="253">
        <f t="shared" si="49"/>
        <v>9</v>
      </c>
      <c r="N86" s="253">
        <f t="shared" si="50"/>
        <v>6</v>
      </c>
      <c r="O86" s="253">
        <f t="shared" si="51"/>
        <v>15</v>
      </c>
      <c r="P86" s="2386" t="s">
        <v>2657</v>
      </c>
      <c r="Q86" s="2941"/>
      <c r="R86" s="3652"/>
    </row>
    <row r="87" spans="1:18" s="638" customFormat="1" ht="24.75" customHeight="1" x14ac:dyDescent="0.25">
      <c r="A87" s="3005"/>
      <c r="B87" s="3020" t="s">
        <v>46</v>
      </c>
      <c r="C87" s="3020"/>
      <c r="D87" s="253">
        <f>SUM(D85:D86)</f>
        <v>9</v>
      </c>
      <c r="E87" s="253">
        <f t="shared" ref="E87:K87" si="58">SUM(E85:E86)</f>
        <v>6</v>
      </c>
      <c r="F87" s="253">
        <f t="shared" si="53"/>
        <v>15</v>
      </c>
      <c r="G87" s="253">
        <f t="shared" si="58"/>
        <v>20</v>
      </c>
      <c r="H87" s="253">
        <f t="shared" si="58"/>
        <v>20</v>
      </c>
      <c r="I87" s="253">
        <f t="shared" si="54"/>
        <v>40</v>
      </c>
      <c r="J87" s="253">
        <f t="shared" si="58"/>
        <v>0</v>
      </c>
      <c r="K87" s="253">
        <f t="shared" si="58"/>
        <v>0</v>
      </c>
      <c r="L87" s="253">
        <f t="shared" si="55"/>
        <v>0</v>
      </c>
      <c r="M87" s="253">
        <f t="shared" si="49"/>
        <v>29</v>
      </c>
      <c r="N87" s="253">
        <f t="shared" si="50"/>
        <v>26</v>
      </c>
      <c r="O87" s="253">
        <f t="shared" si="51"/>
        <v>55</v>
      </c>
      <c r="P87" s="580"/>
      <c r="Q87" s="639" t="s">
        <v>133</v>
      </c>
      <c r="R87" s="639"/>
    </row>
    <row r="88" spans="1:18" s="638" customFormat="1" ht="27" customHeight="1" x14ac:dyDescent="0.25">
      <c r="A88" s="2986" t="s">
        <v>92</v>
      </c>
      <c r="B88" s="2986"/>
      <c r="C88" s="2986"/>
      <c r="D88" s="253">
        <f>SUM(D87,D84)</f>
        <v>63</v>
      </c>
      <c r="E88" s="253">
        <f t="shared" ref="E88:K88" si="59">SUM(E87,E84)</f>
        <v>24</v>
      </c>
      <c r="F88" s="253">
        <f t="shared" si="53"/>
        <v>87</v>
      </c>
      <c r="G88" s="253">
        <f t="shared" si="59"/>
        <v>31</v>
      </c>
      <c r="H88" s="253">
        <f t="shared" si="59"/>
        <v>32</v>
      </c>
      <c r="I88" s="253">
        <f t="shared" si="54"/>
        <v>63</v>
      </c>
      <c r="J88" s="253">
        <f t="shared" si="59"/>
        <v>0</v>
      </c>
      <c r="K88" s="253">
        <f t="shared" si="59"/>
        <v>0</v>
      </c>
      <c r="L88" s="253">
        <f t="shared" si="55"/>
        <v>0</v>
      </c>
      <c r="M88" s="253">
        <f t="shared" si="49"/>
        <v>94</v>
      </c>
      <c r="N88" s="253">
        <f t="shared" si="50"/>
        <v>56</v>
      </c>
      <c r="O88" s="253">
        <f t="shared" si="51"/>
        <v>150</v>
      </c>
      <c r="P88" s="2906" t="s">
        <v>130</v>
      </c>
      <c r="Q88" s="2906"/>
      <c r="R88" s="2906"/>
    </row>
    <row r="89" spans="1:18" s="638" customFormat="1" ht="28.5" customHeight="1" x14ac:dyDescent="0.25">
      <c r="A89" s="3494" t="s">
        <v>210</v>
      </c>
      <c r="B89" s="3010" t="s">
        <v>72</v>
      </c>
      <c r="C89" s="1095" t="s">
        <v>72</v>
      </c>
      <c r="D89" s="790">
        <v>0</v>
      </c>
      <c r="E89" s="790">
        <v>0</v>
      </c>
      <c r="F89" s="253">
        <f t="shared" si="53"/>
        <v>0</v>
      </c>
      <c r="G89" s="790">
        <v>22</v>
      </c>
      <c r="H89" s="790">
        <v>22</v>
      </c>
      <c r="I89" s="253">
        <v>44</v>
      </c>
      <c r="J89" s="790">
        <v>15</v>
      </c>
      <c r="K89" s="790">
        <v>5</v>
      </c>
      <c r="L89" s="253">
        <v>20</v>
      </c>
      <c r="M89" s="253">
        <f t="shared" si="49"/>
        <v>37</v>
      </c>
      <c r="N89" s="253">
        <f t="shared" si="50"/>
        <v>27</v>
      </c>
      <c r="O89" s="253">
        <f t="shared" si="51"/>
        <v>64</v>
      </c>
      <c r="P89" s="821" t="s">
        <v>145</v>
      </c>
      <c r="Q89" s="3654" t="s">
        <v>145</v>
      </c>
      <c r="R89" s="3654" t="s">
        <v>409</v>
      </c>
    </row>
    <row r="90" spans="1:18" s="638" customFormat="1" ht="24.75" customHeight="1" x14ac:dyDescent="0.25">
      <c r="A90" s="2986"/>
      <c r="B90" s="3005"/>
      <c r="C90" s="1208" t="s">
        <v>73</v>
      </c>
      <c r="D90" s="790">
        <v>0</v>
      </c>
      <c r="E90" s="790">
        <v>0</v>
      </c>
      <c r="F90" s="253">
        <f t="shared" si="53"/>
        <v>0</v>
      </c>
      <c r="G90" s="253">
        <v>13</v>
      </c>
      <c r="H90" s="253">
        <v>25</v>
      </c>
      <c r="I90" s="253">
        <v>38</v>
      </c>
      <c r="J90" s="253">
        <v>23</v>
      </c>
      <c r="K90" s="253">
        <v>13</v>
      </c>
      <c r="L90" s="253">
        <v>36</v>
      </c>
      <c r="M90" s="253">
        <f t="shared" si="49"/>
        <v>36</v>
      </c>
      <c r="N90" s="253">
        <f t="shared" si="50"/>
        <v>38</v>
      </c>
      <c r="O90" s="253">
        <f t="shared" si="51"/>
        <v>74</v>
      </c>
      <c r="P90" s="639" t="s">
        <v>159</v>
      </c>
      <c r="Q90" s="3652"/>
      <c r="R90" s="3652"/>
    </row>
    <row r="91" spans="1:18" s="638" customFormat="1" ht="27.75" customHeight="1" x14ac:dyDescent="0.25">
      <c r="A91" s="2986"/>
      <c r="B91" s="3005" t="s">
        <v>46</v>
      </c>
      <c r="C91" s="3005"/>
      <c r="D91" s="253">
        <f>SUM(D89:D90)</f>
        <v>0</v>
      </c>
      <c r="E91" s="253">
        <f t="shared" ref="E91:K91" si="60">SUM(E89:E90)</f>
        <v>0</v>
      </c>
      <c r="F91" s="253">
        <f t="shared" si="53"/>
        <v>0</v>
      </c>
      <c r="G91" s="253">
        <f t="shared" si="60"/>
        <v>35</v>
      </c>
      <c r="H91" s="253">
        <f t="shared" si="60"/>
        <v>47</v>
      </c>
      <c r="I91" s="253">
        <f t="shared" si="54"/>
        <v>82</v>
      </c>
      <c r="J91" s="253">
        <f t="shared" si="60"/>
        <v>38</v>
      </c>
      <c r="K91" s="253">
        <f t="shared" si="60"/>
        <v>18</v>
      </c>
      <c r="L91" s="253">
        <f t="shared" si="55"/>
        <v>56</v>
      </c>
      <c r="M91" s="253">
        <f t="shared" si="49"/>
        <v>73</v>
      </c>
      <c r="N91" s="253">
        <f t="shared" si="50"/>
        <v>65</v>
      </c>
      <c r="O91" s="253">
        <f t="shared" si="51"/>
        <v>138</v>
      </c>
      <c r="P91" s="2906" t="s">
        <v>133</v>
      </c>
      <c r="Q91" s="2906"/>
      <c r="R91" s="3652"/>
    </row>
    <row r="92" spans="1:18" s="638" customFormat="1" ht="31.5" customHeight="1" x14ac:dyDescent="0.25">
      <c r="A92" s="2986"/>
      <c r="B92" s="1210" t="s">
        <v>395</v>
      </c>
      <c r="C92" s="1210" t="s">
        <v>1392</v>
      </c>
      <c r="D92" s="253">
        <f t="shared" ref="D92:E92" si="61">SUM(D90:D91)</f>
        <v>0</v>
      </c>
      <c r="E92" s="253">
        <f t="shared" si="61"/>
        <v>0</v>
      </c>
      <c r="F92" s="253">
        <f t="shared" si="53"/>
        <v>0</v>
      </c>
      <c r="G92" s="253">
        <v>23</v>
      </c>
      <c r="H92" s="253">
        <v>28</v>
      </c>
      <c r="I92" s="253">
        <v>51</v>
      </c>
      <c r="J92" s="253">
        <v>17</v>
      </c>
      <c r="K92" s="253">
        <v>22</v>
      </c>
      <c r="L92" s="253">
        <v>39</v>
      </c>
      <c r="M92" s="253">
        <f t="shared" si="49"/>
        <v>40</v>
      </c>
      <c r="N92" s="253">
        <f t="shared" si="50"/>
        <v>50</v>
      </c>
      <c r="O92" s="253">
        <f t="shared" si="51"/>
        <v>90</v>
      </c>
      <c r="P92" s="639" t="s">
        <v>1234</v>
      </c>
      <c r="Q92" s="639" t="s">
        <v>152</v>
      </c>
      <c r="R92" s="3652"/>
    </row>
    <row r="93" spans="1:18" s="638" customFormat="1" ht="26.25" customHeight="1" x14ac:dyDescent="0.25">
      <c r="A93" s="2986"/>
      <c r="B93" s="3005" t="s">
        <v>75</v>
      </c>
      <c r="C93" s="1208" t="s">
        <v>76</v>
      </c>
      <c r="D93" s="253">
        <f t="shared" ref="D93:E93" si="62">SUM(D91:D92)</f>
        <v>0</v>
      </c>
      <c r="E93" s="253">
        <f t="shared" si="62"/>
        <v>0</v>
      </c>
      <c r="F93" s="253">
        <f t="shared" si="53"/>
        <v>0</v>
      </c>
      <c r="G93" s="253">
        <v>11</v>
      </c>
      <c r="H93" s="253">
        <v>16</v>
      </c>
      <c r="I93" s="253">
        <v>27</v>
      </c>
      <c r="J93" s="253">
        <v>0</v>
      </c>
      <c r="K93" s="253">
        <v>0</v>
      </c>
      <c r="L93" s="253">
        <v>0</v>
      </c>
      <c r="M93" s="253">
        <f t="shared" si="49"/>
        <v>11</v>
      </c>
      <c r="N93" s="253">
        <f t="shared" si="50"/>
        <v>16</v>
      </c>
      <c r="O93" s="253">
        <f t="shared" si="51"/>
        <v>27</v>
      </c>
      <c r="P93" s="620" t="s">
        <v>153</v>
      </c>
      <c r="Q93" s="3652" t="s">
        <v>148</v>
      </c>
      <c r="R93" s="3652"/>
    </row>
    <row r="94" spans="1:18" s="638" customFormat="1" ht="30" customHeight="1" x14ac:dyDescent="0.25">
      <c r="A94" s="2986"/>
      <c r="B94" s="3005" t="s">
        <v>75</v>
      </c>
      <c r="C94" s="1208" t="s">
        <v>77</v>
      </c>
      <c r="D94" s="253">
        <f t="shared" ref="D94:E94" si="63">SUM(D92:D93)</f>
        <v>0</v>
      </c>
      <c r="E94" s="253">
        <f t="shared" si="63"/>
        <v>0</v>
      </c>
      <c r="F94" s="253">
        <f t="shared" si="53"/>
        <v>0</v>
      </c>
      <c r="G94" s="253">
        <v>27</v>
      </c>
      <c r="H94" s="253">
        <v>24</v>
      </c>
      <c r="I94" s="253">
        <v>51</v>
      </c>
      <c r="J94" s="253">
        <v>13</v>
      </c>
      <c r="K94" s="253">
        <v>15</v>
      </c>
      <c r="L94" s="253">
        <v>28</v>
      </c>
      <c r="M94" s="253">
        <f t="shared" si="49"/>
        <v>40</v>
      </c>
      <c r="N94" s="253">
        <f t="shared" si="50"/>
        <v>39</v>
      </c>
      <c r="O94" s="253">
        <f t="shared" si="51"/>
        <v>79</v>
      </c>
      <c r="P94" s="620" t="s">
        <v>154</v>
      </c>
      <c r="Q94" s="3652"/>
      <c r="R94" s="3652"/>
    </row>
    <row r="95" spans="1:18" s="638" customFormat="1" ht="28.5" customHeight="1" x14ac:dyDescent="0.25">
      <c r="A95" s="2986"/>
      <c r="B95" s="3005" t="s">
        <v>46</v>
      </c>
      <c r="C95" s="3005"/>
      <c r="D95" s="253">
        <f>SUM(D93:D94)</f>
        <v>0</v>
      </c>
      <c r="E95" s="253">
        <f t="shared" ref="E95:K95" si="64">SUM(E93:E94)</f>
        <v>0</v>
      </c>
      <c r="F95" s="253">
        <f t="shared" si="53"/>
        <v>0</v>
      </c>
      <c r="G95" s="253">
        <f t="shared" si="64"/>
        <v>38</v>
      </c>
      <c r="H95" s="253">
        <f t="shared" si="64"/>
        <v>40</v>
      </c>
      <c r="I95" s="253">
        <f t="shared" si="54"/>
        <v>78</v>
      </c>
      <c r="J95" s="253">
        <f t="shared" si="64"/>
        <v>13</v>
      </c>
      <c r="K95" s="253">
        <f t="shared" si="64"/>
        <v>15</v>
      </c>
      <c r="L95" s="253">
        <f t="shared" si="55"/>
        <v>28</v>
      </c>
      <c r="M95" s="253">
        <f t="shared" si="49"/>
        <v>51</v>
      </c>
      <c r="N95" s="253">
        <f t="shared" si="50"/>
        <v>55</v>
      </c>
      <c r="O95" s="253">
        <f t="shared" si="51"/>
        <v>106</v>
      </c>
      <c r="P95" s="2906" t="s">
        <v>133</v>
      </c>
      <c r="Q95" s="2906"/>
      <c r="R95" s="3652"/>
    </row>
    <row r="96" spans="1:18" s="638" customFormat="1" ht="27.75" customHeight="1" x14ac:dyDescent="0.25">
      <c r="A96" s="2986"/>
      <c r="B96" s="1210" t="s">
        <v>352</v>
      </c>
      <c r="C96" s="1208" t="s">
        <v>1393</v>
      </c>
      <c r="D96" s="253">
        <f t="shared" ref="D96:E96" si="65">SUM(D94:D95)</f>
        <v>0</v>
      </c>
      <c r="E96" s="253">
        <f t="shared" si="65"/>
        <v>0</v>
      </c>
      <c r="F96" s="253">
        <f t="shared" si="53"/>
        <v>0</v>
      </c>
      <c r="G96" s="253">
        <v>21</v>
      </c>
      <c r="H96" s="253">
        <v>26</v>
      </c>
      <c r="I96" s="253">
        <v>47</v>
      </c>
      <c r="J96" s="253">
        <v>0</v>
      </c>
      <c r="K96" s="253">
        <v>0</v>
      </c>
      <c r="L96" s="253">
        <v>0</v>
      </c>
      <c r="M96" s="253">
        <f t="shared" si="49"/>
        <v>21</v>
      </c>
      <c r="N96" s="253">
        <f t="shared" si="50"/>
        <v>26</v>
      </c>
      <c r="O96" s="253">
        <f t="shared" si="51"/>
        <v>47</v>
      </c>
      <c r="P96" s="620" t="s">
        <v>245</v>
      </c>
      <c r="Q96" s="620" t="s">
        <v>149</v>
      </c>
      <c r="R96" s="3652"/>
    </row>
    <row r="97" spans="1:18" s="638" customFormat="1" ht="45" customHeight="1" x14ac:dyDescent="0.25">
      <c r="A97" s="2986"/>
      <c r="B97" s="1210" t="s">
        <v>91</v>
      </c>
      <c r="C97" s="1208" t="s">
        <v>82</v>
      </c>
      <c r="D97" s="253">
        <f t="shared" ref="D97:E97" si="66">SUM(D95:D96)</f>
        <v>0</v>
      </c>
      <c r="E97" s="253">
        <f t="shared" si="66"/>
        <v>0</v>
      </c>
      <c r="F97" s="253">
        <f t="shared" si="53"/>
        <v>0</v>
      </c>
      <c r="G97" s="253">
        <v>12</v>
      </c>
      <c r="H97" s="253">
        <v>27</v>
      </c>
      <c r="I97" s="253">
        <v>39</v>
      </c>
      <c r="J97" s="253">
        <v>14</v>
      </c>
      <c r="K97" s="253">
        <v>22</v>
      </c>
      <c r="L97" s="253">
        <v>36</v>
      </c>
      <c r="M97" s="253">
        <f t="shared" si="49"/>
        <v>26</v>
      </c>
      <c r="N97" s="253">
        <f t="shared" si="50"/>
        <v>49</v>
      </c>
      <c r="O97" s="253">
        <f t="shared" si="51"/>
        <v>75</v>
      </c>
      <c r="P97" s="620" t="s">
        <v>1394</v>
      </c>
      <c r="Q97" s="620" t="s">
        <v>158</v>
      </c>
      <c r="R97" s="3652"/>
    </row>
    <row r="98" spans="1:18" s="638" customFormat="1" ht="29.25" customHeight="1" thickBot="1" x14ac:dyDescent="0.3">
      <c r="A98" s="2994" t="s">
        <v>92</v>
      </c>
      <c r="B98" s="2994"/>
      <c r="C98" s="2994"/>
      <c r="D98" s="2385">
        <f>SUM(D91,D92,D95:D97)</f>
        <v>0</v>
      </c>
      <c r="E98" s="2385">
        <f t="shared" ref="E98:K98" si="67">SUM(E91,E92,E95:E97)</f>
        <v>0</v>
      </c>
      <c r="F98" s="2385">
        <f>SUM(D98:E98)</f>
        <v>0</v>
      </c>
      <c r="G98" s="2385">
        <f t="shared" si="67"/>
        <v>129</v>
      </c>
      <c r="H98" s="2385">
        <f t="shared" si="67"/>
        <v>168</v>
      </c>
      <c r="I98" s="2385">
        <f>SUM(G98:H98)</f>
        <v>297</v>
      </c>
      <c r="J98" s="2385">
        <f t="shared" si="67"/>
        <v>82</v>
      </c>
      <c r="K98" s="2385">
        <f t="shared" si="67"/>
        <v>77</v>
      </c>
      <c r="L98" s="2385">
        <f t="shared" si="55"/>
        <v>159</v>
      </c>
      <c r="M98" s="2385">
        <f>SUM(J98,G98,D98)</f>
        <v>211</v>
      </c>
      <c r="N98" s="2385">
        <f>SUM(K98,H98,E98)</f>
        <v>245</v>
      </c>
      <c r="O98" s="2385">
        <f>SUM(M98:N98)</f>
        <v>456</v>
      </c>
      <c r="P98" s="2914" t="s">
        <v>1395</v>
      </c>
      <c r="Q98" s="2914"/>
      <c r="R98" s="2914"/>
    </row>
    <row r="99" spans="1:18" s="638" customFormat="1" ht="22.5" customHeight="1" x14ac:dyDescent="0.25">
      <c r="A99" s="393"/>
      <c r="B99" s="393"/>
      <c r="C99" s="393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640"/>
      <c r="Q99" s="640"/>
      <c r="R99" s="640"/>
    </row>
    <row r="100" spans="1:18" s="638" customFormat="1" ht="26.25" customHeight="1" x14ac:dyDescent="0.25">
      <c r="A100" s="393"/>
      <c r="B100" s="393"/>
      <c r="C100" s="393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640"/>
      <c r="Q100" s="640"/>
      <c r="R100" s="640"/>
    </row>
    <row r="101" spans="1:18" s="638" customFormat="1" ht="20.25" customHeight="1" x14ac:dyDescent="0.25">
      <c r="A101" s="393"/>
      <c r="B101" s="393"/>
      <c r="C101" s="393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640"/>
      <c r="Q101" s="640"/>
      <c r="R101" s="640"/>
    </row>
    <row r="102" spans="1:18" s="638" customFormat="1" ht="20.25" customHeight="1" x14ac:dyDescent="0.25">
      <c r="A102" s="1368"/>
      <c r="B102" s="1368"/>
      <c r="C102" s="1368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640"/>
      <c r="Q102" s="640"/>
      <c r="R102" s="640"/>
    </row>
    <row r="103" spans="1:18" s="638" customFormat="1" ht="30.75" customHeight="1" thickBot="1" x14ac:dyDescent="0.3">
      <c r="A103" s="3645" t="s">
        <v>2160</v>
      </c>
      <c r="B103" s="3645"/>
      <c r="C103" s="1789"/>
      <c r="D103" s="641"/>
      <c r="E103" s="641"/>
      <c r="F103" s="641"/>
      <c r="G103" s="641"/>
      <c r="H103" s="641"/>
      <c r="I103" s="641"/>
      <c r="J103" s="641"/>
      <c r="K103" s="641"/>
      <c r="L103" s="641"/>
      <c r="M103" s="641"/>
      <c r="N103" s="641"/>
      <c r="O103" s="641"/>
      <c r="P103" s="1796"/>
      <c r="Q103" s="3641" t="s">
        <v>2161</v>
      </c>
      <c r="R103" s="3641"/>
    </row>
    <row r="104" spans="1:18" s="638" customFormat="1" ht="20.25" customHeight="1" thickTop="1" x14ac:dyDescent="0.25">
      <c r="A104" s="3497" t="s">
        <v>44</v>
      </c>
      <c r="B104" s="3642" t="s">
        <v>86</v>
      </c>
      <c r="C104" s="3642" t="s">
        <v>45</v>
      </c>
      <c r="D104" s="3521" t="s">
        <v>33</v>
      </c>
      <c r="E104" s="3521"/>
      <c r="F104" s="3521"/>
      <c r="G104" s="3521" t="s">
        <v>1</v>
      </c>
      <c r="H104" s="3521"/>
      <c r="I104" s="3521"/>
      <c r="J104" s="3521" t="s">
        <v>2</v>
      </c>
      <c r="K104" s="3521"/>
      <c r="L104" s="3521"/>
      <c r="M104" s="3194" t="s">
        <v>31</v>
      </c>
      <c r="N104" s="3194"/>
      <c r="O104" s="3194"/>
      <c r="P104" s="3647" t="s">
        <v>99</v>
      </c>
      <c r="Q104" s="3647" t="s">
        <v>126</v>
      </c>
      <c r="R104" s="3647" t="s">
        <v>253</v>
      </c>
    </row>
    <row r="105" spans="1:18" s="638" customFormat="1" ht="20.25" customHeight="1" x14ac:dyDescent="0.25">
      <c r="A105" s="3498"/>
      <c r="B105" s="3643"/>
      <c r="C105" s="3643"/>
      <c r="D105" s="3520" t="s">
        <v>94</v>
      </c>
      <c r="E105" s="3520"/>
      <c r="F105" s="3520"/>
      <c r="G105" s="3520" t="s">
        <v>95</v>
      </c>
      <c r="H105" s="3520"/>
      <c r="I105" s="3520"/>
      <c r="J105" s="3520" t="s">
        <v>96</v>
      </c>
      <c r="K105" s="3520"/>
      <c r="L105" s="3520"/>
      <c r="M105" s="2930" t="s">
        <v>116</v>
      </c>
      <c r="N105" s="2930"/>
      <c r="O105" s="2930"/>
      <c r="P105" s="3648"/>
      <c r="Q105" s="3648"/>
      <c r="R105" s="3648"/>
    </row>
    <row r="106" spans="1:18" s="638" customFormat="1" ht="20.25" customHeight="1" x14ac:dyDescent="0.25">
      <c r="A106" s="3498"/>
      <c r="B106" s="3643"/>
      <c r="C106" s="3643"/>
      <c r="D106" s="2559" t="s">
        <v>204</v>
      </c>
      <c r="E106" s="2559" t="s">
        <v>2833</v>
      </c>
      <c r="F106" s="2559" t="s">
        <v>26</v>
      </c>
      <c r="G106" s="2559" t="s">
        <v>204</v>
      </c>
      <c r="H106" s="2559" t="s">
        <v>2833</v>
      </c>
      <c r="I106" s="2559" t="s">
        <v>26</v>
      </c>
      <c r="J106" s="2559" t="s">
        <v>204</v>
      </c>
      <c r="K106" s="2559" t="s">
        <v>2833</v>
      </c>
      <c r="L106" s="2559" t="s">
        <v>26</v>
      </c>
      <c r="M106" s="2559" t="s">
        <v>204</v>
      </c>
      <c r="N106" s="2559" t="s">
        <v>2833</v>
      </c>
      <c r="O106" s="2559" t="s">
        <v>26</v>
      </c>
      <c r="P106" s="3648"/>
      <c r="Q106" s="3648"/>
      <c r="R106" s="3648"/>
    </row>
    <row r="107" spans="1:18" s="638" customFormat="1" ht="20.25" customHeight="1" thickBot="1" x14ac:dyDescent="0.3">
      <c r="A107" s="3499"/>
      <c r="B107" s="3644"/>
      <c r="C107" s="3644"/>
      <c r="D107" s="191" t="s">
        <v>181</v>
      </c>
      <c r="E107" s="191" t="s">
        <v>182</v>
      </c>
      <c r="F107" s="191" t="s">
        <v>183</v>
      </c>
      <c r="G107" s="191" t="s">
        <v>181</v>
      </c>
      <c r="H107" s="191" t="s">
        <v>182</v>
      </c>
      <c r="I107" s="191" t="s">
        <v>183</v>
      </c>
      <c r="J107" s="191" t="s">
        <v>181</v>
      </c>
      <c r="K107" s="191" t="s">
        <v>182</v>
      </c>
      <c r="L107" s="191" t="s">
        <v>183</v>
      </c>
      <c r="M107" s="191" t="s">
        <v>181</v>
      </c>
      <c r="N107" s="191" t="s">
        <v>182</v>
      </c>
      <c r="O107" s="191" t="s">
        <v>183</v>
      </c>
      <c r="P107" s="3649"/>
      <c r="Q107" s="3649"/>
      <c r="R107" s="3649"/>
    </row>
    <row r="108" spans="1:18" s="638" customFormat="1" ht="27" customHeight="1" x14ac:dyDescent="0.25">
      <c r="A108" s="3594" t="s">
        <v>212</v>
      </c>
      <c r="B108" s="3038" t="s">
        <v>61</v>
      </c>
      <c r="C108" s="1422" t="s">
        <v>61</v>
      </c>
      <c r="D108" s="2683">
        <v>0</v>
      </c>
      <c r="E108" s="2683">
        <v>0</v>
      </c>
      <c r="F108" s="2683">
        <v>0</v>
      </c>
      <c r="G108" s="2683">
        <v>9</v>
      </c>
      <c r="H108" s="2683">
        <v>38</v>
      </c>
      <c r="I108" s="2683">
        <v>47</v>
      </c>
      <c r="J108" s="2683">
        <v>0</v>
      </c>
      <c r="K108" s="2683">
        <v>0</v>
      </c>
      <c r="L108" s="2683">
        <f>SUM(J108:K108)</f>
        <v>0</v>
      </c>
      <c r="M108" s="2683">
        <f>SUM(J108,G108,D108)</f>
        <v>9</v>
      </c>
      <c r="N108" s="2683">
        <f>SUM(K108,H108,E108)</f>
        <v>38</v>
      </c>
      <c r="O108" s="2683">
        <f>SUM(M108:N108)</f>
        <v>47</v>
      </c>
      <c r="P108" s="775" t="s">
        <v>139</v>
      </c>
      <c r="Q108" s="3646" t="s">
        <v>139</v>
      </c>
      <c r="R108" s="3651" t="s">
        <v>224</v>
      </c>
    </row>
    <row r="109" spans="1:18" s="638" customFormat="1" ht="27" customHeight="1" x14ac:dyDescent="0.25">
      <c r="A109" s="3494"/>
      <c r="B109" s="3010"/>
      <c r="C109" s="203" t="s">
        <v>1788</v>
      </c>
      <c r="D109" s="253">
        <v>11</v>
      </c>
      <c r="E109" s="253">
        <v>8</v>
      </c>
      <c r="F109" s="253">
        <v>19</v>
      </c>
      <c r="G109" s="253">
        <v>0</v>
      </c>
      <c r="H109" s="253">
        <v>0</v>
      </c>
      <c r="I109" s="253">
        <v>0</v>
      </c>
      <c r="J109" s="253">
        <v>0</v>
      </c>
      <c r="K109" s="253">
        <v>0</v>
      </c>
      <c r="L109" s="253">
        <f t="shared" ref="L109:L122" si="68">SUM(J109:K109)</f>
        <v>0</v>
      </c>
      <c r="M109" s="253">
        <f t="shared" ref="M109:M120" si="69">SUM(J109,G109,D109)</f>
        <v>11</v>
      </c>
      <c r="N109" s="253">
        <f t="shared" ref="N109:N120" si="70">SUM(K109,H109,E109)</f>
        <v>8</v>
      </c>
      <c r="O109" s="253">
        <f t="shared" ref="O109:O120" si="71">SUM(M109:N109)</f>
        <v>19</v>
      </c>
      <c r="P109" s="1000" t="s">
        <v>1129</v>
      </c>
      <c r="Q109" s="2941"/>
      <c r="R109" s="3654"/>
    </row>
    <row r="110" spans="1:18" s="638" customFormat="1" ht="27" customHeight="1" x14ac:dyDescent="0.25">
      <c r="A110" s="3494"/>
      <c r="B110" s="3005" t="s">
        <v>46</v>
      </c>
      <c r="C110" s="3010"/>
      <c r="D110" s="253">
        <f>SUM(D108:D109)</f>
        <v>11</v>
      </c>
      <c r="E110" s="253">
        <f t="shared" ref="E110:L110" si="72">SUM(E108:E109)</f>
        <v>8</v>
      </c>
      <c r="F110" s="253">
        <f t="shared" si="72"/>
        <v>19</v>
      </c>
      <c r="G110" s="253">
        <f t="shared" si="72"/>
        <v>9</v>
      </c>
      <c r="H110" s="253">
        <f t="shared" si="72"/>
        <v>38</v>
      </c>
      <c r="I110" s="253">
        <f t="shared" si="72"/>
        <v>47</v>
      </c>
      <c r="J110" s="253">
        <f t="shared" si="72"/>
        <v>0</v>
      </c>
      <c r="K110" s="253">
        <f t="shared" si="72"/>
        <v>0</v>
      </c>
      <c r="L110" s="253">
        <f t="shared" si="72"/>
        <v>0</v>
      </c>
      <c r="M110" s="253">
        <f t="shared" si="69"/>
        <v>20</v>
      </c>
      <c r="N110" s="253">
        <f t="shared" si="70"/>
        <v>46</v>
      </c>
      <c r="O110" s="253">
        <f t="shared" si="71"/>
        <v>66</v>
      </c>
      <c r="P110" s="2906" t="s">
        <v>133</v>
      </c>
      <c r="Q110" s="2906"/>
      <c r="R110" s="3654"/>
    </row>
    <row r="111" spans="1:18" s="638" customFormat="1" ht="29.25" customHeight="1" x14ac:dyDescent="0.25">
      <c r="A111" s="2986"/>
      <c r="B111" s="1189" t="s">
        <v>62</v>
      </c>
      <c r="C111" s="1189" t="s">
        <v>1354</v>
      </c>
      <c r="D111" s="253">
        <v>12</v>
      </c>
      <c r="E111" s="253">
        <v>1</v>
      </c>
      <c r="F111" s="253">
        <v>13</v>
      </c>
      <c r="G111" s="253">
        <v>23</v>
      </c>
      <c r="H111" s="253">
        <v>25</v>
      </c>
      <c r="I111" s="253">
        <v>48</v>
      </c>
      <c r="J111" s="253">
        <v>27</v>
      </c>
      <c r="K111" s="253">
        <v>17</v>
      </c>
      <c r="L111" s="253">
        <v>44</v>
      </c>
      <c r="M111" s="253">
        <f t="shared" si="69"/>
        <v>62</v>
      </c>
      <c r="N111" s="253">
        <f t="shared" si="70"/>
        <v>43</v>
      </c>
      <c r="O111" s="253">
        <f t="shared" si="71"/>
        <v>105</v>
      </c>
      <c r="P111" s="620" t="s">
        <v>1355</v>
      </c>
      <c r="Q111" s="620" t="s">
        <v>140</v>
      </c>
      <c r="R111" s="3652"/>
    </row>
    <row r="112" spans="1:18" s="638" customFormat="1" ht="28.5" customHeight="1" x14ac:dyDescent="0.25">
      <c r="A112" s="2986" t="s">
        <v>92</v>
      </c>
      <c r="B112" s="2986"/>
      <c r="C112" s="2986"/>
      <c r="D112" s="253">
        <f>SUM(D110:D111)</f>
        <v>23</v>
      </c>
      <c r="E112" s="253">
        <f t="shared" ref="E112:K112" si="73">SUM(E110:E111)</f>
        <v>9</v>
      </c>
      <c r="F112" s="253">
        <f t="shared" ref="F112:F122" si="74">SUM(D112:E112)</f>
        <v>32</v>
      </c>
      <c r="G112" s="253">
        <f t="shared" si="73"/>
        <v>32</v>
      </c>
      <c r="H112" s="253">
        <f t="shared" si="73"/>
        <v>63</v>
      </c>
      <c r="I112" s="253">
        <f t="shared" ref="I112:I120" si="75">SUM(G112:H112)</f>
        <v>95</v>
      </c>
      <c r="J112" s="253">
        <f t="shared" si="73"/>
        <v>27</v>
      </c>
      <c r="K112" s="253">
        <f t="shared" si="73"/>
        <v>17</v>
      </c>
      <c r="L112" s="253">
        <f t="shared" si="68"/>
        <v>44</v>
      </c>
      <c r="M112" s="253">
        <f t="shared" si="69"/>
        <v>82</v>
      </c>
      <c r="N112" s="253">
        <f t="shared" si="70"/>
        <v>89</v>
      </c>
      <c r="O112" s="253">
        <f t="shared" si="71"/>
        <v>171</v>
      </c>
      <c r="P112" s="2906" t="s">
        <v>130</v>
      </c>
      <c r="Q112" s="2906"/>
      <c r="R112" s="2906"/>
    </row>
    <row r="113" spans="1:18" s="638" customFormat="1" ht="28.5" customHeight="1" x14ac:dyDescent="0.25">
      <c r="A113" s="3006" t="s">
        <v>255</v>
      </c>
      <c r="B113" s="2996" t="s">
        <v>91</v>
      </c>
      <c r="C113" s="1191" t="s">
        <v>1754</v>
      </c>
      <c r="D113" s="253">
        <v>0</v>
      </c>
      <c r="E113" s="253">
        <v>0</v>
      </c>
      <c r="F113" s="253">
        <v>0</v>
      </c>
      <c r="G113" s="253">
        <v>0</v>
      </c>
      <c r="H113" s="253">
        <v>0</v>
      </c>
      <c r="I113" s="253">
        <v>0</v>
      </c>
      <c r="J113" s="253">
        <v>34</v>
      </c>
      <c r="K113" s="253">
        <v>26</v>
      </c>
      <c r="L113" s="253">
        <v>60</v>
      </c>
      <c r="M113" s="253">
        <f t="shared" si="69"/>
        <v>34</v>
      </c>
      <c r="N113" s="253">
        <f t="shared" si="70"/>
        <v>26</v>
      </c>
      <c r="O113" s="253">
        <f t="shared" si="71"/>
        <v>60</v>
      </c>
      <c r="P113" s="500" t="s">
        <v>1817</v>
      </c>
      <c r="Q113" s="2940" t="s">
        <v>158</v>
      </c>
      <c r="R113" s="2940" t="s">
        <v>254</v>
      </c>
    </row>
    <row r="114" spans="1:18" s="638" customFormat="1" ht="38.25" customHeight="1" x14ac:dyDescent="0.25">
      <c r="A114" s="3009"/>
      <c r="B114" s="3051"/>
      <c r="C114" s="1191" t="s">
        <v>725</v>
      </c>
      <c r="D114" s="253">
        <v>0</v>
      </c>
      <c r="E114" s="253">
        <v>0</v>
      </c>
      <c r="F114" s="253">
        <v>0</v>
      </c>
      <c r="G114" s="253">
        <v>22</v>
      </c>
      <c r="H114" s="253">
        <v>27</v>
      </c>
      <c r="I114" s="253">
        <v>49</v>
      </c>
      <c r="J114" s="253">
        <v>0</v>
      </c>
      <c r="K114" s="253">
        <v>0</v>
      </c>
      <c r="L114" s="253">
        <v>0</v>
      </c>
      <c r="M114" s="253">
        <f t="shared" si="69"/>
        <v>22</v>
      </c>
      <c r="N114" s="253">
        <f t="shared" si="70"/>
        <v>27</v>
      </c>
      <c r="O114" s="253">
        <f t="shared" si="71"/>
        <v>49</v>
      </c>
      <c r="P114" s="620" t="s">
        <v>1016</v>
      </c>
      <c r="Q114" s="2938"/>
      <c r="R114" s="2938"/>
    </row>
    <row r="115" spans="1:18" s="638" customFormat="1" ht="38.25" customHeight="1" x14ac:dyDescent="0.25">
      <c r="A115" s="3009"/>
      <c r="B115" s="3051"/>
      <c r="C115" s="1191" t="s">
        <v>1356</v>
      </c>
      <c r="D115" s="253">
        <v>0</v>
      </c>
      <c r="E115" s="253">
        <v>0</v>
      </c>
      <c r="F115" s="253">
        <v>0</v>
      </c>
      <c r="G115" s="253">
        <v>23</v>
      </c>
      <c r="H115" s="253">
        <v>12</v>
      </c>
      <c r="I115" s="253">
        <v>35</v>
      </c>
      <c r="J115" s="253">
        <v>0</v>
      </c>
      <c r="K115" s="253">
        <v>0</v>
      </c>
      <c r="L115" s="253">
        <v>0</v>
      </c>
      <c r="M115" s="253">
        <f t="shared" si="69"/>
        <v>23</v>
      </c>
      <c r="N115" s="253">
        <f t="shared" si="70"/>
        <v>12</v>
      </c>
      <c r="O115" s="253">
        <f t="shared" si="71"/>
        <v>35</v>
      </c>
      <c r="P115" s="620" t="s">
        <v>1353</v>
      </c>
      <c r="Q115" s="2938"/>
      <c r="R115" s="2938"/>
    </row>
    <row r="116" spans="1:18" s="638" customFormat="1" ht="32.25" customHeight="1" x14ac:dyDescent="0.25">
      <c r="A116" s="3009"/>
      <c r="B116" s="3051"/>
      <c r="C116" s="1191" t="s">
        <v>1396</v>
      </c>
      <c r="D116" s="253">
        <v>0</v>
      </c>
      <c r="E116" s="253">
        <v>0</v>
      </c>
      <c r="F116" s="253">
        <v>0</v>
      </c>
      <c r="G116" s="253">
        <v>10</v>
      </c>
      <c r="H116" s="253">
        <v>34</v>
      </c>
      <c r="I116" s="253">
        <v>44</v>
      </c>
      <c r="J116" s="253">
        <v>0</v>
      </c>
      <c r="K116" s="253">
        <v>0</v>
      </c>
      <c r="L116" s="253">
        <v>0</v>
      </c>
      <c r="M116" s="253">
        <f t="shared" si="69"/>
        <v>10</v>
      </c>
      <c r="N116" s="253">
        <f t="shared" si="70"/>
        <v>34</v>
      </c>
      <c r="O116" s="253">
        <f t="shared" si="71"/>
        <v>44</v>
      </c>
      <c r="P116" s="620" t="s">
        <v>1397</v>
      </c>
      <c r="Q116" s="2938"/>
      <c r="R116" s="2938"/>
    </row>
    <row r="117" spans="1:18" s="638" customFormat="1" ht="36" customHeight="1" x14ac:dyDescent="0.25">
      <c r="A117" s="3009"/>
      <c r="B117" s="3494"/>
      <c r="C117" s="1191" t="s">
        <v>727</v>
      </c>
      <c r="D117" s="253">
        <v>0</v>
      </c>
      <c r="E117" s="253">
        <v>0</v>
      </c>
      <c r="F117" s="253">
        <v>0</v>
      </c>
      <c r="G117" s="253">
        <v>17</v>
      </c>
      <c r="H117" s="253">
        <v>36</v>
      </c>
      <c r="I117" s="253">
        <v>53</v>
      </c>
      <c r="J117" s="253">
        <v>0</v>
      </c>
      <c r="K117" s="253">
        <v>0</v>
      </c>
      <c r="L117" s="253">
        <v>0</v>
      </c>
      <c r="M117" s="253">
        <f t="shared" si="69"/>
        <v>17</v>
      </c>
      <c r="N117" s="253">
        <f t="shared" si="70"/>
        <v>36</v>
      </c>
      <c r="O117" s="253">
        <f t="shared" si="71"/>
        <v>53</v>
      </c>
      <c r="P117" s="1185" t="s">
        <v>1359</v>
      </c>
      <c r="Q117" s="2941"/>
      <c r="R117" s="2938"/>
    </row>
    <row r="118" spans="1:18" s="638" customFormat="1" ht="23.25" customHeight="1" x14ac:dyDescent="0.25">
      <c r="A118" s="3009"/>
      <c r="B118" s="3005" t="s">
        <v>46</v>
      </c>
      <c r="C118" s="3005"/>
      <c r="D118" s="253">
        <f>SUM(D113:D117)</f>
        <v>0</v>
      </c>
      <c r="E118" s="253">
        <f t="shared" ref="E118:K118" si="76">SUM(E113:E117)</f>
        <v>0</v>
      </c>
      <c r="F118" s="253">
        <f t="shared" si="74"/>
        <v>0</v>
      </c>
      <c r="G118" s="253">
        <f t="shared" si="76"/>
        <v>72</v>
      </c>
      <c r="H118" s="253">
        <f t="shared" si="76"/>
        <v>109</v>
      </c>
      <c r="I118" s="253">
        <f t="shared" si="75"/>
        <v>181</v>
      </c>
      <c r="J118" s="253">
        <f t="shared" si="76"/>
        <v>34</v>
      </c>
      <c r="K118" s="253">
        <f t="shared" si="76"/>
        <v>26</v>
      </c>
      <c r="L118" s="253">
        <f t="shared" si="68"/>
        <v>60</v>
      </c>
      <c r="M118" s="253">
        <f t="shared" si="69"/>
        <v>106</v>
      </c>
      <c r="N118" s="253">
        <f t="shared" si="70"/>
        <v>135</v>
      </c>
      <c r="O118" s="253">
        <f t="shared" si="71"/>
        <v>241</v>
      </c>
      <c r="P118" s="2906" t="s">
        <v>133</v>
      </c>
      <c r="Q118" s="2906"/>
      <c r="R118" s="2938"/>
    </row>
    <row r="119" spans="1:18" s="638" customFormat="1" ht="28.5" customHeight="1" x14ac:dyDescent="0.25">
      <c r="A119" s="3010"/>
      <c r="B119" s="1184" t="s">
        <v>973</v>
      </c>
      <c r="C119" s="763"/>
      <c r="D119" s="253">
        <f>SUM(D115:D118)</f>
        <v>0</v>
      </c>
      <c r="E119" s="253">
        <f t="shared" ref="E119" si="77">SUM(E115:E118)</f>
        <v>0</v>
      </c>
      <c r="F119" s="253">
        <f t="shared" si="74"/>
        <v>0</v>
      </c>
      <c r="G119" s="253">
        <v>16</v>
      </c>
      <c r="H119" s="253">
        <v>13</v>
      </c>
      <c r="I119" s="253">
        <v>29</v>
      </c>
      <c r="J119" s="253">
        <v>0</v>
      </c>
      <c r="K119" s="253">
        <v>0</v>
      </c>
      <c r="L119" s="253">
        <f t="shared" si="68"/>
        <v>0</v>
      </c>
      <c r="M119" s="253">
        <f t="shared" si="69"/>
        <v>16</v>
      </c>
      <c r="N119" s="253">
        <f t="shared" si="70"/>
        <v>13</v>
      </c>
      <c r="O119" s="253">
        <f t="shared" si="71"/>
        <v>29</v>
      </c>
      <c r="P119" s="1199"/>
      <c r="Q119" s="2334" t="s">
        <v>1129</v>
      </c>
      <c r="R119" s="2941"/>
    </row>
    <row r="120" spans="1:18" s="638" customFormat="1" ht="28.5" customHeight="1" x14ac:dyDescent="0.25">
      <c r="A120" s="2986" t="s">
        <v>92</v>
      </c>
      <c r="B120" s="2986"/>
      <c r="C120" s="2986"/>
      <c r="D120" s="253">
        <f>SUM(D118:D119)</f>
        <v>0</v>
      </c>
      <c r="E120" s="253">
        <f t="shared" ref="E120:K120" si="78">SUM(E118:E119)</f>
        <v>0</v>
      </c>
      <c r="F120" s="253">
        <f t="shared" si="74"/>
        <v>0</v>
      </c>
      <c r="G120" s="253">
        <f t="shared" si="78"/>
        <v>88</v>
      </c>
      <c r="H120" s="253">
        <f t="shared" si="78"/>
        <v>122</v>
      </c>
      <c r="I120" s="253">
        <f t="shared" si="75"/>
        <v>210</v>
      </c>
      <c r="J120" s="253">
        <f t="shared" si="78"/>
        <v>34</v>
      </c>
      <c r="K120" s="253">
        <f t="shared" si="78"/>
        <v>26</v>
      </c>
      <c r="L120" s="253">
        <f t="shared" si="68"/>
        <v>60</v>
      </c>
      <c r="M120" s="253">
        <f t="shared" si="69"/>
        <v>122</v>
      </c>
      <c r="N120" s="253">
        <f t="shared" si="70"/>
        <v>148</v>
      </c>
      <c r="O120" s="253">
        <f t="shared" si="71"/>
        <v>270</v>
      </c>
      <c r="P120" s="2906" t="s">
        <v>130</v>
      </c>
      <c r="Q120" s="2906"/>
      <c r="R120" s="2906"/>
    </row>
    <row r="121" spans="1:18" s="638" customFormat="1" ht="28.5" customHeight="1" x14ac:dyDescent="0.25">
      <c r="A121" s="2996" t="s">
        <v>39</v>
      </c>
      <c r="B121" s="2229" t="s">
        <v>72</v>
      </c>
      <c r="C121" s="2224"/>
      <c r="D121" s="253">
        <v>0</v>
      </c>
      <c r="E121" s="253">
        <v>0</v>
      </c>
      <c r="F121" s="253">
        <v>0</v>
      </c>
      <c r="G121" s="253">
        <v>4</v>
      </c>
      <c r="H121" s="253">
        <v>8</v>
      </c>
      <c r="I121" s="253">
        <v>12</v>
      </c>
      <c r="J121" s="253">
        <v>0</v>
      </c>
      <c r="K121" s="253">
        <v>0</v>
      </c>
      <c r="L121" s="253">
        <v>0</v>
      </c>
      <c r="M121" s="253">
        <f>SUM(D121,G121,J121)</f>
        <v>4</v>
      </c>
      <c r="N121" s="253">
        <f t="shared" ref="N121:O121" si="79">SUM(E121,H121,K121)</f>
        <v>8</v>
      </c>
      <c r="O121" s="253">
        <f t="shared" si="79"/>
        <v>12</v>
      </c>
      <c r="P121" s="2223"/>
      <c r="Q121" s="2230" t="s">
        <v>145</v>
      </c>
      <c r="R121" s="2900" t="s">
        <v>442</v>
      </c>
    </row>
    <row r="122" spans="1:18" s="638" customFormat="1" ht="28.5" customHeight="1" x14ac:dyDescent="0.25">
      <c r="A122" s="3494"/>
      <c r="B122" s="1205" t="s">
        <v>1360</v>
      </c>
      <c r="C122" s="764"/>
      <c r="D122" s="253">
        <f>SUM(D119:D120)</f>
        <v>0</v>
      </c>
      <c r="E122" s="253">
        <f t="shared" ref="E122" si="80">SUM(E119:E120)</f>
        <v>0</v>
      </c>
      <c r="F122" s="253">
        <f t="shared" si="74"/>
        <v>0</v>
      </c>
      <c r="G122" s="253">
        <v>10</v>
      </c>
      <c r="H122" s="253">
        <v>14</v>
      </c>
      <c r="I122" s="253">
        <v>24</v>
      </c>
      <c r="J122" s="253">
        <v>0</v>
      </c>
      <c r="K122" s="253">
        <v>0</v>
      </c>
      <c r="L122" s="253">
        <f t="shared" si="68"/>
        <v>0</v>
      </c>
      <c r="M122" s="253">
        <f>SUM(D122,G122,J122)</f>
        <v>10</v>
      </c>
      <c r="N122" s="253">
        <f t="shared" ref="N122" si="81">SUM(E122,H122,K122)</f>
        <v>14</v>
      </c>
      <c r="O122" s="253">
        <f t="shared" ref="O122" si="82">SUM(F122,I122,L122)</f>
        <v>24</v>
      </c>
      <c r="P122" s="773"/>
      <c r="Q122" s="1209" t="s">
        <v>912</v>
      </c>
      <c r="R122" s="2898"/>
    </row>
    <row r="123" spans="1:18" s="638" customFormat="1" ht="28.5" customHeight="1" x14ac:dyDescent="0.25">
      <c r="A123" s="582"/>
      <c r="B123" s="3005" t="s">
        <v>46</v>
      </c>
      <c r="C123" s="3005"/>
      <c r="D123" s="619">
        <f>SUM(D121:D122)</f>
        <v>0</v>
      </c>
      <c r="E123" s="619">
        <f t="shared" ref="E123:O123" si="83">SUM(E121:E122)</f>
        <v>0</v>
      </c>
      <c r="F123" s="619">
        <f t="shared" si="83"/>
        <v>0</v>
      </c>
      <c r="G123" s="619">
        <f t="shared" si="83"/>
        <v>14</v>
      </c>
      <c r="H123" s="619">
        <f t="shared" si="83"/>
        <v>22</v>
      </c>
      <c r="I123" s="619">
        <f t="shared" si="83"/>
        <v>36</v>
      </c>
      <c r="J123" s="619">
        <f t="shared" si="83"/>
        <v>0</v>
      </c>
      <c r="K123" s="619">
        <f t="shared" si="83"/>
        <v>0</v>
      </c>
      <c r="L123" s="619">
        <f t="shared" si="83"/>
        <v>0</v>
      </c>
      <c r="M123" s="619">
        <f t="shared" si="83"/>
        <v>14</v>
      </c>
      <c r="N123" s="619">
        <f t="shared" si="83"/>
        <v>22</v>
      </c>
      <c r="O123" s="619">
        <f t="shared" si="83"/>
        <v>36</v>
      </c>
      <c r="P123" s="2906" t="s">
        <v>133</v>
      </c>
      <c r="Q123" s="2906"/>
      <c r="R123" s="808"/>
    </row>
    <row r="124" spans="1:18" s="638" customFormat="1" ht="28.5" customHeight="1" thickBot="1" x14ac:dyDescent="0.3">
      <c r="A124" s="2994" t="s">
        <v>92</v>
      </c>
      <c r="B124" s="2994"/>
      <c r="C124" s="2994"/>
      <c r="D124" s="2385">
        <f>SUM(D123)</f>
        <v>0</v>
      </c>
      <c r="E124" s="2385">
        <f t="shared" ref="E124:O124" si="84">SUM(E123)</f>
        <v>0</v>
      </c>
      <c r="F124" s="2385">
        <f t="shared" si="84"/>
        <v>0</v>
      </c>
      <c r="G124" s="2385">
        <f t="shared" si="84"/>
        <v>14</v>
      </c>
      <c r="H124" s="2385">
        <f t="shared" si="84"/>
        <v>22</v>
      </c>
      <c r="I124" s="2385">
        <f t="shared" si="84"/>
        <v>36</v>
      </c>
      <c r="J124" s="2385">
        <f t="shared" si="84"/>
        <v>0</v>
      </c>
      <c r="K124" s="2385">
        <f t="shared" si="84"/>
        <v>0</v>
      </c>
      <c r="L124" s="2385">
        <f t="shared" si="84"/>
        <v>0</v>
      </c>
      <c r="M124" s="2385">
        <f t="shared" si="84"/>
        <v>14</v>
      </c>
      <c r="N124" s="2385">
        <f t="shared" si="84"/>
        <v>22</v>
      </c>
      <c r="O124" s="2385">
        <f t="shared" si="84"/>
        <v>36</v>
      </c>
      <c r="P124" s="3653" t="s">
        <v>130</v>
      </c>
      <c r="Q124" s="3653"/>
      <c r="R124" s="3653"/>
    </row>
    <row r="125" spans="1:18" s="638" customFormat="1" ht="20.25" customHeight="1" x14ac:dyDescent="0.25">
      <c r="A125" s="393"/>
      <c r="B125" s="393"/>
      <c r="C125" s="393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640"/>
      <c r="Q125" s="640"/>
      <c r="R125" s="640"/>
    </row>
    <row r="126" spans="1:18" s="638" customFormat="1" ht="20.25" customHeight="1" x14ac:dyDescent="0.25">
      <c r="A126" s="393"/>
      <c r="B126" s="393"/>
      <c r="C126" s="393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640"/>
      <c r="Q126" s="640"/>
      <c r="R126" s="640"/>
    </row>
    <row r="127" spans="1:18" s="638" customFormat="1" ht="20.25" customHeight="1" x14ac:dyDescent="0.25">
      <c r="A127" s="393"/>
      <c r="B127" s="393"/>
      <c r="C127" s="393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640"/>
      <c r="Q127" s="640"/>
      <c r="R127" s="640"/>
    </row>
    <row r="128" spans="1:18" s="638" customFormat="1" ht="33.75" customHeight="1" thickBot="1" x14ac:dyDescent="0.3">
      <c r="A128" s="3645" t="s">
        <v>2802</v>
      </c>
      <c r="B128" s="3645"/>
      <c r="C128" s="1789"/>
      <c r="D128" s="641"/>
      <c r="E128" s="641"/>
      <c r="F128" s="641"/>
      <c r="G128" s="641"/>
      <c r="H128" s="641"/>
      <c r="I128" s="641"/>
      <c r="J128" s="641"/>
      <c r="K128" s="641"/>
      <c r="L128" s="641"/>
      <c r="M128" s="641"/>
      <c r="N128" s="641"/>
      <c r="O128" s="641"/>
      <c r="P128" s="1796"/>
      <c r="Q128" s="3641" t="s">
        <v>2161</v>
      </c>
      <c r="R128" s="3641"/>
    </row>
    <row r="129" spans="1:19" s="638" customFormat="1" ht="34.5" customHeight="1" thickTop="1" x14ac:dyDescent="0.25">
      <c r="A129" s="3497" t="s">
        <v>44</v>
      </c>
      <c r="B129" s="3642" t="s">
        <v>86</v>
      </c>
      <c r="C129" s="3642" t="s">
        <v>45</v>
      </c>
      <c r="D129" s="3521" t="s">
        <v>33</v>
      </c>
      <c r="E129" s="3521"/>
      <c r="F129" s="3521"/>
      <c r="G129" s="3521" t="s">
        <v>1</v>
      </c>
      <c r="H129" s="3521"/>
      <c r="I129" s="3521"/>
      <c r="J129" s="3521" t="s">
        <v>2</v>
      </c>
      <c r="K129" s="3521"/>
      <c r="L129" s="3521"/>
      <c r="M129" s="3194" t="s">
        <v>31</v>
      </c>
      <c r="N129" s="3194"/>
      <c r="O129" s="3194"/>
      <c r="P129" s="3647" t="s">
        <v>99</v>
      </c>
      <c r="Q129" s="3647" t="s">
        <v>126</v>
      </c>
      <c r="R129" s="3647" t="s">
        <v>253</v>
      </c>
      <c r="S129" s="3051"/>
    </row>
    <row r="130" spans="1:19" s="638" customFormat="1" ht="31.5" customHeight="1" x14ac:dyDescent="0.25">
      <c r="A130" s="3498"/>
      <c r="B130" s="3643"/>
      <c r="C130" s="3643"/>
      <c r="D130" s="3520" t="s">
        <v>94</v>
      </c>
      <c r="E130" s="3520"/>
      <c r="F130" s="3520"/>
      <c r="G130" s="3520" t="s">
        <v>95</v>
      </c>
      <c r="H130" s="3520"/>
      <c r="I130" s="3520"/>
      <c r="J130" s="3520" t="s">
        <v>96</v>
      </c>
      <c r="K130" s="3520"/>
      <c r="L130" s="3520"/>
      <c r="M130" s="2930" t="s">
        <v>116</v>
      </c>
      <c r="N130" s="2930"/>
      <c r="O130" s="2930"/>
      <c r="P130" s="3648"/>
      <c r="Q130" s="3648"/>
      <c r="R130" s="3648"/>
      <c r="S130" s="3051"/>
    </row>
    <row r="131" spans="1:19" s="638" customFormat="1" ht="17.25" customHeight="1" x14ac:dyDescent="0.25">
      <c r="A131" s="3498"/>
      <c r="B131" s="3643"/>
      <c r="C131" s="3643"/>
      <c r="D131" s="2559" t="s">
        <v>204</v>
      </c>
      <c r="E131" s="2559" t="s">
        <v>2833</v>
      </c>
      <c r="F131" s="2559" t="s">
        <v>26</v>
      </c>
      <c r="G131" s="2559" t="s">
        <v>204</v>
      </c>
      <c r="H131" s="2559" t="s">
        <v>2833</v>
      </c>
      <c r="I131" s="2559" t="s">
        <v>26</v>
      </c>
      <c r="J131" s="2559" t="s">
        <v>204</v>
      </c>
      <c r="K131" s="2559" t="s">
        <v>2833</v>
      </c>
      <c r="L131" s="2559" t="s">
        <v>26</v>
      </c>
      <c r="M131" s="2559" t="s">
        <v>204</v>
      </c>
      <c r="N131" s="2559" t="s">
        <v>2833</v>
      </c>
      <c r="O131" s="2559" t="s">
        <v>26</v>
      </c>
      <c r="P131" s="3648"/>
      <c r="Q131" s="3648"/>
      <c r="R131" s="3648"/>
      <c r="S131" s="3051"/>
    </row>
    <row r="132" spans="1:19" s="638" customFormat="1" ht="17.25" customHeight="1" thickBot="1" x14ac:dyDescent="0.3">
      <c r="A132" s="3499"/>
      <c r="B132" s="3644"/>
      <c r="C132" s="3644"/>
      <c r="D132" s="191" t="s">
        <v>181</v>
      </c>
      <c r="E132" s="191" t="s">
        <v>182</v>
      </c>
      <c r="F132" s="191" t="s">
        <v>183</v>
      </c>
      <c r="G132" s="191" t="s">
        <v>181</v>
      </c>
      <c r="H132" s="191" t="s">
        <v>182</v>
      </c>
      <c r="I132" s="191" t="s">
        <v>183</v>
      </c>
      <c r="J132" s="191" t="s">
        <v>181</v>
      </c>
      <c r="K132" s="191" t="s">
        <v>182</v>
      </c>
      <c r="L132" s="191" t="s">
        <v>183</v>
      </c>
      <c r="M132" s="191" t="s">
        <v>181</v>
      </c>
      <c r="N132" s="191" t="s">
        <v>182</v>
      </c>
      <c r="O132" s="191" t="s">
        <v>183</v>
      </c>
      <c r="P132" s="3649"/>
      <c r="Q132" s="3649"/>
      <c r="R132" s="3649"/>
      <c r="S132" s="3051"/>
    </row>
    <row r="133" spans="1:19" s="638" customFormat="1" ht="26.25" customHeight="1" thickBot="1" x14ac:dyDescent="0.3">
      <c r="A133" s="1687"/>
      <c r="B133" s="1687"/>
      <c r="C133" s="1687"/>
      <c r="D133" s="1680"/>
      <c r="E133" s="1680"/>
      <c r="F133" s="1680"/>
      <c r="G133" s="1680"/>
      <c r="H133" s="1680"/>
      <c r="I133" s="1680"/>
      <c r="J133" s="1680"/>
      <c r="K133" s="1680"/>
      <c r="L133" s="1680"/>
      <c r="M133" s="1680"/>
      <c r="N133" s="1680"/>
      <c r="O133" s="1680"/>
      <c r="P133" s="1721"/>
      <c r="Q133" s="1721"/>
      <c r="R133" s="1721"/>
      <c r="S133" s="1687"/>
    </row>
    <row r="134" spans="1:19" s="638" customFormat="1" ht="22.5" customHeight="1" x14ac:dyDescent="0.25">
      <c r="A134" s="3594" t="s">
        <v>40</v>
      </c>
      <c r="B134" s="1222" t="s">
        <v>85</v>
      </c>
      <c r="C134" s="1379"/>
      <c r="D134" s="2690">
        <v>0</v>
      </c>
      <c r="E134" s="2683">
        <v>0</v>
      </c>
      <c r="F134" s="2683">
        <f>SUM(D134:E134)</f>
        <v>0</v>
      </c>
      <c r="G134" s="2683">
        <v>55</v>
      </c>
      <c r="H134" s="2683">
        <v>15</v>
      </c>
      <c r="I134" s="2683">
        <v>70</v>
      </c>
      <c r="J134" s="2683">
        <v>38</v>
      </c>
      <c r="K134" s="2683">
        <v>22</v>
      </c>
      <c r="L134" s="2683">
        <v>60</v>
      </c>
      <c r="M134" s="2683">
        <f>SUM(J134,G134,D134)</f>
        <v>93</v>
      </c>
      <c r="N134" s="2683">
        <f>SUM(K134,H134,E134)</f>
        <v>37</v>
      </c>
      <c r="O134" s="2683">
        <f>SUM(M134:N134)</f>
        <v>130</v>
      </c>
      <c r="P134" s="1384"/>
      <c r="Q134" s="1384" t="s">
        <v>151</v>
      </c>
      <c r="R134" s="3651" t="s">
        <v>124</v>
      </c>
    </row>
    <row r="135" spans="1:19" s="638" customFormat="1" ht="22.5" customHeight="1" x14ac:dyDescent="0.25">
      <c r="A135" s="2986"/>
      <c r="B135" s="1380" t="s">
        <v>203</v>
      </c>
      <c r="C135" s="1377"/>
      <c r="D135" s="178">
        <v>0</v>
      </c>
      <c r="E135" s="253">
        <v>0</v>
      </c>
      <c r="F135" s="253">
        <f t="shared" ref="F135:F151" si="85">SUM(D135:E135)</f>
        <v>0</v>
      </c>
      <c r="G135" s="253">
        <v>44</v>
      </c>
      <c r="H135" s="253">
        <v>19</v>
      </c>
      <c r="I135" s="253">
        <v>63</v>
      </c>
      <c r="J135" s="253">
        <v>38</v>
      </c>
      <c r="K135" s="253">
        <v>15</v>
      </c>
      <c r="L135" s="253">
        <v>53</v>
      </c>
      <c r="M135" s="253">
        <f t="shared" ref="M135:M151" si="86">SUM(J135,G135,D135)</f>
        <v>82</v>
      </c>
      <c r="N135" s="253">
        <f t="shared" ref="N135:N151" si="87">SUM(K135,H135,E135)</f>
        <v>34</v>
      </c>
      <c r="O135" s="253">
        <f t="shared" ref="O135:O151" si="88">SUM(M135:N135)</f>
        <v>116</v>
      </c>
      <c r="P135" s="1382"/>
      <c r="Q135" s="1382" t="s">
        <v>209</v>
      </c>
      <c r="R135" s="3652"/>
    </row>
    <row r="136" spans="1:19" s="638" customFormat="1" ht="22.5" customHeight="1" x14ac:dyDescent="0.25">
      <c r="A136" s="2986"/>
      <c r="B136" s="1380" t="s">
        <v>1361</v>
      </c>
      <c r="C136" s="1377"/>
      <c r="D136" s="178">
        <v>0</v>
      </c>
      <c r="E136" s="253">
        <v>0</v>
      </c>
      <c r="F136" s="253">
        <f t="shared" si="85"/>
        <v>0</v>
      </c>
      <c r="G136" s="253">
        <v>48</v>
      </c>
      <c r="H136" s="253">
        <v>21</v>
      </c>
      <c r="I136" s="253">
        <v>69</v>
      </c>
      <c r="J136" s="253">
        <v>0</v>
      </c>
      <c r="K136" s="253">
        <v>0</v>
      </c>
      <c r="L136" s="253">
        <v>0</v>
      </c>
      <c r="M136" s="253">
        <f t="shared" si="86"/>
        <v>48</v>
      </c>
      <c r="N136" s="253">
        <f t="shared" si="87"/>
        <v>21</v>
      </c>
      <c r="O136" s="253">
        <f t="shared" si="88"/>
        <v>69</v>
      </c>
      <c r="P136" s="1382"/>
      <c r="Q136" s="1382" t="s">
        <v>763</v>
      </c>
      <c r="R136" s="1382"/>
    </row>
    <row r="137" spans="1:19" s="638" customFormat="1" ht="22.5" customHeight="1" x14ac:dyDescent="0.25">
      <c r="A137" s="2986" t="s">
        <v>92</v>
      </c>
      <c r="B137" s="2986"/>
      <c r="C137" s="2986"/>
      <c r="D137" s="178">
        <f>SUM(D134:D136)</f>
        <v>0</v>
      </c>
      <c r="E137" s="253">
        <f t="shared" ref="E137:K138" si="89">SUM(E134:E136)</f>
        <v>0</v>
      </c>
      <c r="F137" s="253">
        <f t="shared" si="85"/>
        <v>0</v>
      </c>
      <c r="G137" s="253">
        <f t="shared" si="89"/>
        <v>147</v>
      </c>
      <c r="H137" s="253">
        <f t="shared" si="89"/>
        <v>55</v>
      </c>
      <c r="I137" s="253">
        <f t="shared" ref="I137:I151" si="90">SUM(G137:H137)</f>
        <v>202</v>
      </c>
      <c r="J137" s="253">
        <f t="shared" si="89"/>
        <v>76</v>
      </c>
      <c r="K137" s="253">
        <f t="shared" si="89"/>
        <v>37</v>
      </c>
      <c r="L137" s="253">
        <f t="shared" ref="L137:L151" si="91">SUM(J137:K137)</f>
        <v>113</v>
      </c>
      <c r="M137" s="253">
        <f t="shared" si="86"/>
        <v>223</v>
      </c>
      <c r="N137" s="253">
        <f t="shared" si="87"/>
        <v>92</v>
      </c>
      <c r="O137" s="253">
        <f t="shared" si="88"/>
        <v>315</v>
      </c>
      <c r="P137" s="2906" t="s">
        <v>130</v>
      </c>
      <c r="Q137" s="2906"/>
      <c r="R137" s="2906"/>
    </row>
    <row r="138" spans="1:19" s="638" customFormat="1" ht="58.5" customHeight="1" x14ac:dyDescent="0.25">
      <c r="A138" s="1376" t="s">
        <v>201</v>
      </c>
      <c r="B138" s="1377" t="s">
        <v>370</v>
      </c>
      <c r="C138" s="1377"/>
      <c r="D138" s="178">
        <f>SUM(D135:D137)</f>
        <v>0</v>
      </c>
      <c r="E138" s="253">
        <f t="shared" si="89"/>
        <v>0</v>
      </c>
      <c r="F138" s="253">
        <f t="shared" si="85"/>
        <v>0</v>
      </c>
      <c r="G138" s="253">
        <v>57</v>
      </c>
      <c r="H138" s="253">
        <v>5</v>
      </c>
      <c r="I138" s="253">
        <v>62</v>
      </c>
      <c r="J138" s="253">
        <v>74</v>
      </c>
      <c r="K138" s="253">
        <v>9</v>
      </c>
      <c r="L138" s="253">
        <v>83</v>
      </c>
      <c r="M138" s="253">
        <f t="shared" si="86"/>
        <v>131</v>
      </c>
      <c r="N138" s="253">
        <f t="shared" si="87"/>
        <v>14</v>
      </c>
      <c r="O138" s="253">
        <f t="shared" si="88"/>
        <v>145</v>
      </c>
      <c r="P138" s="1382"/>
      <c r="Q138" s="1382" t="s">
        <v>414</v>
      </c>
      <c r="R138" s="2387" t="s">
        <v>1650</v>
      </c>
    </row>
    <row r="139" spans="1:19" s="638" customFormat="1" ht="22.5" customHeight="1" x14ac:dyDescent="0.25">
      <c r="A139" s="3005" t="s">
        <v>291</v>
      </c>
      <c r="B139" s="3005" t="s">
        <v>1362</v>
      </c>
      <c r="C139" s="1378" t="s">
        <v>372</v>
      </c>
      <c r="D139" s="178">
        <f t="shared" ref="D139:E139" si="92">SUM(D136:D138)</f>
        <v>0</v>
      </c>
      <c r="E139" s="253">
        <f t="shared" si="92"/>
        <v>0</v>
      </c>
      <c r="F139" s="253">
        <f t="shared" si="85"/>
        <v>0</v>
      </c>
      <c r="G139" s="253">
        <v>14</v>
      </c>
      <c r="H139" s="253">
        <v>11</v>
      </c>
      <c r="I139" s="253">
        <v>25</v>
      </c>
      <c r="J139" s="253">
        <v>0</v>
      </c>
      <c r="K139" s="253">
        <v>0</v>
      </c>
      <c r="L139" s="253">
        <v>0</v>
      </c>
      <c r="M139" s="253">
        <f t="shared" si="86"/>
        <v>14</v>
      </c>
      <c r="N139" s="253">
        <f t="shared" si="87"/>
        <v>11</v>
      </c>
      <c r="O139" s="253">
        <f t="shared" si="88"/>
        <v>25</v>
      </c>
      <c r="P139" s="620" t="s">
        <v>373</v>
      </c>
      <c r="Q139" s="3652" t="s">
        <v>401</v>
      </c>
      <c r="R139" s="3652" t="s">
        <v>292</v>
      </c>
    </row>
    <row r="140" spans="1:19" s="638" customFormat="1" ht="22.5" customHeight="1" x14ac:dyDescent="0.25">
      <c r="A140" s="3005"/>
      <c r="B140" s="3005"/>
      <c r="C140" s="1378" t="s">
        <v>779</v>
      </c>
      <c r="D140" s="178">
        <f t="shared" ref="D140:E140" si="93">SUM(D137:D139)</f>
        <v>0</v>
      </c>
      <c r="E140" s="253">
        <f t="shared" si="93"/>
        <v>0</v>
      </c>
      <c r="F140" s="253">
        <f t="shared" si="85"/>
        <v>0</v>
      </c>
      <c r="G140" s="253">
        <v>18</v>
      </c>
      <c r="H140" s="253">
        <v>10</v>
      </c>
      <c r="I140" s="253">
        <v>28</v>
      </c>
      <c r="J140" s="253">
        <v>0</v>
      </c>
      <c r="K140" s="253">
        <v>0</v>
      </c>
      <c r="L140" s="253">
        <v>0</v>
      </c>
      <c r="M140" s="253">
        <f t="shared" si="86"/>
        <v>18</v>
      </c>
      <c r="N140" s="253">
        <f t="shared" si="87"/>
        <v>10</v>
      </c>
      <c r="O140" s="253">
        <f t="shared" si="88"/>
        <v>28</v>
      </c>
      <c r="P140" s="620" t="s">
        <v>1364</v>
      </c>
      <c r="Q140" s="3652"/>
      <c r="R140" s="3652"/>
    </row>
    <row r="141" spans="1:19" s="638" customFormat="1" ht="22.5" customHeight="1" x14ac:dyDescent="0.25">
      <c r="A141" s="3005"/>
      <c r="B141" s="3005"/>
      <c r="C141" s="1378" t="s">
        <v>375</v>
      </c>
      <c r="D141" s="178">
        <f t="shared" ref="D141:E141" si="94">SUM(D138:D140)</f>
        <v>0</v>
      </c>
      <c r="E141" s="253">
        <f t="shared" si="94"/>
        <v>0</v>
      </c>
      <c r="F141" s="253">
        <f t="shared" si="85"/>
        <v>0</v>
      </c>
      <c r="G141" s="253">
        <v>10</v>
      </c>
      <c r="H141" s="253">
        <v>1</v>
      </c>
      <c r="I141" s="253">
        <v>11</v>
      </c>
      <c r="J141" s="253">
        <v>0</v>
      </c>
      <c r="K141" s="253">
        <v>0</v>
      </c>
      <c r="L141" s="253">
        <v>0</v>
      </c>
      <c r="M141" s="253">
        <f t="shared" si="86"/>
        <v>10</v>
      </c>
      <c r="N141" s="253">
        <f t="shared" si="87"/>
        <v>1</v>
      </c>
      <c r="O141" s="253">
        <f t="shared" si="88"/>
        <v>11</v>
      </c>
      <c r="P141" s="620" t="s">
        <v>402</v>
      </c>
      <c r="Q141" s="3652"/>
      <c r="R141" s="3652"/>
    </row>
    <row r="142" spans="1:19" s="638" customFormat="1" ht="22.5" customHeight="1" x14ac:dyDescent="0.25">
      <c r="A142" s="3005"/>
      <c r="B142" s="3005"/>
      <c r="C142" s="1380" t="s">
        <v>1362</v>
      </c>
      <c r="D142" s="178">
        <f t="shared" ref="D142:E142" si="95">SUM(D139:D141)</f>
        <v>0</v>
      </c>
      <c r="E142" s="253">
        <f t="shared" si="95"/>
        <v>0</v>
      </c>
      <c r="F142" s="253">
        <f t="shared" si="85"/>
        <v>0</v>
      </c>
      <c r="G142" s="253">
        <v>0</v>
      </c>
      <c r="H142" s="253">
        <v>0</v>
      </c>
      <c r="I142" s="253">
        <v>0</v>
      </c>
      <c r="J142" s="253">
        <v>33</v>
      </c>
      <c r="K142" s="253">
        <v>19</v>
      </c>
      <c r="L142" s="253">
        <v>52</v>
      </c>
      <c r="M142" s="253">
        <f t="shared" si="86"/>
        <v>33</v>
      </c>
      <c r="N142" s="253">
        <f t="shared" si="87"/>
        <v>19</v>
      </c>
      <c r="O142" s="253">
        <f t="shared" si="88"/>
        <v>52</v>
      </c>
      <c r="P142" s="620" t="s">
        <v>401</v>
      </c>
      <c r="Q142" s="3652"/>
      <c r="R142" s="3652"/>
    </row>
    <row r="143" spans="1:19" s="638" customFormat="1" ht="22.5" customHeight="1" x14ac:dyDescent="0.25">
      <c r="A143" s="3005"/>
      <c r="B143" s="3005" t="s">
        <v>46</v>
      </c>
      <c r="C143" s="3005"/>
      <c r="D143" s="178">
        <f>SUM(D139:D142)</f>
        <v>0</v>
      </c>
      <c r="E143" s="253">
        <f t="shared" ref="E143:K143" si="96">SUM(E139:E142)</f>
        <v>0</v>
      </c>
      <c r="F143" s="253">
        <f t="shared" si="85"/>
        <v>0</v>
      </c>
      <c r="G143" s="253">
        <f t="shared" si="96"/>
        <v>42</v>
      </c>
      <c r="H143" s="253">
        <f t="shared" si="96"/>
        <v>22</v>
      </c>
      <c r="I143" s="253">
        <f t="shared" si="90"/>
        <v>64</v>
      </c>
      <c r="J143" s="253">
        <f t="shared" si="96"/>
        <v>33</v>
      </c>
      <c r="K143" s="253">
        <f t="shared" si="96"/>
        <v>19</v>
      </c>
      <c r="L143" s="253">
        <f t="shared" si="91"/>
        <v>52</v>
      </c>
      <c r="M143" s="253">
        <f t="shared" si="86"/>
        <v>75</v>
      </c>
      <c r="N143" s="253">
        <f t="shared" si="87"/>
        <v>41</v>
      </c>
      <c r="O143" s="253">
        <f t="shared" si="88"/>
        <v>116</v>
      </c>
      <c r="P143" s="2906" t="s">
        <v>133</v>
      </c>
      <c r="Q143" s="2906"/>
      <c r="R143" s="3652"/>
    </row>
    <row r="144" spans="1:19" s="638" customFormat="1" ht="22.5" customHeight="1" x14ac:dyDescent="0.25">
      <c r="A144" s="3005"/>
      <c r="B144" s="3005" t="s">
        <v>379</v>
      </c>
      <c r="C144" s="1378" t="s">
        <v>1365</v>
      </c>
      <c r="D144" s="178">
        <f t="shared" ref="D144:E144" si="97">SUM(D140:D143)</f>
        <v>0</v>
      </c>
      <c r="E144" s="253">
        <f t="shared" si="97"/>
        <v>0</v>
      </c>
      <c r="F144" s="253">
        <f t="shared" si="85"/>
        <v>0</v>
      </c>
      <c r="G144" s="253">
        <v>16</v>
      </c>
      <c r="H144" s="253">
        <v>11</v>
      </c>
      <c r="I144" s="253">
        <v>27</v>
      </c>
      <c r="J144" s="253">
        <v>8</v>
      </c>
      <c r="K144" s="253">
        <v>5</v>
      </c>
      <c r="L144" s="253">
        <v>13</v>
      </c>
      <c r="M144" s="253">
        <f t="shared" si="86"/>
        <v>24</v>
      </c>
      <c r="N144" s="253">
        <f t="shared" si="87"/>
        <v>16</v>
      </c>
      <c r="O144" s="253">
        <f t="shared" si="88"/>
        <v>40</v>
      </c>
      <c r="P144" s="1382" t="s">
        <v>405</v>
      </c>
      <c r="Q144" s="3652" t="s">
        <v>405</v>
      </c>
      <c r="R144" s="3652"/>
    </row>
    <row r="145" spans="1:18" s="638" customFormat="1" ht="22.5" customHeight="1" x14ac:dyDescent="0.25">
      <c r="A145" s="3005"/>
      <c r="B145" s="3005"/>
      <c r="C145" s="1378" t="s">
        <v>1366</v>
      </c>
      <c r="D145" s="178">
        <f t="shared" ref="D145:E145" si="98">SUM(D141:D144)</f>
        <v>0</v>
      </c>
      <c r="E145" s="253">
        <f t="shared" si="98"/>
        <v>0</v>
      </c>
      <c r="F145" s="253">
        <f t="shared" si="85"/>
        <v>0</v>
      </c>
      <c r="G145" s="253">
        <f t="shared" ref="G145" si="99">SUM(E145:F145)</f>
        <v>0</v>
      </c>
      <c r="H145" s="253">
        <f t="shared" ref="H145" si="100">SUM(F145:G145)</f>
        <v>0</v>
      </c>
      <c r="I145" s="253">
        <v>0</v>
      </c>
      <c r="J145" s="253">
        <v>7</v>
      </c>
      <c r="K145" s="253">
        <v>6</v>
      </c>
      <c r="L145" s="253">
        <v>13</v>
      </c>
      <c r="M145" s="253">
        <f t="shared" si="86"/>
        <v>7</v>
      </c>
      <c r="N145" s="253">
        <f t="shared" si="87"/>
        <v>6</v>
      </c>
      <c r="O145" s="253">
        <f t="shared" si="88"/>
        <v>13</v>
      </c>
      <c r="P145" s="1382" t="s">
        <v>1398</v>
      </c>
      <c r="Q145" s="3652"/>
      <c r="R145" s="3652"/>
    </row>
    <row r="146" spans="1:18" s="638" customFormat="1" ht="22.5" customHeight="1" x14ac:dyDescent="0.25">
      <c r="A146" s="3005"/>
      <c r="B146" s="3005" t="s">
        <v>46</v>
      </c>
      <c r="C146" s="3005"/>
      <c r="D146" s="178">
        <f>SUM(D144:D145)</f>
        <v>0</v>
      </c>
      <c r="E146" s="253">
        <f t="shared" ref="E146:K147" si="101">SUM(E144:E145)</f>
        <v>0</v>
      </c>
      <c r="F146" s="253">
        <f t="shared" si="85"/>
        <v>0</v>
      </c>
      <c r="G146" s="253">
        <f t="shared" si="101"/>
        <v>16</v>
      </c>
      <c r="H146" s="253">
        <f t="shared" si="101"/>
        <v>11</v>
      </c>
      <c r="I146" s="253">
        <f t="shared" si="90"/>
        <v>27</v>
      </c>
      <c r="J146" s="253">
        <f t="shared" si="101"/>
        <v>15</v>
      </c>
      <c r="K146" s="253">
        <f t="shared" si="101"/>
        <v>11</v>
      </c>
      <c r="L146" s="253">
        <f t="shared" si="91"/>
        <v>26</v>
      </c>
      <c r="M146" s="253">
        <f t="shared" si="86"/>
        <v>31</v>
      </c>
      <c r="N146" s="253">
        <f t="shared" si="87"/>
        <v>22</v>
      </c>
      <c r="O146" s="253">
        <f t="shared" si="88"/>
        <v>53</v>
      </c>
      <c r="P146" s="2906" t="s">
        <v>133</v>
      </c>
      <c r="Q146" s="2906"/>
      <c r="R146" s="3652"/>
    </row>
    <row r="147" spans="1:18" s="638" customFormat="1" ht="22.5" customHeight="1" x14ac:dyDescent="0.25">
      <c r="A147" s="3005"/>
      <c r="B147" s="1380" t="s">
        <v>802</v>
      </c>
      <c r="C147" s="1378" t="s">
        <v>1368</v>
      </c>
      <c r="D147" s="178">
        <f>SUM(D145:D146)</f>
        <v>0</v>
      </c>
      <c r="E147" s="253">
        <f t="shared" si="101"/>
        <v>0</v>
      </c>
      <c r="F147" s="253">
        <f t="shared" si="85"/>
        <v>0</v>
      </c>
      <c r="G147" s="253">
        <v>17</v>
      </c>
      <c r="H147" s="253">
        <v>29</v>
      </c>
      <c r="I147" s="253">
        <v>46</v>
      </c>
      <c r="J147" s="253">
        <v>8</v>
      </c>
      <c r="K147" s="253">
        <v>15</v>
      </c>
      <c r="L147" s="253">
        <v>23</v>
      </c>
      <c r="M147" s="253">
        <f t="shared" si="86"/>
        <v>25</v>
      </c>
      <c r="N147" s="253">
        <f t="shared" si="87"/>
        <v>44</v>
      </c>
      <c r="O147" s="253">
        <f t="shared" si="88"/>
        <v>69</v>
      </c>
      <c r="P147" s="620" t="s">
        <v>1399</v>
      </c>
      <c r="Q147" s="620" t="s">
        <v>803</v>
      </c>
      <c r="R147" s="3652"/>
    </row>
    <row r="148" spans="1:18" s="291" customFormat="1" ht="22.5" customHeight="1" x14ac:dyDescent="0.25">
      <c r="A148" s="2986" t="s">
        <v>92</v>
      </c>
      <c r="B148" s="2986"/>
      <c r="C148" s="2986"/>
      <c r="D148" s="2691">
        <f>SUM(D147,D146,D143)</f>
        <v>0</v>
      </c>
      <c r="E148" s="2692">
        <f t="shared" ref="E148:K148" si="102">SUM(E147,E146,E143)</f>
        <v>0</v>
      </c>
      <c r="F148" s="253">
        <f t="shared" si="85"/>
        <v>0</v>
      </c>
      <c r="G148" s="2692">
        <f t="shared" si="102"/>
        <v>75</v>
      </c>
      <c r="H148" s="2692">
        <f t="shared" si="102"/>
        <v>62</v>
      </c>
      <c r="I148" s="253">
        <f t="shared" si="90"/>
        <v>137</v>
      </c>
      <c r="J148" s="2692">
        <f t="shared" si="102"/>
        <v>56</v>
      </c>
      <c r="K148" s="2692">
        <f t="shared" si="102"/>
        <v>45</v>
      </c>
      <c r="L148" s="253">
        <f t="shared" si="91"/>
        <v>101</v>
      </c>
      <c r="M148" s="253">
        <f t="shared" si="86"/>
        <v>131</v>
      </c>
      <c r="N148" s="253">
        <f t="shared" si="87"/>
        <v>107</v>
      </c>
      <c r="O148" s="253">
        <f t="shared" si="88"/>
        <v>238</v>
      </c>
      <c r="P148" s="2906" t="s">
        <v>130</v>
      </c>
      <c r="Q148" s="2906"/>
      <c r="R148" s="2906"/>
    </row>
    <row r="149" spans="1:18" s="81" customFormat="1" ht="22.5" customHeight="1" x14ac:dyDescent="0.2">
      <c r="A149" s="2986" t="s">
        <v>1302</v>
      </c>
      <c r="B149" s="1378" t="s">
        <v>964</v>
      </c>
      <c r="C149" s="1376"/>
      <c r="D149" s="2691">
        <f t="shared" ref="D149:E149" si="103">SUM(D148,D147,D144)</f>
        <v>0</v>
      </c>
      <c r="E149" s="2692">
        <f t="shared" si="103"/>
        <v>0</v>
      </c>
      <c r="F149" s="253">
        <f t="shared" si="85"/>
        <v>0</v>
      </c>
      <c r="G149" s="253">
        <v>14</v>
      </c>
      <c r="H149" s="253">
        <v>25</v>
      </c>
      <c r="I149" s="253">
        <v>39</v>
      </c>
      <c r="J149" s="253">
        <v>1</v>
      </c>
      <c r="K149" s="253">
        <v>1</v>
      </c>
      <c r="L149" s="253">
        <v>2</v>
      </c>
      <c r="M149" s="253">
        <f t="shared" si="86"/>
        <v>15</v>
      </c>
      <c r="N149" s="253">
        <f t="shared" si="87"/>
        <v>26</v>
      </c>
      <c r="O149" s="253">
        <f t="shared" si="88"/>
        <v>41</v>
      </c>
      <c r="P149" s="1381"/>
      <c r="Q149" s="1383" t="s">
        <v>1372</v>
      </c>
      <c r="R149" s="3657" t="s">
        <v>1373</v>
      </c>
    </row>
    <row r="150" spans="1:18" s="81" customFormat="1" ht="22.5" customHeight="1" x14ac:dyDescent="0.2">
      <c r="A150" s="2986"/>
      <c r="B150" s="1378" t="s">
        <v>1400</v>
      </c>
      <c r="C150" s="1376"/>
      <c r="D150" s="2691">
        <f t="shared" ref="D150:E150" si="104">SUM(D149,D148,D145)</f>
        <v>0</v>
      </c>
      <c r="E150" s="2692">
        <f t="shared" si="104"/>
        <v>0</v>
      </c>
      <c r="F150" s="253">
        <f t="shared" si="85"/>
        <v>0</v>
      </c>
      <c r="G150" s="253">
        <v>13</v>
      </c>
      <c r="H150" s="253">
        <v>21</v>
      </c>
      <c r="I150" s="253">
        <v>34</v>
      </c>
      <c r="J150" s="253">
        <v>0</v>
      </c>
      <c r="K150" s="253">
        <v>0</v>
      </c>
      <c r="L150" s="253">
        <v>0</v>
      </c>
      <c r="M150" s="253">
        <f t="shared" si="86"/>
        <v>13</v>
      </c>
      <c r="N150" s="253">
        <f t="shared" si="87"/>
        <v>21</v>
      </c>
      <c r="O150" s="253">
        <f t="shared" si="88"/>
        <v>34</v>
      </c>
      <c r="P150" s="1381"/>
      <c r="Q150" s="1383" t="s">
        <v>1375</v>
      </c>
      <c r="R150" s="3657"/>
    </row>
    <row r="151" spans="1:18" s="473" customFormat="1" ht="30" customHeight="1" thickBot="1" x14ac:dyDescent="0.25">
      <c r="A151" s="3658" t="s">
        <v>92</v>
      </c>
      <c r="B151" s="3659"/>
      <c r="C151" s="3660"/>
      <c r="D151" s="282">
        <f>SUM(D149:D150)</f>
        <v>0</v>
      </c>
      <c r="E151" s="2264">
        <f t="shared" ref="E151:K151" si="105">SUM(E149:E150)</f>
        <v>0</v>
      </c>
      <c r="F151" s="790">
        <f t="shared" si="85"/>
        <v>0</v>
      </c>
      <c r="G151" s="2264">
        <f t="shared" si="105"/>
        <v>27</v>
      </c>
      <c r="H151" s="2264">
        <f t="shared" si="105"/>
        <v>46</v>
      </c>
      <c r="I151" s="790">
        <f t="shared" si="90"/>
        <v>73</v>
      </c>
      <c r="J151" s="2264">
        <f t="shared" si="105"/>
        <v>1</v>
      </c>
      <c r="K151" s="2264">
        <f t="shared" si="105"/>
        <v>1</v>
      </c>
      <c r="L151" s="790">
        <f t="shared" si="91"/>
        <v>2</v>
      </c>
      <c r="M151" s="790">
        <f t="shared" si="86"/>
        <v>28</v>
      </c>
      <c r="N151" s="790">
        <f t="shared" si="87"/>
        <v>47</v>
      </c>
      <c r="O151" s="790">
        <f t="shared" si="88"/>
        <v>75</v>
      </c>
      <c r="P151" s="3661" t="s">
        <v>130</v>
      </c>
      <c r="Q151" s="3661"/>
      <c r="R151" s="3661"/>
    </row>
    <row r="152" spans="1:18" s="291" customFormat="1" ht="30" customHeight="1" thickBot="1" x14ac:dyDescent="0.3">
      <c r="A152" s="3655" t="s">
        <v>42</v>
      </c>
      <c r="B152" s="3655"/>
      <c r="C152" s="3655"/>
      <c r="D152" s="94">
        <f t="shared" ref="D152:O152" si="106">SUM(D151,D148,D138,D137,D124,D120,D112,D98,D88,D73,D68,D63,D60,D50,D20,D19,D18)</f>
        <v>171</v>
      </c>
      <c r="E152" s="94">
        <f t="shared" si="106"/>
        <v>131</v>
      </c>
      <c r="F152" s="94">
        <f t="shared" si="106"/>
        <v>302</v>
      </c>
      <c r="G152" s="94">
        <f t="shared" si="106"/>
        <v>965</v>
      </c>
      <c r="H152" s="94">
        <f t="shared" si="106"/>
        <v>1124</v>
      </c>
      <c r="I152" s="94">
        <f t="shared" si="106"/>
        <v>2089</v>
      </c>
      <c r="J152" s="94">
        <f t="shared" si="106"/>
        <v>554</v>
      </c>
      <c r="K152" s="94">
        <f t="shared" si="106"/>
        <v>453</v>
      </c>
      <c r="L152" s="94">
        <f t="shared" si="106"/>
        <v>1007</v>
      </c>
      <c r="M152" s="94">
        <f t="shared" si="106"/>
        <v>1690</v>
      </c>
      <c r="N152" s="94">
        <f t="shared" si="106"/>
        <v>1708</v>
      </c>
      <c r="O152" s="94">
        <f t="shared" si="106"/>
        <v>3398</v>
      </c>
      <c r="P152" s="3656" t="s">
        <v>147</v>
      </c>
      <c r="Q152" s="3656"/>
      <c r="R152" s="3656"/>
    </row>
    <row r="153" spans="1:18" ht="15" customHeight="1" thickTop="1" x14ac:dyDescent="0.25">
      <c r="A153" s="387"/>
      <c r="B153" s="387"/>
      <c r="C153" s="387" t="s">
        <v>1401</v>
      </c>
      <c r="D153" s="646"/>
      <c r="E153" s="646"/>
      <c r="F153" s="646"/>
      <c r="G153" s="646"/>
      <c r="H153" s="646"/>
      <c r="I153" s="646"/>
      <c r="J153" s="646"/>
      <c r="K153" s="646"/>
      <c r="L153" s="646"/>
      <c r="M153" s="646"/>
      <c r="N153" s="646"/>
      <c r="O153" s="646"/>
    </row>
    <row r="154" spans="1:18" ht="15" customHeight="1" x14ac:dyDescent="0.25">
      <c r="M154" s="170"/>
      <c r="N154" s="170"/>
      <c r="O154" s="170"/>
    </row>
    <row r="155" spans="1:18" ht="15" customHeight="1" x14ac:dyDescent="0.25">
      <c r="M155" s="170"/>
      <c r="N155" s="170"/>
      <c r="O155" s="170"/>
    </row>
    <row r="156" spans="1:18" ht="15" customHeight="1" x14ac:dyDescent="0.25">
      <c r="M156" s="170"/>
      <c r="N156" s="170"/>
      <c r="O156" s="170"/>
    </row>
    <row r="157" spans="1:18" ht="15" customHeight="1" x14ac:dyDescent="0.25">
      <c r="M157" s="170"/>
      <c r="N157" s="170"/>
      <c r="O157" s="170"/>
    </row>
    <row r="158" spans="1:18" ht="15" customHeight="1" x14ac:dyDescent="0.25">
      <c r="M158" s="170"/>
      <c r="N158" s="170"/>
      <c r="O158" s="170"/>
    </row>
    <row r="159" spans="1:18" ht="15" customHeight="1" x14ac:dyDescent="0.25">
      <c r="M159" s="170"/>
      <c r="N159" s="170"/>
      <c r="O159" s="170"/>
    </row>
    <row r="160" spans="1:18" ht="15" customHeight="1" x14ac:dyDescent="0.25">
      <c r="M160" s="170"/>
      <c r="N160" s="170"/>
      <c r="O160" s="170"/>
    </row>
    <row r="161" spans="13:15" ht="15" customHeight="1" x14ac:dyDescent="0.25">
      <c r="M161" s="170"/>
      <c r="N161" s="170"/>
      <c r="O161" s="170"/>
    </row>
    <row r="162" spans="13:15" ht="15" customHeight="1" x14ac:dyDescent="0.25">
      <c r="M162" s="170"/>
      <c r="N162" s="170"/>
      <c r="O162" s="170"/>
    </row>
    <row r="163" spans="13:15" ht="15" customHeight="1" x14ac:dyDescent="0.25">
      <c r="M163" s="170"/>
      <c r="N163" s="170"/>
      <c r="O163" s="170"/>
    </row>
    <row r="164" spans="13:15" ht="15" customHeight="1" x14ac:dyDescent="0.25">
      <c r="M164" s="170"/>
      <c r="N164" s="170"/>
      <c r="O164" s="170"/>
    </row>
    <row r="165" spans="13:15" ht="15" customHeight="1" x14ac:dyDescent="0.25">
      <c r="M165" s="170"/>
      <c r="N165" s="170"/>
      <c r="O165" s="170"/>
    </row>
    <row r="166" spans="13:15" ht="15" customHeight="1" x14ac:dyDescent="0.25">
      <c r="M166" s="170"/>
      <c r="N166" s="170"/>
      <c r="O166" s="170"/>
    </row>
    <row r="167" spans="13:15" ht="15" customHeight="1" x14ac:dyDescent="0.25">
      <c r="M167" s="170"/>
      <c r="N167" s="170"/>
      <c r="O167" s="170"/>
    </row>
    <row r="168" spans="13:15" ht="15" customHeight="1" x14ac:dyDescent="0.25">
      <c r="M168" s="170"/>
      <c r="N168" s="170"/>
      <c r="O168" s="170"/>
    </row>
    <row r="169" spans="13:15" ht="15" customHeight="1" x14ac:dyDescent="0.25">
      <c r="M169" s="170"/>
      <c r="N169" s="170"/>
      <c r="O169" s="170"/>
    </row>
    <row r="170" spans="13:15" ht="15" customHeight="1" x14ac:dyDescent="0.25">
      <c r="M170" s="170"/>
      <c r="N170" s="170"/>
      <c r="O170" s="170"/>
    </row>
    <row r="171" spans="13:15" ht="15" customHeight="1" x14ac:dyDescent="0.25">
      <c r="M171" s="170"/>
      <c r="N171" s="170"/>
      <c r="O171" s="170"/>
    </row>
    <row r="172" spans="13:15" ht="15" customHeight="1" x14ac:dyDescent="0.25">
      <c r="M172" s="170"/>
      <c r="N172" s="170"/>
      <c r="O172" s="170"/>
    </row>
    <row r="173" spans="13:15" ht="15" customHeight="1" x14ac:dyDescent="0.25">
      <c r="M173" s="170"/>
      <c r="N173" s="170"/>
      <c r="O173" s="170"/>
    </row>
    <row r="174" spans="13:15" ht="15" customHeight="1" x14ac:dyDescent="0.25">
      <c r="M174" s="170"/>
      <c r="N174" s="170"/>
      <c r="O174" s="170"/>
    </row>
    <row r="175" spans="13:15" ht="15" customHeight="1" x14ac:dyDescent="0.25">
      <c r="M175" s="170"/>
      <c r="N175" s="170"/>
      <c r="O175" s="170"/>
    </row>
    <row r="176" spans="13:15" ht="15" customHeight="1" x14ac:dyDescent="0.25">
      <c r="M176" s="170"/>
      <c r="N176" s="170"/>
      <c r="O176" s="170"/>
    </row>
    <row r="177" spans="13:15" ht="15" customHeight="1" x14ac:dyDescent="0.25">
      <c r="M177" s="170"/>
      <c r="N177" s="170"/>
      <c r="O177" s="170"/>
    </row>
    <row r="178" spans="13:15" ht="15" customHeight="1" x14ac:dyDescent="0.25">
      <c r="M178" s="170"/>
      <c r="N178" s="170"/>
      <c r="O178" s="170"/>
    </row>
    <row r="179" spans="13:15" ht="15" customHeight="1" x14ac:dyDescent="0.25">
      <c r="M179" s="170"/>
      <c r="N179" s="170"/>
      <c r="O179" s="170"/>
    </row>
    <row r="180" spans="13:15" ht="15" customHeight="1" x14ac:dyDescent="0.25">
      <c r="M180" s="170"/>
      <c r="N180" s="170"/>
      <c r="O180" s="170"/>
    </row>
    <row r="181" spans="13:15" ht="15" customHeight="1" x14ac:dyDescent="0.25">
      <c r="M181" s="170"/>
      <c r="N181" s="170"/>
      <c r="O181" s="170"/>
    </row>
    <row r="182" spans="13:15" ht="15" customHeight="1" x14ac:dyDescent="0.25">
      <c r="M182" s="170"/>
      <c r="N182" s="170"/>
      <c r="O182" s="170"/>
    </row>
    <row r="183" spans="13:15" ht="15" customHeight="1" x14ac:dyDescent="0.25">
      <c r="M183" s="170"/>
      <c r="N183" s="170"/>
      <c r="O183" s="170"/>
    </row>
    <row r="184" spans="13:15" ht="15" customHeight="1" x14ac:dyDescent="0.25">
      <c r="M184" s="170"/>
      <c r="N184" s="170"/>
      <c r="O184" s="170"/>
    </row>
    <row r="185" spans="13:15" ht="15" customHeight="1" x14ac:dyDescent="0.25">
      <c r="M185" s="170"/>
      <c r="N185" s="170"/>
      <c r="O185" s="170"/>
    </row>
    <row r="186" spans="13:15" ht="15" customHeight="1" x14ac:dyDescent="0.25">
      <c r="M186" s="170"/>
      <c r="N186" s="170"/>
      <c r="O186" s="170"/>
    </row>
    <row r="187" spans="13:15" ht="15" customHeight="1" x14ac:dyDescent="0.25">
      <c r="M187" s="170"/>
      <c r="N187" s="170"/>
      <c r="O187" s="170"/>
    </row>
    <row r="188" spans="13:15" ht="15" customHeight="1" x14ac:dyDescent="0.25">
      <c r="M188" s="170"/>
      <c r="N188" s="170"/>
      <c r="O188" s="170"/>
    </row>
    <row r="189" spans="13:15" ht="15" customHeight="1" x14ac:dyDescent="0.25">
      <c r="M189" s="170"/>
      <c r="N189" s="170"/>
      <c r="O189" s="170"/>
    </row>
    <row r="190" spans="13:15" ht="15" customHeight="1" x14ac:dyDescent="0.25">
      <c r="M190" s="170"/>
      <c r="N190" s="170"/>
      <c r="O190" s="170"/>
    </row>
    <row r="191" spans="13:15" ht="15" customHeight="1" x14ac:dyDescent="0.25">
      <c r="M191" s="170"/>
      <c r="N191" s="170"/>
      <c r="O191" s="170"/>
    </row>
    <row r="192" spans="13:15" ht="15" customHeight="1" x14ac:dyDescent="0.25">
      <c r="M192" s="170"/>
      <c r="N192" s="170"/>
      <c r="O192" s="170"/>
    </row>
    <row r="193" spans="13:15" ht="15" customHeight="1" x14ac:dyDescent="0.25">
      <c r="M193" s="170"/>
      <c r="N193" s="170"/>
      <c r="O193" s="170"/>
    </row>
    <row r="194" spans="13:15" ht="15" customHeight="1" x14ac:dyDescent="0.25">
      <c r="M194" s="170"/>
      <c r="N194" s="170"/>
      <c r="O194" s="170"/>
    </row>
    <row r="195" spans="13:15" ht="15" customHeight="1" x14ac:dyDescent="0.25">
      <c r="M195" s="170"/>
      <c r="N195" s="170"/>
      <c r="O195" s="170"/>
    </row>
    <row r="196" spans="13:15" ht="15" customHeight="1" x14ac:dyDescent="0.25">
      <c r="M196" s="170"/>
      <c r="N196" s="170"/>
      <c r="O196" s="170"/>
    </row>
    <row r="197" spans="13:15" ht="15" customHeight="1" x14ac:dyDescent="0.25">
      <c r="M197" s="170"/>
      <c r="N197" s="170"/>
      <c r="O197" s="170"/>
    </row>
    <row r="198" spans="13:15" ht="15" customHeight="1" x14ac:dyDescent="0.25">
      <c r="M198" s="170"/>
      <c r="N198" s="170"/>
      <c r="O198" s="170"/>
    </row>
    <row r="199" spans="13:15" ht="15" customHeight="1" x14ac:dyDescent="0.25">
      <c r="M199" s="170"/>
      <c r="N199" s="170"/>
      <c r="O199" s="170"/>
    </row>
    <row r="200" spans="13:15" ht="15" customHeight="1" x14ac:dyDescent="0.25">
      <c r="M200" s="170"/>
      <c r="N200" s="170"/>
      <c r="O200" s="170"/>
    </row>
    <row r="201" spans="13:15" ht="15" customHeight="1" x14ac:dyDescent="0.25">
      <c r="M201" s="170"/>
      <c r="N201" s="170"/>
      <c r="O201" s="170"/>
    </row>
    <row r="202" spans="13:15" ht="15" customHeight="1" x14ac:dyDescent="0.25">
      <c r="M202" s="170"/>
      <c r="N202" s="170"/>
      <c r="O202" s="170"/>
    </row>
    <row r="203" spans="13:15" ht="15" customHeight="1" x14ac:dyDescent="0.25">
      <c r="M203" s="170"/>
      <c r="N203" s="170"/>
      <c r="O203" s="170"/>
    </row>
    <row r="204" spans="13:15" ht="15" customHeight="1" x14ac:dyDescent="0.25">
      <c r="M204" s="170"/>
      <c r="N204" s="170"/>
      <c r="O204" s="170"/>
    </row>
    <row r="205" spans="13:15" ht="15" customHeight="1" x14ac:dyDescent="0.25">
      <c r="M205" s="170"/>
      <c r="N205" s="170"/>
      <c r="O205" s="170"/>
    </row>
    <row r="206" spans="13:15" ht="15" customHeight="1" x14ac:dyDescent="0.25">
      <c r="M206" s="170"/>
      <c r="N206" s="170"/>
      <c r="O206" s="170"/>
    </row>
    <row r="207" spans="13:15" ht="15" customHeight="1" x14ac:dyDescent="0.25">
      <c r="M207" s="170"/>
      <c r="N207" s="170"/>
      <c r="O207" s="170"/>
    </row>
    <row r="208" spans="13:15" ht="15" customHeight="1" x14ac:dyDescent="0.25">
      <c r="M208" s="170"/>
      <c r="N208" s="170"/>
      <c r="O208" s="170"/>
    </row>
    <row r="209" spans="13:15" ht="15" customHeight="1" x14ac:dyDescent="0.25">
      <c r="M209" s="170"/>
      <c r="N209" s="170"/>
      <c r="O209" s="170"/>
    </row>
    <row r="210" spans="13:15" ht="15" customHeight="1" x14ac:dyDescent="0.25">
      <c r="M210" s="170"/>
      <c r="N210" s="170"/>
      <c r="O210" s="170"/>
    </row>
    <row r="211" spans="13:15" ht="15" customHeight="1" x14ac:dyDescent="0.25">
      <c r="M211" s="170"/>
      <c r="N211" s="170"/>
      <c r="O211" s="170"/>
    </row>
    <row r="212" spans="13:15" ht="15" customHeight="1" x14ac:dyDescent="0.25">
      <c r="M212" s="170"/>
      <c r="N212" s="170"/>
      <c r="O212" s="170"/>
    </row>
    <row r="213" spans="13:15" ht="15" customHeight="1" x14ac:dyDescent="0.25">
      <c r="M213" s="170"/>
      <c r="N213" s="170"/>
      <c r="O213" s="170"/>
    </row>
    <row r="214" spans="13:15" ht="15" customHeight="1" x14ac:dyDescent="0.25">
      <c r="M214" s="170"/>
      <c r="N214" s="170"/>
      <c r="O214" s="170"/>
    </row>
    <row r="215" spans="13:15" ht="15" customHeight="1" x14ac:dyDescent="0.25">
      <c r="M215" s="170"/>
      <c r="N215" s="170"/>
      <c r="O215" s="170"/>
    </row>
    <row r="216" spans="13:15" ht="15" customHeight="1" x14ac:dyDescent="0.25">
      <c r="M216" s="170"/>
      <c r="N216" s="170"/>
      <c r="O216" s="170"/>
    </row>
    <row r="217" spans="13:15" ht="15" customHeight="1" x14ac:dyDescent="0.25">
      <c r="M217" s="170"/>
      <c r="N217" s="170"/>
      <c r="O217" s="170"/>
    </row>
    <row r="218" spans="13:15" ht="15" customHeight="1" x14ac:dyDescent="0.25">
      <c r="M218" s="170"/>
      <c r="N218" s="170"/>
      <c r="O218" s="170"/>
    </row>
    <row r="219" spans="13:15" ht="15" customHeight="1" x14ac:dyDescent="0.25">
      <c r="M219" s="170"/>
      <c r="N219" s="170"/>
      <c r="O219" s="170"/>
    </row>
    <row r="220" spans="13:15" ht="15" customHeight="1" x14ac:dyDescent="0.25">
      <c r="M220" s="170"/>
      <c r="N220" s="170"/>
      <c r="O220" s="170"/>
    </row>
    <row r="221" spans="13:15" ht="15" customHeight="1" x14ac:dyDescent="0.25">
      <c r="M221" s="170"/>
      <c r="N221" s="170"/>
      <c r="O221" s="170"/>
    </row>
    <row r="222" spans="13:15" ht="15" customHeight="1" x14ac:dyDescent="0.25">
      <c r="M222" s="170"/>
      <c r="N222" s="170"/>
      <c r="O222" s="170"/>
    </row>
    <row r="223" spans="13:15" ht="15" customHeight="1" x14ac:dyDescent="0.25">
      <c r="M223" s="170"/>
      <c r="N223" s="170"/>
      <c r="O223" s="170"/>
    </row>
    <row r="224" spans="13:15" ht="15" customHeight="1" x14ac:dyDescent="0.25">
      <c r="M224" s="170"/>
      <c r="N224" s="170"/>
      <c r="O224" s="170"/>
    </row>
    <row r="225" spans="13:15" ht="15" customHeight="1" x14ac:dyDescent="0.25">
      <c r="M225" s="170"/>
      <c r="N225" s="170"/>
      <c r="O225" s="170"/>
    </row>
    <row r="226" spans="13:15" ht="15" customHeight="1" x14ac:dyDescent="0.25">
      <c r="M226" s="170"/>
      <c r="N226" s="170"/>
      <c r="O226" s="170"/>
    </row>
    <row r="227" spans="13:15" ht="15" customHeight="1" x14ac:dyDescent="0.25">
      <c r="M227" s="170"/>
      <c r="N227" s="170"/>
      <c r="O227" s="170"/>
    </row>
    <row r="228" spans="13:15" ht="15" customHeight="1" x14ac:dyDescent="0.25">
      <c r="M228" s="170"/>
      <c r="N228" s="170"/>
      <c r="O228" s="170"/>
    </row>
    <row r="229" spans="13:15" ht="15" customHeight="1" x14ac:dyDescent="0.25">
      <c r="M229" s="170"/>
      <c r="N229" s="170"/>
      <c r="O229" s="170"/>
    </row>
    <row r="230" spans="13:15" ht="15" customHeight="1" x14ac:dyDescent="0.25">
      <c r="M230" s="170"/>
      <c r="N230" s="170"/>
      <c r="O230" s="170"/>
    </row>
    <row r="231" spans="13:15" ht="15" customHeight="1" x14ac:dyDescent="0.25">
      <c r="M231" s="170"/>
      <c r="N231" s="170"/>
      <c r="O231" s="170"/>
    </row>
    <row r="232" spans="13:15" ht="15" customHeight="1" x14ac:dyDescent="0.25">
      <c r="M232" s="170"/>
      <c r="N232" s="170"/>
      <c r="O232" s="170"/>
    </row>
    <row r="233" spans="13:15" ht="15" customHeight="1" x14ac:dyDescent="0.25">
      <c r="M233" s="170"/>
      <c r="N233" s="170"/>
      <c r="O233" s="170"/>
    </row>
    <row r="234" spans="13:15" ht="15" customHeight="1" x14ac:dyDescent="0.25">
      <c r="M234" s="170"/>
      <c r="N234" s="170"/>
      <c r="O234" s="170"/>
    </row>
    <row r="235" spans="13:15" ht="15" customHeight="1" x14ac:dyDescent="0.25">
      <c r="M235" s="170"/>
      <c r="N235" s="170"/>
      <c r="O235" s="170"/>
    </row>
    <row r="236" spans="13:15" ht="15" customHeight="1" x14ac:dyDescent="0.25">
      <c r="M236" s="170"/>
      <c r="N236" s="170"/>
      <c r="O236" s="170"/>
    </row>
    <row r="237" spans="13:15" ht="15" customHeight="1" x14ac:dyDescent="0.25">
      <c r="M237" s="170"/>
      <c r="N237" s="170"/>
      <c r="O237" s="170"/>
    </row>
    <row r="238" spans="13:15" ht="15" customHeight="1" x14ac:dyDescent="0.25">
      <c r="M238" s="170"/>
      <c r="N238" s="170"/>
      <c r="O238" s="170"/>
    </row>
    <row r="239" spans="13:15" ht="15" customHeight="1" x14ac:dyDescent="0.25">
      <c r="M239" s="170"/>
      <c r="N239" s="170"/>
      <c r="O239" s="170"/>
    </row>
    <row r="240" spans="13:15" ht="15" customHeight="1" x14ac:dyDescent="0.25">
      <c r="M240" s="170"/>
      <c r="N240" s="170"/>
      <c r="O240" s="170"/>
    </row>
    <row r="241" spans="13:15" ht="15" customHeight="1" x14ac:dyDescent="0.25">
      <c r="M241" s="170"/>
      <c r="N241" s="170"/>
      <c r="O241" s="170"/>
    </row>
    <row r="242" spans="13:15" ht="15" customHeight="1" x14ac:dyDescent="0.25">
      <c r="M242" s="170"/>
      <c r="N242" s="170"/>
      <c r="O242" s="170"/>
    </row>
    <row r="243" spans="13:15" ht="15" customHeight="1" x14ac:dyDescent="0.25">
      <c r="M243" s="170"/>
      <c r="N243" s="170"/>
      <c r="O243" s="170"/>
    </row>
    <row r="244" spans="13:15" ht="15" customHeight="1" x14ac:dyDescent="0.25">
      <c r="M244" s="170"/>
      <c r="N244" s="170"/>
      <c r="O244" s="170"/>
    </row>
    <row r="245" spans="13:15" ht="15" customHeight="1" x14ac:dyDescent="0.25">
      <c r="M245" s="170"/>
      <c r="N245" s="170"/>
      <c r="O245" s="170"/>
    </row>
    <row r="246" spans="13:15" ht="15" customHeight="1" x14ac:dyDescent="0.25">
      <c r="M246" s="170"/>
      <c r="N246" s="170"/>
      <c r="O246" s="170"/>
    </row>
    <row r="247" spans="13:15" ht="15" customHeight="1" x14ac:dyDescent="0.25">
      <c r="M247" s="170"/>
      <c r="N247" s="170"/>
      <c r="O247" s="170"/>
    </row>
    <row r="248" spans="13:15" ht="15" customHeight="1" x14ac:dyDescent="0.25">
      <c r="M248" s="170"/>
      <c r="N248" s="170"/>
      <c r="O248" s="170"/>
    </row>
    <row r="249" spans="13:15" ht="15" customHeight="1" x14ac:dyDescent="0.25">
      <c r="M249" s="170"/>
      <c r="N249" s="170"/>
      <c r="O249" s="170"/>
    </row>
    <row r="250" spans="13:15" ht="15" customHeight="1" x14ac:dyDescent="0.25">
      <c r="M250" s="170"/>
      <c r="N250" s="170"/>
      <c r="O250" s="170"/>
    </row>
    <row r="251" spans="13:15" ht="15" customHeight="1" x14ac:dyDescent="0.25">
      <c r="M251" s="170"/>
      <c r="N251" s="170"/>
      <c r="O251" s="170"/>
    </row>
    <row r="252" spans="13:15" ht="15" customHeight="1" x14ac:dyDescent="0.25">
      <c r="M252" s="170"/>
      <c r="N252" s="170"/>
      <c r="O252" s="170"/>
    </row>
    <row r="253" spans="13:15" ht="15" customHeight="1" x14ac:dyDescent="0.25">
      <c r="M253" s="170"/>
      <c r="N253" s="170"/>
      <c r="O253" s="170"/>
    </row>
    <row r="254" spans="13:15" ht="15" customHeight="1" x14ac:dyDescent="0.25">
      <c r="M254" s="170"/>
      <c r="N254" s="170"/>
      <c r="O254" s="170"/>
    </row>
    <row r="255" spans="13:15" ht="15" customHeight="1" x14ac:dyDescent="0.25">
      <c r="M255" s="170"/>
      <c r="N255" s="170"/>
      <c r="O255" s="170"/>
    </row>
    <row r="256" spans="13:15" ht="15" customHeight="1" x14ac:dyDescent="0.25">
      <c r="M256" s="170"/>
      <c r="N256" s="170"/>
      <c r="O256" s="170"/>
    </row>
    <row r="257" spans="13:15" ht="15" customHeight="1" x14ac:dyDescent="0.25">
      <c r="M257" s="170"/>
      <c r="N257" s="170"/>
      <c r="O257" s="170"/>
    </row>
    <row r="258" spans="13:15" ht="15" customHeight="1" x14ac:dyDescent="0.25">
      <c r="M258" s="170"/>
      <c r="N258" s="170"/>
      <c r="O258" s="170"/>
    </row>
    <row r="259" spans="13:15" ht="15" customHeight="1" x14ac:dyDescent="0.25">
      <c r="M259" s="170"/>
      <c r="N259" s="170"/>
      <c r="O259" s="170"/>
    </row>
    <row r="260" spans="13:15" ht="15" customHeight="1" x14ac:dyDescent="0.25">
      <c r="M260" s="170"/>
      <c r="N260" s="170"/>
      <c r="O260" s="170"/>
    </row>
    <row r="261" spans="13:15" ht="15" customHeight="1" x14ac:dyDescent="0.25">
      <c r="M261" s="170"/>
      <c r="N261" s="170"/>
      <c r="O261" s="170"/>
    </row>
    <row r="262" spans="13:15" ht="15" customHeight="1" x14ac:dyDescent="0.25">
      <c r="M262" s="170"/>
      <c r="N262" s="170"/>
      <c r="O262" s="170"/>
    </row>
    <row r="263" spans="13:15" ht="15" customHeight="1" x14ac:dyDescent="0.25">
      <c r="M263" s="170"/>
      <c r="N263" s="170"/>
      <c r="O263" s="170"/>
    </row>
    <row r="264" spans="13:15" ht="15" customHeight="1" x14ac:dyDescent="0.25">
      <c r="M264" s="170"/>
      <c r="N264" s="170"/>
      <c r="O264" s="170"/>
    </row>
    <row r="265" spans="13:15" ht="15" customHeight="1" x14ac:dyDescent="0.25">
      <c r="M265" s="170"/>
      <c r="N265" s="170"/>
      <c r="O265" s="170"/>
    </row>
    <row r="266" spans="13:15" ht="15" customHeight="1" x14ac:dyDescent="0.25">
      <c r="M266" s="170"/>
      <c r="N266" s="170"/>
      <c r="O266" s="170"/>
    </row>
    <row r="267" spans="13:15" ht="15" customHeight="1" x14ac:dyDescent="0.25">
      <c r="M267" s="170"/>
      <c r="N267" s="170"/>
      <c r="O267" s="170"/>
    </row>
    <row r="268" spans="13:15" ht="15" customHeight="1" x14ac:dyDescent="0.25">
      <c r="M268" s="170"/>
      <c r="N268" s="170"/>
      <c r="O268" s="170"/>
    </row>
    <row r="269" spans="13:15" ht="15" customHeight="1" x14ac:dyDescent="0.25">
      <c r="M269" s="170"/>
      <c r="N269" s="170"/>
      <c r="O269" s="170"/>
    </row>
    <row r="270" spans="13:15" ht="15" customHeight="1" x14ac:dyDescent="0.25">
      <c r="M270" s="170"/>
      <c r="N270" s="170"/>
      <c r="O270" s="170"/>
    </row>
    <row r="271" spans="13:15" ht="15" customHeight="1" x14ac:dyDescent="0.25">
      <c r="M271" s="170"/>
      <c r="N271" s="170"/>
      <c r="O271" s="170"/>
    </row>
    <row r="272" spans="13:15" ht="15" customHeight="1" x14ac:dyDescent="0.25">
      <c r="M272" s="170"/>
      <c r="N272" s="170"/>
      <c r="O272" s="170"/>
    </row>
    <row r="273" spans="13:15" ht="15" customHeight="1" x14ac:dyDescent="0.25">
      <c r="M273" s="170"/>
      <c r="N273" s="170"/>
      <c r="O273" s="170"/>
    </row>
    <row r="274" spans="13:15" ht="15" customHeight="1" x14ac:dyDescent="0.25">
      <c r="M274" s="170"/>
      <c r="N274" s="170"/>
      <c r="O274" s="170"/>
    </row>
    <row r="275" spans="13:15" ht="15" customHeight="1" x14ac:dyDescent="0.25">
      <c r="M275" s="170"/>
      <c r="N275" s="170"/>
      <c r="O275" s="170"/>
    </row>
    <row r="276" spans="13:15" ht="15" customHeight="1" x14ac:dyDescent="0.25">
      <c r="M276" s="170"/>
      <c r="N276" s="170"/>
      <c r="O276" s="170"/>
    </row>
    <row r="277" spans="13:15" ht="15" customHeight="1" x14ac:dyDescent="0.25">
      <c r="M277" s="170"/>
      <c r="N277" s="170"/>
      <c r="O277" s="170"/>
    </row>
    <row r="278" spans="13:15" ht="15" customHeight="1" x14ac:dyDescent="0.25">
      <c r="M278" s="170"/>
      <c r="N278" s="170"/>
      <c r="O278" s="170"/>
    </row>
    <row r="279" spans="13:15" ht="15" customHeight="1" x14ac:dyDescent="0.25">
      <c r="M279" s="170"/>
      <c r="N279" s="170"/>
      <c r="O279" s="170"/>
    </row>
    <row r="280" spans="13:15" ht="15" customHeight="1" x14ac:dyDescent="0.25">
      <c r="M280" s="170"/>
      <c r="N280" s="170"/>
      <c r="O280" s="170"/>
    </row>
    <row r="281" spans="13:15" ht="15" customHeight="1" x14ac:dyDescent="0.25">
      <c r="M281" s="170"/>
      <c r="N281" s="170"/>
      <c r="O281" s="170"/>
    </row>
    <row r="282" spans="13:15" ht="15" customHeight="1" x14ac:dyDescent="0.25">
      <c r="M282" s="170"/>
      <c r="N282" s="170"/>
      <c r="O282" s="170"/>
    </row>
    <row r="283" spans="13:15" ht="15" customHeight="1" x14ac:dyDescent="0.25">
      <c r="M283" s="170"/>
      <c r="N283" s="170"/>
      <c r="O283" s="170"/>
    </row>
    <row r="284" spans="13:15" ht="15" customHeight="1" x14ac:dyDescent="0.25">
      <c r="M284" s="170"/>
      <c r="N284" s="170"/>
      <c r="O284" s="170"/>
    </row>
    <row r="285" spans="13:15" ht="15" customHeight="1" x14ac:dyDescent="0.25">
      <c r="M285" s="170"/>
      <c r="N285" s="170"/>
      <c r="O285" s="170"/>
    </row>
    <row r="286" spans="13:15" ht="15" customHeight="1" x14ac:dyDescent="0.25">
      <c r="M286" s="170"/>
      <c r="N286" s="170"/>
      <c r="O286" s="170"/>
    </row>
    <row r="287" spans="13:15" ht="15" customHeight="1" x14ac:dyDescent="0.25">
      <c r="M287" s="170"/>
      <c r="N287" s="170"/>
      <c r="O287" s="170"/>
    </row>
    <row r="288" spans="13:15" ht="15" customHeight="1" x14ac:dyDescent="0.25">
      <c r="M288" s="170"/>
      <c r="N288" s="170"/>
      <c r="O288" s="170"/>
    </row>
    <row r="289" spans="13:15" ht="15" customHeight="1" x14ac:dyDescent="0.25">
      <c r="M289" s="170"/>
      <c r="N289" s="170"/>
      <c r="O289" s="170"/>
    </row>
    <row r="290" spans="13:15" ht="15" customHeight="1" x14ac:dyDescent="0.25">
      <c r="M290" s="170"/>
      <c r="N290" s="170"/>
      <c r="O290" s="170"/>
    </row>
    <row r="291" spans="13:15" ht="15" customHeight="1" x14ac:dyDescent="0.25">
      <c r="M291" s="170"/>
      <c r="N291" s="170"/>
      <c r="O291" s="170"/>
    </row>
    <row r="292" spans="13:15" ht="15" customHeight="1" x14ac:dyDescent="0.25">
      <c r="M292" s="170"/>
      <c r="N292" s="170"/>
      <c r="O292" s="170"/>
    </row>
    <row r="293" spans="13:15" ht="15" customHeight="1" x14ac:dyDescent="0.25">
      <c r="M293" s="170"/>
      <c r="N293" s="170"/>
      <c r="O293" s="170"/>
    </row>
    <row r="294" spans="13:15" ht="15" customHeight="1" x14ac:dyDescent="0.25">
      <c r="M294" s="170"/>
      <c r="N294" s="170"/>
      <c r="O294" s="170"/>
    </row>
    <row r="295" spans="13:15" ht="15" customHeight="1" x14ac:dyDescent="0.25">
      <c r="M295" s="170"/>
      <c r="N295" s="170"/>
      <c r="O295" s="170"/>
    </row>
    <row r="296" spans="13:15" ht="15" customHeight="1" x14ac:dyDescent="0.25">
      <c r="M296" s="170"/>
      <c r="N296" s="170"/>
      <c r="O296" s="170"/>
    </row>
    <row r="297" spans="13:15" ht="15" customHeight="1" x14ac:dyDescent="0.25">
      <c r="M297" s="170"/>
      <c r="N297" s="170"/>
      <c r="O297" s="170"/>
    </row>
    <row r="298" spans="13:15" ht="15" customHeight="1" x14ac:dyDescent="0.25">
      <c r="M298" s="170"/>
      <c r="N298" s="170"/>
      <c r="O298" s="170"/>
    </row>
    <row r="299" spans="13:15" ht="15" customHeight="1" x14ac:dyDescent="0.25">
      <c r="M299" s="170"/>
      <c r="N299" s="170"/>
      <c r="O299" s="170"/>
    </row>
    <row r="300" spans="13:15" ht="15" customHeight="1" x14ac:dyDescent="0.25">
      <c r="M300" s="170"/>
      <c r="N300" s="170"/>
      <c r="O300" s="170"/>
    </row>
    <row r="301" spans="13:15" ht="15" customHeight="1" x14ac:dyDescent="0.25">
      <c r="M301" s="170"/>
      <c r="N301" s="170"/>
      <c r="O301" s="170"/>
    </row>
    <row r="302" spans="13:15" ht="15" customHeight="1" x14ac:dyDescent="0.25">
      <c r="M302" s="170"/>
      <c r="N302" s="170"/>
      <c r="O302" s="170"/>
    </row>
    <row r="303" spans="13:15" ht="15" customHeight="1" x14ac:dyDescent="0.25">
      <c r="M303" s="170"/>
      <c r="N303" s="170"/>
      <c r="O303" s="170"/>
    </row>
    <row r="304" spans="13:15" ht="15" customHeight="1" x14ac:dyDescent="0.25">
      <c r="M304" s="170"/>
      <c r="N304" s="170"/>
      <c r="O304" s="170"/>
    </row>
    <row r="305" spans="13:15" ht="15" customHeight="1" x14ac:dyDescent="0.25">
      <c r="M305" s="170"/>
      <c r="N305" s="170"/>
      <c r="O305" s="170"/>
    </row>
    <row r="306" spans="13:15" ht="15" customHeight="1" x14ac:dyDescent="0.25">
      <c r="M306" s="170"/>
      <c r="N306" s="170"/>
      <c r="O306" s="170"/>
    </row>
    <row r="307" spans="13:15" ht="15" customHeight="1" x14ac:dyDescent="0.25">
      <c r="M307" s="170"/>
      <c r="N307" s="170"/>
      <c r="O307" s="170"/>
    </row>
    <row r="308" spans="13:15" ht="15" customHeight="1" x14ac:dyDescent="0.25">
      <c r="M308" s="170"/>
      <c r="N308" s="170"/>
      <c r="O308" s="170"/>
    </row>
    <row r="309" spans="13:15" ht="15" customHeight="1" x14ac:dyDescent="0.25">
      <c r="M309" s="170"/>
      <c r="N309" s="170"/>
      <c r="O309" s="170"/>
    </row>
    <row r="310" spans="13:15" ht="15" customHeight="1" x14ac:dyDescent="0.25">
      <c r="M310" s="170"/>
      <c r="N310" s="170"/>
      <c r="O310" s="170"/>
    </row>
    <row r="311" spans="13:15" ht="15" customHeight="1" x14ac:dyDescent="0.25">
      <c r="M311" s="170"/>
      <c r="N311" s="170"/>
      <c r="O311" s="170"/>
    </row>
    <row r="312" spans="13:15" ht="15" customHeight="1" x14ac:dyDescent="0.25">
      <c r="M312" s="170"/>
      <c r="N312" s="170"/>
      <c r="O312" s="170"/>
    </row>
    <row r="313" spans="13:15" ht="15" customHeight="1" x14ac:dyDescent="0.25">
      <c r="M313" s="170"/>
      <c r="N313" s="170"/>
      <c r="O313" s="170"/>
    </row>
    <row r="314" spans="13:15" ht="15" customHeight="1" x14ac:dyDescent="0.25">
      <c r="M314" s="170"/>
      <c r="N314" s="170"/>
      <c r="O314" s="170"/>
    </row>
    <row r="315" spans="13:15" ht="15" customHeight="1" x14ac:dyDescent="0.25">
      <c r="M315" s="170"/>
      <c r="N315" s="170"/>
      <c r="O315" s="170"/>
    </row>
    <row r="316" spans="13:15" ht="15" customHeight="1" x14ac:dyDescent="0.25">
      <c r="M316" s="170"/>
      <c r="N316" s="170"/>
      <c r="O316" s="170"/>
    </row>
    <row r="317" spans="13:15" ht="15" customHeight="1" x14ac:dyDescent="0.25">
      <c r="M317" s="170"/>
      <c r="N317" s="170"/>
      <c r="O317" s="170"/>
    </row>
    <row r="318" spans="13:15" ht="15" customHeight="1" x14ac:dyDescent="0.25">
      <c r="M318" s="170"/>
      <c r="N318" s="170"/>
      <c r="O318" s="170"/>
    </row>
    <row r="319" spans="13:15" ht="15" customHeight="1" x14ac:dyDescent="0.25">
      <c r="M319" s="170"/>
      <c r="N319" s="170"/>
      <c r="O319" s="170"/>
    </row>
    <row r="320" spans="13:15" ht="15" customHeight="1" x14ac:dyDescent="0.25">
      <c r="M320" s="170"/>
      <c r="N320" s="170"/>
      <c r="O320" s="170"/>
    </row>
    <row r="321" spans="13:15" ht="15" customHeight="1" x14ac:dyDescent="0.25">
      <c r="M321" s="170"/>
      <c r="N321" s="170"/>
      <c r="O321" s="170"/>
    </row>
    <row r="322" spans="13:15" ht="15" customHeight="1" x14ac:dyDescent="0.25">
      <c r="M322" s="170"/>
      <c r="N322" s="170"/>
      <c r="O322" s="170"/>
    </row>
    <row r="323" spans="13:15" ht="15" customHeight="1" x14ac:dyDescent="0.25">
      <c r="M323" s="170"/>
      <c r="N323" s="170"/>
      <c r="O323" s="170"/>
    </row>
    <row r="324" spans="13:15" ht="15" customHeight="1" x14ac:dyDescent="0.25">
      <c r="M324" s="170"/>
      <c r="N324" s="170"/>
      <c r="O324" s="170"/>
    </row>
    <row r="325" spans="13:15" ht="15" customHeight="1" x14ac:dyDescent="0.25">
      <c r="M325" s="170"/>
      <c r="N325" s="170"/>
      <c r="O325" s="170"/>
    </row>
    <row r="326" spans="13:15" ht="15" customHeight="1" x14ac:dyDescent="0.25">
      <c r="M326" s="170"/>
      <c r="N326" s="170"/>
      <c r="O326" s="170"/>
    </row>
    <row r="327" spans="13:15" ht="15" customHeight="1" x14ac:dyDescent="0.25">
      <c r="M327" s="170"/>
      <c r="N327" s="170"/>
      <c r="O327" s="170"/>
    </row>
    <row r="328" spans="13:15" ht="15" customHeight="1" x14ac:dyDescent="0.25">
      <c r="M328" s="170"/>
      <c r="N328" s="170"/>
      <c r="O328" s="170"/>
    </row>
    <row r="329" spans="13:15" ht="15" customHeight="1" x14ac:dyDescent="0.25">
      <c r="M329" s="170"/>
      <c r="N329" s="170"/>
      <c r="O329" s="170"/>
    </row>
    <row r="330" spans="13:15" ht="15" customHeight="1" x14ac:dyDescent="0.25">
      <c r="M330" s="170"/>
      <c r="N330" s="170"/>
      <c r="O330" s="170"/>
    </row>
    <row r="331" spans="13:15" ht="15" customHeight="1" x14ac:dyDescent="0.25">
      <c r="M331" s="170"/>
      <c r="N331" s="170"/>
      <c r="O331" s="170"/>
    </row>
    <row r="332" spans="13:15" ht="15" customHeight="1" x14ac:dyDescent="0.25">
      <c r="M332" s="170"/>
      <c r="N332" s="170"/>
      <c r="O332" s="170"/>
    </row>
    <row r="333" spans="13:15" ht="15" customHeight="1" x14ac:dyDescent="0.25">
      <c r="M333" s="170"/>
      <c r="N333" s="170"/>
      <c r="O333" s="170"/>
    </row>
    <row r="334" spans="13:15" ht="15" customHeight="1" x14ac:dyDescent="0.25">
      <c r="M334" s="170"/>
      <c r="N334" s="170"/>
      <c r="O334" s="170"/>
    </row>
    <row r="335" spans="13:15" ht="15" customHeight="1" x14ac:dyDescent="0.25">
      <c r="M335" s="170"/>
      <c r="N335" s="170"/>
      <c r="O335" s="170"/>
    </row>
    <row r="336" spans="13:15" ht="15" customHeight="1" x14ac:dyDescent="0.25">
      <c r="M336" s="170"/>
      <c r="N336" s="170"/>
      <c r="O336" s="170"/>
    </row>
    <row r="337" spans="13:15" ht="15" customHeight="1" x14ac:dyDescent="0.25">
      <c r="M337" s="170"/>
      <c r="N337" s="170"/>
      <c r="O337" s="170"/>
    </row>
    <row r="338" spans="13:15" ht="15" customHeight="1" x14ac:dyDescent="0.25">
      <c r="M338" s="170"/>
      <c r="N338" s="170"/>
      <c r="O338" s="170"/>
    </row>
    <row r="339" spans="13:15" ht="15" customHeight="1" x14ac:dyDescent="0.25">
      <c r="M339" s="170"/>
      <c r="N339" s="170"/>
      <c r="O339" s="170"/>
    </row>
    <row r="340" spans="13:15" ht="15" customHeight="1" x14ac:dyDescent="0.25">
      <c r="M340" s="170"/>
      <c r="N340" s="170"/>
      <c r="O340" s="170"/>
    </row>
    <row r="341" spans="13:15" ht="15" customHeight="1" x14ac:dyDescent="0.25">
      <c r="M341" s="170"/>
      <c r="N341" s="170"/>
      <c r="O341" s="170"/>
    </row>
    <row r="342" spans="13:15" ht="15" customHeight="1" x14ac:dyDescent="0.25">
      <c r="M342" s="170"/>
      <c r="N342" s="170"/>
      <c r="O342" s="170"/>
    </row>
    <row r="343" spans="13:15" ht="15" customHeight="1" x14ac:dyDescent="0.25">
      <c r="M343" s="170"/>
      <c r="N343" s="170"/>
      <c r="O343" s="170"/>
    </row>
    <row r="344" spans="13:15" ht="15" customHeight="1" x14ac:dyDescent="0.25">
      <c r="M344" s="170"/>
      <c r="N344" s="170"/>
      <c r="O344" s="170"/>
    </row>
    <row r="345" spans="13:15" ht="15" customHeight="1" x14ac:dyDescent="0.25">
      <c r="M345" s="170"/>
      <c r="N345" s="170"/>
      <c r="O345" s="170"/>
    </row>
    <row r="346" spans="13:15" ht="15" customHeight="1" x14ac:dyDescent="0.25">
      <c r="M346" s="170"/>
      <c r="N346" s="170"/>
      <c r="O346" s="170"/>
    </row>
    <row r="347" spans="13:15" ht="15" customHeight="1" x14ac:dyDescent="0.25">
      <c r="M347" s="170"/>
      <c r="N347" s="170"/>
      <c r="O347" s="170"/>
    </row>
    <row r="348" spans="13:15" ht="15" customHeight="1" x14ac:dyDescent="0.25">
      <c r="M348" s="170"/>
      <c r="N348" s="170"/>
      <c r="O348" s="170"/>
    </row>
    <row r="349" spans="13:15" ht="15" customHeight="1" x14ac:dyDescent="0.25">
      <c r="M349" s="170"/>
      <c r="N349" s="170"/>
      <c r="O349" s="170"/>
    </row>
    <row r="350" spans="13:15" ht="15" customHeight="1" x14ac:dyDescent="0.25">
      <c r="M350" s="170"/>
      <c r="N350" s="170"/>
      <c r="O350" s="170"/>
    </row>
    <row r="351" spans="13:15" ht="15" customHeight="1" x14ac:dyDescent="0.25">
      <c r="M351" s="170"/>
      <c r="N351" s="170"/>
      <c r="O351" s="170"/>
    </row>
    <row r="352" spans="13:15" ht="15" customHeight="1" x14ac:dyDescent="0.25">
      <c r="M352" s="170"/>
      <c r="N352" s="170"/>
      <c r="O352" s="170"/>
    </row>
    <row r="353" spans="13:15" ht="15" customHeight="1" x14ac:dyDescent="0.25">
      <c r="M353" s="170"/>
      <c r="N353" s="170"/>
      <c r="O353" s="170"/>
    </row>
    <row r="354" spans="13:15" ht="15" customHeight="1" x14ac:dyDescent="0.25">
      <c r="M354" s="170"/>
      <c r="N354" s="170"/>
      <c r="O354" s="170"/>
    </row>
    <row r="355" spans="13:15" ht="15" customHeight="1" x14ac:dyDescent="0.25">
      <c r="M355" s="170"/>
      <c r="N355" s="170"/>
      <c r="O355" s="170"/>
    </row>
    <row r="356" spans="13:15" ht="15" customHeight="1" x14ac:dyDescent="0.25">
      <c r="M356" s="170"/>
      <c r="N356" s="170"/>
      <c r="O356" s="170"/>
    </row>
    <row r="357" spans="13:15" ht="15" customHeight="1" x14ac:dyDescent="0.25">
      <c r="M357" s="170"/>
      <c r="N357" s="170"/>
      <c r="O357" s="170"/>
    </row>
    <row r="358" spans="13:15" ht="15" customHeight="1" x14ac:dyDescent="0.25">
      <c r="M358" s="170"/>
      <c r="N358" s="170"/>
      <c r="O358" s="170"/>
    </row>
    <row r="359" spans="13:15" ht="15" customHeight="1" x14ac:dyDescent="0.25">
      <c r="M359" s="170"/>
      <c r="N359" s="170"/>
      <c r="O359" s="170"/>
    </row>
    <row r="360" spans="13:15" ht="15" customHeight="1" x14ac:dyDescent="0.25">
      <c r="M360" s="170"/>
      <c r="N360" s="170"/>
      <c r="O360" s="170"/>
    </row>
    <row r="361" spans="13:15" ht="15" customHeight="1" x14ac:dyDescent="0.25">
      <c r="M361" s="170"/>
      <c r="N361" s="170"/>
      <c r="O361" s="170"/>
    </row>
    <row r="362" spans="13:15" ht="15" customHeight="1" x14ac:dyDescent="0.25">
      <c r="M362" s="170"/>
      <c r="N362" s="170"/>
      <c r="O362" s="170"/>
    </row>
    <row r="363" spans="13:15" ht="15" customHeight="1" x14ac:dyDescent="0.25">
      <c r="M363" s="170"/>
      <c r="N363" s="170"/>
      <c r="O363" s="170"/>
    </row>
    <row r="364" spans="13:15" ht="15" customHeight="1" x14ac:dyDescent="0.25">
      <c r="M364" s="170"/>
      <c r="N364" s="170"/>
      <c r="O364" s="170"/>
    </row>
    <row r="365" spans="13:15" ht="15" customHeight="1" x14ac:dyDescent="0.25">
      <c r="M365" s="170"/>
      <c r="N365" s="170"/>
      <c r="O365" s="170"/>
    </row>
    <row r="366" spans="13:15" ht="15" customHeight="1" x14ac:dyDescent="0.25">
      <c r="M366" s="170"/>
      <c r="N366" s="170"/>
      <c r="O366" s="170"/>
    </row>
    <row r="367" spans="13:15" ht="15" customHeight="1" x14ac:dyDescent="0.25">
      <c r="M367" s="170"/>
      <c r="N367" s="170"/>
      <c r="O367" s="170"/>
    </row>
    <row r="368" spans="13:15" ht="15" customHeight="1" x14ac:dyDescent="0.25">
      <c r="M368" s="170"/>
      <c r="N368" s="170"/>
      <c r="O368" s="170"/>
    </row>
    <row r="369" spans="13:15" ht="15" customHeight="1" x14ac:dyDescent="0.25">
      <c r="M369" s="170"/>
      <c r="N369" s="170"/>
      <c r="O369" s="170"/>
    </row>
    <row r="370" spans="13:15" ht="15" customHeight="1" x14ac:dyDescent="0.25">
      <c r="M370" s="170"/>
      <c r="N370" s="170"/>
      <c r="O370" s="170"/>
    </row>
    <row r="371" spans="13:15" ht="15" customHeight="1" x14ac:dyDescent="0.25">
      <c r="M371" s="170"/>
      <c r="N371" s="170"/>
      <c r="O371" s="170"/>
    </row>
    <row r="372" spans="13:15" ht="15" customHeight="1" x14ac:dyDescent="0.25">
      <c r="M372" s="170"/>
      <c r="N372" s="170"/>
      <c r="O372" s="170"/>
    </row>
    <row r="373" spans="13:15" ht="15" customHeight="1" x14ac:dyDescent="0.25">
      <c r="M373" s="170"/>
      <c r="N373" s="170"/>
      <c r="O373" s="170"/>
    </row>
    <row r="374" spans="13:15" ht="15" customHeight="1" x14ac:dyDescent="0.25">
      <c r="M374" s="170"/>
      <c r="N374" s="170"/>
      <c r="O374" s="170"/>
    </row>
    <row r="375" spans="13:15" ht="15" customHeight="1" x14ac:dyDescent="0.25">
      <c r="M375" s="170"/>
      <c r="N375" s="170"/>
      <c r="O375" s="170"/>
    </row>
    <row r="376" spans="13:15" ht="15" customHeight="1" x14ac:dyDescent="0.25">
      <c r="M376" s="170"/>
      <c r="N376" s="170"/>
      <c r="O376" s="170"/>
    </row>
    <row r="377" spans="13:15" ht="15" customHeight="1" x14ac:dyDescent="0.25">
      <c r="M377" s="170"/>
      <c r="N377" s="170"/>
      <c r="O377" s="170"/>
    </row>
    <row r="378" spans="13:15" ht="15" customHeight="1" x14ac:dyDescent="0.25">
      <c r="M378" s="170"/>
      <c r="N378" s="170"/>
      <c r="O378" s="170"/>
    </row>
    <row r="379" spans="13:15" ht="15" customHeight="1" x14ac:dyDescent="0.25">
      <c r="M379" s="170"/>
      <c r="N379" s="170"/>
      <c r="O379" s="170"/>
    </row>
    <row r="380" spans="13:15" ht="15" customHeight="1" x14ac:dyDescent="0.25">
      <c r="M380" s="170"/>
      <c r="N380" s="170"/>
      <c r="O380" s="170"/>
    </row>
    <row r="381" spans="13:15" ht="15" customHeight="1" x14ac:dyDescent="0.25">
      <c r="M381" s="170"/>
      <c r="N381" s="170"/>
      <c r="O381" s="170"/>
    </row>
    <row r="382" spans="13:15" ht="15" customHeight="1" x14ac:dyDescent="0.25">
      <c r="M382" s="170"/>
      <c r="N382" s="170"/>
      <c r="O382" s="170"/>
    </row>
    <row r="383" spans="13:15" ht="15" customHeight="1" x14ac:dyDescent="0.25">
      <c r="M383" s="170"/>
      <c r="N383" s="170"/>
      <c r="O383" s="170"/>
    </row>
    <row r="384" spans="13:15" ht="15" customHeight="1" x14ac:dyDescent="0.25">
      <c r="M384" s="170"/>
      <c r="N384" s="170"/>
      <c r="O384" s="170"/>
    </row>
    <row r="385" spans="13:15" ht="15" customHeight="1" x14ac:dyDescent="0.25">
      <c r="M385" s="170"/>
      <c r="N385" s="170"/>
      <c r="O385" s="170"/>
    </row>
    <row r="386" spans="13:15" ht="15" customHeight="1" x14ac:dyDescent="0.25">
      <c r="M386" s="170"/>
      <c r="N386" s="170"/>
      <c r="O386" s="170"/>
    </row>
    <row r="387" spans="13:15" ht="15" customHeight="1" x14ac:dyDescent="0.25">
      <c r="M387" s="170"/>
      <c r="N387" s="170"/>
      <c r="O387" s="170"/>
    </row>
    <row r="388" spans="13:15" ht="15" customHeight="1" x14ac:dyDescent="0.25">
      <c r="M388" s="170"/>
      <c r="N388" s="170"/>
      <c r="O388" s="170"/>
    </row>
    <row r="389" spans="13:15" ht="15" customHeight="1" x14ac:dyDescent="0.25">
      <c r="M389" s="170"/>
      <c r="N389" s="170"/>
      <c r="O389" s="170"/>
    </row>
    <row r="390" spans="13:15" ht="15" customHeight="1" x14ac:dyDescent="0.25">
      <c r="M390" s="170"/>
      <c r="N390" s="170"/>
      <c r="O390" s="170"/>
    </row>
    <row r="391" spans="13:15" ht="15" customHeight="1" x14ac:dyDescent="0.25">
      <c r="M391" s="170"/>
      <c r="N391" s="170"/>
      <c r="O391" s="170"/>
    </row>
    <row r="392" spans="13:15" ht="15" customHeight="1" x14ac:dyDescent="0.25">
      <c r="M392" s="170"/>
      <c r="N392" s="170"/>
      <c r="O392" s="170"/>
    </row>
    <row r="393" spans="13:15" ht="15" customHeight="1" x14ac:dyDescent="0.25">
      <c r="M393" s="170"/>
      <c r="N393" s="170"/>
      <c r="O393" s="170"/>
    </row>
    <row r="394" spans="13:15" ht="15" customHeight="1" x14ac:dyDescent="0.25">
      <c r="M394" s="170"/>
      <c r="N394" s="170"/>
      <c r="O394" s="170"/>
    </row>
    <row r="395" spans="13:15" ht="15" customHeight="1" x14ac:dyDescent="0.25">
      <c r="M395" s="170"/>
      <c r="N395" s="170"/>
      <c r="O395" s="170"/>
    </row>
    <row r="396" spans="13:15" ht="15" customHeight="1" x14ac:dyDescent="0.25">
      <c r="M396" s="170"/>
      <c r="N396" s="170"/>
      <c r="O396" s="170"/>
    </row>
    <row r="397" spans="13:15" ht="15" customHeight="1" x14ac:dyDescent="0.25">
      <c r="M397" s="170"/>
      <c r="N397" s="170"/>
      <c r="O397" s="170"/>
    </row>
    <row r="398" spans="13:15" ht="15" customHeight="1" x14ac:dyDescent="0.25">
      <c r="M398" s="170"/>
      <c r="N398" s="170"/>
      <c r="O398" s="170"/>
    </row>
    <row r="399" spans="13:15" ht="15" customHeight="1" x14ac:dyDescent="0.25">
      <c r="M399" s="170"/>
      <c r="N399" s="170"/>
      <c r="O399" s="170"/>
    </row>
    <row r="400" spans="13:15" ht="15" customHeight="1" x14ac:dyDescent="0.25">
      <c r="M400" s="170"/>
      <c r="N400" s="170"/>
      <c r="O400" s="170"/>
    </row>
    <row r="401" spans="13:15" ht="15" customHeight="1" x14ac:dyDescent="0.25">
      <c r="M401" s="170"/>
      <c r="N401" s="170"/>
      <c r="O401" s="170"/>
    </row>
    <row r="402" spans="13:15" ht="15" customHeight="1" x14ac:dyDescent="0.25">
      <c r="M402" s="170"/>
      <c r="N402" s="170"/>
      <c r="O402" s="170"/>
    </row>
    <row r="403" spans="13:15" ht="15" customHeight="1" x14ac:dyDescent="0.25">
      <c r="M403" s="170"/>
      <c r="N403" s="170"/>
      <c r="O403" s="170"/>
    </row>
    <row r="404" spans="13:15" ht="15" customHeight="1" x14ac:dyDescent="0.25">
      <c r="M404" s="170"/>
      <c r="N404" s="170"/>
      <c r="O404" s="170"/>
    </row>
    <row r="405" spans="13:15" ht="15" customHeight="1" x14ac:dyDescent="0.25">
      <c r="M405" s="170"/>
      <c r="N405" s="170"/>
      <c r="O405" s="170"/>
    </row>
    <row r="406" spans="13:15" ht="15" customHeight="1" x14ac:dyDescent="0.25">
      <c r="M406" s="170"/>
      <c r="N406" s="170"/>
      <c r="O406" s="170"/>
    </row>
    <row r="407" spans="13:15" ht="15" customHeight="1" x14ac:dyDescent="0.25">
      <c r="M407" s="170"/>
      <c r="N407" s="170"/>
      <c r="O407" s="170"/>
    </row>
    <row r="408" spans="13:15" ht="15" customHeight="1" x14ac:dyDescent="0.25">
      <c r="M408" s="170"/>
      <c r="N408" s="170"/>
      <c r="O408" s="170"/>
    </row>
    <row r="409" spans="13:15" ht="15" customHeight="1" x14ac:dyDescent="0.25">
      <c r="M409" s="170"/>
      <c r="N409" s="170"/>
      <c r="O409" s="170"/>
    </row>
    <row r="410" spans="13:15" ht="15" customHeight="1" x14ac:dyDescent="0.25">
      <c r="M410" s="170"/>
      <c r="N410" s="170"/>
      <c r="O410" s="170"/>
    </row>
    <row r="411" spans="13:15" ht="15" customHeight="1" x14ac:dyDescent="0.25">
      <c r="M411" s="170"/>
      <c r="N411" s="170"/>
      <c r="O411" s="170"/>
    </row>
    <row r="412" spans="13:15" ht="15" customHeight="1" x14ac:dyDescent="0.25">
      <c r="M412" s="170"/>
      <c r="N412" s="170"/>
      <c r="O412" s="170"/>
    </row>
    <row r="413" spans="13:15" ht="15" customHeight="1" x14ac:dyDescent="0.25">
      <c r="M413" s="170"/>
      <c r="N413" s="170"/>
      <c r="O413" s="170"/>
    </row>
    <row r="414" spans="13:15" ht="15" customHeight="1" x14ac:dyDescent="0.25">
      <c r="M414" s="170"/>
      <c r="N414" s="170"/>
      <c r="O414" s="170"/>
    </row>
    <row r="415" spans="13:15" ht="15" customHeight="1" x14ac:dyDescent="0.25">
      <c r="M415" s="170"/>
      <c r="N415" s="170"/>
      <c r="O415" s="170"/>
    </row>
    <row r="416" spans="13:15" ht="15" customHeight="1" x14ac:dyDescent="0.25">
      <c r="M416" s="170"/>
      <c r="N416" s="170"/>
      <c r="O416" s="170"/>
    </row>
    <row r="417" spans="13:15" ht="15" customHeight="1" x14ac:dyDescent="0.25">
      <c r="M417" s="170"/>
      <c r="N417" s="170"/>
      <c r="O417" s="170"/>
    </row>
    <row r="418" spans="13:15" ht="15" customHeight="1" x14ac:dyDescent="0.25">
      <c r="M418" s="170"/>
      <c r="N418" s="170"/>
      <c r="O418" s="170"/>
    </row>
    <row r="419" spans="13:15" ht="15" customHeight="1" x14ac:dyDescent="0.25">
      <c r="M419" s="170"/>
      <c r="N419" s="170"/>
      <c r="O419" s="170"/>
    </row>
    <row r="420" spans="13:15" ht="15" customHeight="1" x14ac:dyDescent="0.25">
      <c r="M420" s="170"/>
      <c r="N420" s="170"/>
      <c r="O420" s="170"/>
    </row>
    <row r="421" spans="13:15" ht="15" customHeight="1" x14ac:dyDescent="0.25">
      <c r="M421" s="170"/>
      <c r="N421" s="170"/>
      <c r="O421" s="170"/>
    </row>
    <row r="422" spans="13:15" ht="15" customHeight="1" x14ac:dyDescent="0.25">
      <c r="M422" s="170"/>
      <c r="N422" s="170"/>
      <c r="O422" s="170"/>
    </row>
    <row r="423" spans="13:15" ht="15" customHeight="1" x14ac:dyDescent="0.25">
      <c r="M423" s="170"/>
      <c r="N423" s="170"/>
      <c r="O423" s="170"/>
    </row>
    <row r="424" spans="13:15" ht="15" customHeight="1" x14ac:dyDescent="0.25">
      <c r="M424" s="170"/>
      <c r="N424" s="170"/>
      <c r="O424" s="170"/>
    </row>
    <row r="425" spans="13:15" ht="15" customHeight="1" x14ac:dyDescent="0.25">
      <c r="M425" s="170"/>
      <c r="N425" s="170"/>
      <c r="O425" s="170"/>
    </row>
    <row r="426" spans="13:15" ht="15" customHeight="1" x14ac:dyDescent="0.25">
      <c r="M426" s="170"/>
      <c r="N426" s="170"/>
      <c r="O426" s="170"/>
    </row>
    <row r="427" spans="13:15" ht="15" customHeight="1" x14ac:dyDescent="0.25">
      <c r="M427" s="170"/>
      <c r="N427" s="170"/>
      <c r="O427" s="170"/>
    </row>
    <row r="428" spans="13:15" ht="15" customHeight="1" x14ac:dyDescent="0.25">
      <c r="M428" s="170"/>
      <c r="N428" s="170"/>
      <c r="O428" s="170"/>
    </row>
    <row r="429" spans="13:15" ht="15" customHeight="1" x14ac:dyDescent="0.25">
      <c r="M429" s="170"/>
      <c r="N429" s="170"/>
      <c r="O429" s="170"/>
    </row>
    <row r="430" spans="13:15" ht="15" customHeight="1" x14ac:dyDescent="0.25">
      <c r="M430" s="170"/>
      <c r="N430" s="170"/>
      <c r="O430" s="170"/>
    </row>
    <row r="431" spans="13:15" ht="15" customHeight="1" x14ac:dyDescent="0.25">
      <c r="M431" s="170"/>
      <c r="N431" s="170"/>
      <c r="O431" s="170"/>
    </row>
    <row r="432" spans="13:15" ht="15" customHeight="1" x14ac:dyDescent="0.25">
      <c r="M432" s="170"/>
      <c r="N432" s="170"/>
      <c r="O432" s="170"/>
    </row>
    <row r="433" spans="13:15" ht="15" customHeight="1" x14ac:dyDescent="0.25">
      <c r="M433" s="170"/>
      <c r="N433" s="170"/>
      <c r="O433" s="170"/>
    </row>
    <row r="434" spans="13:15" ht="15" customHeight="1" x14ac:dyDescent="0.25">
      <c r="M434" s="170"/>
      <c r="N434" s="170"/>
      <c r="O434" s="170"/>
    </row>
    <row r="435" spans="13:15" ht="15" customHeight="1" x14ac:dyDescent="0.25">
      <c r="M435" s="170"/>
      <c r="N435" s="170"/>
      <c r="O435" s="170"/>
    </row>
    <row r="436" spans="13:15" ht="15" customHeight="1" x14ac:dyDescent="0.25">
      <c r="M436" s="170"/>
      <c r="N436" s="170"/>
      <c r="O436" s="170"/>
    </row>
    <row r="437" spans="13:15" ht="15" customHeight="1" x14ac:dyDescent="0.25">
      <c r="M437" s="170"/>
      <c r="N437" s="170"/>
      <c r="O437" s="170"/>
    </row>
    <row r="438" spans="13:15" ht="15" customHeight="1" x14ac:dyDescent="0.25">
      <c r="M438" s="170"/>
      <c r="N438" s="170"/>
      <c r="O438" s="170"/>
    </row>
    <row r="439" spans="13:15" ht="15" customHeight="1" x14ac:dyDescent="0.25">
      <c r="M439" s="170"/>
      <c r="N439" s="170"/>
      <c r="O439" s="170"/>
    </row>
    <row r="440" spans="13:15" ht="15" customHeight="1" x14ac:dyDescent="0.25">
      <c r="M440" s="170"/>
      <c r="N440" s="170"/>
      <c r="O440" s="170"/>
    </row>
    <row r="441" spans="13:15" ht="15" customHeight="1" x14ac:dyDescent="0.25">
      <c r="M441" s="170"/>
      <c r="N441" s="170"/>
      <c r="O441" s="170"/>
    </row>
    <row r="442" spans="13:15" ht="15" customHeight="1" x14ac:dyDescent="0.25">
      <c r="M442" s="170"/>
      <c r="N442" s="170"/>
      <c r="O442" s="170"/>
    </row>
    <row r="443" spans="13:15" ht="15" customHeight="1" x14ac:dyDescent="0.25">
      <c r="M443" s="170"/>
      <c r="N443" s="170"/>
      <c r="O443" s="170"/>
    </row>
    <row r="444" spans="13:15" ht="15" customHeight="1" x14ac:dyDescent="0.25">
      <c r="M444" s="170"/>
      <c r="N444" s="170"/>
      <c r="O444" s="170"/>
    </row>
    <row r="445" spans="13:15" ht="15" customHeight="1" x14ac:dyDescent="0.25">
      <c r="M445" s="170"/>
      <c r="N445" s="170"/>
      <c r="O445" s="170"/>
    </row>
    <row r="446" spans="13:15" ht="15" customHeight="1" x14ac:dyDescent="0.25">
      <c r="M446" s="170"/>
      <c r="N446" s="170"/>
      <c r="O446" s="170"/>
    </row>
    <row r="447" spans="13:15" ht="15" customHeight="1" x14ac:dyDescent="0.25">
      <c r="M447" s="170"/>
      <c r="N447" s="170"/>
      <c r="O447" s="170"/>
    </row>
    <row r="448" spans="13:15" ht="15" customHeight="1" x14ac:dyDescent="0.25">
      <c r="M448" s="170"/>
      <c r="N448" s="170"/>
      <c r="O448" s="170"/>
    </row>
    <row r="449" spans="13:15" ht="15" customHeight="1" x14ac:dyDescent="0.25">
      <c r="M449" s="170"/>
      <c r="N449" s="170"/>
      <c r="O449" s="170"/>
    </row>
    <row r="450" spans="13:15" ht="15" customHeight="1" x14ac:dyDescent="0.25">
      <c r="M450" s="170"/>
      <c r="N450" s="170"/>
      <c r="O450" s="170"/>
    </row>
    <row r="451" spans="13:15" ht="15" customHeight="1" x14ac:dyDescent="0.25">
      <c r="M451" s="170"/>
      <c r="N451" s="170"/>
      <c r="O451" s="170"/>
    </row>
    <row r="452" spans="13:15" ht="15" customHeight="1" x14ac:dyDescent="0.25">
      <c r="M452" s="170"/>
      <c r="N452" s="170"/>
      <c r="O452" s="170"/>
    </row>
    <row r="453" spans="13:15" ht="15" customHeight="1" x14ac:dyDescent="0.25">
      <c r="M453" s="170"/>
      <c r="N453" s="170"/>
      <c r="O453" s="170"/>
    </row>
    <row r="454" spans="13:15" ht="15" customHeight="1" x14ac:dyDescent="0.25">
      <c r="M454" s="170"/>
      <c r="N454" s="170"/>
      <c r="O454" s="170"/>
    </row>
    <row r="455" spans="13:15" ht="15" customHeight="1" x14ac:dyDescent="0.25">
      <c r="M455" s="170"/>
      <c r="N455" s="170"/>
      <c r="O455" s="170"/>
    </row>
    <row r="456" spans="13:15" ht="15" customHeight="1" x14ac:dyDescent="0.25">
      <c r="M456" s="170"/>
      <c r="N456" s="170"/>
      <c r="O456" s="170"/>
    </row>
    <row r="457" spans="13:15" ht="15" customHeight="1" x14ac:dyDescent="0.25">
      <c r="M457" s="170"/>
      <c r="N457" s="170"/>
      <c r="O457" s="170"/>
    </row>
    <row r="458" spans="13:15" ht="15" customHeight="1" x14ac:dyDescent="0.25">
      <c r="M458" s="170"/>
      <c r="N458" s="170"/>
      <c r="O458" s="170"/>
    </row>
    <row r="459" spans="13:15" ht="15" customHeight="1" x14ac:dyDescent="0.25">
      <c r="M459" s="170"/>
      <c r="N459" s="170"/>
      <c r="O459" s="170"/>
    </row>
    <row r="460" spans="13:15" ht="15" customHeight="1" x14ac:dyDescent="0.25">
      <c r="M460" s="170"/>
      <c r="N460" s="170"/>
      <c r="O460" s="170"/>
    </row>
    <row r="461" spans="13:15" ht="15" customHeight="1" x14ac:dyDescent="0.25">
      <c r="M461" s="170"/>
      <c r="N461" s="170"/>
      <c r="O461" s="170"/>
    </row>
    <row r="462" spans="13:15" ht="15" customHeight="1" x14ac:dyDescent="0.25">
      <c r="M462" s="170"/>
      <c r="N462" s="170"/>
      <c r="O462" s="170"/>
    </row>
    <row r="463" spans="13:15" ht="15" customHeight="1" x14ac:dyDescent="0.25">
      <c r="M463" s="170"/>
      <c r="N463" s="170"/>
      <c r="O463" s="170"/>
    </row>
    <row r="464" spans="13:15" ht="15" customHeight="1" x14ac:dyDescent="0.25">
      <c r="M464" s="170"/>
      <c r="N464" s="170"/>
      <c r="O464" s="170"/>
    </row>
    <row r="465" spans="13:15" ht="15" customHeight="1" x14ac:dyDescent="0.25">
      <c r="M465" s="170"/>
      <c r="N465" s="170"/>
      <c r="O465" s="170"/>
    </row>
    <row r="466" spans="13:15" ht="15" customHeight="1" x14ac:dyDescent="0.25">
      <c r="M466" s="170"/>
      <c r="N466" s="170"/>
      <c r="O466" s="170"/>
    </row>
    <row r="467" spans="13:15" ht="15" customHeight="1" x14ac:dyDescent="0.25">
      <c r="M467" s="170"/>
      <c r="N467" s="170"/>
      <c r="O467" s="170"/>
    </row>
    <row r="468" spans="13:15" ht="15" customHeight="1" x14ac:dyDescent="0.25">
      <c r="M468" s="170"/>
      <c r="N468" s="170"/>
      <c r="O468" s="170"/>
    </row>
    <row r="469" spans="13:15" ht="15" customHeight="1" x14ac:dyDescent="0.25">
      <c r="M469" s="170"/>
      <c r="N469" s="170"/>
      <c r="O469" s="170"/>
    </row>
    <row r="470" spans="13:15" ht="15" customHeight="1" x14ac:dyDescent="0.25">
      <c r="M470" s="170"/>
      <c r="N470" s="170"/>
      <c r="O470" s="170"/>
    </row>
    <row r="471" spans="13:15" ht="15" customHeight="1" x14ac:dyDescent="0.25">
      <c r="M471" s="170"/>
      <c r="N471" s="170"/>
      <c r="O471" s="170"/>
    </row>
    <row r="472" spans="13:15" ht="15" customHeight="1" x14ac:dyDescent="0.25">
      <c r="M472" s="170"/>
      <c r="N472" s="170"/>
      <c r="O472" s="170"/>
    </row>
    <row r="473" spans="13:15" ht="15" customHeight="1" x14ac:dyDescent="0.25">
      <c r="M473" s="170"/>
      <c r="N473" s="170"/>
      <c r="O473" s="170"/>
    </row>
    <row r="474" spans="13:15" ht="15" customHeight="1" x14ac:dyDescent="0.25">
      <c r="M474" s="170"/>
      <c r="N474" s="170"/>
      <c r="O474" s="170"/>
    </row>
    <row r="475" spans="13:15" ht="15" customHeight="1" x14ac:dyDescent="0.25">
      <c r="M475" s="170"/>
      <c r="N475" s="170"/>
      <c r="O475" s="170"/>
    </row>
    <row r="476" spans="13:15" ht="15" customHeight="1" x14ac:dyDescent="0.25">
      <c r="M476" s="170"/>
      <c r="N476" s="170"/>
      <c r="O476" s="170"/>
    </row>
    <row r="477" spans="13:15" ht="15" customHeight="1" x14ac:dyDescent="0.25">
      <c r="M477" s="170"/>
      <c r="N477" s="170"/>
      <c r="O477" s="170"/>
    </row>
    <row r="478" spans="13:15" ht="15" customHeight="1" x14ac:dyDescent="0.25">
      <c r="M478" s="170"/>
      <c r="N478" s="170"/>
      <c r="O478" s="170"/>
    </row>
    <row r="479" spans="13:15" ht="15" customHeight="1" x14ac:dyDescent="0.25">
      <c r="M479" s="170"/>
      <c r="N479" s="170"/>
      <c r="O479" s="170"/>
    </row>
    <row r="480" spans="13:15" ht="15" customHeight="1" x14ac:dyDescent="0.25">
      <c r="M480" s="170"/>
      <c r="N480" s="170"/>
      <c r="O480" s="170"/>
    </row>
    <row r="481" spans="13:15" ht="15" customHeight="1" x14ac:dyDescent="0.25">
      <c r="M481" s="170"/>
      <c r="N481" s="170"/>
      <c r="O481" s="170"/>
    </row>
    <row r="482" spans="13:15" ht="15" customHeight="1" x14ac:dyDescent="0.25">
      <c r="M482" s="170"/>
      <c r="N482" s="170"/>
      <c r="O482" s="170"/>
    </row>
    <row r="483" spans="13:15" ht="15" customHeight="1" x14ac:dyDescent="0.25">
      <c r="M483" s="170"/>
      <c r="N483" s="170"/>
      <c r="O483" s="170"/>
    </row>
    <row r="484" spans="13:15" ht="15" customHeight="1" x14ac:dyDescent="0.25">
      <c r="M484" s="170"/>
      <c r="N484" s="170"/>
      <c r="O484" s="170"/>
    </row>
    <row r="485" spans="13:15" ht="15" customHeight="1" x14ac:dyDescent="0.25">
      <c r="M485" s="170"/>
      <c r="N485" s="170"/>
      <c r="O485" s="170"/>
    </row>
    <row r="486" spans="13:15" ht="15" customHeight="1" x14ac:dyDescent="0.25">
      <c r="M486" s="170"/>
      <c r="N486" s="170"/>
      <c r="O486" s="170"/>
    </row>
    <row r="487" spans="13:15" ht="15" customHeight="1" x14ac:dyDescent="0.25">
      <c r="M487" s="170"/>
      <c r="N487" s="170"/>
      <c r="O487" s="170"/>
    </row>
    <row r="488" spans="13:15" ht="15" customHeight="1" x14ac:dyDescent="0.25">
      <c r="M488" s="170"/>
      <c r="N488" s="170"/>
      <c r="O488" s="170"/>
    </row>
    <row r="489" spans="13:15" ht="15" customHeight="1" x14ac:dyDescent="0.25">
      <c r="M489" s="170"/>
      <c r="N489" s="170"/>
      <c r="O489" s="170"/>
    </row>
    <row r="490" spans="13:15" ht="15" customHeight="1" x14ac:dyDescent="0.25">
      <c r="M490" s="170"/>
      <c r="N490" s="170"/>
      <c r="O490" s="170"/>
    </row>
    <row r="491" spans="13:15" ht="15" customHeight="1" x14ac:dyDescent="0.25">
      <c r="M491" s="170"/>
      <c r="N491" s="170"/>
      <c r="O491" s="170"/>
    </row>
    <row r="492" spans="13:15" ht="15" customHeight="1" x14ac:dyDescent="0.25">
      <c r="M492" s="170"/>
      <c r="N492" s="170"/>
      <c r="O492" s="170"/>
    </row>
    <row r="493" spans="13:15" ht="15" customHeight="1" x14ac:dyDescent="0.25">
      <c r="M493" s="170"/>
      <c r="N493" s="170"/>
      <c r="O493" s="170"/>
    </row>
    <row r="494" spans="13:15" ht="15" customHeight="1" x14ac:dyDescent="0.25">
      <c r="M494" s="170"/>
      <c r="N494" s="170"/>
      <c r="O494" s="170"/>
    </row>
    <row r="495" spans="13:15" ht="15" customHeight="1" x14ac:dyDescent="0.25">
      <c r="M495" s="170"/>
      <c r="N495" s="170"/>
      <c r="O495" s="170"/>
    </row>
    <row r="496" spans="13:15" ht="15" customHeight="1" x14ac:dyDescent="0.25">
      <c r="M496" s="170"/>
      <c r="N496" s="170"/>
      <c r="O496" s="170"/>
    </row>
    <row r="497" spans="13:15" ht="15" customHeight="1" x14ac:dyDescent="0.25">
      <c r="M497" s="170"/>
      <c r="N497" s="170"/>
      <c r="O497" s="170"/>
    </row>
    <row r="498" spans="13:15" ht="15" customHeight="1" x14ac:dyDescent="0.25">
      <c r="M498" s="170"/>
      <c r="N498" s="170"/>
      <c r="O498" s="170"/>
    </row>
    <row r="499" spans="13:15" ht="15" customHeight="1" x14ac:dyDescent="0.25">
      <c r="M499" s="170"/>
      <c r="N499" s="170"/>
      <c r="O499" s="170"/>
    </row>
    <row r="500" spans="13:15" ht="15" customHeight="1" x14ac:dyDescent="0.25">
      <c r="M500" s="170"/>
      <c r="N500" s="170"/>
      <c r="O500" s="170"/>
    </row>
    <row r="501" spans="13:15" ht="15" customHeight="1" x14ac:dyDescent="0.25">
      <c r="M501" s="170"/>
      <c r="N501" s="170"/>
      <c r="O501" s="170"/>
    </row>
    <row r="502" spans="13:15" ht="15" customHeight="1" x14ac:dyDescent="0.25">
      <c r="M502" s="170"/>
      <c r="N502" s="170"/>
      <c r="O502" s="170"/>
    </row>
    <row r="503" spans="13:15" ht="15" customHeight="1" x14ac:dyDescent="0.25">
      <c r="M503" s="170"/>
      <c r="N503" s="170"/>
      <c r="O503" s="170"/>
    </row>
    <row r="504" spans="13:15" ht="15" customHeight="1" x14ac:dyDescent="0.25">
      <c r="M504" s="170"/>
      <c r="N504" s="170"/>
      <c r="O504" s="170"/>
    </row>
    <row r="505" spans="13:15" ht="15" customHeight="1" x14ac:dyDescent="0.25">
      <c r="M505" s="170"/>
      <c r="N505" s="170"/>
      <c r="O505" s="170"/>
    </row>
    <row r="506" spans="13:15" ht="15" customHeight="1" x14ac:dyDescent="0.25">
      <c r="M506" s="170"/>
      <c r="N506" s="170"/>
      <c r="O506" s="170"/>
    </row>
    <row r="507" spans="13:15" ht="15" customHeight="1" x14ac:dyDescent="0.25">
      <c r="M507" s="170"/>
      <c r="N507" s="170"/>
      <c r="O507" s="170"/>
    </row>
    <row r="508" spans="13:15" ht="15" customHeight="1" x14ac:dyDescent="0.25">
      <c r="M508" s="170"/>
      <c r="N508" s="170"/>
      <c r="O508" s="170"/>
    </row>
    <row r="509" spans="13:15" ht="15" customHeight="1" x14ac:dyDescent="0.25">
      <c r="M509" s="170"/>
      <c r="N509" s="170"/>
      <c r="O509" s="170"/>
    </row>
    <row r="510" spans="13:15" ht="15" customHeight="1" x14ac:dyDescent="0.25">
      <c r="M510" s="170"/>
      <c r="N510" s="170"/>
      <c r="O510" s="170"/>
    </row>
    <row r="511" spans="13:15" ht="15" customHeight="1" x14ac:dyDescent="0.25">
      <c r="M511" s="170"/>
      <c r="N511" s="170"/>
      <c r="O511" s="170"/>
    </row>
    <row r="512" spans="13:15" ht="15" customHeight="1" x14ac:dyDescent="0.25">
      <c r="M512" s="170"/>
      <c r="N512" s="170"/>
      <c r="O512" s="170"/>
    </row>
    <row r="513" spans="13:15" ht="15" customHeight="1" x14ac:dyDescent="0.25">
      <c r="M513" s="170"/>
      <c r="N513" s="170"/>
      <c r="O513" s="170"/>
    </row>
    <row r="514" spans="13:15" ht="15" customHeight="1" x14ac:dyDescent="0.25">
      <c r="M514" s="170"/>
      <c r="N514" s="170"/>
      <c r="O514" s="170"/>
    </row>
    <row r="515" spans="13:15" ht="15" customHeight="1" x14ac:dyDescent="0.25">
      <c r="M515" s="170"/>
      <c r="N515" s="170"/>
      <c r="O515" s="170"/>
    </row>
    <row r="516" spans="13:15" ht="15" customHeight="1" x14ac:dyDescent="0.25">
      <c r="M516" s="170"/>
      <c r="N516" s="170"/>
      <c r="O516" s="170"/>
    </row>
    <row r="517" spans="13:15" ht="15" customHeight="1" x14ac:dyDescent="0.25">
      <c r="M517" s="170"/>
      <c r="N517" s="170"/>
      <c r="O517" s="170"/>
    </row>
    <row r="518" spans="13:15" ht="15" customHeight="1" x14ac:dyDescent="0.25">
      <c r="M518" s="170"/>
      <c r="N518" s="170"/>
      <c r="O518" s="170"/>
    </row>
    <row r="519" spans="13:15" ht="15" customHeight="1" x14ac:dyDescent="0.25">
      <c r="M519" s="170"/>
      <c r="N519" s="170"/>
      <c r="O519" s="170"/>
    </row>
    <row r="520" spans="13:15" ht="15" customHeight="1" x14ac:dyDescent="0.25">
      <c r="M520" s="170"/>
      <c r="N520" s="170"/>
      <c r="O520" s="170"/>
    </row>
    <row r="521" spans="13:15" ht="15" customHeight="1" x14ac:dyDescent="0.25">
      <c r="M521" s="170"/>
      <c r="N521" s="170"/>
      <c r="O521" s="170"/>
    </row>
    <row r="522" spans="13:15" ht="15" customHeight="1" x14ac:dyDescent="0.25">
      <c r="M522" s="170"/>
      <c r="N522" s="170"/>
      <c r="O522" s="170"/>
    </row>
    <row r="523" spans="13:15" ht="15" customHeight="1" x14ac:dyDescent="0.25">
      <c r="M523" s="170"/>
      <c r="N523" s="170"/>
      <c r="O523" s="170"/>
    </row>
    <row r="524" spans="13:15" ht="15" customHeight="1" x14ac:dyDescent="0.25">
      <c r="M524" s="170"/>
      <c r="N524" s="170"/>
      <c r="O524" s="170"/>
    </row>
    <row r="525" spans="13:15" ht="15" customHeight="1" x14ac:dyDescent="0.25">
      <c r="M525" s="170"/>
      <c r="N525" s="170"/>
      <c r="O525" s="170"/>
    </row>
    <row r="526" spans="13:15" ht="15" customHeight="1" x14ac:dyDescent="0.25">
      <c r="M526" s="170"/>
      <c r="N526" s="170"/>
      <c r="O526" s="170"/>
    </row>
    <row r="527" spans="13:15" ht="15" customHeight="1" x14ac:dyDescent="0.25">
      <c r="M527" s="170"/>
      <c r="N527" s="170"/>
      <c r="O527" s="170"/>
    </row>
    <row r="528" spans="13:15" ht="15" customHeight="1" x14ac:dyDescent="0.25">
      <c r="M528" s="170"/>
      <c r="N528" s="170"/>
      <c r="O528" s="170"/>
    </row>
    <row r="529" spans="13:15" ht="15" customHeight="1" x14ac:dyDescent="0.25">
      <c r="M529" s="170"/>
      <c r="N529" s="170"/>
      <c r="O529" s="170"/>
    </row>
    <row r="530" spans="13:15" ht="15" customHeight="1" x14ac:dyDescent="0.25">
      <c r="M530" s="170"/>
      <c r="N530" s="170"/>
      <c r="O530" s="170"/>
    </row>
    <row r="531" spans="13:15" ht="15" customHeight="1" x14ac:dyDescent="0.25">
      <c r="M531" s="170"/>
      <c r="N531" s="170"/>
      <c r="O531" s="170"/>
    </row>
    <row r="532" spans="13:15" ht="15" customHeight="1" x14ac:dyDescent="0.25">
      <c r="M532" s="170"/>
      <c r="N532" s="170"/>
      <c r="O532" s="170"/>
    </row>
    <row r="533" spans="13:15" ht="15" customHeight="1" x14ac:dyDescent="0.25">
      <c r="M533" s="170"/>
      <c r="N533" s="170"/>
      <c r="O533" s="170"/>
    </row>
    <row r="534" spans="13:15" ht="15" customHeight="1" x14ac:dyDescent="0.25">
      <c r="M534" s="170"/>
      <c r="N534" s="170"/>
      <c r="O534" s="170"/>
    </row>
    <row r="535" spans="13:15" ht="15" customHeight="1" x14ac:dyDescent="0.25">
      <c r="M535" s="170"/>
      <c r="N535" s="170"/>
      <c r="O535" s="170"/>
    </row>
    <row r="536" spans="13:15" ht="15" customHeight="1" x14ac:dyDescent="0.25">
      <c r="M536" s="170"/>
      <c r="N536" s="170"/>
      <c r="O536" s="170"/>
    </row>
    <row r="537" spans="13:15" ht="15" customHeight="1" x14ac:dyDescent="0.25">
      <c r="M537" s="170"/>
      <c r="N537" s="170"/>
      <c r="O537" s="170"/>
    </row>
    <row r="538" spans="13:15" ht="15" customHeight="1" x14ac:dyDescent="0.25">
      <c r="M538" s="170"/>
      <c r="N538" s="170"/>
      <c r="O538" s="170"/>
    </row>
    <row r="539" spans="13:15" ht="15" customHeight="1" x14ac:dyDescent="0.25">
      <c r="M539" s="170"/>
      <c r="N539" s="170"/>
      <c r="O539" s="170"/>
    </row>
    <row r="540" spans="13:15" ht="15" customHeight="1" x14ac:dyDescent="0.25">
      <c r="M540" s="170"/>
      <c r="N540" s="170"/>
      <c r="O540" s="170"/>
    </row>
    <row r="541" spans="13:15" ht="15" customHeight="1" x14ac:dyDescent="0.25">
      <c r="M541" s="170"/>
      <c r="N541" s="170"/>
      <c r="O541" s="170"/>
    </row>
    <row r="542" spans="13:15" ht="15" customHeight="1" x14ac:dyDescent="0.25">
      <c r="M542" s="170"/>
      <c r="N542" s="170"/>
      <c r="O542" s="170"/>
    </row>
    <row r="543" spans="13:15" ht="15" customHeight="1" x14ac:dyDescent="0.25">
      <c r="M543" s="170"/>
      <c r="N543" s="170"/>
      <c r="O543" s="170"/>
    </row>
    <row r="544" spans="13:15" ht="15" customHeight="1" x14ac:dyDescent="0.25">
      <c r="M544" s="170"/>
      <c r="N544" s="170"/>
      <c r="O544" s="170"/>
    </row>
    <row r="545" spans="13:15" ht="15" customHeight="1" x14ac:dyDescent="0.25">
      <c r="M545" s="170"/>
      <c r="N545" s="170"/>
      <c r="O545" s="170"/>
    </row>
    <row r="546" spans="13:15" ht="15" customHeight="1" x14ac:dyDescent="0.25">
      <c r="M546" s="170"/>
      <c r="N546" s="170"/>
      <c r="O546" s="170"/>
    </row>
    <row r="547" spans="13:15" ht="15" customHeight="1" x14ac:dyDescent="0.25">
      <c r="M547" s="170"/>
      <c r="N547" s="170"/>
      <c r="O547" s="170"/>
    </row>
    <row r="548" spans="13:15" ht="15" customHeight="1" x14ac:dyDescent="0.25">
      <c r="M548" s="170"/>
      <c r="N548" s="170"/>
      <c r="O548" s="170"/>
    </row>
    <row r="549" spans="13:15" ht="15" customHeight="1" x14ac:dyDescent="0.25">
      <c r="M549" s="170"/>
      <c r="N549" s="170"/>
      <c r="O549" s="170"/>
    </row>
    <row r="550" spans="13:15" ht="15" customHeight="1" x14ac:dyDescent="0.25">
      <c r="M550" s="170"/>
      <c r="N550" s="170"/>
      <c r="O550" s="170"/>
    </row>
    <row r="551" spans="13:15" ht="15" customHeight="1" x14ac:dyDescent="0.25">
      <c r="M551" s="170"/>
      <c r="N551" s="170"/>
      <c r="O551" s="170"/>
    </row>
    <row r="552" spans="13:15" ht="15" customHeight="1" x14ac:dyDescent="0.25">
      <c r="M552" s="170"/>
      <c r="N552" s="170"/>
      <c r="O552" s="170"/>
    </row>
    <row r="553" spans="13:15" ht="15" customHeight="1" x14ac:dyDescent="0.25">
      <c r="M553" s="170"/>
      <c r="N553" s="170"/>
      <c r="O553" s="170"/>
    </row>
    <row r="554" spans="13:15" ht="15" customHeight="1" x14ac:dyDescent="0.25">
      <c r="M554" s="170"/>
      <c r="N554" s="170"/>
      <c r="O554" s="170"/>
    </row>
    <row r="555" spans="13:15" ht="15" customHeight="1" x14ac:dyDescent="0.25">
      <c r="M555" s="170"/>
      <c r="N555" s="170"/>
      <c r="O555" s="170"/>
    </row>
    <row r="556" spans="13:15" ht="15" customHeight="1" x14ac:dyDescent="0.25">
      <c r="M556" s="170"/>
      <c r="N556" s="170"/>
      <c r="O556" s="170"/>
    </row>
    <row r="557" spans="13:15" ht="15" customHeight="1" x14ac:dyDescent="0.25">
      <c r="M557" s="170"/>
      <c r="N557" s="170"/>
      <c r="O557" s="170"/>
    </row>
    <row r="558" spans="13:15" ht="15" customHeight="1" x14ac:dyDescent="0.25">
      <c r="M558" s="170"/>
      <c r="N558" s="170"/>
      <c r="O558" s="170"/>
    </row>
    <row r="559" spans="13:15" ht="15" customHeight="1" x14ac:dyDescent="0.25">
      <c r="M559" s="170"/>
      <c r="N559" s="170"/>
      <c r="O559" s="170"/>
    </row>
    <row r="560" spans="13:15" ht="15" customHeight="1" x14ac:dyDescent="0.25">
      <c r="M560" s="170"/>
      <c r="N560" s="170"/>
      <c r="O560" s="170"/>
    </row>
    <row r="561" spans="13:15" ht="15" customHeight="1" x14ac:dyDescent="0.25">
      <c r="M561" s="170"/>
      <c r="N561" s="170"/>
      <c r="O561" s="170"/>
    </row>
    <row r="562" spans="13:15" ht="15" customHeight="1" x14ac:dyDescent="0.25">
      <c r="M562" s="170"/>
      <c r="N562" s="170"/>
      <c r="O562" s="170"/>
    </row>
    <row r="563" spans="13:15" ht="15" customHeight="1" x14ac:dyDescent="0.25">
      <c r="M563" s="170"/>
      <c r="N563" s="170"/>
      <c r="O563" s="170"/>
    </row>
    <row r="564" spans="13:15" ht="15" customHeight="1" x14ac:dyDescent="0.25">
      <c r="M564" s="170"/>
      <c r="N564" s="170"/>
      <c r="O564" s="170"/>
    </row>
    <row r="565" spans="13:15" ht="15" customHeight="1" x14ac:dyDescent="0.25">
      <c r="M565" s="170"/>
      <c r="N565" s="170"/>
      <c r="O565" s="170"/>
    </row>
    <row r="566" spans="13:15" ht="15" customHeight="1" x14ac:dyDescent="0.25">
      <c r="M566" s="170"/>
      <c r="N566" s="170"/>
      <c r="O566" s="170"/>
    </row>
    <row r="567" spans="13:15" ht="15" customHeight="1" x14ac:dyDescent="0.25">
      <c r="M567" s="170"/>
      <c r="N567" s="170"/>
      <c r="O567" s="170"/>
    </row>
    <row r="568" spans="13:15" ht="15" customHeight="1" x14ac:dyDescent="0.25">
      <c r="M568" s="170"/>
      <c r="N568" s="170"/>
      <c r="O568" s="170"/>
    </row>
    <row r="569" spans="13:15" ht="15" customHeight="1" x14ac:dyDescent="0.25">
      <c r="M569" s="170"/>
      <c r="N569" s="170"/>
      <c r="O569" s="170"/>
    </row>
    <row r="570" spans="13:15" ht="15" customHeight="1" x14ac:dyDescent="0.25">
      <c r="M570" s="170"/>
      <c r="N570" s="170"/>
      <c r="O570" s="170"/>
    </row>
    <row r="571" spans="13:15" ht="15" customHeight="1" x14ac:dyDescent="0.25">
      <c r="M571" s="170"/>
      <c r="N571" s="170"/>
      <c r="O571" s="170"/>
    </row>
    <row r="572" spans="13:15" ht="15" customHeight="1" x14ac:dyDescent="0.25">
      <c r="M572" s="170"/>
      <c r="N572" s="170"/>
      <c r="O572" s="170"/>
    </row>
    <row r="573" spans="13:15" ht="15" customHeight="1" x14ac:dyDescent="0.25">
      <c r="M573" s="170"/>
      <c r="N573" s="170"/>
      <c r="O573" s="170"/>
    </row>
    <row r="574" spans="13:15" ht="15" customHeight="1" x14ac:dyDescent="0.25">
      <c r="M574" s="170"/>
      <c r="N574" s="170"/>
      <c r="O574" s="170"/>
    </row>
    <row r="575" spans="13:15" ht="15" customHeight="1" x14ac:dyDescent="0.25">
      <c r="M575" s="170"/>
      <c r="N575" s="170"/>
      <c r="O575" s="170"/>
    </row>
    <row r="576" spans="13:15" ht="15" customHeight="1" x14ac:dyDescent="0.25">
      <c r="M576" s="170"/>
      <c r="N576" s="170"/>
      <c r="O576" s="170"/>
    </row>
    <row r="577" spans="13:15" ht="15" customHeight="1" x14ac:dyDescent="0.25">
      <c r="M577" s="170"/>
      <c r="N577" s="170"/>
      <c r="O577" s="170"/>
    </row>
    <row r="578" spans="13:15" ht="15" customHeight="1" x14ac:dyDescent="0.25">
      <c r="M578" s="170"/>
      <c r="N578" s="170"/>
      <c r="O578" s="170"/>
    </row>
    <row r="579" spans="13:15" ht="15" customHeight="1" x14ac:dyDescent="0.25">
      <c r="M579" s="170"/>
      <c r="N579" s="170"/>
      <c r="O579" s="170"/>
    </row>
    <row r="580" spans="13:15" ht="15" customHeight="1" x14ac:dyDescent="0.25">
      <c r="M580" s="170"/>
      <c r="N580" s="170"/>
      <c r="O580" s="170"/>
    </row>
    <row r="581" spans="13:15" ht="15" customHeight="1" x14ac:dyDescent="0.25">
      <c r="M581" s="170"/>
      <c r="N581" s="170"/>
      <c r="O581" s="170"/>
    </row>
    <row r="582" spans="13:15" ht="15" customHeight="1" x14ac:dyDescent="0.25">
      <c r="M582" s="170"/>
      <c r="N582" s="170"/>
      <c r="O582" s="170"/>
    </row>
    <row r="583" spans="13:15" ht="15" customHeight="1" x14ac:dyDescent="0.25">
      <c r="M583" s="170"/>
      <c r="N583" s="170"/>
      <c r="O583" s="170"/>
    </row>
    <row r="584" spans="13:15" ht="15" customHeight="1" x14ac:dyDescent="0.25">
      <c r="M584" s="170"/>
      <c r="N584" s="170"/>
      <c r="O584" s="170"/>
    </row>
    <row r="585" spans="13:15" ht="15" customHeight="1" x14ac:dyDescent="0.25">
      <c r="M585" s="170"/>
      <c r="N585" s="170"/>
      <c r="O585" s="170"/>
    </row>
    <row r="586" spans="13:15" ht="15" customHeight="1" x14ac:dyDescent="0.25">
      <c r="M586" s="170"/>
      <c r="N586" s="170"/>
      <c r="O586" s="170"/>
    </row>
    <row r="587" spans="13:15" ht="15" customHeight="1" x14ac:dyDescent="0.25">
      <c r="M587" s="170"/>
      <c r="N587" s="170"/>
      <c r="O587" s="170"/>
    </row>
    <row r="588" spans="13:15" ht="15" customHeight="1" x14ac:dyDescent="0.25">
      <c r="M588" s="170"/>
      <c r="N588" s="170"/>
      <c r="O588" s="170"/>
    </row>
    <row r="589" spans="13:15" ht="15" customHeight="1" x14ac:dyDescent="0.25">
      <c r="M589" s="170"/>
      <c r="N589" s="170"/>
      <c r="O589" s="170"/>
    </row>
    <row r="590" spans="13:15" ht="15" customHeight="1" x14ac:dyDescent="0.25">
      <c r="M590" s="170"/>
      <c r="N590" s="170"/>
      <c r="O590" s="170"/>
    </row>
    <row r="591" spans="13:15" ht="15" customHeight="1" x14ac:dyDescent="0.25">
      <c r="M591" s="170"/>
      <c r="N591" s="170"/>
      <c r="O591" s="170"/>
    </row>
    <row r="592" spans="13:15" ht="15" customHeight="1" x14ac:dyDescent="0.25">
      <c r="M592" s="170"/>
      <c r="N592" s="170"/>
      <c r="O592" s="170"/>
    </row>
    <row r="593" spans="13:15" ht="15" customHeight="1" x14ac:dyDescent="0.25">
      <c r="M593" s="170"/>
      <c r="N593" s="170"/>
      <c r="O593" s="170"/>
    </row>
    <row r="594" spans="13:15" ht="15" customHeight="1" x14ac:dyDescent="0.25">
      <c r="M594" s="170"/>
      <c r="N594" s="170"/>
      <c r="O594" s="170"/>
    </row>
    <row r="595" spans="13:15" ht="15" customHeight="1" x14ac:dyDescent="0.25">
      <c r="M595" s="170"/>
      <c r="N595" s="170"/>
      <c r="O595" s="170"/>
    </row>
    <row r="596" spans="13:15" ht="15" customHeight="1" x14ac:dyDescent="0.25">
      <c r="M596" s="170"/>
      <c r="N596" s="170"/>
      <c r="O596" s="170"/>
    </row>
    <row r="597" spans="13:15" ht="15" customHeight="1" x14ac:dyDescent="0.25">
      <c r="M597" s="170"/>
      <c r="N597" s="170"/>
      <c r="O597" s="170"/>
    </row>
    <row r="598" spans="13:15" ht="15" customHeight="1" x14ac:dyDescent="0.25">
      <c r="M598" s="170"/>
      <c r="N598" s="170"/>
      <c r="O598" s="170"/>
    </row>
    <row r="599" spans="13:15" ht="15" customHeight="1" x14ac:dyDescent="0.25">
      <c r="M599" s="170"/>
      <c r="N599" s="170"/>
      <c r="O599" s="170"/>
    </row>
    <row r="600" spans="13:15" ht="15" customHeight="1" x14ac:dyDescent="0.25">
      <c r="M600" s="170"/>
      <c r="N600" s="170"/>
      <c r="O600" s="170"/>
    </row>
    <row r="601" spans="13:15" ht="15" customHeight="1" x14ac:dyDescent="0.25">
      <c r="M601" s="170"/>
      <c r="N601" s="170"/>
      <c r="O601" s="170"/>
    </row>
    <row r="602" spans="13:15" ht="15" customHeight="1" x14ac:dyDescent="0.25">
      <c r="M602" s="170"/>
      <c r="N602" s="170"/>
      <c r="O602" s="170"/>
    </row>
    <row r="603" spans="13:15" ht="15" customHeight="1" x14ac:dyDescent="0.25">
      <c r="M603" s="170"/>
      <c r="N603" s="170"/>
      <c r="O603" s="170"/>
    </row>
    <row r="604" spans="13:15" ht="15" customHeight="1" x14ac:dyDescent="0.25">
      <c r="M604" s="170"/>
      <c r="N604" s="170"/>
      <c r="O604" s="170"/>
    </row>
    <row r="605" spans="13:15" ht="15" customHeight="1" x14ac:dyDescent="0.25">
      <c r="M605" s="170"/>
      <c r="N605" s="170"/>
      <c r="O605" s="170"/>
    </row>
    <row r="606" spans="13:15" ht="15" customHeight="1" x14ac:dyDescent="0.25">
      <c r="M606" s="170"/>
      <c r="N606" s="170"/>
      <c r="O606" s="170"/>
    </row>
    <row r="607" spans="13:15" ht="15" customHeight="1" x14ac:dyDescent="0.25">
      <c r="M607" s="170"/>
      <c r="N607" s="170"/>
      <c r="O607" s="170"/>
    </row>
    <row r="608" spans="13:15" ht="15" customHeight="1" x14ac:dyDescent="0.25">
      <c r="M608" s="170"/>
      <c r="N608" s="170"/>
      <c r="O608" s="170"/>
    </row>
    <row r="609" spans="13:15" ht="15" customHeight="1" x14ac:dyDescent="0.25">
      <c r="M609" s="170"/>
      <c r="N609" s="170"/>
      <c r="O609" s="170"/>
    </row>
    <row r="610" spans="13:15" ht="15" customHeight="1" x14ac:dyDescent="0.25">
      <c r="M610" s="170"/>
      <c r="N610" s="170"/>
      <c r="O610" s="170"/>
    </row>
    <row r="611" spans="13:15" ht="15" customHeight="1" x14ac:dyDescent="0.25">
      <c r="M611" s="170"/>
      <c r="N611" s="170"/>
      <c r="O611" s="170"/>
    </row>
    <row r="612" spans="13:15" ht="15" customHeight="1" x14ac:dyDescent="0.25">
      <c r="M612" s="170"/>
      <c r="N612" s="170"/>
      <c r="O612" s="170"/>
    </row>
    <row r="613" spans="13:15" ht="15" customHeight="1" x14ac:dyDescent="0.25">
      <c r="M613" s="170"/>
      <c r="N613" s="170"/>
      <c r="O613" s="170"/>
    </row>
    <row r="614" spans="13:15" ht="15" customHeight="1" x14ac:dyDescent="0.25">
      <c r="M614" s="170"/>
      <c r="N614" s="170"/>
      <c r="O614" s="170"/>
    </row>
    <row r="615" spans="13:15" ht="15" customHeight="1" x14ac:dyDescent="0.25">
      <c r="M615" s="170"/>
      <c r="N615" s="170"/>
      <c r="O615" s="170"/>
    </row>
    <row r="616" spans="13:15" ht="15" customHeight="1" x14ac:dyDescent="0.25">
      <c r="M616" s="170"/>
      <c r="N616" s="170"/>
      <c r="O616" s="170"/>
    </row>
    <row r="617" spans="13:15" ht="15" customHeight="1" x14ac:dyDescent="0.25">
      <c r="M617" s="170"/>
      <c r="N617" s="170"/>
      <c r="O617" s="170"/>
    </row>
    <row r="618" spans="13:15" ht="15" customHeight="1" x14ac:dyDescent="0.25">
      <c r="M618" s="170"/>
      <c r="N618" s="170"/>
      <c r="O618" s="170"/>
    </row>
    <row r="619" spans="13:15" ht="15" customHeight="1" x14ac:dyDescent="0.25">
      <c r="M619" s="170"/>
      <c r="N619" s="170"/>
      <c r="O619" s="170"/>
    </row>
    <row r="620" spans="13:15" ht="15" customHeight="1" x14ac:dyDescent="0.25">
      <c r="M620" s="170"/>
      <c r="N620" s="170"/>
      <c r="O620" s="170"/>
    </row>
    <row r="621" spans="13:15" ht="15" customHeight="1" x14ac:dyDescent="0.25">
      <c r="M621" s="170"/>
      <c r="N621" s="170"/>
      <c r="O621" s="170"/>
    </row>
    <row r="622" spans="13:15" ht="15" customHeight="1" x14ac:dyDescent="0.25">
      <c r="M622" s="170"/>
      <c r="N622" s="170"/>
      <c r="O622" s="170"/>
    </row>
    <row r="623" spans="13:15" ht="15" customHeight="1" x14ac:dyDescent="0.25">
      <c r="M623" s="170"/>
      <c r="N623" s="170"/>
      <c r="O623" s="170"/>
    </row>
    <row r="624" spans="13:15" ht="15" customHeight="1" x14ac:dyDescent="0.25">
      <c r="M624" s="170"/>
      <c r="N624" s="170"/>
      <c r="O624" s="170"/>
    </row>
    <row r="625" spans="13:15" ht="15" customHeight="1" x14ac:dyDescent="0.25">
      <c r="M625" s="170"/>
      <c r="N625" s="170"/>
      <c r="O625" s="170"/>
    </row>
    <row r="626" spans="13:15" ht="15" customHeight="1" x14ac:dyDescent="0.25">
      <c r="M626" s="170"/>
      <c r="N626" s="170"/>
      <c r="O626" s="170"/>
    </row>
    <row r="627" spans="13:15" ht="15" customHeight="1" x14ac:dyDescent="0.25">
      <c r="M627" s="170"/>
      <c r="N627" s="170"/>
      <c r="O627" s="170"/>
    </row>
    <row r="628" spans="13:15" ht="15" customHeight="1" x14ac:dyDescent="0.25">
      <c r="M628" s="170"/>
      <c r="N628" s="170"/>
      <c r="O628" s="170"/>
    </row>
    <row r="629" spans="13:15" ht="15" customHeight="1" x14ac:dyDescent="0.25">
      <c r="M629" s="170"/>
      <c r="N629" s="170"/>
      <c r="O629" s="170"/>
    </row>
    <row r="630" spans="13:15" ht="15" customHeight="1" x14ac:dyDescent="0.25">
      <c r="M630" s="170"/>
      <c r="N630" s="170"/>
      <c r="O630" s="170"/>
    </row>
    <row r="631" spans="13:15" ht="15" customHeight="1" x14ac:dyDescent="0.25">
      <c r="M631" s="170"/>
      <c r="N631" s="170"/>
      <c r="O631" s="170"/>
    </row>
    <row r="632" spans="13:15" ht="15" customHeight="1" x14ac:dyDescent="0.25">
      <c r="M632" s="170"/>
      <c r="N632" s="170"/>
      <c r="O632" s="170"/>
    </row>
    <row r="633" spans="13:15" ht="15" customHeight="1" x14ac:dyDescent="0.25">
      <c r="M633" s="170"/>
      <c r="N633" s="170"/>
      <c r="O633" s="170"/>
    </row>
    <row r="634" spans="13:15" ht="15" customHeight="1" x14ac:dyDescent="0.25">
      <c r="M634" s="170"/>
      <c r="N634" s="170"/>
      <c r="O634" s="170"/>
    </row>
    <row r="635" spans="13:15" ht="15" customHeight="1" x14ac:dyDescent="0.25">
      <c r="M635" s="170"/>
      <c r="N635" s="170"/>
      <c r="O635" s="170"/>
    </row>
    <row r="636" spans="13:15" ht="15" customHeight="1" x14ac:dyDescent="0.25">
      <c r="M636" s="170"/>
      <c r="N636" s="170"/>
      <c r="O636" s="170"/>
    </row>
    <row r="637" spans="13:15" ht="15" customHeight="1" x14ac:dyDescent="0.25">
      <c r="M637" s="170"/>
      <c r="N637" s="170"/>
      <c r="O637" s="170"/>
    </row>
    <row r="638" spans="13:15" ht="15" customHeight="1" x14ac:dyDescent="0.25">
      <c r="M638" s="170"/>
      <c r="N638" s="170"/>
      <c r="O638" s="170"/>
    </row>
    <row r="639" spans="13:15" ht="15" customHeight="1" x14ac:dyDescent="0.25">
      <c r="M639" s="170"/>
      <c r="N639" s="170"/>
      <c r="O639" s="170"/>
    </row>
    <row r="640" spans="13:15" ht="15" customHeight="1" x14ac:dyDescent="0.25">
      <c r="M640" s="170"/>
      <c r="N640" s="170"/>
      <c r="O640" s="170"/>
    </row>
    <row r="641" spans="13:15" ht="15" customHeight="1" x14ac:dyDescent="0.25">
      <c r="M641" s="170"/>
      <c r="N641" s="170"/>
      <c r="O641" s="170"/>
    </row>
    <row r="642" spans="13:15" ht="15" customHeight="1" x14ac:dyDescent="0.25">
      <c r="M642" s="170"/>
      <c r="N642" s="170"/>
      <c r="O642" s="170"/>
    </row>
    <row r="643" spans="13:15" ht="15" customHeight="1" x14ac:dyDescent="0.25">
      <c r="M643" s="170"/>
      <c r="N643" s="170"/>
      <c r="O643" s="170"/>
    </row>
    <row r="644" spans="13:15" ht="15" customHeight="1" x14ac:dyDescent="0.25">
      <c r="M644" s="170"/>
      <c r="N644" s="170"/>
      <c r="O644" s="170"/>
    </row>
    <row r="645" spans="13:15" ht="15" customHeight="1" x14ac:dyDescent="0.25">
      <c r="M645" s="170"/>
      <c r="N645" s="170"/>
      <c r="O645" s="170"/>
    </row>
    <row r="646" spans="13:15" ht="15" customHeight="1" x14ac:dyDescent="0.25">
      <c r="M646" s="170"/>
      <c r="N646" s="170"/>
      <c r="O646" s="170"/>
    </row>
    <row r="647" spans="13:15" ht="15" customHeight="1" x14ac:dyDescent="0.25">
      <c r="M647" s="170"/>
      <c r="N647" s="170"/>
      <c r="O647" s="170"/>
    </row>
    <row r="648" spans="13:15" ht="15" customHeight="1" x14ac:dyDescent="0.25">
      <c r="M648" s="170"/>
      <c r="N648" s="170"/>
      <c r="O648" s="170"/>
    </row>
    <row r="649" spans="13:15" ht="15" customHeight="1" x14ac:dyDescent="0.25">
      <c r="M649" s="170"/>
      <c r="N649" s="170"/>
      <c r="O649" s="170"/>
    </row>
    <row r="650" spans="13:15" ht="15" customHeight="1" x14ac:dyDescent="0.25">
      <c r="M650" s="170"/>
      <c r="N650" s="170"/>
      <c r="O650" s="170"/>
    </row>
    <row r="651" spans="13:15" ht="15" customHeight="1" x14ac:dyDescent="0.25">
      <c r="M651" s="170"/>
      <c r="N651" s="170"/>
      <c r="O651" s="170"/>
    </row>
    <row r="652" spans="13:15" ht="15" customHeight="1" x14ac:dyDescent="0.25">
      <c r="M652" s="170"/>
      <c r="N652" s="170"/>
      <c r="O652" s="170"/>
    </row>
    <row r="653" spans="13:15" ht="15" customHeight="1" x14ac:dyDescent="0.25">
      <c r="M653" s="170"/>
      <c r="N653" s="170"/>
      <c r="O653" s="170"/>
    </row>
    <row r="654" spans="13:15" ht="15" customHeight="1" x14ac:dyDescent="0.25">
      <c r="M654" s="170"/>
      <c r="N654" s="170"/>
      <c r="O654" s="170"/>
    </row>
    <row r="655" spans="13:15" ht="15" customHeight="1" x14ac:dyDescent="0.25">
      <c r="M655" s="170"/>
      <c r="N655" s="170"/>
      <c r="O655" s="170"/>
    </row>
    <row r="656" spans="13:15" ht="15" customHeight="1" x14ac:dyDescent="0.25">
      <c r="M656" s="170"/>
      <c r="N656" s="170"/>
      <c r="O656" s="170"/>
    </row>
    <row r="657" spans="13:15" ht="15" customHeight="1" x14ac:dyDescent="0.25">
      <c r="M657" s="170"/>
      <c r="N657" s="170"/>
      <c r="O657" s="170"/>
    </row>
    <row r="658" spans="13:15" ht="15" customHeight="1" x14ac:dyDescent="0.25">
      <c r="M658" s="170"/>
      <c r="N658" s="170"/>
      <c r="O658" s="170"/>
    </row>
    <row r="659" spans="13:15" ht="15" customHeight="1" x14ac:dyDescent="0.25">
      <c r="M659" s="170"/>
      <c r="N659" s="170"/>
      <c r="O659" s="170"/>
    </row>
    <row r="660" spans="13:15" ht="15" customHeight="1" x14ac:dyDescent="0.25">
      <c r="M660" s="170"/>
      <c r="N660" s="170"/>
      <c r="O660" s="170"/>
    </row>
    <row r="661" spans="13:15" ht="15" customHeight="1" x14ac:dyDescent="0.25">
      <c r="M661" s="170"/>
      <c r="N661" s="170"/>
      <c r="O661" s="170"/>
    </row>
    <row r="662" spans="13:15" ht="15" customHeight="1" x14ac:dyDescent="0.25">
      <c r="M662" s="170"/>
      <c r="N662" s="170"/>
      <c r="O662" s="170"/>
    </row>
    <row r="663" spans="13:15" ht="15" customHeight="1" x14ac:dyDescent="0.25">
      <c r="M663" s="170"/>
      <c r="N663" s="170"/>
      <c r="O663" s="170"/>
    </row>
    <row r="664" spans="13:15" ht="15" customHeight="1" x14ac:dyDescent="0.25">
      <c r="M664" s="170"/>
      <c r="N664" s="170"/>
      <c r="O664" s="170"/>
    </row>
    <row r="665" spans="13:15" ht="15" customHeight="1" x14ac:dyDescent="0.25">
      <c r="M665" s="170"/>
      <c r="N665" s="170"/>
      <c r="O665" s="170"/>
    </row>
    <row r="666" spans="13:15" ht="15" customHeight="1" x14ac:dyDescent="0.25">
      <c r="M666" s="170"/>
      <c r="N666" s="170"/>
      <c r="O666" s="170"/>
    </row>
    <row r="667" spans="13:15" ht="15" customHeight="1" x14ac:dyDescent="0.25">
      <c r="M667" s="170"/>
      <c r="N667" s="170"/>
      <c r="O667" s="170"/>
    </row>
    <row r="668" spans="13:15" ht="15" customHeight="1" x14ac:dyDescent="0.25">
      <c r="M668" s="170"/>
      <c r="N668" s="170"/>
      <c r="O668" s="170"/>
    </row>
    <row r="669" spans="13:15" ht="15" customHeight="1" x14ac:dyDescent="0.25">
      <c r="M669" s="170"/>
      <c r="N669" s="170"/>
      <c r="O669" s="170"/>
    </row>
    <row r="670" spans="13:15" ht="15" customHeight="1" x14ac:dyDescent="0.25">
      <c r="M670" s="170"/>
      <c r="N670" s="170"/>
      <c r="O670" s="170"/>
    </row>
    <row r="671" spans="13:15" ht="15" customHeight="1" x14ac:dyDescent="0.25">
      <c r="M671" s="170"/>
      <c r="N671" s="170"/>
      <c r="O671" s="170"/>
    </row>
    <row r="672" spans="13:15" ht="15" customHeight="1" x14ac:dyDescent="0.25">
      <c r="M672" s="170"/>
      <c r="N672" s="170"/>
      <c r="O672" s="170"/>
    </row>
    <row r="673" spans="13:15" ht="15" customHeight="1" x14ac:dyDescent="0.25">
      <c r="M673" s="170"/>
      <c r="N673" s="170"/>
      <c r="O673" s="170"/>
    </row>
    <row r="674" spans="13:15" ht="15" customHeight="1" x14ac:dyDescent="0.25">
      <c r="M674" s="170"/>
      <c r="N674" s="170"/>
      <c r="O674" s="170"/>
    </row>
    <row r="675" spans="13:15" ht="15" customHeight="1" x14ac:dyDescent="0.25">
      <c r="M675" s="170"/>
      <c r="N675" s="170"/>
      <c r="O675" s="170"/>
    </row>
    <row r="676" spans="13:15" ht="15" customHeight="1" x14ac:dyDescent="0.25">
      <c r="M676" s="170"/>
      <c r="N676" s="170"/>
      <c r="O676" s="170"/>
    </row>
    <row r="677" spans="13:15" ht="15" customHeight="1" x14ac:dyDescent="0.25">
      <c r="M677" s="170"/>
      <c r="N677" s="170"/>
      <c r="O677" s="170"/>
    </row>
    <row r="678" spans="13:15" ht="15" customHeight="1" x14ac:dyDescent="0.25">
      <c r="M678" s="170"/>
      <c r="N678" s="170"/>
      <c r="O678" s="170"/>
    </row>
    <row r="679" spans="13:15" ht="15" customHeight="1" x14ac:dyDescent="0.25">
      <c r="M679" s="170"/>
      <c r="N679" s="170"/>
      <c r="O679" s="170"/>
    </row>
    <row r="680" spans="13:15" ht="15" customHeight="1" x14ac:dyDescent="0.25">
      <c r="M680" s="170"/>
      <c r="N680" s="170"/>
      <c r="O680" s="170"/>
    </row>
    <row r="681" spans="13:15" ht="15" customHeight="1" x14ac:dyDescent="0.25">
      <c r="M681" s="170"/>
      <c r="N681" s="170"/>
      <c r="O681" s="170"/>
    </row>
    <row r="682" spans="13:15" ht="15" customHeight="1" x14ac:dyDescent="0.25">
      <c r="M682" s="170"/>
      <c r="N682" s="170"/>
      <c r="O682" s="170"/>
    </row>
    <row r="683" spans="13:15" ht="15" customHeight="1" x14ac:dyDescent="0.25">
      <c r="M683" s="170"/>
      <c r="N683" s="170"/>
      <c r="O683" s="170"/>
    </row>
    <row r="684" spans="13:15" ht="15" customHeight="1" x14ac:dyDescent="0.25">
      <c r="M684" s="170"/>
      <c r="N684" s="170"/>
      <c r="O684" s="170"/>
    </row>
    <row r="685" spans="13:15" ht="15" customHeight="1" x14ac:dyDescent="0.25">
      <c r="M685" s="170"/>
      <c r="N685" s="170"/>
      <c r="O685" s="170"/>
    </row>
    <row r="686" spans="13:15" ht="15" customHeight="1" x14ac:dyDescent="0.25">
      <c r="M686" s="170"/>
      <c r="N686" s="170"/>
      <c r="O686" s="170"/>
    </row>
    <row r="687" spans="13:15" ht="15" customHeight="1" x14ac:dyDescent="0.25">
      <c r="M687" s="170"/>
      <c r="N687" s="170"/>
      <c r="O687" s="170"/>
    </row>
    <row r="688" spans="13:15" ht="15" customHeight="1" x14ac:dyDescent="0.25">
      <c r="M688" s="170"/>
      <c r="N688" s="170"/>
      <c r="O688" s="170"/>
    </row>
    <row r="689" spans="13:15" ht="15" customHeight="1" x14ac:dyDescent="0.25">
      <c r="M689" s="170"/>
      <c r="N689" s="170"/>
      <c r="O689" s="170"/>
    </row>
    <row r="690" spans="13:15" ht="15" customHeight="1" x14ac:dyDescent="0.25">
      <c r="M690" s="170"/>
      <c r="N690" s="170"/>
      <c r="O690" s="170"/>
    </row>
    <row r="691" spans="13:15" ht="15" customHeight="1" x14ac:dyDescent="0.25">
      <c r="M691" s="170"/>
      <c r="N691" s="170"/>
      <c r="O691" s="170"/>
    </row>
    <row r="692" spans="13:15" ht="15" customHeight="1" x14ac:dyDescent="0.25">
      <c r="M692" s="170"/>
      <c r="N692" s="170"/>
      <c r="O692" s="170"/>
    </row>
    <row r="693" spans="13:15" ht="15" customHeight="1" x14ac:dyDescent="0.25">
      <c r="M693" s="170"/>
      <c r="N693" s="170"/>
      <c r="O693" s="170"/>
    </row>
    <row r="694" spans="13:15" ht="15" customHeight="1" x14ac:dyDescent="0.25">
      <c r="M694" s="170"/>
      <c r="N694" s="170"/>
      <c r="O694" s="170"/>
    </row>
    <row r="695" spans="13:15" ht="15" customHeight="1" x14ac:dyDescent="0.25">
      <c r="M695" s="170"/>
      <c r="N695" s="170"/>
      <c r="O695" s="170"/>
    </row>
    <row r="696" spans="13:15" ht="15" customHeight="1" x14ac:dyDescent="0.25">
      <c r="M696" s="170"/>
      <c r="N696" s="170"/>
      <c r="O696" s="170"/>
    </row>
    <row r="697" spans="13:15" ht="15" customHeight="1" x14ac:dyDescent="0.25">
      <c r="M697" s="170"/>
      <c r="N697" s="170"/>
      <c r="O697" s="170"/>
    </row>
    <row r="698" spans="13:15" ht="15" customHeight="1" x14ac:dyDescent="0.25">
      <c r="M698" s="170"/>
      <c r="N698" s="170"/>
      <c r="O698" s="170"/>
    </row>
    <row r="699" spans="13:15" ht="15" customHeight="1" x14ac:dyDescent="0.25">
      <c r="M699" s="170"/>
      <c r="N699" s="170"/>
      <c r="O699" s="170"/>
    </row>
    <row r="700" spans="13:15" ht="15" customHeight="1" x14ac:dyDescent="0.25">
      <c r="M700" s="170"/>
      <c r="N700" s="170"/>
      <c r="O700" s="170"/>
    </row>
    <row r="701" spans="13:15" ht="15" customHeight="1" x14ac:dyDescent="0.25">
      <c r="M701" s="170"/>
      <c r="N701" s="170"/>
      <c r="O701" s="170"/>
    </row>
    <row r="702" spans="13:15" ht="15" customHeight="1" x14ac:dyDescent="0.25">
      <c r="M702" s="170"/>
      <c r="N702" s="170"/>
      <c r="O702" s="170"/>
    </row>
    <row r="703" spans="13:15" ht="15" customHeight="1" x14ac:dyDescent="0.25">
      <c r="M703" s="170"/>
      <c r="N703" s="170"/>
      <c r="O703" s="170"/>
    </row>
    <row r="704" spans="13:15" ht="15" customHeight="1" x14ac:dyDescent="0.25">
      <c r="M704" s="170"/>
      <c r="N704" s="170"/>
      <c r="O704" s="170"/>
    </row>
    <row r="705" spans="13:15" ht="15" customHeight="1" x14ac:dyDescent="0.25">
      <c r="M705" s="170"/>
      <c r="N705" s="170"/>
      <c r="O705" s="170"/>
    </row>
    <row r="706" spans="13:15" ht="15" customHeight="1" x14ac:dyDescent="0.25">
      <c r="M706" s="170"/>
      <c r="N706" s="170"/>
      <c r="O706" s="170"/>
    </row>
    <row r="707" spans="13:15" ht="15" customHeight="1" x14ac:dyDescent="0.25">
      <c r="M707" s="170"/>
      <c r="N707" s="170"/>
      <c r="O707" s="170"/>
    </row>
    <row r="708" spans="13:15" ht="15" customHeight="1" x14ac:dyDescent="0.25">
      <c r="M708" s="170"/>
      <c r="N708" s="170"/>
      <c r="O708" s="170"/>
    </row>
    <row r="709" spans="13:15" ht="15" customHeight="1" x14ac:dyDescent="0.25">
      <c r="M709" s="170"/>
      <c r="N709" s="170"/>
      <c r="O709" s="170"/>
    </row>
    <row r="710" spans="13:15" ht="15" customHeight="1" x14ac:dyDescent="0.25">
      <c r="M710" s="170"/>
      <c r="N710" s="170"/>
      <c r="O710" s="170"/>
    </row>
    <row r="711" spans="13:15" ht="15" customHeight="1" x14ac:dyDescent="0.25">
      <c r="M711" s="170"/>
      <c r="N711" s="170"/>
      <c r="O711" s="170"/>
    </row>
    <row r="712" spans="13:15" ht="15" customHeight="1" x14ac:dyDescent="0.25">
      <c r="M712" s="170"/>
      <c r="N712" s="170"/>
      <c r="O712" s="170"/>
    </row>
    <row r="713" spans="13:15" ht="15" customHeight="1" x14ac:dyDescent="0.25">
      <c r="M713" s="170"/>
      <c r="N713" s="170"/>
      <c r="O713" s="170"/>
    </row>
    <row r="714" spans="13:15" ht="15" customHeight="1" x14ac:dyDescent="0.25">
      <c r="M714" s="170"/>
      <c r="N714" s="170"/>
      <c r="O714" s="170"/>
    </row>
    <row r="715" spans="13:15" ht="15" customHeight="1" x14ac:dyDescent="0.25">
      <c r="M715" s="170"/>
      <c r="N715" s="170"/>
      <c r="O715" s="170"/>
    </row>
    <row r="716" spans="13:15" ht="15" customHeight="1" x14ac:dyDescent="0.25">
      <c r="M716" s="170"/>
      <c r="N716" s="170"/>
      <c r="O716" s="170"/>
    </row>
    <row r="717" spans="13:15" ht="15" customHeight="1" x14ac:dyDescent="0.25">
      <c r="M717" s="170"/>
      <c r="N717" s="170"/>
      <c r="O717" s="170"/>
    </row>
    <row r="718" spans="13:15" ht="15" customHeight="1" x14ac:dyDescent="0.25">
      <c r="M718" s="170"/>
      <c r="N718" s="170"/>
      <c r="O718" s="170"/>
    </row>
    <row r="719" spans="13:15" ht="15" customHeight="1" x14ac:dyDescent="0.25">
      <c r="M719" s="170"/>
      <c r="N719" s="170"/>
      <c r="O719" s="170"/>
    </row>
    <row r="720" spans="13:15" ht="15" customHeight="1" x14ac:dyDescent="0.25">
      <c r="M720" s="170"/>
      <c r="N720" s="170"/>
      <c r="O720" s="170"/>
    </row>
    <row r="721" spans="13:15" ht="15" customHeight="1" x14ac:dyDescent="0.25">
      <c r="M721" s="170"/>
      <c r="N721" s="170"/>
      <c r="O721" s="170"/>
    </row>
    <row r="722" spans="13:15" ht="15" customHeight="1" x14ac:dyDescent="0.25">
      <c r="M722" s="170"/>
      <c r="N722" s="170"/>
      <c r="O722" s="170"/>
    </row>
    <row r="723" spans="13:15" ht="15" customHeight="1" x14ac:dyDescent="0.25">
      <c r="M723" s="170"/>
      <c r="N723" s="170"/>
      <c r="O723" s="170"/>
    </row>
    <row r="724" spans="13:15" ht="15" customHeight="1" x14ac:dyDescent="0.25">
      <c r="M724" s="170"/>
      <c r="N724" s="170"/>
      <c r="O724" s="170"/>
    </row>
    <row r="725" spans="13:15" ht="15" customHeight="1" x14ac:dyDescent="0.25">
      <c r="M725" s="170"/>
      <c r="N725" s="170"/>
      <c r="O725" s="170"/>
    </row>
    <row r="726" spans="13:15" ht="15" customHeight="1" x14ac:dyDescent="0.25">
      <c r="M726" s="170"/>
      <c r="N726" s="170"/>
      <c r="O726" s="170"/>
    </row>
    <row r="727" spans="13:15" ht="15" customHeight="1" x14ac:dyDescent="0.25">
      <c r="M727" s="170"/>
      <c r="N727" s="170"/>
      <c r="O727" s="170"/>
    </row>
    <row r="728" spans="13:15" ht="15" customHeight="1" x14ac:dyDescent="0.25">
      <c r="M728" s="170"/>
      <c r="N728" s="170"/>
      <c r="O728" s="170"/>
    </row>
    <row r="729" spans="13:15" ht="15" customHeight="1" x14ac:dyDescent="0.25">
      <c r="M729" s="170"/>
      <c r="N729" s="170"/>
      <c r="O729" s="170"/>
    </row>
    <row r="730" spans="13:15" ht="15" customHeight="1" x14ac:dyDescent="0.25">
      <c r="M730" s="170"/>
      <c r="N730" s="170"/>
      <c r="O730" s="170"/>
    </row>
    <row r="731" spans="13:15" ht="15" customHeight="1" x14ac:dyDescent="0.25">
      <c r="M731" s="170"/>
      <c r="N731" s="170"/>
      <c r="O731" s="170"/>
    </row>
    <row r="732" spans="13:15" ht="15" customHeight="1" x14ac:dyDescent="0.25">
      <c r="M732" s="170"/>
      <c r="N732" s="170"/>
      <c r="O732" s="170"/>
    </row>
    <row r="733" spans="13:15" ht="15" customHeight="1" x14ac:dyDescent="0.25">
      <c r="M733" s="170"/>
      <c r="N733" s="170"/>
      <c r="O733" s="170"/>
    </row>
    <row r="734" spans="13:15" ht="15" customHeight="1" x14ac:dyDescent="0.25">
      <c r="M734" s="170"/>
      <c r="N734" s="170"/>
      <c r="O734" s="170"/>
    </row>
    <row r="735" spans="13:15" ht="15" customHeight="1" x14ac:dyDescent="0.25">
      <c r="M735" s="170"/>
      <c r="N735" s="170"/>
      <c r="O735" s="170"/>
    </row>
    <row r="736" spans="13:15" ht="15" customHeight="1" x14ac:dyDescent="0.25">
      <c r="M736" s="170"/>
      <c r="N736" s="170"/>
      <c r="O736" s="170"/>
    </row>
    <row r="737" spans="13:15" ht="15" customHeight="1" x14ac:dyDescent="0.25">
      <c r="M737" s="170"/>
      <c r="N737" s="170"/>
      <c r="O737" s="170"/>
    </row>
    <row r="738" spans="13:15" ht="15" customHeight="1" x14ac:dyDescent="0.25">
      <c r="M738" s="170"/>
      <c r="N738" s="170"/>
      <c r="O738" s="170"/>
    </row>
    <row r="739" spans="13:15" ht="15" customHeight="1" x14ac:dyDescent="0.25">
      <c r="M739" s="170"/>
      <c r="N739" s="170"/>
      <c r="O739" s="170"/>
    </row>
    <row r="740" spans="13:15" ht="15" customHeight="1" x14ac:dyDescent="0.25">
      <c r="M740" s="170"/>
      <c r="N740" s="170"/>
      <c r="O740" s="170"/>
    </row>
    <row r="741" spans="13:15" ht="15" customHeight="1" x14ac:dyDescent="0.25">
      <c r="M741" s="170"/>
      <c r="N741" s="170"/>
      <c r="O741" s="170"/>
    </row>
    <row r="742" spans="13:15" ht="15" customHeight="1" x14ac:dyDescent="0.25">
      <c r="M742" s="170"/>
      <c r="N742" s="170"/>
      <c r="O742" s="170"/>
    </row>
    <row r="743" spans="13:15" ht="15" customHeight="1" x14ac:dyDescent="0.25">
      <c r="M743" s="170"/>
      <c r="N743" s="170"/>
      <c r="O743" s="170"/>
    </row>
    <row r="744" spans="13:15" ht="15" customHeight="1" x14ac:dyDescent="0.25">
      <c r="M744" s="170"/>
      <c r="N744" s="170"/>
      <c r="O744" s="170"/>
    </row>
    <row r="745" spans="13:15" ht="15" customHeight="1" x14ac:dyDescent="0.25">
      <c r="M745" s="170"/>
      <c r="N745" s="170"/>
      <c r="O745" s="170"/>
    </row>
    <row r="746" spans="13:15" ht="15" customHeight="1" x14ac:dyDescent="0.25">
      <c r="M746" s="170"/>
      <c r="N746" s="170"/>
      <c r="O746" s="170"/>
    </row>
    <row r="747" spans="13:15" ht="15" customHeight="1" x14ac:dyDescent="0.25">
      <c r="M747" s="170"/>
      <c r="N747" s="170"/>
      <c r="O747" s="170"/>
    </row>
    <row r="748" spans="13:15" ht="15" customHeight="1" x14ac:dyDescent="0.25">
      <c r="M748" s="170"/>
      <c r="N748" s="170"/>
      <c r="O748" s="170"/>
    </row>
    <row r="749" spans="13:15" ht="15" customHeight="1" x14ac:dyDescent="0.25">
      <c r="M749" s="170"/>
      <c r="N749" s="170"/>
      <c r="O749" s="170"/>
    </row>
    <row r="750" spans="13:15" ht="15" customHeight="1" x14ac:dyDescent="0.25">
      <c r="M750" s="170"/>
      <c r="N750" s="170"/>
      <c r="O750" s="170"/>
    </row>
    <row r="751" spans="13:15" ht="15" customHeight="1" x14ac:dyDescent="0.25">
      <c r="M751" s="170"/>
      <c r="N751" s="170"/>
      <c r="O751" s="170"/>
    </row>
    <row r="752" spans="13:15" ht="15" customHeight="1" x14ac:dyDescent="0.25">
      <c r="M752" s="170"/>
      <c r="N752" s="170"/>
      <c r="O752" s="170"/>
    </row>
    <row r="753" spans="13:15" ht="15" customHeight="1" x14ac:dyDescent="0.25">
      <c r="M753" s="170"/>
      <c r="N753" s="170"/>
      <c r="O753" s="170"/>
    </row>
    <row r="754" spans="13:15" ht="15" customHeight="1" x14ac:dyDescent="0.25">
      <c r="M754" s="170"/>
      <c r="N754" s="170"/>
      <c r="O754" s="170"/>
    </row>
    <row r="755" spans="13:15" ht="15" customHeight="1" x14ac:dyDescent="0.25">
      <c r="M755" s="170"/>
      <c r="N755" s="170"/>
      <c r="O755" s="170"/>
    </row>
    <row r="756" spans="13:15" ht="15" customHeight="1" x14ac:dyDescent="0.25">
      <c r="M756" s="170"/>
      <c r="N756" s="170"/>
      <c r="O756" s="170"/>
    </row>
    <row r="757" spans="13:15" ht="15" customHeight="1" x14ac:dyDescent="0.25">
      <c r="M757" s="170"/>
      <c r="N757" s="170"/>
      <c r="O757" s="170"/>
    </row>
    <row r="758" spans="13:15" ht="15" customHeight="1" x14ac:dyDescent="0.25">
      <c r="M758" s="170"/>
      <c r="N758" s="170"/>
      <c r="O758" s="170"/>
    </row>
    <row r="759" spans="13:15" ht="15" customHeight="1" x14ac:dyDescent="0.25">
      <c r="M759" s="170"/>
      <c r="N759" s="170"/>
      <c r="O759" s="170"/>
    </row>
    <row r="760" spans="13:15" ht="15" customHeight="1" x14ac:dyDescent="0.25">
      <c r="M760" s="170"/>
      <c r="N760" s="170"/>
      <c r="O760" s="170"/>
    </row>
    <row r="761" spans="13:15" ht="15" customHeight="1" x14ac:dyDescent="0.25">
      <c r="M761" s="170"/>
      <c r="N761" s="170"/>
      <c r="O761" s="170"/>
    </row>
    <row r="762" spans="13:15" ht="15" customHeight="1" x14ac:dyDescent="0.25">
      <c r="M762" s="170"/>
      <c r="N762" s="170"/>
      <c r="O762" s="170"/>
    </row>
    <row r="763" spans="13:15" ht="15" customHeight="1" x14ac:dyDescent="0.25">
      <c r="M763" s="170"/>
      <c r="N763" s="170"/>
      <c r="O763" s="170"/>
    </row>
    <row r="764" spans="13:15" ht="15" customHeight="1" x14ac:dyDescent="0.25">
      <c r="M764" s="170"/>
      <c r="N764" s="170"/>
      <c r="O764" s="170"/>
    </row>
    <row r="765" spans="13:15" ht="15" customHeight="1" x14ac:dyDescent="0.25">
      <c r="M765" s="170"/>
      <c r="N765" s="170"/>
      <c r="O765" s="170"/>
    </row>
    <row r="766" spans="13:15" ht="15" customHeight="1" x14ac:dyDescent="0.25">
      <c r="M766" s="170"/>
      <c r="N766" s="170"/>
      <c r="O766" s="170"/>
    </row>
    <row r="767" spans="13:15" ht="15" customHeight="1" x14ac:dyDescent="0.25">
      <c r="M767" s="170"/>
      <c r="N767" s="170"/>
      <c r="O767" s="170"/>
    </row>
    <row r="768" spans="13:15" ht="15" customHeight="1" x14ac:dyDescent="0.25">
      <c r="M768" s="170"/>
      <c r="N768" s="170"/>
      <c r="O768" s="170"/>
    </row>
    <row r="769" spans="13:15" ht="15" customHeight="1" x14ac:dyDescent="0.25">
      <c r="M769" s="170"/>
      <c r="N769" s="170"/>
      <c r="O769" s="170"/>
    </row>
    <row r="770" spans="13:15" ht="15" customHeight="1" x14ac:dyDescent="0.25">
      <c r="M770" s="170"/>
      <c r="N770" s="170"/>
      <c r="O770" s="170"/>
    </row>
    <row r="771" spans="13:15" ht="15" customHeight="1" x14ac:dyDescent="0.25">
      <c r="M771" s="170"/>
      <c r="N771" s="170"/>
      <c r="O771" s="170"/>
    </row>
    <row r="772" spans="13:15" ht="15" customHeight="1" x14ac:dyDescent="0.25">
      <c r="M772" s="170"/>
      <c r="N772" s="170"/>
      <c r="O772" s="170"/>
    </row>
    <row r="773" spans="13:15" ht="15" customHeight="1" x14ac:dyDescent="0.25">
      <c r="M773" s="170"/>
      <c r="N773" s="170"/>
      <c r="O773" s="170"/>
    </row>
    <row r="774" spans="13:15" ht="15" customHeight="1" x14ac:dyDescent="0.25">
      <c r="M774" s="170"/>
      <c r="N774" s="170"/>
      <c r="O774" s="170"/>
    </row>
    <row r="775" spans="13:15" ht="15" customHeight="1" x14ac:dyDescent="0.25">
      <c r="M775" s="170"/>
      <c r="N775" s="170"/>
      <c r="O775" s="170"/>
    </row>
    <row r="776" spans="13:15" ht="15" customHeight="1" x14ac:dyDescent="0.25">
      <c r="M776" s="170"/>
      <c r="N776" s="170"/>
      <c r="O776" s="170"/>
    </row>
    <row r="777" spans="13:15" ht="15" customHeight="1" x14ac:dyDescent="0.25">
      <c r="M777" s="170"/>
      <c r="N777" s="170"/>
      <c r="O777" s="170"/>
    </row>
    <row r="778" spans="13:15" ht="15" customHeight="1" x14ac:dyDescent="0.25">
      <c r="M778" s="170"/>
      <c r="N778" s="170"/>
      <c r="O778" s="170"/>
    </row>
    <row r="779" spans="13:15" ht="15" customHeight="1" x14ac:dyDescent="0.25">
      <c r="M779" s="170"/>
      <c r="N779" s="170"/>
      <c r="O779" s="170"/>
    </row>
    <row r="780" spans="13:15" ht="15" customHeight="1" x14ac:dyDescent="0.25">
      <c r="M780" s="170"/>
      <c r="N780" s="170"/>
      <c r="O780" s="170"/>
    </row>
    <row r="781" spans="13:15" ht="15" customHeight="1" x14ac:dyDescent="0.25">
      <c r="M781" s="170"/>
      <c r="N781" s="170"/>
      <c r="O781" s="170"/>
    </row>
    <row r="782" spans="13:15" ht="15" customHeight="1" x14ac:dyDescent="0.25">
      <c r="M782" s="170"/>
      <c r="N782" s="170"/>
      <c r="O782" s="170"/>
    </row>
    <row r="783" spans="13:15" ht="15" customHeight="1" x14ac:dyDescent="0.25">
      <c r="M783" s="170"/>
      <c r="N783" s="170"/>
      <c r="O783" s="170"/>
    </row>
    <row r="784" spans="13:15" ht="15" customHeight="1" x14ac:dyDescent="0.25">
      <c r="M784" s="170"/>
      <c r="N784" s="170"/>
      <c r="O784" s="170"/>
    </row>
    <row r="785" spans="13:15" ht="15" customHeight="1" x14ac:dyDescent="0.25">
      <c r="M785" s="170"/>
      <c r="N785" s="170"/>
      <c r="O785" s="170"/>
    </row>
    <row r="786" spans="13:15" ht="15" customHeight="1" x14ac:dyDescent="0.25">
      <c r="M786" s="170"/>
      <c r="N786" s="170"/>
      <c r="O786" s="170"/>
    </row>
    <row r="787" spans="13:15" ht="15" customHeight="1" x14ac:dyDescent="0.25">
      <c r="M787" s="170"/>
      <c r="N787" s="170"/>
      <c r="O787" s="170"/>
    </row>
    <row r="788" spans="13:15" ht="15" customHeight="1" x14ac:dyDescent="0.25">
      <c r="M788" s="170"/>
      <c r="N788" s="170"/>
      <c r="O788" s="170"/>
    </row>
    <row r="789" spans="13:15" ht="15" customHeight="1" x14ac:dyDescent="0.25">
      <c r="M789" s="170"/>
      <c r="N789" s="170"/>
      <c r="O789" s="170"/>
    </row>
    <row r="790" spans="13:15" ht="15" customHeight="1" x14ac:dyDescent="0.25">
      <c r="M790" s="170"/>
      <c r="N790" s="170"/>
      <c r="O790" s="170"/>
    </row>
    <row r="791" spans="13:15" ht="15" customHeight="1" x14ac:dyDescent="0.25">
      <c r="M791" s="170"/>
      <c r="N791" s="170"/>
      <c r="O791" s="170"/>
    </row>
    <row r="792" spans="13:15" ht="15" customHeight="1" x14ac:dyDescent="0.25">
      <c r="M792" s="170"/>
      <c r="N792" s="170"/>
      <c r="O792" s="170"/>
    </row>
    <row r="793" spans="13:15" ht="15" customHeight="1" x14ac:dyDescent="0.25">
      <c r="M793" s="170"/>
      <c r="N793" s="170"/>
      <c r="O793" s="170"/>
    </row>
    <row r="794" spans="13:15" ht="15" customHeight="1" x14ac:dyDescent="0.25">
      <c r="M794" s="170"/>
      <c r="N794" s="170"/>
      <c r="O794" s="170"/>
    </row>
    <row r="795" spans="13:15" ht="15" customHeight="1" x14ac:dyDescent="0.25">
      <c r="M795" s="170"/>
      <c r="N795" s="170"/>
      <c r="O795" s="170"/>
    </row>
    <row r="796" spans="13:15" ht="15" customHeight="1" x14ac:dyDescent="0.25">
      <c r="M796" s="170"/>
      <c r="N796" s="170"/>
      <c r="O796" s="170"/>
    </row>
    <row r="797" spans="13:15" ht="15" customHeight="1" x14ac:dyDescent="0.25">
      <c r="M797" s="170"/>
      <c r="N797" s="170"/>
      <c r="O797" s="170"/>
    </row>
    <row r="798" spans="13:15" ht="15" customHeight="1" x14ac:dyDescent="0.25">
      <c r="M798" s="170"/>
      <c r="N798" s="170"/>
      <c r="O798" s="170"/>
    </row>
    <row r="799" spans="13:15" ht="15" customHeight="1" x14ac:dyDescent="0.25">
      <c r="M799" s="170"/>
      <c r="N799" s="170"/>
      <c r="O799" s="170"/>
    </row>
    <row r="800" spans="13:15" ht="15" customHeight="1" x14ac:dyDescent="0.25">
      <c r="M800" s="170"/>
      <c r="N800" s="170"/>
      <c r="O800" s="170"/>
    </row>
    <row r="801" spans="13:15" ht="15" customHeight="1" x14ac:dyDescent="0.25">
      <c r="M801" s="170"/>
      <c r="N801" s="170"/>
      <c r="O801" s="170"/>
    </row>
    <row r="802" spans="13:15" ht="15" customHeight="1" x14ac:dyDescent="0.25">
      <c r="M802" s="170"/>
      <c r="N802" s="170"/>
      <c r="O802" s="170"/>
    </row>
    <row r="803" spans="13:15" ht="15" customHeight="1" x14ac:dyDescent="0.25">
      <c r="M803" s="170"/>
      <c r="N803" s="170"/>
      <c r="O803" s="170"/>
    </row>
    <row r="804" spans="13:15" ht="15" customHeight="1" x14ac:dyDescent="0.25">
      <c r="M804" s="170"/>
      <c r="N804" s="170"/>
      <c r="O804" s="170"/>
    </row>
    <row r="805" spans="13:15" ht="15" customHeight="1" x14ac:dyDescent="0.25">
      <c r="M805" s="170"/>
      <c r="N805" s="170"/>
      <c r="O805" s="170"/>
    </row>
    <row r="806" spans="13:15" ht="15" customHeight="1" x14ac:dyDescent="0.25">
      <c r="M806" s="170"/>
      <c r="N806" s="170"/>
      <c r="O806" s="170"/>
    </row>
    <row r="807" spans="13:15" ht="15" customHeight="1" x14ac:dyDescent="0.25">
      <c r="M807" s="170"/>
      <c r="N807" s="170"/>
      <c r="O807" s="170"/>
    </row>
    <row r="808" spans="13:15" ht="15" customHeight="1" x14ac:dyDescent="0.25">
      <c r="M808" s="170"/>
      <c r="N808" s="170"/>
      <c r="O808" s="170"/>
    </row>
    <row r="809" spans="13:15" ht="15" customHeight="1" x14ac:dyDescent="0.25">
      <c r="M809" s="170"/>
      <c r="N809" s="170"/>
      <c r="O809" s="170"/>
    </row>
    <row r="810" spans="13:15" ht="15" customHeight="1" x14ac:dyDescent="0.25">
      <c r="M810" s="170"/>
      <c r="N810" s="170"/>
      <c r="O810" s="170"/>
    </row>
    <row r="811" spans="13:15" ht="15" customHeight="1" x14ac:dyDescent="0.25">
      <c r="M811" s="170"/>
      <c r="N811" s="170"/>
      <c r="O811" s="170"/>
    </row>
    <row r="812" spans="13:15" ht="15" customHeight="1" x14ac:dyDescent="0.25">
      <c r="M812" s="170"/>
      <c r="N812" s="170"/>
      <c r="O812" s="170"/>
    </row>
    <row r="813" spans="13:15" ht="15" customHeight="1" x14ac:dyDescent="0.25">
      <c r="M813" s="170"/>
      <c r="N813" s="170"/>
      <c r="O813" s="170"/>
    </row>
    <row r="814" spans="13:15" ht="15" customHeight="1" x14ac:dyDescent="0.25">
      <c r="M814" s="170"/>
      <c r="N814" s="170"/>
      <c r="O814" s="170"/>
    </row>
    <row r="815" spans="13:15" ht="15" customHeight="1" x14ac:dyDescent="0.25">
      <c r="M815" s="170"/>
      <c r="N815" s="170"/>
      <c r="O815" s="170"/>
    </row>
    <row r="816" spans="13:15" ht="15" customHeight="1" x14ac:dyDescent="0.25">
      <c r="M816" s="170"/>
      <c r="N816" s="170"/>
      <c r="O816" s="170"/>
    </row>
    <row r="817" spans="13:15" ht="15" customHeight="1" x14ac:dyDescent="0.25">
      <c r="M817" s="170"/>
      <c r="N817" s="170"/>
      <c r="O817" s="170"/>
    </row>
    <row r="818" spans="13:15" ht="15" customHeight="1" x14ac:dyDescent="0.25">
      <c r="M818" s="170"/>
      <c r="N818" s="170"/>
      <c r="O818" s="170"/>
    </row>
    <row r="819" spans="13:15" ht="15" customHeight="1" x14ac:dyDescent="0.25">
      <c r="M819" s="170"/>
      <c r="N819" s="170"/>
      <c r="O819" s="170"/>
    </row>
    <row r="820" spans="13:15" ht="15" customHeight="1" x14ac:dyDescent="0.25">
      <c r="M820" s="170"/>
      <c r="N820" s="170"/>
      <c r="O820" s="170"/>
    </row>
    <row r="821" spans="13:15" ht="15" customHeight="1" x14ac:dyDescent="0.25">
      <c r="M821" s="170"/>
      <c r="N821" s="170"/>
      <c r="O821" s="170"/>
    </row>
    <row r="822" spans="13:15" ht="15" customHeight="1" x14ac:dyDescent="0.25">
      <c r="M822" s="170"/>
      <c r="N822" s="170"/>
      <c r="O822" s="170"/>
    </row>
    <row r="823" spans="13:15" ht="15" customHeight="1" x14ac:dyDescent="0.25">
      <c r="M823" s="170"/>
      <c r="N823" s="170"/>
      <c r="O823" s="170"/>
    </row>
    <row r="824" spans="13:15" ht="15" customHeight="1" x14ac:dyDescent="0.25">
      <c r="M824" s="170"/>
      <c r="N824" s="170"/>
      <c r="O824" s="170"/>
    </row>
    <row r="825" spans="13:15" ht="15" customHeight="1" x14ac:dyDescent="0.25">
      <c r="M825" s="170"/>
      <c r="N825" s="170"/>
      <c r="O825" s="170"/>
    </row>
    <row r="826" spans="13:15" ht="15" customHeight="1" x14ac:dyDescent="0.25">
      <c r="M826" s="170"/>
      <c r="N826" s="170"/>
      <c r="O826" s="170"/>
    </row>
    <row r="827" spans="13:15" ht="15" customHeight="1" x14ac:dyDescent="0.25">
      <c r="M827" s="170"/>
      <c r="N827" s="170"/>
      <c r="O827" s="170"/>
    </row>
    <row r="828" spans="13:15" ht="15" customHeight="1" x14ac:dyDescent="0.25">
      <c r="M828" s="170"/>
      <c r="N828" s="170"/>
      <c r="O828" s="170"/>
    </row>
    <row r="829" spans="13:15" ht="15" customHeight="1" x14ac:dyDescent="0.25">
      <c r="M829" s="170"/>
      <c r="N829" s="170"/>
      <c r="O829" s="170"/>
    </row>
    <row r="830" spans="13:15" ht="15" customHeight="1" x14ac:dyDescent="0.25">
      <c r="M830" s="170"/>
      <c r="N830" s="170"/>
      <c r="O830" s="170"/>
    </row>
    <row r="831" spans="13:15" ht="15" customHeight="1" x14ac:dyDescent="0.25">
      <c r="M831" s="170"/>
      <c r="N831" s="170"/>
      <c r="O831" s="170"/>
    </row>
    <row r="832" spans="13:15" ht="15" customHeight="1" x14ac:dyDescent="0.25">
      <c r="M832" s="170"/>
      <c r="N832" s="170"/>
      <c r="O832" s="170"/>
    </row>
    <row r="833" spans="13:15" ht="15" customHeight="1" x14ac:dyDescent="0.25">
      <c r="M833" s="170"/>
      <c r="N833" s="170"/>
      <c r="O833" s="170"/>
    </row>
    <row r="834" spans="13:15" ht="15" customHeight="1" x14ac:dyDescent="0.25">
      <c r="M834" s="170"/>
      <c r="N834" s="170"/>
      <c r="O834" s="170"/>
    </row>
    <row r="835" spans="13:15" ht="15" customHeight="1" x14ac:dyDescent="0.25">
      <c r="M835" s="170"/>
      <c r="N835" s="170"/>
      <c r="O835" s="170"/>
    </row>
    <row r="836" spans="13:15" ht="15" customHeight="1" x14ac:dyDescent="0.25">
      <c r="M836" s="170"/>
      <c r="N836" s="170"/>
      <c r="O836" s="170"/>
    </row>
    <row r="837" spans="13:15" ht="15" customHeight="1" x14ac:dyDescent="0.25">
      <c r="M837" s="170"/>
      <c r="N837" s="170"/>
      <c r="O837" s="170"/>
    </row>
    <row r="838" spans="13:15" ht="15" customHeight="1" x14ac:dyDescent="0.25">
      <c r="M838" s="170"/>
      <c r="N838" s="170"/>
      <c r="O838" s="170"/>
    </row>
    <row r="839" spans="13:15" ht="15" customHeight="1" x14ac:dyDescent="0.25">
      <c r="M839" s="170"/>
      <c r="N839" s="170"/>
      <c r="O839" s="170"/>
    </row>
    <row r="840" spans="13:15" ht="15" customHeight="1" x14ac:dyDescent="0.25">
      <c r="M840" s="170"/>
      <c r="N840" s="170"/>
      <c r="O840" s="170"/>
    </row>
    <row r="841" spans="13:15" ht="15" customHeight="1" x14ac:dyDescent="0.25">
      <c r="M841" s="170"/>
      <c r="N841" s="170"/>
      <c r="O841" s="170"/>
    </row>
    <row r="842" spans="13:15" ht="15" customHeight="1" x14ac:dyDescent="0.25">
      <c r="M842" s="170"/>
      <c r="N842" s="170"/>
      <c r="O842" s="170"/>
    </row>
    <row r="843" spans="13:15" ht="15" customHeight="1" x14ac:dyDescent="0.25">
      <c r="M843" s="170"/>
      <c r="N843" s="170"/>
      <c r="O843" s="170"/>
    </row>
    <row r="844" spans="13:15" ht="15" customHeight="1" x14ac:dyDescent="0.25">
      <c r="M844" s="170"/>
      <c r="N844" s="170"/>
      <c r="O844" s="170"/>
    </row>
    <row r="845" spans="13:15" ht="15" customHeight="1" x14ac:dyDescent="0.25">
      <c r="M845" s="170"/>
      <c r="N845" s="170"/>
      <c r="O845" s="170"/>
    </row>
    <row r="846" spans="13:15" ht="15" customHeight="1" x14ac:dyDescent="0.25">
      <c r="M846" s="170"/>
      <c r="N846" s="170"/>
      <c r="O846" s="170"/>
    </row>
    <row r="847" spans="13:15" ht="15" customHeight="1" x14ac:dyDescent="0.25">
      <c r="M847" s="170"/>
      <c r="N847" s="170"/>
      <c r="O847" s="170"/>
    </row>
    <row r="848" spans="13:15" ht="15" customHeight="1" x14ac:dyDescent="0.25">
      <c r="M848" s="170"/>
      <c r="N848" s="170"/>
      <c r="O848" s="170"/>
    </row>
    <row r="849" spans="13:15" ht="15" customHeight="1" x14ac:dyDescent="0.25">
      <c r="M849" s="170"/>
      <c r="N849" s="170"/>
      <c r="O849" s="170"/>
    </row>
    <row r="850" spans="13:15" ht="15" customHeight="1" x14ac:dyDescent="0.25">
      <c r="M850" s="170"/>
      <c r="N850" s="170"/>
      <c r="O850" s="170"/>
    </row>
    <row r="851" spans="13:15" ht="15" customHeight="1" x14ac:dyDescent="0.25">
      <c r="M851" s="170"/>
      <c r="N851" s="170"/>
      <c r="O851" s="170"/>
    </row>
    <row r="852" spans="13:15" ht="15" customHeight="1" x14ac:dyDescent="0.25">
      <c r="M852" s="170"/>
      <c r="N852" s="170"/>
      <c r="O852" s="170"/>
    </row>
    <row r="853" spans="13:15" ht="15" customHeight="1" x14ac:dyDescent="0.25">
      <c r="M853" s="170"/>
      <c r="N853" s="170"/>
      <c r="O853" s="170"/>
    </row>
    <row r="854" spans="13:15" ht="15" customHeight="1" x14ac:dyDescent="0.25">
      <c r="M854" s="170"/>
      <c r="N854" s="170"/>
      <c r="O854" s="170"/>
    </row>
    <row r="855" spans="13:15" ht="15" customHeight="1" x14ac:dyDescent="0.25">
      <c r="M855" s="170"/>
      <c r="N855" s="170"/>
      <c r="O855" s="170"/>
    </row>
    <row r="856" spans="13:15" ht="15" customHeight="1" x14ac:dyDescent="0.25">
      <c r="M856" s="170"/>
      <c r="N856" s="170"/>
      <c r="O856" s="170"/>
    </row>
    <row r="857" spans="13:15" ht="15" customHeight="1" x14ac:dyDescent="0.25">
      <c r="M857" s="170"/>
      <c r="N857" s="170"/>
      <c r="O857" s="170"/>
    </row>
    <row r="858" spans="13:15" ht="15" customHeight="1" x14ac:dyDescent="0.25">
      <c r="M858" s="170"/>
      <c r="N858" s="170"/>
      <c r="O858" s="170"/>
    </row>
    <row r="859" spans="13:15" ht="15" customHeight="1" x14ac:dyDescent="0.25">
      <c r="M859" s="170"/>
      <c r="N859" s="170"/>
      <c r="O859" s="170"/>
    </row>
    <row r="860" spans="13:15" ht="15" customHeight="1" x14ac:dyDescent="0.25">
      <c r="M860" s="170"/>
      <c r="N860" s="170"/>
      <c r="O860" s="170"/>
    </row>
    <row r="861" spans="13:15" ht="15" customHeight="1" x14ac:dyDescent="0.25">
      <c r="M861" s="170"/>
      <c r="N861" s="170"/>
      <c r="O861" s="170"/>
    </row>
    <row r="862" spans="13:15" ht="15" customHeight="1" x14ac:dyDescent="0.25">
      <c r="M862" s="170"/>
      <c r="N862" s="170"/>
      <c r="O862" s="170"/>
    </row>
    <row r="863" spans="13:15" ht="15" customHeight="1" x14ac:dyDescent="0.25">
      <c r="M863" s="170"/>
      <c r="N863" s="170"/>
      <c r="O863" s="170"/>
    </row>
    <row r="864" spans="13:15" ht="15" customHeight="1" x14ac:dyDescent="0.25">
      <c r="M864" s="170"/>
      <c r="N864" s="170"/>
      <c r="O864" s="170"/>
    </row>
    <row r="865" spans="13:15" ht="15" customHeight="1" x14ac:dyDescent="0.25">
      <c r="M865" s="170"/>
      <c r="N865" s="170"/>
      <c r="O865" s="170"/>
    </row>
    <row r="866" spans="13:15" ht="15" customHeight="1" x14ac:dyDescent="0.25">
      <c r="M866" s="170"/>
      <c r="N866" s="170"/>
      <c r="O866" s="170"/>
    </row>
    <row r="867" spans="13:15" ht="15" customHeight="1" x14ac:dyDescent="0.25">
      <c r="M867" s="170"/>
      <c r="N867" s="170"/>
      <c r="O867" s="170"/>
    </row>
    <row r="868" spans="13:15" ht="15" customHeight="1" x14ac:dyDescent="0.25">
      <c r="M868" s="170"/>
      <c r="N868" s="170"/>
      <c r="O868" s="170"/>
    </row>
    <row r="869" spans="13:15" ht="15" customHeight="1" x14ac:dyDescent="0.25">
      <c r="M869" s="170"/>
      <c r="N869" s="170"/>
      <c r="O869" s="170"/>
    </row>
    <row r="870" spans="13:15" ht="15" customHeight="1" x14ac:dyDescent="0.25">
      <c r="M870" s="170"/>
      <c r="N870" s="170"/>
      <c r="O870" s="170"/>
    </row>
    <row r="871" spans="13:15" ht="15" customHeight="1" x14ac:dyDescent="0.25">
      <c r="M871" s="170"/>
      <c r="N871" s="170"/>
      <c r="O871" s="170"/>
    </row>
    <row r="872" spans="13:15" ht="15" customHeight="1" x14ac:dyDescent="0.25">
      <c r="M872" s="170"/>
      <c r="N872" s="170"/>
      <c r="O872" s="170"/>
    </row>
    <row r="873" spans="13:15" ht="15" customHeight="1" x14ac:dyDescent="0.25">
      <c r="M873" s="170"/>
      <c r="N873" s="170"/>
      <c r="O873" s="170"/>
    </row>
    <row r="874" spans="13:15" ht="15" customHeight="1" x14ac:dyDescent="0.25">
      <c r="M874" s="170"/>
      <c r="N874" s="170"/>
      <c r="O874" s="170"/>
    </row>
    <row r="875" spans="13:15" ht="15" customHeight="1" x14ac:dyDescent="0.25">
      <c r="M875" s="170"/>
      <c r="N875" s="170"/>
      <c r="O875" s="170"/>
    </row>
    <row r="876" spans="13:15" ht="15" customHeight="1" x14ac:dyDescent="0.25">
      <c r="M876" s="170"/>
      <c r="N876" s="170"/>
      <c r="O876" s="170"/>
    </row>
    <row r="877" spans="13:15" ht="15" customHeight="1" x14ac:dyDescent="0.25">
      <c r="M877" s="170"/>
      <c r="N877" s="170"/>
      <c r="O877" s="170"/>
    </row>
    <row r="878" spans="13:15" ht="15" customHeight="1" x14ac:dyDescent="0.25">
      <c r="M878" s="170"/>
      <c r="N878" s="170"/>
      <c r="O878" s="170"/>
    </row>
    <row r="879" spans="13:15" ht="15" customHeight="1" x14ac:dyDescent="0.25">
      <c r="M879" s="170"/>
      <c r="N879" s="170"/>
      <c r="O879" s="170"/>
    </row>
    <row r="880" spans="13:15" ht="15" customHeight="1" x14ac:dyDescent="0.25">
      <c r="M880" s="170"/>
      <c r="N880" s="170"/>
      <c r="O880" s="170"/>
    </row>
    <row r="881" spans="13:15" ht="15" customHeight="1" x14ac:dyDescent="0.25">
      <c r="M881" s="170"/>
      <c r="N881" s="170"/>
      <c r="O881" s="170"/>
    </row>
    <row r="882" spans="13:15" ht="15" customHeight="1" x14ac:dyDescent="0.25">
      <c r="M882" s="170"/>
      <c r="N882" s="170"/>
      <c r="O882" s="170"/>
    </row>
    <row r="883" spans="13:15" ht="15" customHeight="1" x14ac:dyDescent="0.25">
      <c r="M883" s="170"/>
      <c r="N883" s="170"/>
      <c r="O883" s="170"/>
    </row>
    <row r="884" spans="13:15" ht="15" customHeight="1" x14ac:dyDescent="0.25">
      <c r="M884" s="170"/>
      <c r="N884" s="170"/>
      <c r="O884" s="170"/>
    </row>
    <row r="885" spans="13:15" ht="15" customHeight="1" x14ac:dyDescent="0.25">
      <c r="M885" s="170"/>
      <c r="N885" s="170"/>
      <c r="O885" s="170"/>
    </row>
    <row r="886" spans="13:15" ht="15" customHeight="1" x14ac:dyDescent="0.25">
      <c r="M886" s="170"/>
      <c r="N886" s="170"/>
      <c r="O886" s="170"/>
    </row>
    <row r="887" spans="13:15" ht="15" customHeight="1" x14ac:dyDescent="0.25">
      <c r="M887" s="170"/>
      <c r="N887" s="170"/>
      <c r="O887" s="170"/>
    </row>
    <row r="888" spans="13:15" ht="15" customHeight="1" x14ac:dyDescent="0.25">
      <c r="M888" s="170"/>
      <c r="N888" s="170"/>
      <c r="O888" s="170"/>
    </row>
    <row r="889" spans="13:15" ht="15" customHeight="1" x14ac:dyDescent="0.25">
      <c r="M889" s="170"/>
      <c r="N889" s="170"/>
      <c r="O889" s="170"/>
    </row>
    <row r="890" spans="13:15" ht="15" customHeight="1" x14ac:dyDescent="0.25">
      <c r="M890" s="170"/>
      <c r="N890" s="170"/>
      <c r="O890" s="170"/>
    </row>
    <row r="891" spans="13:15" ht="15" customHeight="1" x14ac:dyDescent="0.25">
      <c r="M891" s="170"/>
      <c r="N891" s="170"/>
      <c r="O891" s="170"/>
    </row>
    <row r="892" spans="13:15" ht="15" customHeight="1" x14ac:dyDescent="0.25">
      <c r="M892" s="170"/>
      <c r="N892" s="170"/>
      <c r="O892" s="170"/>
    </row>
    <row r="893" spans="13:15" ht="15" customHeight="1" x14ac:dyDescent="0.25">
      <c r="M893" s="170"/>
      <c r="N893" s="170"/>
      <c r="O893" s="170"/>
    </row>
    <row r="894" spans="13:15" ht="15" customHeight="1" x14ac:dyDescent="0.25">
      <c r="M894" s="170"/>
      <c r="N894" s="170"/>
      <c r="O894" s="170"/>
    </row>
    <row r="895" spans="13:15" ht="15" customHeight="1" x14ac:dyDescent="0.25">
      <c r="M895" s="170"/>
      <c r="N895" s="170"/>
      <c r="O895" s="170"/>
    </row>
    <row r="896" spans="13:15" ht="15" customHeight="1" x14ac:dyDescent="0.25">
      <c r="M896" s="170"/>
      <c r="N896" s="170"/>
      <c r="O896" s="170"/>
    </row>
    <row r="897" spans="13:15" ht="15" customHeight="1" x14ac:dyDescent="0.25">
      <c r="M897" s="170"/>
      <c r="N897" s="170"/>
      <c r="O897" s="170"/>
    </row>
    <row r="898" spans="13:15" ht="15" customHeight="1" x14ac:dyDescent="0.25">
      <c r="M898" s="170"/>
      <c r="N898" s="170"/>
      <c r="O898" s="170"/>
    </row>
    <row r="899" spans="13:15" ht="15" customHeight="1" x14ac:dyDescent="0.25">
      <c r="M899" s="170"/>
      <c r="N899" s="170"/>
      <c r="O899" s="170"/>
    </row>
    <row r="900" spans="13:15" ht="15" customHeight="1" x14ac:dyDescent="0.25">
      <c r="M900" s="170"/>
      <c r="N900" s="170"/>
      <c r="O900" s="170"/>
    </row>
    <row r="901" spans="13:15" ht="15" customHeight="1" x14ac:dyDescent="0.25">
      <c r="M901" s="170"/>
      <c r="N901" s="170"/>
      <c r="O901" s="170"/>
    </row>
    <row r="902" spans="13:15" ht="15" customHeight="1" x14ac:dyDescent="0.25">
      <c r="M902" s="170"/>
      <c r="N902" s="170"/>
      <c r="O902" s="170"/>
    </row>
    <row r="903" spans="13:15" ht="15" customHeight="1" x14ac:dyDescent="0.25">
      <c r="M903" s="170"/>
      <c r="N903" s="170"/>
      <c r="O903" s="170"/>
    </row>
    <row r="904" spans="13:15" ht="15" customHeight="1" x14ac:dyDescent="0.25">
      <c r="M904" s="170"/>
      <c r="N904" s="170"/>
      <c r="O904" s="170"/>
    </row>
    <row r="905" spans="13:15" ht="15" customHeight="1" x14ac:dyDescent="0.25">
      <c r="M905" s="170"/>
      <c r="N905" s="170"/>
      <c r="O905" s="170"/>
    </row>
    <row r="906" spans="13:15" ht="15" customHeight="1" x14ac:dyDescent="0.25">
      <c r="M906" s="170"/>
      <c r="N906" s="170"/>
      <c r="O906" s="170"/>
    </row>
    <row r="907" spans="13:15" ht="15" customHeight="1" x14ac:dyDescent="0.25">
      <c r="M907" s="170"/>
      <c r="N907" s="170"/>
      <c r="O907" s="170"/>
    </row>
    <row r="908" spans="13:15" ht="15" customHeight="1" x14ac:dyDescent="0.25">
      <c r="M908" s="170"/>
      <c r="N908" s="170"/>
      <c r="O908" s="170"/>
    </row>
    <row r="909" spans="13:15" ht="15" customHeight="1" x14ac:dyDescent="0.25">
      <c r="M909" s="170"/>
      <c r="N909" s="170"/>
      <c r="O909" s="170"/>
    </row>
    <row r="910" spans="13:15" ht="15" customHeight="1" x14ac:dyDescent="0.25">
      <c r="M910" s="170"/>
      <c r="N910" s="170"/>
      <c r="O910" s="170"/>
    </row>
    <row r="911" spans="13:15" ht="15" customHeight="1" x14ac:dyDescent="0.25">
      <c r="M911" s="170"/>
      <c r="N911" s="170"/>
      <c r="O911" s="170"/>
    </row>
    <row r="912" spans="13:15" ht="15" customHeight="1" x14ac:dyDescent="0.25">
      <c r="M912" s="170"/>
      <c r="N912" s="170"/>
      <c r="O912" s="170"/>
    </row>
    <row r="913" spans="13:15" ht="15" customHeight="1" x14ac:dyDescent="0.25">
      <c r="M913" s="170"/>
      <c r="N913" s="170"/>
      <c r="O913" s="170"/>
    </row>
    <row r="914" spans="13:15" ht="15" customHeight="1" x14ac:dyDescent="0.25">
      <c r="M914" s="170"/>
      <c r="N914" s="170"/>
      <c r="O914" s="170"/>
    </row>
    <row r="915" spans="13:15" ht="15" customHeight="1" x14ac:dyDescent="0.25">
      <c r="M915" s="170"/>
      <c r="N915" s="170"/>
      <c r="O915" s="170"/>
    </row>
    <row r="916" spans="13:15" ht="15" customHeight="1" x14ac:dyDescent="0.25">
      <c r="M916" s="170"/>
      <c r="N916" s="170"/>
      <c r="O916" s="170"/>
    </row>
    <row r="917" spans="13:15" ht="15" customHeight="1" x14ac:dyDescent="0.25">
      <c r="M917" s="170"/>
      <c r="N917" s="170"/>
      <c r="O917" s="170"/>
    </row>
    <row r="918" spans="13:15" ht="15" customHeight="1" x14ac:dyDescent="0.25">
      <c r="M918" s="170"/>
      <c r="N918" s="170"/>
      <c r="O918" s="170"/>
    </row>
    <row r="919" spans="13:15" ht="15" customHeight="1" x14ac:dyDescent="0.25">
      <c r="M919" s="170"/>
      <c r="N919" s="170"/>
      <c r="O919" s="170"/>
    </row>
    <row r="920" spans="13:15" ht="15" customHeight="1" x14ac:dyDescent="0.25">
      <c r="M920" s="170"/>
      <c r="N920" s="170"/>
      <c r="O920" s="170"/>
    </row>
    <row r="921" spans="13:15" ht="15" customHeight="1" x14ac:dyDescent="0.25">
      <c r="M921" s="170"/>
      <c r="N921" s="170"/>
      <c r="O921" s="170"/>
    </row>
    <row r="922" spans="13:15" ht="15" customHeight="1" x14ac:dyDescent="0.25">
      <c r="M922" s="170"/>
      <c r="N922" s="170"/>
      <c r="O922" s="170"/>
    </row>
    <row r="923" spans="13:15" ht="15" customHeight="1" x14ac:dyDescent="0.25">
      <c r="M923" s="170"/>
      <c r="N923" s="170"/>
      <c r="O923" s="170"/>
    </row>
    <row r="924" spans="13:15" ht="15" customHeight="1" x14ac:dyDescent="0.25">
      <c r="M924" s="170"/>
      <c r="N924" s="170"/>
      <c r="O924" s="170"/>
    </row>
    <row r="925" spans="13:15" ht="15" customHeight="1" x14ac:dyDescent="0.25">
      <c r="M925" s="170"/>
      <c r="N925" s="170"/>
      <c r="O925" s="170"/>
    </row>
    <row r="926" spans="13:15" ht="15" customHeight="1" x14ac:dyDescent="0.25">
      <c r="M926" s="170"/>
      <c r="N926" s="170"/>
      <c r="O926" s="170"/>
    </row>
    <row r="927" spans="13:15" ht="15" customHeight="1" x14ac:dyDescent="0.25">
      <c r="M927" s="170"/>
      <c r="N927" s="170"/>
      <c r="O927" s="170"/>
    </row>
    <row r="928" spans="13:15" ht="15" customHeight="1" x14ac:dyDescent="0.25">
      <c r="M928" s="170"/>
      <c r="N928" s="170"/>
      <c r="O928" s="170"/>
    </row>
    <row r="929" spans="13:15" ht="15" customHeight="1" x14ac:dyDescent="0.25">
      <c r="M929" s="170"/>
      <c r="N929" s="170"/>
      <c r="O929" s="170"/>
    </row>
    <row r="930" spans="13:15" ht="15" customHeight="1" x14ac:dyDescent="0.25">
      <c r="M930" s="170"/>
      <c r="N930" s="170"/>
      <c r="O930" s="170"/>
    </row>
    <row r="931" spans="13:15" ht="15" customHeight="1" x14ac:dyDescent="0.25">
      <c r="M931" s="170"/>
      <c r="N931" s="170"/>
      <c r="O931" s="170"/>
    </row>
    <row r="932" spans="13:15" ht="15" customHeight="1" x14ac:dyDescent="0.25">
      <c r="M932" s="170"/>
      <c r="N932" s="170"/>
      <c r="O932" s="170"/>
    </row>
    <row r="933" spans="13:15" ht="15" customHeight="1" x14ac:dyDescent="0.25">
      <c r="M933" s="170"/>
      <c r="N933" s="170"/>
      <c r="O933" s="170"/>
    </row>
    <row r="934" spans="13:15" ht="15" customHeight="1" x14ac:dyDescent="0.25">
      <c r="M934" s="170"/>
      <c r="N934" s="170"/>
      <c r="O934" s="170"/>
    </row>
    <row r="935" spans="13:15" ht="15" customHeight="1" x14ac:dyDescent="0.25">
      <c r="M935" s="170"/>
      <c r="N935" s="170"/>
      <c r="O935" s="170"/>
    </row>
    <row r="936" spans="13:15" ht="15" customHeight="1" x14ac:dyDescent="0.25">
      <c r="M936" s="170"/>
      <c r="N936" s="170"/>
      <c r="O936" s="170"/>
    </row>
    <row r="937" spans="13:15" ht="15" customHeight="1" x14ac:dyDescent="0.25">
      <c r="M937" s="170"/>
      <c r="N937" s="170"/>
      <c r="O937" s="170"/>
    </row>
    <row r="938" spans="13:15" ht="15" customHeight="1" x14ac:dyDescent="0.25">
      <c r="M938" s="170"/>
      <c r="N938" s="170"/>
      <c r="O938" s="170"/>
    </row>
    <row r="939" spans="13:15" ht="15" customHeight="1" x14ac:dyDescent="0.25">
      <c r="M939" s="170"/>
      <c r="N939" s="170"/>
      <c r="O939" s="170"/>
    </row>
    <row r="940" spans="13:15" ht="15" customHeight="1" x14ac:dyDescent="0.25">
      <c r="M940" s="170"/>
      <c r="N940" s="170"/>
      <c r="O940" s="170"/>
    </row>
    <row r="941" spans="13:15" ht="15" customHeight="1" x14ac:dyDescent="0.25">
      <c r="M941" s="170"/>
      <c r="N941" s="170"/>
      <c r="O941" s="170"/>
    </row>
    <row r="942" spans="13:15" ht="15" customHeight="1" x14ac:dyDescent="0.25">
      <c r="M942" s="170"/>
      <c r="N942" s="170"/>
      <c r="O942" s="170"/>
    </row>
    <row r="943" spans="13:15" ht="15" customHeight="1" x14ac:dyDescent="0.25">
      <c r="M943" s="170"/>
      <c r="N943" s="170"/>
      <c r="O943" s="170"/>
    </row>
    <row r="944" spans="13:15" ht="15" customHeight="1" x14ac:dyDescent="0.25">
      <c r="M944" s="170"/>
      <c r="N944" s="170"/>
      <c r="O944" s="170"/>
    </row>
    <row r="945" spans="13:15" ht="15" customHeight="1" x14ac:dyDescent="0.25">
      <c r="M945" s="170"/>
      <c r="N945" s="170"/>
      <c r="O945" s="170"/>
    </row>
    <row r="946" spans="13:15" ht="15" customHeight="1" x14ac:dyDescent="0.25">
      <c r="M946" s="170"/>
      <c r="N946" s="170"/>
      <c r="O946" s="170"/>
    </row>
    <row r="947" spans="13:15" ht="15" customHeight="1" x14ac:dyDescent="0.25">
      <c r="M947" s="170"/>
      <c r="N947" s="170"/>
      <c r="O947" s="170"/>
    </row>
    <row r="948" spans="13:15" ht="15" customHeight="1" x14ac:dyDescent="0.25">
      <c r="M948" s="170"/>
      <c r="N948" s="170"/>
      <c r="O948" s="170"/>
    </row>
    <row r="949" spans="13:15" ht="15" customHeight="1" x14ac:dyDescent="0.25">
      <c r="M949" s="170"/>
      <c r="N949" s="170"/>
      <c r="O949" s="170"/>
    </row>
    <row r="950" spans="13:15" ht="15" customHeight="1" x14ac:dyDescent="0.25">
      <c r="M950" s="170"/>
      <c r="N950" s="170"/>
      <c r="O950" s="170"/>
    </row>
    <row r="951" spans="13:15" ht="15" customHeight="1" x14ac:dyDescent="0.25">
      <c r="M951" s="170"/>
      <c r="N951" s="170"/>
      <c r="O951" s="170"/>
    </row>
    <row r="952" spans="13:15" ht="15" customHeight="1" x14ac:dyDescent="0.25">
      <c r="M952" s="170"/>
      <c r="N952" s="170"/>
      <c r="O952" s="170"/>
    </row>
    <row r="953" spans="13:15" ht="15" customHeight="1" x14ac:dyDescent="0.25">
      <c r="M953" s="170"/>
      <c r="N953" s="170"/>
      <c r="O953" s="170"/>
    </row>
    <row r="954" spans="13:15" ht="15" customHeight="1" x14ac:dyDescent="0.25">
      <c r="M954" s="170"/>
      <c r="N954" s="170"/>
      <c r="O954" s="170"/>
    </row>
    <row r="955" spans="13:15" ht="15" customHeight="1" x14ac:dyDescent="0.25">
      <c r="M955" s="170"/>
      <c r="N955" s="170"/>
      <c r="O955" s="170"/>
    </row>
    <row r="956" spans="13:15" ht="15" customHeight="1" x14ac:dyDescent="0.25">
      <c r="M956" s="170"/>
      <c r="N956" s="170"/>
      <c r="O956" s="170"/>
    </row>
    <row r="957" spans="13:15" ht="15" customHeight="1" x14ac:dyDescent="0.25">
      <c r="M957" s="170"/>
      <c r="N957" s="170"/>
      <c r="O957" s="170"/>
    </row>
    <row r="958" spans="13:15" ht="15" customHeight="1" x14ac:dyDescent="0.25">
      <c r="M958" s="170"/>
      <c r="N958" s="170"/>
      <c r="O958" s="170"/>
    </row>
    <row r="959" spans="13:15" ht="15" customHeight="1" x14ac:dyDescent="0.25">
      <c r="M959" s="170"/>
      <c r="N959" s="170"/>
      <c r="O959" s="170"/>
    </row>
    <row r="960" spans="13:15" ht="15" customHeight="1" x14ac:dyDescent="0.25">
      <c r="M960" s="170"/>
      <c r="N960" s="170"/>
      <c r="O960" s="170"/>
    </row>
    <row r="961" spans="13:15" ht="15" customHeight="1" x14ac:dyDescent="0.25">
      <c r="M961" s="170"/>
      <c r="N961" s="170"/>
      <c r="O961" s="170"/>
    </row>
    <row r="962" spans="13:15" ht="15" customHeight="1" x14ac:dyDescent="0.25">
      <c r="M962" s="170"/>
      <c r="N962" s="170"/>
      <c r="O962" s="170"/>
    </row>
    <row r="963" spans="13:15" ht="15" customHeight="1" x14ac:dyDescent="0.25">
      <c r="M963" s="170"/>
      <c r="N963" s="170"/>
      <c r="O963" s="170"/>
    </row>
    <row r="964" spans="13:15" ht="15" customHeight="1" x14ac:dyDescent="0.25">
      <c r="M964" s="170"/>
      <c r="N964" s="170"/>
      <c r="O964" s="170"/>
    </row>
    <row r="965" spans="13:15" ht="15" customHeight="1" x14ac:dyDescent="0.25">
      <c r="M965" s="170"/>
      <c r="N965" s="170"/>
      <c r="O965" s="170"/>
    </row>
    <row r="966" spans="13:15" ht="15" customHeight="1" x14ac:dyDescent="0.25">
      <c r="M966" s="170"/>
      <c r="N966" s="170"/>
      <c r="O966" s="170"/>
    </row>
    <row r="967" spans="13:15" ht="15" customHeight="1" x14ac:dyDescent="0.25">
      <c r="M967" s="170"/>
      <c r="N967" s="170"/>
      <c r="O967" s="170"/>
    </row>
    <row r="968" spans="13:15" ht="15" customHeight="1" x14ac:dyDescent="0.25">
      <c r="M968" s="170"/>
      <c r="N968" s="170"/>
      <c r="O968" s="170"/>
    </row>
    <row r="969" spans="13:15" ht="15" customHeight="1" x14ac:dyDescent="0.25">
      <c r="M969" s="170"/>
      <c r="N969" s="170"/>
      <c r="O969" s="170"/>
    </row>
    <row r="970" spans="13:15" ht="15" customHeight="1" x14ac:dyDescent="0.25">
      <c r="M970" s="170"/>
      <c r="N970" s="170"/>
      <c r="O970" s="170"/>
    </row>
    <row r="971" spans="13:15" ht="15" customHeight="1" x14ac:dyDescent="0.25">
      <c r="M971" s="170"/>
      <c r="N971" s="170"/>
      <c r="O971" s="170"/>
    </row>
    <row r="972" spans="13:15" ht="15" customHeight="1" x14ac:dyDescent="0.25">
      <c r="M972" s="170"/>
      <c r="N972" s="170"/>
      <c r="O972" s="170"/>
    </row>
    <row r="973" spans="13:15" ht="15" customHeight="1" x14ac:dyDescent="0.25">
      <c r="M973" s="170"/>
      <c r="N973" s="170"/>
      <c r="O973" s="170"/>
    </row>
    <row r="974" spans="13:15" ht="15" customHeight="1" x14ac:dyDescent="0.25">
      <c r="M974" s="170"/>
      <c r="N974" s="170"/>
      <c r="O974" s="170"/>
    </row>
    <row r="975" spans="13:15" ht="15" customHeight="1" x14ac:dyDescent="0.25">
      <c r="M975" s="170"/>
      <c r="N975" s="170"/>
      <c r="O975" s="170"/>
    </row>
    <row r="976" spans="13:15" ht="15" customHeight="1" x14ac:dyDescent="0.25">
      <c r="M976" s="170"/>
      <c r="N976" s="170"/>
      <c r="O976" s="170"/>
    </row>
    <row r="977" spans="13:15" ht="15" customHeight="1" x14ac:dyDescent="0.25">
      <c r="M977" s="170"/>
      <c r="N977" s="170"/>
      <c r="O977" s="170"/>
    </row>
    <row r="978" spans="13:15" ht="15" customHeight="1" x14ac:dyDescent="0.25">
      <c r="M978" s="170"/>
      <c r="N978" s="170"/>
      <c r="O978" s="170"/>
    </row>
    <row r="979" spans="13:15" ht="15" customHeight="1" x14ac:dyDescent="0.25">
      <c r="M979" s="170"/>
      <c r="N979" s="170"/>
      <c r="O979" s="170"/>
    </row>
    <row r="980" spans="13:15" ht="15" customHeight="1" x14ac:dyDescent="0.25">
      <c r="M980" s="170"/>
      <c r="N980" s="170"/>
      <c r="O980" s="170"/>
    </row>
    <row r="981" spans="13:15" ht="15" customHeight="1" x14ac:dyDescent="0.25">
      <c r="M981" s="170"/>
      <c r="N981" s="170"/>
      <c r="O981" s="170"/>
    </row>
    <row r="982" spans="13:15" ht="15" customHeight="1" x14ac:dyDescent="0.25">
      <c r="M982" s="170"/>
      <c r="N982" s="170"/>
      <c r="O982" s="170"/>
    </row>
    <row r="983" spans="13:15" ht="15" customHeight="1" x14ac:dyDescent="0.25">
      <c r="M983" s="170"/>
      <c r="N983" s="170"/>
      <c r="O983" s="170"/>
    </row>
    <row r="984" spans="13:15" ht="15" customHeight="1" x14ac:dyDescent="0.25">
      <c r="M984" s="170"/>
      <c r="N984" s="170"/>
      <c r="O984" s="170"/>
    </row>
    <row r="985" spans="13:15" ht="15" customHeight="1" x14ac:dyDescent="0.25">
      <c r="M985" s="170"/>
      <c r="N985" s="170"/>
      <c r="O985" s="170"/>
    </row>
    <row r="986" spans="13:15" ht="15" customHeight="1" x14ac:dyDescent="0.25">
      <c r="M986" s="170"/>
      <c r="N986" s="170"/>
      <c r="O986" s="170"/>
    </row>
    <row r="987" spans="13:15" ht="15" customHeight="1" x14ac:dyDescent="0.25">
      <c r="M987" s="170"/>
      <c r="N987" s="170"/>
      <c r="O987" s="170"/>
    </row>
    <row r="988" spans="13:15" ht="15" customHeight="1" x14ac:dyDescent="0.25">
      <c r="M988" s="170"/>
      <c r="N988" s="170"/>
      <c r="O988" s="170"/>
    </row>
    <row r="989" spans="13:15" ht="15" customHeight="1" x14ac:dyDescent="0.25">
      <c r="M989" s="170"/>
      <c r="N989" s="170"/>
      <c r="O989" s="170"/>
    </row>
    <row r="990" spans="13:15" ht="15" customHeight="1" x14ac:dyDescent="0.25">
      <c r="M990" s="170"/>
      <c r="N990" s="170"/>
      <c r="O990" s="170"/>
    </row>
    <row r="991" spans="13:15" ht="15" customHeight="1" x14ac:dyDescent="0.25">
      <c r="M991" s="170"/>
      <c r="N991" s="170"/>
      <c r="O991" s="170"/>
    </row>
    <row r="992" spans="13:15" ht="15" customHeight="1" x14ac:dyDescent="0.25">
      <c r="M992" s="170"/>
      <c r="N992" s="170"/>
      <c r="O992" s="170"/>
    </row>
    <row r="993" spans="13:15" ht="15" customHeight="1" x14ac:dyDescent="0.25">
      <c r="M993" s="170"/>
      <c r="N993" s="170"/>
      <c r="O993" s="170"/>
    </row>
    <row r="994" spans="13:15" ht="15" customHeight="1" x14ac:dyDescent="0.25">
      <c r="M994" s="170"/>
      <c r="N994" s="170"/>
      <c r="O994" s="170"/>
    </row>
    <row r="995" spans="13:15" ht="15" customHeight="1" x14ac:dyDescent="0.25">
      <c r="M995" s="170"/>
      <c r="N995" s="170"/>
      <c r="O995" s="170"/>
    </row>
    <row r="996" spans="13:15" ht="15" customHeight="1" x14ac:dyDescent="0.25">
      <c r="M996" s="170"/>
      <c r="N996" s="170"/>
      <c r="O996" s="170"/>
    </row>
    <row r="997" spans="13:15" ht="15" customHeight="1" x14ac:dyDescent="0.25">
      <c r="M997" s="170"/>
      <c r="N997" s="170"/>
      <c r="O997" s="170"/>
    </row>
    <row r="998" spans="13:15" ht="15" customHeight="1" x14ac:dyDescent="0.25">
      <c r="M998" s="170"/>
      <c r="N998" s="170"/>
      <c r="O998" s="170"/>
    </row>
    <row r="999" spans="13:15" ht="15" customHeight="1" x14ac:dyDescent="0.25">
      <c r="M999" s="170"/>
      <c r="N999" s="170"/>
      <c r="O999" s="170"/>
    </row>
    <row r="1000" spans="13:15" ht="15" customHeight="1" x14ac:dyDescent="0.25">
      <c r="M1000" s="170"/>
      <c r="N1000" s="170"/>
      <c r="O1000" s="170"/>
    </row>
    <row r="1001" spans="13:15" ht="15" customHeight="1" x14ac:dyDescent="0.25">
      <c r="M1001" s="170"/>
      <c r="N1001" s="170"/>
      <c r="O1001" s="170"/>
    </row>
    <row r="1002" spans="13:15" ht="15" customHeight="1" x14ac:dyDescent="0.25">
      <c r="M1002" s="170"/>
      <c r="N1002" s="170"/>
      <c r="O1002" s="170"/>
    </row>
    <row r="1003" spans="13:15" ht="15" customHeight="1" x14ac:dyDescent="0.25">
      <c r="M1003" s="170"/>
      <c r="N1003" s="170"/>
      <c r="O1003" s="170"/>
    </row>
    <row r="1004" spans="13:15" ht="15" customHeight="1" x14ac:dyDescent="0.25">
      <c r="M1004" s="170"/>
      <c r="N1004" s="170"/>
      <c r="O1004" s="170"/>
    </row>
    <row r="1005" spans="13:15" ht="15" customHeight="1" x14ac:dyDescent="0.25">
      <c r="M1005" s="170"/>
      <c r="N1005" s="170"/>
      <c r="O1005" s="170"/>
    </row>
    <row r="1006" spans="13:15" ht="15" customHeight="1" x14ac:dyDescent="0.25">
      <c r="M1006" s="170"/>
      <c r="N1006" s="170"/>
      <c r="O1006" s="170"/>
    </row>
    <row r="1007" spans="13:15" ht="15" customHeight="1" x14ac:dyDescent="0.25">
      <c r="M1007" s="170"/>
      <c r="N1007" s="170"/>
      <c r="O1007" s="170"/>
    </row>
    <row r="1008" spans="13:15" ht="15" customHeight="1" x14ac:dyDescent="0.25">
      <c r="M1008" s="170"/>
      <c r="N1008" s="170"/>
      <c r="O1008" s="170"/>
    </row>
    <row r="1009" spans="13:15" ht="15" customHeight="1" x14ac:dyDescent="0.25">
      <c r="M1009" s="170"/>
      <c r="N1009" s="170"/>
      <c r="O1009" s="170"/>
    </row>
    <row r="1010" spans="13:15" ht="15" customHeight="1" x14ac:dyDescent="0.25">
      <c r="M1010" s="170"/>
      <c r="N1010" s="170"/>
      <c r="O1010" s="170"/>
    </row>
    <row r="1011" spans="13:15" ht="15" customHeight="1" x14ac:dyDescent="0.25">
      <c r="M1011" s="170"/>
      <c r="N1011" s="170"/>
      <c r="O1011" s="170"/>
    </row>
    <row r="1012" spans="13:15" ht="15" customHeight="1" x14ac:dyDescent="0.25">
      <c r="M1012" s="170"/>
      <c r="N1012" s="170"/>
      <c r="O1012" s="170"/>
    </row>
    <row r="1013" spans="13:15" ht="15" customHeight="1" x14ac:dyDescent="0.25">
      <c r="M1013" s="170"/>
      <c r="N1013" s="170"/>
      <c r="O1013" s="170"/>
    </row>
    <row r="1014" spans="13:15" ht="15" customHeight="1" x14ac:dyDescent="0.25">
      <c r="M1014" s="170"/>
      <c r="N1014" s="170"/>
      <c r="O1014" s="170"/>
    </row>
    <row r="1015" spans="13:15" ht="15" customHeight="1" x14ac:dyDescent="0.25">
      <c r="M1015" s="170"/>
      <c r="N1015" s="170"/>
      <c r="O1015" s="170"/>
    </row>
    <row r="1016" spans="13:15" ht="15" customHeight="1" x14ac:dyDescent="0.25">
      <c r="M1016" s="170"/>
      <c r="N1016" s="170"/>
      <c r="O1016" s="170"/>
    </row>
    <row r="1017" spans="13:15" ht="15" customHeight="1" x14ac:dyDescent="0.25">
      <c r="M1017" s="170"/>
      <c r="N1017" s="170"/>
      <c r="O1017" s="170"/>
    </row>
    <row r="1018" spans="13:15" ht="15" customHeight="1" x14ac:dyDescent="0.25">
      <c r="M1018" s="170"/>
      <c r="N1018" s="170"/>
      <c r="O1018" s="170"/>
    </row>
    <row r="1019" spans="13:15" ht="15" customHeight="1" x14ac:dyDescent="0.25">
      <c r="M1019" s="170"/>
      <c r="N1019" s="170"/>
      <c r="O1019" s="170"/>
    </row>
    <row r="1020" spans="13:15" ht="15" customHeight="1" x14ac:dyDescent="0.25">
      <c r="M1020" s="170"/>
      <c r="N1020" s="170"/>
      <c r="O1020" s="170"/>
    </row>
    <row r="1021" spans="13:15" ht="15" customHeight="1" x14ac:dyDescent="0.25">
      <c r="M1021" s="170"/>
      <c r="N1021" s="170"/>
      <c r="O1021" s="170"/>
    </row>
    <row r="1022" spans="13:15" ht="15" customHeight="1" x14ac:dyDescent="0.25">
      <c r="M1022" s="170"/>
      <c r="N1022" s="170"/>
      <c r="O1022" s="170"/>
    </row>
    <row r="1023" spans="13:15" ht="15" customHeight="1" x14ac:dyDescent="0.25">
      <c r="M1023" s="170"/>
      <c r="N1023" s="170"/>
      <c r="O1023" s="170"/>
    </row>
    <row r="1024" spans="13:15" ht="15" customHeight="1" x14ac:dyDescent="0.25">
      <c r="M1024" s="170"/>
      <c r="N1024" s="170"/>
      <c r="O1024" s="170"/>
    </row>
    <row r="1025" spans="13:15" ht="15" customHeight="1" x14ac:dyDescent="0.25">
      <c r="M1025" s="170"/>
      <c r="N1025" s="170"/>
      <c r="O1025" s="170"/>
    </row>
    <row r="1026" spans="13:15" ht="15" customHeight="1" x14ac:dyDescent="0.25">
      <c r="M1026" s="170"/>
      <c r="N1026" s="170"/>
      <c r="O1026" s="170"/>
    </row>
    <row r="1027" spans="13:15" ht="15" customHeight="1" x14ac:dyDescent="0.25">
      <c r="M1027" s="170"/>
      <c r="N1027" s="170"/>
      <c r="O1027" s="170"/>
    </row>
    <row r="1028" spans="13:15" ht="15" customHeight="1" x14ac:dyDescent="0.25">
      <c r="M1028" s="170"/>
      <c r="N1028" s="170"/>
      <c r="O1028" s="170"/>
    </row>
    <row r="1029" spans="13:15" ht="15" customHeight="1" x14ac:dyDescent="0.25">
      <c r="M1029" s="170"/>
      <c r="N1029" s="170"/>
      <c r="O1029" s="170"/>
    </row>
    <row r="1030" spans="13:15" ht="15" customHeight="1" x14ac:dyDescent="0.25">
      <c r="M1030" s="170"/>
      <c r="N1030" s="170"/>
      <c r="O1030" s="170"/>
    </row>
    <row r="1031" spans="13:15" ht="15" customHeight="1" x14ac:dyDescent="0.25">
      <c r="M1031" s="170"/>
      <c r="N1031" s="170"/>
      <c r="O1031" s="170"/>
    </row>
    <row r="1032" spans="13:15" ht="15" customHeight="1" x14ac:dyDescent="0.25">
      <c r="M1032" s="170"/>
      <c r="N1032" s="170"/>
      <c r="O1032" s="170"/>
    </row>
    <row r="1033" spans="13:15" ht="15" customHeight="1" x14ac:dyDescent="0.25">
      <c r="M1033" s="170"/>
      <c r="N1033" s="170"/>
      <c r="O1033" s="170"/>
    </row>
    <row r="1034" spans="13:15" ht="15" customHeight="1" x14ac:dyDescent="0.25">
      <c r="M1034" s="170"/>
      <c r="N1034" s="170"/>
      <c r="O1034" s="170"/>
    </row>
    <row r="1035" spans="13:15" ht="15" customHeight="1" x14ac:dyDescent="0.25">
      <c r="M1035" s="170"/>
      <c r="N1035" s="170"/>
      <c r="O1035" s="170"/>
    </row>
    <row r="1036" spans="13:15" ht="15" customHeight="1" x14ac:dyDescent="0.25">
      <c r="M1036" s="170"/>
      <c r="N1036" s="170"/>
      <c r="O1036" s="170"/>
    </row>
    <row r="1037" spans="13:15" ht="15" customHeight="1" x14ac:dyDescent="0.25">
      <c r="M1037" s="170"/>
      <c r="N1037" s="170"/>
      <c r="O1037" s="170"/>
    </row>
    <row r="1038" spans="13:15" ht="15" customHeight="1" x14ac:dyDescent="0.25">
      <c r="M1038" s="170"/>
      <c r="N1038" s="170"/>
      <c r="O1038" s="170"/>
    </row>
    <row r="1039" spans="13:15" ht="15" customHeight="1" x14ac:dyDescent="0.25">
      <c r="M1039" s="170"/>
      <c r="N1039" s="170"/>
      <c r="O1039" s="170"/>
    </row>
    <row r="1040" spans="13:15" ht="15" customHeight="1" x14ac:dyDescent="0.25">
      <c r="M1040" s="170"/>
      <c r="N1040" s="170"/>
      <c r="O1040" s="170"/>
    </row>
    <row r="1041" spans="13:15" ht="15" customHeight="1" x14ac:dyDescent="0.25">
      <c r="M1041" s="170"/>
      <c r="N1041" s="170"/>
      <c r="O1041" s="170"/>
    </row>
    <row r="1042" spans="13:15" ht="15" customHeight="1" x14ac:dyDescent="0.25">
      <c r="M1042" s="170"/>
      <c r="N1042" s="170"/>
      <c r="O1042" s="170"/>
    </row>
    <row r="1043" spans="13:15" ht="15" customHeight="1" x14ac:dyDescent="0.25">
      <c r="M1043" s="170"/>
      <c r="N1043" s="170"/>
      <c r="O1043" s="170"/>
    </row>
    <row r="1044" spans="13:15" ht="15" customHeight="1" x14ac:dyDescent="0.25">
      <c r="M1044" s="170"/>
      <c r="N1044" s="170"/>
      <c r="O1044" s="170"/>
    </row>
    <row r="1045" spans="13:15" ht="15" customHeight="1" x14ac:dyDescent="0.25">
      <c r="M1045" s="170"/>
      <c r="N1045" s="170"/>
      <c r="O1045" s="170"/>
    </row>
    <row r="1046" spans="13:15" ht="15" customHeight="1" x14ac:dyDescent="0.25">
      <c r="M1046" s="170"/>
      <c r="N1046" s="170"/>
      <c r="O1046" s="170"/>
    </row>
    <row r="1047" spans="13:15" ht="15" customHeight="1" x14ac:dyDescent="0.25">
      <c r="M1047" s="170"/>
      <c r="N1047" s="170"/>
      <c r="O1047" s="170"/>
    </row>
    <row r="1048" spans="13:15" ht="15" customHeight="1" x14ac:dyDescent="0.25">
      <c r="M1048" s="170"/>
      <c r="N1048" s="170"/>
      <c r="O1048" s="170"/>
    </row>
    <row r="1049" spans="13:15" ht="15" customHeight="1" x14ac:dyDescent="0.25">
      <c r="M1049" s="170"/>
      <c r="N1049" s="170"/>
      <c r="O1049" s="170"/>
    </row>
    <row r="1050" spans="13:15" ht="15" customHeight="1" x14ac:dyDescent="0.25">
      <c r="M1050" s="170"/>
      <c r="N1050" s="170"/>
      <c r="O1050" s="170"/>
    </row>
    <row r="1051" spans="13:15" ht="15" customHeight="1" x14ac:dyDescent="0.25">
      <c r="M1051" s="170"/>
      <c r="N1051" s="170"/>
      <c r="O1051" s="170"/>
    </row>
    <row r="1052" spans="13:15" ht="15" customHeight="1" x14ac:dyDescent="0.25">
      <c r="M1052" s="170"/>
      <c r="N1052" s="170"/>
      <c r="O1052" s="170"/>
    </row>
    <row r="1053" spans="13:15" ht="15" customHeight="1" x14ac:dyDescent="0.25">
      <c r="M1053" s="170"/>
      <c r="N1053" s="170"/>
      <c r="O1053" s="170"/>
    </row>
    <row r="1054" spans="13:15" ht="15" customHeight="1" x14ac:dyDescent="0.25">
      <c r="M1054" s="170"/>
      <c r="N1054" s="170"/>
      <c r="O1054" s="170"/>
    </row>
    <row r="1055" spans="13:15" ht="15" customHeight="1" x14ac:dyDescent="0.25">
      <c r="M1055" s="170"/>
      <c r="N1055" s="170"/>
      <c r="O1055" s="170"/>
    </row>
    <row r="1056" spans="13:15" ht="15" customHeight="1" x14ac:dyDescent="0.25">
      <c r="M1056" s="170"/>
      <c r="N1056" s="170"/>
      <c r="O1056" s="170"/>
    </row>
    <row r="1057" spans="13:15" ht="15" customHeight="1" x14ac:dyDescent="0.25">
      <c r="M1057" s="170"/>
      <c r="N1057" s="170"/>
      <c r="O1057" s="170"/>
    </row>
    <row r="1058" spans="13:15" ht="15" customHeight="1" x14ac:dyDescent="0.25">
      <c r="M1058" s="170"/>
      <c r="N1058" s="170"/>
      <c r="O1058" s="170"/>
    </row>
    <row r="1059" spans="13:15" ht="15" customHeight="1" x14ac:dyDescent="0.25">
      <c r="M1059" s="170"/>
      <c r="N1059" s="170"/>
      <c r="O1059" s="170"/>
    </row>
    <row r="1060" spans="13:15" ht="15" customHeight="1" x14ac:dyDescent="0.25">
      <c r="M1060" s="170"/>
      <c r="N1060" s="170"/>
      <c r="O1060" s="170"/>
    </row>
    <row r="1061" spans="13:15" ht="15" customHeight="1" x14ac:dyDescent="0.25">
      <c r="M1061" s="170"/>
      <c r="N1061" s="170"/>
      <c r="O1061" s="170"/>
    </row>
    <row r="1062" spans="13:15" ht="15" customHeight="1" x14ac:dyDescent="0.25">
      <c r="M1062" s="170"/>
      <c r="N1062" s="170"/>
      <c r="O1062" s="170"/>
    </row>
    <row r="1063" spans="13:15" ht="15" customHeight="1" x14ac:dyDescent="0.25">
      <c r="M1063" s="170"/>
      <c r="N1063" s="170"/>
      <c r="O1063" s="170"/>
    </row>
    <row r="1064" spans="13:15" ht="15" customHeight="1" x14ac:dyDescent="0.25">
      <c r="M1064" s="170"/>
      <c r="N1064" s="170"/>
      <c r="O1064" s="170"/>
    </row>
    <row r="1065" spans="13:15" ht="15" customHeight="1" x14ac:dyDescent="0.25">
      <c r="M1065" s="170"/>
      <c r="N1065" s="170"/>
      <c r="O1065" s="170"/>
    </row>
    <row r="1066" spans="13:15" ht="15" customHeight="1" x14ac:dyDescent="0.25">
      <c r="M1066" s="170"/>
      <c r="N1066" s="170"/>
      <c r="O1066" s="170"/>
    </row>
    <row r="1067" spans="13:15" ht="15" customHeight="1" x14ac:dyDescent="0.25">
      <c r="M1067" s="170"/>
      <c r="N1067" s="170"/>
      <c r="O1067" s="170"/>
    </row>
    <row r="1068" spans="13:15" ht="15" customHeight="1" x14ac:dyDescent="0.25">
      <c r="M1068" s="170"/>
      <c r="N1068" s="170"/>
      <c r="O1068" s="170"/>
    </row>
    <row r="1069" spans="13:15" ht="15" customHeight="1" x14ac:dyDescent="0.25">
      <c r="M1069" s="170"/>
      <c r="N1069" s="170"/>
      <c r="O1069" s="170"/>
    </row>
    <row r="1070" spans="13:15" ht="15" customHeight="1" x14ac:dyDescent="0.25">
      <c r="M1070" s="170"/>
      <c r="N1070" s="170"/>
      <c r="O1070" s="170"/>
    </row>
    <row r="1071" spans="13:15" ht="15" customHeight="1" x14ac:dyDescent="0.25">
      <c r="M1071" s="170"/>
      <c r="N1071" s="170"/>
      <c r="O1071" s="170"/>
    </row>
    <row r="1072" spans="13:15" ht="15" customHeight="1" x14ac:dyDescent="0.25">
      <c r="M1072" s="170"/>
      <c r="N1072" s="170"/>
      <c r="O1072" s="170"/>
    </row>
    <row r="1073" spans="13:15" ht="15" customHeight="1" x14ac:dyDescent="0.25">
      <c r="M1073" s="170"/>
      <c r="N1073" s="170"/>
      <c r="O1073" s="170"/>
    </row>
    <row r="1074" spans="13:15" ht="15" customHeight="1" x14ac:dyDescent="0.25">
      <c r="M1074" s="170"/>
      <c r="N1074" s="170"/>
      <c r="O1074" s="170"/>
    </row>
    <row r="1075" spans="13:15" ht="15" customHeight="1" x14ac:dyDescent="0.25">
      <c r="M1075" s="170"/>
      <c r="N1075" s="170"/>
      <c r="O1075" s="170"/>
    </row>
    <row r="1076" spans="13:15" ht="15" customHeight="1" x14ac:dyDescent="0.25">
      <c r="M1076" s="170"/>
      <c r="N1076" s="170"/>
      <c r="O1076" s="170"/>
    </row>
    <row r="1077" spans="13:15" ht="15" customHeight="1" x14ac:dyDescent="0.25">
      <c r="M1077" s="170"/>
      <c r="N1077" s="170"/>
      <c r="O1077" s="170"/>
    </row>
    <row r="1078" spans="13:15" ht="15" customHeight="1" x14ac:dyDescent="0.25">
      <c r="M1078" s="170"/>
      <c r="N1078" s="170"/>
      <c r="O1078" s="170"/>
    </row>
    <row r="1079" spans="13:15" ht="15" customHeight="1" x14ac:dyDescent="0.25">
      <c r="M1079" s="170"/>
      <c r="N1079" s="170"/>
      <c r="O1079" s="170"/>
    </row>
    <row r="1080" spans="13:15" ht="15" customHeight="1" x14ac:dyDescent="0.25">
      <c r="M1080" s="170"/>
      <c r="N1080" s="170"/>
      <c r="O1080" s="170"/>
    </row>
    <row r="1081" spans="13:15" ht="15" customHeight="1" x14ac:dyDescent="0.25">
      <c r="M1081" s="170"/>
      <c r="N1081" s="170"/>
      <c r="O1081" s="170"/>
    </row>
    <row r="1082" spans="13:15" ht="15" customHeight="1" x14ac:dyDescent="0.25">
      <c r="M1082" s="170"/>
      <c r="N1082" s="170"/>
      <c r="O1082" s="170"/>
    </row>
    <row r="1083" spans="13:15" ht="15" customHeight="1" x14ac:dyDescent="0.25">
      <c r="M1083" s="170"/>
      <c r="N1083" s="170"/>
      <c r="O1083" s="170"/>
    </row>
    <row r="1084" spans="13:15" ht="15" customHeight="1" x14ac:dyDescent="0.25">
      <c r="M1084" s="170"/>
      <c r="N1084" s="170"/>
      <c r="O1084" s="170"/>
    </row>
    <row r="1085" spans="13:15" ht="15" customHeight="1" x14ac:dyDescent="0.25">
      <c r="M1085" s="170"/>
      <c r="N1085" s="170"/>
      <c r="O1085" s="170"/>
    </row>
    <row r="1086" spans="13:15" ht="15" customHeight="1" x14ac:dyDescent="0.25">
      <c r="M1086" s="170"/>
      <c r="N1086" s="170"/>
      <c r="O1086" s="170"/>
    </row>
    <row r="1087" spans="13:15" ht="15" customHeight="1" x14ac:dyDescent="0.25">
      <c r="M1087" s="170"/>
      <c r="N1087" s="170"/>
      <c r="O1087" s="170"/>
    </row>
    <row r="1088" spans="13:15" ht="15" customHeight="1" x14ac:dyDescent="0.25">
      <c r="M1088" s="170"/>
      <c r="N1088" s="170"/>
      <c r="O1088" s="170"/>
    </row>
    <row r="1089" spans="13:15" ht="15" customHeight="1" x14ac:dyDescent="0.25">
      <c r="M1089" s="170"/>
      <c r="N1089" s="170"/>
      <c r="O1089" s="170"/>
    </row>
    <row r="1090" spans="13:15" ht="15" customHeight="1" x14ac:dyDescent="0.25">
      <c r="M1090" s="170"/>
      <c r="N1090" s="170"/>
      <c r="O1090" s="170"/>
    </row>
    <row r="1091" spans="13:15" ht="15" customHeight="1" x14ac:dyDescent="0.25">
      <c r="M1091" s="170"/>
      <c r="N1091" s="170"/>
      <c r="O1091" s="170"/>
    </row>
    <row r="1092" spans="13:15" ht="15" customHeight="1" x14ac:dyDescent="0.25">
      <c r="M1092" s="170"/>
      <c r="N1092" s="170"/>
      <c r="O1092" s="170"/>
    </row>
    <row r="1093" spans="13:15" ht="15" customHeight="1" x14ac:dyDescent="0.25">
      <c r="M1093" s="170"/>
      <c r="N1093" s="170"/>
      <c r="O1093" s="170"/>
    </row>
    <row r="1094" spans="13:15" ht="15" customHeight="1" x14ac:dyDescent="0.25">
      <c r="M1094" s="170"/>
      <c r="N1094" s="170"/>
      <c r="O1094" s="170"/>
    </row>
    <row r="1095" spans="13:15" ht="15" customHeight="1" x14ac:dyDescent="0.25">
      <c r="M1095" s="170"/>
      <c r="N1095" s="170"/>
      <c r="O1095" s="170"/>
    </row>
    <row r="1096" spans="13:15" ht="15" customHeight="1" x14ac:dyDescent="0.25">
      <c r="M1096" s="170"/>
      <c r="N1096" s="170"/>
      <c r="O1096" s="170"/>
    </row>
    <row r="1097" spans="13:15" ht="15" customHeight="1" x14ac:dyDescent="0.25">
      <c r="M1097" s="170"/>
      <c r="N1097" s="170"/>
      <c r="O1097" s="170"/>
    </row>
    <row r="1098" spans="13:15" ht="15" customHeight="1" x14ac:dyDescent="0.25">
      <c r="M1098" s="170"/>
      <c r="N1098" s="170"/>
      <c r="O1098" s="170"/>
    </row>
    <row r="1099" spans="13:15" ht="15" customHeight="1" x14ac:dyDescent="0.25">
      <c r="M1099" s="170"/>
      <c r="N1099" s="170"/>
      <c r="O1099" s="170"/>
    </row>
    <row r="1100" spans="13:15" ht="15" customHeight="1" x14ac:dyDescent="0.25">
      <c r="M1100" s="170"/>
      <c r="N1100" s="170"/>
      <c r="O1100" s="170"/>
    </row>
    <row r="1101" spans="13:15" ht="15" customHeight="1" x14ac:dyDescent="0.25">
      <c r="M1101" s="170"/>
      <c r="N1101" s="170"/>
      <c r="O1101" s="170"/>
    </row>
    <row r="1102" spans="13:15" ht="15" customHeight="1" x14ac:dyDescent="0.25">
      <c r="M1102" s="170"/>
      <c r="N1102" s="170"/>
      <c r="O1102" s="170"/>
    </row>
    <row r="1103" spans="13:15" ht="15" customHeight="1" x14ac:dyDescent="0.25">
      <c r="M1103" s="170"/>
      <c r="N1103" s="170"/>
      <c r="O1103" s="170"/>
    </row>
    <row r="1104" spans="13:15" ht="15" customHeight="1" x14ac:dyDescent="0.25">
      <c r="M1104" s="170"/>
      <c r="N1104" s="170"/>
      <c r="O1104" s="170"/>
    </row>
    <row r="1105" spans="13:15" ht="15" customHeight="1" x14ac:dyDescent="0.25">
      <c r="M1105" s="170"/>
      <c r="N1105" s="170"/>
      <c r="O1105" s="170"/>
    </row>
    <row r="1106" spans="13:15" ht="15" customHeight="1" x14ac:dyDescent="0.25">
      <c r="M1106" s="170"/>
      <c r="N1106" s="170"/>
      <c r="O1106" s="170"/>
    </row>
    <row r="1107" spans="13:15" ht="15" customHeight="1" x14ac:dyDescent="0.25">
      <c r="M1107" s="170"/>
      <c r="N1107" s="170"/>
      <c r="O1107" s="170"/>
    </row>
    <row r="1108" spans="13:15" ht="15" customHeight="1" x14ac:dyDescent="0.25">
      <c r="M1108" s="170"/>
      <c r="N1108" s="170"/>
      <c r="O1108" s="170"/>
    </row>
    <row r="1109" spans="13:15" ht="15" customHeight="1" x14ac:dyDescent="0.25">
      <c r="M1109" s="170"/>
      <c r="N1109" s="170"/>
      <c r="O1109" s="170"/>
    </row>
    <row r="1110" spans="13:15" ht="15" customHeight="1" x14ac:dyDescent="0.25">
      <c r="M1110" s="170"/>
      <c r="N1110" s="170"/>
      <c r="O1110" s="170"/>
    </row>
    <row r="1111" spans="13:15" ht="15" customHeight="1" x14ac:dyDescent="0.25">
      <c r="M1111" s="170"/>
      <c r="N1111" s="170"/>
      <c r="O1111" s="170"/>
    </row>
    <row r="1112" spans="13:15" ht="15" customHeight="1" x14ac:dyDescent="0.25">
      <c r="M1112" s="170"/>
      <c r="N1112" s="170"/>
      <c r="O1112" s="170"/>
    </row>
    <row r="1113" spans="13:15" ht="15" customHeight="1" x14ac:dyDescent="0.25">
      <c r="M1113" s="170"/>
      <c r="N1113" s="170"/>
      <c r="O1113" s="170"/>
    </row>
    <row r="1114" spans="13:15" ht="15" customHeight="1" x14ac:dyDescent="0.25">
      <c r="M1114" s="170"/>
      <c r="N1114" s="170"/>
      <c r="O1114" s="170"/>
    </row>
    <row r="1115" spans="13:15" ht="15" customHeight="1" x14ac:dyDescent="0.25">
      <c r="M1115" s="170"/>
      <c r="N1115" s="170"/>
      <c r="O1115" s="170"/>
    </row>
    <row r="1116" spans="13:15" ht="15" customHeight="1" x14ac:dyDescent="0.25">
      <c r="M1116" s="170"/>
      <c r="N1116" s="170"/>
      <c r="O1116" s="170"/>
    </row>
    <row r="1117" spans="13:15" ht="15" customHeight="1" x14ac:dyDescent="0.25">
      <c r="M1117" s="170"/>
      <c r="N1117" s="170"/>
      <c r="O1117" s="170"/>
    </row>
    <row r="1118" spans="13:15" ht="15" customHeight="1" x14ac:dyDescent="0.25">
      <c r="M1118" s="170"/>
      <c r="N1118" s="170"/>
      <c r="O1118" s="170"/>
    </row>
    <row r="1119" spans="13:15" ht="15" customHeight="1" x14ac:dyDescent="0.25">
      <c r="M1119" s="170"/>
      <c r="N1119" s="170"/>
      <c r="O1119" s="170"/>
    </row>
    <row r="1120" spans="13:15" ht="15" customHeight="1" x14ac:dyDescent="0.25">
      <c r="M1120" s="170"/>
      <c r="N1120" s="170"/>
      <c r="O1120" s="170"/>
    </row>
    <row r="1121" spans="13:15" ht="15" customHeight="1" x14ac:dyDescent="0.25">
      <c r="M1121" s="170"/>
      <c r="N1121" s="170"/>
      <c r="O1121" s="170"/>
    </row>
    <row r="1122" spans="13:15" ht="15" customHeight="1" x14ac:dyDescent="0.25">
      <c r="M1122" s="170"/>
      <c r="N1122" s="170"/>
      <c r="O1122" s="170"/>
    </row>
    <row r="1123" spans="13:15" ht="15" customHeight="1" x14ac:dyDescent="0.25">
      <c r="M1123" s="170"/>
      <c r="N1123" s="170"/>
      <c r="O1123" s="170"/>
    </row>
    <row r="1124" spans="13:15" ht="15" customHeight="1" x14ac:dyDescent="0.25">
      <c r="M1124" s="170"/>
      <c r="N1124" s="170"/>
      <c r="O1124" s="170"/>
    </row>
    <row r="1125" spans="13:15" ht="15" customHeight="1" x14ac:dyDescent="0.25">
      <c r="M1125" s="170"/>
      <c r="N1125" s="170"/>
      <c r="O1125" s="170"/>
    </row>
    <row r="1126" spans="13:15" ht="15" customHeight="1" x14ac:dyDescent="0.25">
      <c r="M1126" s="170"/>
      <c r="N1126" s="170"/>
      <c r="O1126" s="170"/>
    </row>
    <row r="1127" spans="13:15" ht="15" customHeight="1" x14ac:dyDescent="0.25">
      <c r="M1127" s="170"/>
      <c r="N1127" s="170"/>
      <c r="O1127" s="170"/>
    </row>
    <row r="1128" spans="13:15" ht="15" customHeight="1" x14ac:dyDescent="0.25">
      <c r="M1128" s="170"/>
      <c r="N1128" s="170"/>
      <c r="O1128" s="170"/>
    </row>
    <row r="1129" spans="13:15" ht="15" customHeight="1" x14ac:dyDescent="0.25">
      <c r="M1129" s="170"/>
      <c r="N1129" s="170"/>
      <c r="O1129" s="170"/>
    </row>
    <row r="1130" spans="13:15" ht="15" customHeight="1" x14ac:dyDescent="0.25">
      <c r="M1130" s="170"/>
      <c r="N1130" s="170"/>
      <c r="O1130" s="170"/>
    </row>
    <row r="1131" spans="13:15" ht="15" customHeight="1" x14ac:dyDescent="0.25">
      <c r="M1131" s="170"/>
      <c r="N1131" s="170"/>
      <c r="O1131" s="170"/>
    </row>
    <row r="1132" spans="13:15" ht="15" customHeight="1" x14ac:dyDescent="0.25">
      <c r="M1132" s="170"/>
      <c r="N1132" s="170"/>
      <c r="O1132" s="170"/>
    </row>
    <row r="1133" spans="13:15" ht="15" customHeight="1" x14ac:dyDescent="0.25">
      <c r="M1133" s="170"/>
      <c r="N1133" s="170"/>
      <c r="O1133" s="170"/>
    </row>
    <row r="1134" spans="13:15" ht="15" customHeight="1" x14ac:dyDescent="0.25">
      <c r="M1134" s="170"/>
      <c r="N1134" s="170"/>
      <c r="O1134" s="170"/>
    </row>
    <row r="1135" spans="13:15" ht="15" customHeight="1" x14ac:dyDescent="0.25">
      <c r="M1135" s="170"/>
      <c r="N1135" s="170"/>
      <c r="O1135" s="170"/>
    </row>
    <row r="1136" spans="13:15" ht="15" customHeight="1" x14ac:dyDescent="0.25">
      <c r="M1136" s="170"/>
      <c r="N1136" s="170"/>
      <c r="O1136" s="170"/>
    </row>
    <row r="1137" spans="13:15" ht="15" customHeight="1" x14ac:dyDescent="0.25">
      <c r="M1137" s="170"/>
      <c r="N1137" s="170"/>
      <c r="O1137" s="170"/>
    </row>
    <row r="1138" spans="13:15" ht="15" customHeight="1" x14ac:dyDescent="0.25">
      <c r="M1138" s="170"/>
      <c r="N1138" s="170"/>
      <c r="O1138" s="170"/>
    </row>
    <row r="1139" spans="13:15" ht="15" customHeight="1" x14ac:dyDescent="0.25">
      <c r="M1139" s="170"/>
      <c r="N1139" s="170"/>
      <c r="O1139" s="170"/>
    </row>
    <row r="1140" spans="13:15" ht="15" customHeight="1" x14ac:dyDescent="0.25">
      <c r="M1140" s="170"/>
      <c r="N1140" s="170"/>
      <c r="O1140" s="170"/>
    </row>
    <row r="1141" spans="13:15" ht="15" customHeight="1" x14ac:dyDescent="0.25">
      <c r="M1141" s="170"/>
      <c r="N1141" s="170"/>
      <c r="O1141" s="170"/>
    </row>
    <row r="1142" spans="13:15" ht="15" customHeight="1" x14ac:dyDescent="0.25">
      <c r="M1142" s="170"/>
      <c r="N1142" s="170"/>
      <c r="O1142" s="170"/>
    </row>
    <row r="1143" spans="13:15" ht="15" customHeight="1" x14ac:dyDescent="0.25">
      <c r="M1143" s="170"/>
      <c r="N1143" s="170"/>
      <c r="O1143" s="170"/>
    </row>
    <row r="1144" spans="13:15" ht="15" customHeight="1" x14ac:dyDescent="0.25">
      <c r="M1144" s="170"/>
      <c r="N1144" s="170"/>
      <c r="O1144" s="170"/>
    </row>
    <row r="1145" spans="13:15" ht="15" customHeight="1" x14ac:dyDescent="0.25">
      <c r="M1145" s="170"/>
      <c r="N1145" s="170"/>
      <c r="O1145" s="170"/>
    </row>
    <row r="1146" spans="13:15" ht="15" customHeight="1" x14ac:dyDescent="0.25">
      <c r="M1146" s="170"/>
      <c r="N1146" s="170"/>
      <c r="O1146" s="170"/>
    </row>
    <row r="1147" spans="13:15" ht="15" customHeight="1" x14ac:dyDescent="0.25">
      <c r="M1147" s="170"/>
      <c r="N1147" s="170"/>
      <c r="O1147" s="170"/>
    </row>
    <row r="1148" spans="13:15" ht="15" customHeight="1" x14ac:dyDescent="0.25">
      <c r="M1148" s="170"/>
      <c r="N1148" s="170"/>
      <c r="O1148" s="170"/>
    </row>
    <row r="1149" spans="13:15" ht="15" customHeight="1" x14ac:dyDescent="0.25">
      <c r="M1149" s="170"/>
      <c r="N1149" s="170"/>
      <c r="O1149" s="170"/>
    </row>
    <row r="1150" spans="13:15" ht="15" customHeight="1" x14ac:dyDescent="0.25">
      <c r="M1150" s="170"/>
      <c r="N1150" s="170"/>
      <c r="O1150" s="170"/>
    </row>
    <row r="1151" spans="13:15" ht="15" customHeight="1" x14ac:dyDescent="0.25">
      <c r="M1151" s="170"/>
      <c r="N1151" s="170"/>
      <c r="O1151" s="170"/>
    </row>
    <row r="1152" spans="13:15" ht="15" customHeight="1" x14ac:dyDescent="0.25">
      <c r="M1152" s="170"/>
      <c r="N1152" s="170"/>
      <c r="O1152" s="170"/>
    </row>
    <row r="1153" spans="13:15" ht="15" customHeight="1" x14ac:dyDescent="0.25">
      <c r="M1153" s="170"/>
      <c r="N1153" s="170"/>
      <c r="O1153" s="170"/>
    </row>
    <row r="1154" spans="13:15" ht="15" customHeight="1" x14ac:dyDescent="0.25">
      <c r="M1154" s="170"/>
      <c r="N1154" s="170"/>
      <c r="O1154" s="170"/>
    </row>
    <row r="1155" spans="13:15" ht="15" customHeight="1" x14ac:dyDescent="0.25">
      <c r="M1155" s="170"/>
      <c r="N1155" s="170"/>
      <c r="O1155" s="170"/>
    </row>
    <row r="1156" spans="13:15" ht="15" customHeight="1" x14ac:dyDescent="0.25">
      <c r="M1156" s="170"/>
      <c r="N1156" s="170"/>
      <c r="O1156" s="170"/>
    </row>
    <row r="1157" spans="13:15" ht="15" customHeight="1" x14ac:dyDescent="0.25">
      <c r="M1157" s="170"/>
      <c r="N1157" s="170"/>
      <c r="O1157" s="170"/>
    </row>
    <row r="1158" spans="13:15" ht="15" customHeight="1" x14ac:dyDescent="0.25">
      <c r="M1158" s="170"/>
      <c r="N1158" s="170"/>
      <c r="O1158" s="170"/>
    </row>
    <row r="1159" spans="13:15" ht="15" customHeight="1" x14ac:dyDescent="0.25">
      <c r="M1159" s="170"/>
      <c r="N1159" s="170"/>
      <c r="O1159" s="170"/>
    </row>
    <row r="1160" spans="13:15" ht="15" customHeight="1" x14ac:dyDescent="0.25">
      <c r="M1160" s="170"/>
      <c r="N1160" s="170"/>
      <c r="O1160" s="170"/>
    </row>
    <row r="1161" spans="13:15" ht="15" customHeight="1" x14ac:dyDescent="0.25">
      <c r="M1161" s="170"/>
      <c r="N1161" s="170"/>
      <c r="O1161" s="170"/>
    </row>
    <row r="1162" spans="13:15" ht="15" customHeight="1" x14ac:dyDescent="0.25">
      <c r="M1162" s="170"/>
      <c r="N1162" s="170"/>
      <c r="O1162" s="170"/>
    </row>
    <row r="1163" spans="13:15" ht="15" customHeight="1" x14ac:dyDescent="0.25">
      <c r="M1163" s="170"/>
      <c r="N1163" s="170"/>
      <c r="O1163" s="170"/>
    </row>
    <row r="1164" spans="13:15" ht="15" customHeight="1" x14ac:dyDescent="0.25">
      <c r="M1164" s="170"/>
      <c r="N1164" s="170"/>
      <c r="O1164" s="170"/>
    </row>
    <row r="1165" spans="13:15" ht="15" customHeight="1" x14ac:dyDescent="0.25">
      <c r="M1165" s="170"/>
      <c r="N1165" s="170"/>
      <c r="O1165" s="170"/>
    </row>
    <row r="1166" spans="13:15" ht="15" customHeight="1" x14ac:dyDescent="0.25">
      <c r="M1166" s="170"/>
      <c r="N1166" s="170"/>
      <c r="O1166" s="170"/>
    </row>
    <row r="1167" spans="13:15" ht="15" customHeight="1" x14ac:dyDescent="0.25">
      <c r="M1167" s="170"/>
      <c r="N1167" s="170"/>
      <c r="O1167" s="170"/>
    </row>
    <row r="1168" spans="13:15" ht="15" customHeight="1" x14ac:dyDescent="0.25">
      <c r="M1168" s="170"/>
      <c r="N1168" s="170"/>
      <c r="O1168" s="170"/>
    </row>
    <row r="1169" spans="13:15" ht="15" customHeight="1" x14ac:dyDescent="0.25">
      <c r="M1169" s="170"/>
      <c r="N1169" s="170"/>
      <c r="O1169" s="170"/>
    </row>
    <row r="1170" spans="13:15" ht="15" customHeight="1" x14ac:dyDescent="0.25">
      <c r="M1170" s="170"/>
      <c r="N1170" s="170"/>
      <c r="O1170" s="170"/>
    </row>
    <row r="1171" spans="13:15" ht="15" customHeight="1" x14ac:dyDescent="0.25">
      <c r="M1171" s="170"/>
      <c r="N1171" s="170"/>
      <c r="O1171" s="170"/>
    </row>
    <row r="1172" spans="13:15" ht="15" customHeight="1" x14ac:dyDescent="0.25">
      <c r="M1172" s="170"/>
      <c r="N1172" s="170"/>
      <c r="O1172" s="170"/>
    </row>
    <row r="1173" spans="13:15" ht="15" customHeight="1" x14ac:dyDescent="0.25">
      <c r="M1173" s="170"/>
      <c r="N1173" s="170"/>
      <c r="O1173" s="170"/>
    </row>
    <row r="1174" spans="13:15" ht="15" customHeight="1" x14ac:dyDescent="0.25">
      <c r="M1174" s="170"/>
      <c r="N1174" s="170"/>
      <c r="O1174" s="170"/>
    </row>
    <row r="1175" spans="13:15" ht="15" customHeight="1" x14ac:dyDescent="0.25">
      <c r="M1175" s="170"/>
      <c r="N1175" s="170"/>
      <c r="O1175" s="170"/>
    </row>
    <row r="1176" spans="13:15" ht="15" customHeight="1" x14ac:dyDescent="0.25">
      <c r="M1176" s="170"/>
      <c r="N1176" s="170"/>
      <c r="O1176" s="170"/>
    </row>
    <row r="1177" spans="13:15" ht="15" customHeight="1" x14ac:dyDescent="0.25">
      <c r="M1177" s="170"/>
      <c r="N1177" s="170"/>
      <c r="O1177" s="170"/>
    </row>
    <row r="1178" spans="13:15" ht="15" customHeight="1" x14ac:dyDescent="0.25">
      <c r="M1178" s="170"/>
      <c r="N1178" s="170"/>
      <c r="O1178" s="170"/>
    </row>
    <row r="1179" spans="13:15" ht="15" customHeight="1" x14ac:dyDescent="0.25">
      <c r="M1179" s="170"/>
      <c r="N1179" s="170"/>
      <c r="O1179" s="170"/>
    </row>
    <row r="1180" spans="13:15" ht="15" customHeight="1" x14ac:dyDescent="0.25">
      <c r="M1180" s="170"/>
      <c r="N1180" s="170"/>
      <c r="O1180" s="170"/>
    </row>
    <row r="1181" spans="13:15" ht="15" customHeight="1" x14ac:dyDescent="0.25">
      <c r="M1181" s="170"/>
      <c r="N1181" s="170"/>
      <c r="O1181" s="170"/>
    </row>
    <row r="1182" spans="13:15" ht="15" customHeight="1" x14ac:dyDescent="0.25">
      <c r="M1182" s="170"/>
      <c r="N1182" s="170"/>
      <c r="O1182" s="170"/>
    </row>
    <row r="1183" spans="13:15" ht="15" customHeight="1" x14ac:dyDescent="0.25">
      <c r="M1183" s="170"/>
      <c r="N1183" s="170"/>
      <c r="O1183" s="170"/>
    </row>
    <row r="1184" spans="13:15" ht="15" customHeight="1" x14ac:dyDescent="0.25">
      <c r="M1184" s="170"/>
      <c r="N1184" s="170"/>
      <c r="O1184" s="170"/>
    </row>
    <row r="1185" spans="13:15" ht="15" customHeight="1" x14ac:dyDescent="0.25">
      <c r="M1185" s="170"/>
      <c r="N1185" s="170"/>
      <c r="O1185" s="170"/>
    </row>
    <row r="1186" spans="13:15" ht="15" customHeight="1" x14ac:dyDescent="0.25">
      <c r="M1186" s="170"/>
      <c r="N1186" s="170"/>
      <c r="O1186" s="170"/>
    </row>
    <row r="1187" spans="13:15" ht="15" customHeight="1" x14ac:dyDescent="0.25">
      <c r="M1187" s="170"/>
      <c r="N1187" s="170"/>
      <c r="O1187" s="170"/>
    </row>
    <row r="1188" spans="13:15" ht="15" customHeight="1" x14ac:dyDescent="0.25">
      <c r="M1188" s="170"/>
      <c r="N1188" s="170"/>
      <c r="O1188" s="170"/>
    </row>
    <row r="1189" spans="13:15" ht="15" customHeight="1" x14ac:dyDescent="0.25">
      <c r="M1189" s="170"/>
      <c r="N1189" s="170"/>
      <c r="O1189" s="170"/>
    </row>
    <row r="1190" spans="13:15" ht="15" customHeight="1" x14ac:dyDescent="0.25">
      <c r="M1190" s="170"/>
      <c r="N1190" s="170"/>
      <c r="O1190" s="170"/>
    </row>
    <row r="1191" spans="13:15" ht="15" customHeight="1" x14ac:dyDescent="0.25">
      <c r="M1191" s="170"/>
      <c r="N1191" s="170"/>
      <c r="O1191" s="170"/>
    </row>
    <row r="1192" spans="13:15" ht="15" customHeight="1" x14ac:dyDescent="0.25">
      <c r="M1192" s="170"/>
      <c r="N1192" s="170"/>
      <c r="O1192" s="170"/>
    </row>
    <row r="1193" spans="13:15" ht="15" customHeight="1" x14ac:dyDescent="0.25">
      <c r="M1193" s="170"/>
      <c r="N1193" s="170"/>
      <c r="O1193" s="170"/>
    </row>
    <row r="1194" spans="13:15" ht="15" customHeight="1" x14ac:dyDescent="0.25">
      <c r="M1194" s="170"/>
      <c r="N1194" s="170"/>
      <c r="O1194" s="170"/>
    </row>
    <row r="1195" spans="13:15" ht="15" customHeight="1" x14ac:dyDescent="0.25">
      <c r="M1195" s="170"/>
      <c r="N1195" s="170"/>
      <c r="O1195" s="170"/>
    </row>
    <row r="1196" spans="13:15" ht="15" customHeight="1" x14ac:dyDescent="0.25">
      <c r="M1196" s="170"/>
      <c r="N1196" s="170"/>
      <c r="O1196" s="170"/>
    </row>
    <row r="1197" spans="13:15" ht="15" customHeight="1" x14ac:dyDescent="0.25">
      <c r="M1197" s="170"/>
      <c r="N1197" s="170"/>
      <c r="O1197" s="170"/>
    </row>
    <row r="1198" spans="13:15" ht="15" customHeight="1" x14ac:dyDescent="0.25">
      <c r="M1198" s="170"/>
      <c r="N1198" s="170"/>
      <c r="O1198" s="170"/>
    </row>
    <row r="1199" spans="13:15" ht="15" customHeight="1" x14ac:dyDescent="0.25">
      <c r="M1199" s="170"/>
      <c r="N1199" s="170"/>
      <c r="O1199" s="170"/>
    </row>
    <row r="1200" spans="13:15" ht="15" customHeight="1" x14ac:dyDescent="0.25">
      <c r="M1200" s="170"/>
      <c r="N1200" s="170"/>
      <c r="O1200" s="170"/>
    </row>
    <row r="1201" spans="13:15" ht="15" customHeight="1" x14ac:dyDescent="0.25">
      <c r="M1201" s="170"/>
      <c r="N1201" s="170"/>
      <c r="O1201" s="170"/>
    </row>
    <row r="1202" spans="13:15" ht="15" customHeight="1" x14ac:dyDescent="0.25">
      <c r="M1202" s="170"/>
      <c r="N1202" s="170"/>
      <c r="O1202" s="170"/>
    </row>
    <row r="1203" spans="13:15" ht="15" customHeight="1" x14ac:dyDescent="0.25">
      <c r="M1203" s="170"/>
      <c r="N1203" s="170"/>
      <c r="O1203" s="170"/>
    </row>
    <row r="1204" spans="13:15" ht="15" customHeight="1" x14ac:dyDescent="0.25">
      <c r="M1204" s="170"/>
      <c r="N1204" s="170"/>
      <c r="O1204" s="170"/>
    </row>
    <row r="1205" spans="13:15" ht="15" customHeight="1" x14ac:dyDescent="0.25">
      <c r="M1205" s="170"/>
      <c r="N1205" s="170"/>
      <c r="O1205" s="170"/>
    </row>
    <row r="1206" spans="13:15" ht="15" customHeight="1" x14ac:dyDescent="0.25">
      <c r="M1206" s="170"/>
      <c r="N1206" s="170"/>
      <c r="O1206" s="170"/>
    </row>
    <row r="1207" spans="13:15" ht="15" customHeight="1" x14ac:dyDescent="0.25">
      <c r="M1207" s="170"/>
      <c r="N1207" s="170"/>
      <c r="O1207" s="170"/>
    </row>
  </sheetData>
  <mergeCells count="208">
    <mergeCell ref="A152:C152"/>
    <mergeCell ref="P152:R152"/>
    <mergeCell ref="B144:B145"/>
    <mergeCell ref="Q144:Q145"/>
    <mergeCell ref="B146:C146"/>
    <mergeCell ref="P146:Q146"/>
    <mergeCell ref="A148:C148"/>
    <mergeCell ref="P148:R148"/>
    <mergeCell ref="A139:A147"/>
    <mergeCell ref="B139:B142"/>
    <mergeCell ref="Q139:Q142"/>
    <mergeCell ref="R139:R147"/>
    <mergeCell ref="B143:C143"/>
    <mergeCell ref="P143:Q143"/>
    <mergeCell ref="A149:A150"/>
    <mergeCell ref="R149:R150"/>
    <mergeCell ref="A151:C151"/>
    <mergeCell ref="P151:R151"/>
    <mergeCell ref="S129:S132"/>
    <mergeCell ref="D130:F130"/>
    <mergeCell ref="G130:I130"/>
    <mergeCell ref="J130:L130"/>
    <mergeCell ref="M130:O130"/>
    <mergeCell ref="A134:A136"/>
    <mergeCell ref="R134:R135"/>
    <mergeCell ref="A137:C137"/>
    <mergeCell ref="P137:R137"/>
    <mergeCell ref="A129:A132"/>
    <mergeCell ref="B129:B132"/>
    <mergeCell ref="C129:C132"/>
    <mergeCell ref="D129:F129"/>
    <mergeCell ref="G129:I129"/>
    <mergeCell ref="J129:L129"/>
    <mergeCell ref="A120:C120"/>
    <mergeCell ref="P120:R120"/>
    <mergeCell ref="A124:C124"/>
    <mergeCell ref="P124:R124"/>
    <mergeCell ref="A128:B128"/>
    <mergeCell ref="Q128:R128"/>
    <mergeCell ref="M129:O129"/>
    <mergeCell ref="P129:P132"/>
    <mergeCell ref="Q129:Q132"/>
    <mergeCell ref="R129:R132"/>
    <mergeCell ref="B123:C123"/>
    <mergeCell ref="P123:Q123"/>
    <mergeCell ref="A121:A122"/>
    <mergeCell ref="R121:R122"/>
    <mergeCell ref="A108:A111"/>
    <mergeCell ref="R108:R111"/>
    <mergeCell ref="A112:C112"/>
    <mergeCell ref="P112:R112"/>
    <mergeCell ref="B118:C118"/>
    <mergeCell ref="P118:Q118"/>
    <mergeCell ref="B108:B109"/>
    <mergeCell ref="Q108:Q109"/>
    <mergeCell ref="B110:C110"/>
    <mergeCell ref="P110:Q110"/>
    <mergeCell ref="B113:B117"/>
    <mergeCell ref="Q113:Q117"/>
    <mergeCell ref="A113:A119"/>
    <mergeCell ref="R113:R119"/>
    <mergeCell ref="Q104:Q107"/>
    <mergeCell ref="R104:R107"/>
    <mergeCell ref="D105:F105"/>
    <mergeCell ref="G105:I105"/>
    <mergeCell ref="J105:L105"/>
    <mergeCell ref="M105:O105"/>
    <mergeCell ref="A103:B103"/>
    <mergeCell ref="Q103:R103"/>
    <mergeCell ref="A104:A107"/>
    <mergeCell ref="B104:B107"/>
    <mergeCell ref="C104:C107"/>
    <mergeCell ref="D104:F104"/>
    <mergeCell ref="G104:I104"/>
    <mergeCell ref="J104:L104"/>
    <mergeCell ref="M104:O104"/>
    <mergeCell ref="P104:P107"/>
    <mergeCell ref="A98:C98"/>
    <mergeCell ref="P98:R98"/>
    <mergeCell ref="A89:A97"/>
    <mergeCell ref="B89:B90"/>
    <mergeCell ref="Q89:Q90"/>
    <mergeCell ref="R89:R97"/>
    <mergeCell ref="B91:C91"/>
    <mergeCell ref="P91:Q91"/>
    <mergeCell ref="B93:B94"/>
    <mergeCell ref="Q93:Q94"/>
    <mergeCell ref="B95:C95"/>
    <mergeCell ref="P95:Q95"/>
    <mergeCell ref="A88:C88"/>
    <mergeCell ref="P88:R88"/>
    <mergeCell ref="A76:B76"/>
    <mergeCell ref="Q76:R76"/>
    <mergeCell ref="A77:A80"/>
    <mergeCell ref="B77:B80"/>
    <mergeCell ref="C77:C80"/>
    <mergeCell ref="D77:F77"/>
    <mergeCell ref="G77:I77"/>
    <mergeCell ref="J77:L77"/>
    <mergeCell ref="Q81:Q83"/>
    <mergeCell ref="B81:B83"/>
    <mergeCell ref="A73:C73"/>
    <mergeCell ref="P73:R73"/>
    <mergeCell ref="A81:A87"/>
    <mergeCell ref="R81:R86"/>
    <mergeCell ref="B85:B86"/>
    <mergeCell ref="B87:C87"/>
    <mergeCell ref="A68:C68"/>
    <mergeCell ref="P68:R68"/>
    <mergeCell ref="M77:O77"/>
    <mergeCell ref="P77:P80"/>
    <mergeCell ref="Q77:Q80"/>
    <mergeCell ref="R77:R80"/>
    <mergeCell ref="D78:F78"/>
    <mergeCell ref="G78:I78"/>
    <mergeCell ref="J78:L78"/>
    <mergeCell ref="M78:O78"/>
    <mergeCell ref="A69:A72"/>
    <mergeCell ref="R69:R72"/>
    <mergeCell ref="P84:Q84"/>
    <mergeCell ref="Q85:Q86"/>
    <mergeCell ref="A63:C63"/>
    <mergeCell ref="P63:R63"/>
    <mergeCell ref="A64:A67"/>
    <mergeCell ref="R64:R67"/>
    <mergeCell ref="A51:B51"/>
    <mergeCell ref="Q51:R51"/>
    <mergeCell ref="B59:C59"/>
    <mergeCell ref="P59:Q59"/>
    <mergeCell ref="A60:C60"/>
    <mergeCell ref="P60:R60"/>
    <mergeCell ref="A61:A62"/>
    <mergeCell ref="R61:R62"/>
    <mergeCell ref="A50:C50"/>
    <mergeCell ref="P50:R50"/>
    <mergeCell ref="A56:A58"/>
    <mergeCell ref="R56:R58"/>
    <mergeCell ref="B57:B58"/>
    <mergeCell ref="Q57:Q58"/>
    <mergeCell ref="M52:O52"/>
    <mergeCell ref="P52:P55"/>
    <mergeCell ref="Q52:Q55"/>
    <mergeCell ref="R52:R55"/>
    <mergeCell ref="D53:F53"/>
    <mergeCell ref="G53:I53"/>
    <mergeCell ref="J53:L53"/>
    <mergeCell ref="M53:O53"/>
    <mergeCell ref="A52:A55"/>
    <mergeCell ref="B52:B55"/>
    <mergeCell ref="C52:C55"/>
    <mergeCell ref="D52:F52"/>
    <mergeCell ref="G52:I52"/>
    <mergeCell ref="J52:L52"/>
    <mergeCell ref="A31:A49"/>
    <mergeCell ref="R31:R49"/>
    <mergeCell ref="B39:C39"/>
    <mergeCell ref="P39:Q39"/>
    <mergeCell ref="B40:B41"/>
    <mergeCell ref="Q40:Q41"/>
    <mergeCell ref="B42:C42"/>
    <mergeCell ref="P42:Q42"/>
    <mergeCell ref="B31:B38"/>
    <mergeCell ref="Q31:Q38"/>
    <mergeCell ref="B43:B46"/>
    <mergeCell ref="B47:C47"/>
    <mergeCell ref="Q43:Q46"/>
    <mergeCell ref="P47:Q47"/>
    <mergeCell ref="M27:O27"/>
    <mergeCell ref="P27:P30"/>
    <mergeCell ref="Q27:Q30"/>
    <mergeCell ref="R27:R30"/>
    <mergeCell ref="D28:F28"/>
    <mergeCell ref="G28:I28"/>
    <mergeCell ref="J28:L28"/>
    <mergeCell ref="M28:O28"/>
    <mergeCell ref="A27:A30"/>
    <mergeCell ref="B27:B30"/>
    <mergeCell ref="C27:C30"/>
    <mergeCell ref="D27:F27"/>
    <mergeCell ref="G27:I27"/>
    <mergeCell ref="J27:L27"/>
    <mergeCell ref="B17:C17"/>
    <mergeCell ref="A18:C18"/>
    <mergeCell ref="P18:R18"/>
    <mergeCell ref="A26:B26"/>
    <mergeCell ref="Q26:R26"/>
    <mergeCell ref="A8:A16"/>
    <mergeCell ref="B15:B16"/>
    <mergeCell ref="Q15:Q16"/>
    <mergeCell ref="R8:R16"/>
    <mergeCell ref="P17:R17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2992125984251968" right="0.62992125984251968" top="0.78740157480314965" bottom="0.62992125984251968" header="0.78740157480314965" footer="0.62992125984251968"/>
  <pageSetup paperSize="9" scale="70" firstPageNumber="231" orientation="landscape" useFirstPageNumber="1" r:id="rId1"/>
  <headerFooter alignWithMargins="0"/>
  <rowBreaks count="3" manualBreakCount="3">
    <brk id="50" max="17" man="1"/>
    <brk id="75" max="17" man="1"/>
    <brk id="127" max="17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P17"/>
  <sheetViews>
    <sheetView rightToLeft="1" view="pageBreakPreview" zoomScaleSheetLayoutView="100" workbookViewId="0">
      <selection activeCell="M31" sqref="M31"/>
    </sheetView>
  </sheetViews>
  <sheetFormatPr defaultRowHeight="12.75" x14ac:dyDescent="0.2"/>
  <sheetData>
    <row r="17" spans="1:16" ht="60" x14ac:dyDescent="0.8">
      <c r="A17" s="2814" t="s">
        <v>2192</v>
      </c>
      <c r="B17" s="2814"/>
      <c r="C17" s="2814"/>
      <c r="D17" s="2814"/>
      <c r="E17" s="2814"/>
      <c r="F17" s="2814"/>
      <c r="G17" s="2814"/>
      <c r="H17" s="2814"/>
      <c r="I17" s="2814"/>
      <c r="J17" s="2814"/>
      <c r="K17" s="2814"/>
      <c r="L17" s="2814"/>
      <c r="M17" s="2814"/>
      <c r="P17" s="146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8"/>
  <sheetViews>
    <sheetView rightToLeft="1" view="pageBreakPreview" zoomScale="85" zoomScaleNormal="75" zoomScaleSheetLayoutView="85" workbookViewId="0">
      <selection activeCell="B6" sqref="B6:M6"/>
    </sheetView>
  </sheetViews>
  <sheetFormatPr defaultColWidth="10.28515625" defaultRowHeight="18" x14ac:dyDescent="0.25"/>
  <cols>
    <col min="1" max="1" width="24.42578125" style="69" customWidth="1"/>
    <col min="2" max="13" width="9.7109375" style="69" customWidth="1"/>
    <col min="14" max="14" width="29.7109375" style="59" customWidth="1"/>
    <col min="15" max="16384" width="10.28515625" style="59"/>
  </cols>
  <sheetData>
    <row r="1" spans="1:14" s="64" customFormat="1" ht="41.25" customHeight="1" x14ac:dyDescent="0.25">
      <c r="A1" s="3545" t="s">
        <v>2519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4" s="64" customFormat="1" ht="41.25" customHeight="1" x14ac:dyDescent="0.25">
      <c r="A2" s="3166" t="s">
        <v>2520</v>
      </c>
      <c r="B2" s="3166"/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6"/>
    </row>
    <row r="3" spans="1:14" s="64" customFormat="1" ht="23.25" customHeight="1" thickBot="1" x14ac:dyDescent="0.3">
      <c r="A3" s="29" t="s">
        <v>2803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65" t="s">
        <v>276</v>
      </c>
    </row>
    <row r="4" spans="1:14" s="64" customFormat="1" ht="23.25" customHeight="1" thickTop="1" x14ac:dyDescent="0.25">
      <c r="A4" s="2968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662" t="s">
        <v>98</v>
      </c>
    </row>
    <row r="5" spans="1:14" s="64" customFormat="1" ht="33" customHeight="1" x14ac:dyDescent="0.25">
      <c r="A5" s="3067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166"/>
    </row>
    <row r="6" spans="1:14" ht="25.5" customHeight="1" x14ac:dyDescent="0.2">
      <c r="A6" s="306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66"/>
    </row>
    <row r="7" spans="1:14" ht="25.5" customHeight="1" thickBot="1" x14ac:dyDescent="0.25">
      <c r="A7" s="3549"/>
      <c r="B7" s="404" t="s">
        <v>181</v>
      </c>
      <c r="C7" s="404" t="s">
        <v>182</v>
      </c>
      <c r="D7" s="404" t="s">
        <v>183</v>
      </c>
      <c r="E7" s="404" t="s">
        <v>181</v>
      </c>
      <c r="F7" s="404" t="s">
        <v>182</v>
      </c>
      <c r="G7" s="404" t="s">
        <v>183</v>
      </c>
      <c r="H7" s="404" t="s">
        <v>181</v>
      </c>
      <c r="I7" s="404" t="s">
        <v>182</v>
      </c>
      <c r="J7" s="404" t="s">
        <v>183</v>
      </c>
      <c r="K7" s="404" t="s">
        <v>181</v>
      </c>
      <c r="L7" s="404" t="s">
        <v>182</v>
      </c>
      <c r="M7" s="404" t="s">
        <v>183</v>
      </c>
      <c r="N7" s="3663"/>
    </row>
    <row r="8" spans="1:14" ht="33.75" customHeight="1" x14ac:dyDescent="0.2">
      <c r="A8" s="61" t="s">
        <v>1747</v>
      </c>
      <c r="B8" s="1177">
        <v>0</v>
      </c>
      <c r="C8" s="1177">
        <v>0</v>
      </c>
      <c r="D8" s="1177">
        <v>0</v>
      </c>
      <c r="E8" s="1177">
        <v>3</v>
      </c>
      <c r="F8" s="1177">
        <v>4</v>
      </c>
      <c r="G8" s="1177">
        <v>7</v>
      </c>
      <c r="H8" s="1177">
        <v>0</v>
      </c>
      <c r="I8" s="1177">
        <v>0</v>
      </c>
      <c r="J8" s="1177">
        <v>0</v>
      </c>
      <c r="K8" s="1177">
        <f>SUM(B8,E8,H8)</f>
        <v>3</v>
      </c>
      <c r="L8" s="1177">
        <f>SUM(C8,F8,I8)</f>
        <v>4</v>
      </c>
      <c r="M8" s="1177">
        <f>SUM(K8:L8)</f>
        <v>7</v>
      </c>
      <c r="N8" s="1242" t="s">
        <v>1832</v>
      </c>
    </row>
    <row r="9" spans="1:14" ht="33.75" customHeight="1" x14ac:dyDescent="0.2">
      <c r="A9" s="2335" t="s">
        <v>1186</v>
      </c>
      <c r="B9" s="1695">
        <v>0</v>
      </c>
      <c r="C9" s="1695">
        <v>0</v>
      </c>
      <c r="D9" s="1695">
        <v>0</v>
      </c>
      <c r="E9" s="1695">
        <v>2</v>
      </c>
      <c r="F9" s="1695">
        <v>7</v>
      </c>
      <c r="G9" s="1695">
        <v>9</v>
      </c>
      <c r="H9" s="1695">
        <v>0</v>
      </c>
      <c r="I9" s="1695">
        <v>0</v>
      </c>
      <c r="J9" s="1695">
        <v>0</v>
      </c>
      <c r="K9" s="1695">
        <f t="shared" ref="K9:K10" si="0">SUM(B9,E9,H9)</f>
        <v>2</v>
      </c>
      <c r="L9" s="1695">
        <f t="shared" ref="L9:L10" si="1">SUM(C9,F9,I9)</f>
        <v>7</v>
      </c>
      <c r="M9" s="1695">
        <f t="shared" ref="M9:M10" si="2">SUM(K9:L9)</f>
        <v>9</v>
      </c>
      <c r="N9" s="769" t="s">
        <v>2245</v>
      </c>
    </row>
    <row r="10" spans="1:14" ht="33.75" customHeight="1" x14ac:dyDescent="0.2">
      <c r="A10" s="295" t="s">
        <v>2120</v>
      </c>
      <c r="B10" s="1695">
        <v>0</v>
      </c>
      <c r="C10" s="1695">
        <v>0</v>
      </c>
      <c r="D10" s="1695">
        <v>0</v>
      </c>
      <c r="E10" s="1695">
        <v>5</v>
      </c>
      <c r="F10" s="1695">
        <v>8</v>
      </c>
      <c r="G10" s="1695">
        <v>13</v>
      </c>
      <c r="H10" s="1695">
        <v>0</v>
      </c>
      <c r="I10" s="1695">
        <v>0</v>
      </c>
      <c r="J10" s="1695">
        <v>0</v>
      </c>
      <c r="K10" s="1695">
        <f t="shared" si="0"/>
        <v>5</v>
      </c>
      <c r="L10" s="1695">
        <f t="shared" si="1"/>
        <v>8</v>
      </c>
      <c r="M10" s="1695">
        <f t="shared" si="2"/>
        <v>13</v>
      </c>
      <c r="N10" s="769" t="s">
        <v>2246</v>
      </c>
    </row>
    <row r="11" spans="1:14" ht="41.25" customHeight="1" x14ac:dyDescent="0.2">
      <c r="A11" s="295" t="s">
        <v>90</v>
      </c>
      <c r="B11" s="1697">
        <v>0</v>
      </c>
      <c r="C11" s="1697">
        <v>0</v>
      </c>
      <c r="D11" s="1697">
        <v>0</v>
      </c>
      <c r="E11" s="1697">
        <v>20</v>
      </c>
      <c r="F11" s="1697">
        <v>25</v>
      </c>
      <c r="G11" s="1697">
        <v>45</v>
      </c>
      <c r="H11" s="1697">
        <v>1</v>
      </c>
      <c r="I11" s="1697">
        <v>2</v>
      </c>
      <c r="J11" s="1697">
        <v>3</v>
      </c>
      <c r="K11" s="1697">
        <f>SUM(B11,E11,H11)</f>
        <v>21</v>
      </c>
      <c r="L11" s="1697">
        <f t="shared" ref="L11:M12" si="3">SUM(C11,F11,I11)</f>
        <v>27</v>
      </c>
      <c r="M11" s="1697">
        <f t="shared" si="3"/>
        <v>48</v>
      </c>
      <c r="N11" s="1722" t="s">
        <v>123</v>
      </c>
    </row>
    <row r="12" spans="1:14" s="66" customFormat="1" ht="42" customHeight="1" thickBot="1" x14ac:dyDescent="0.25">
      <c r="A12" s="408" t="s">
        <v>58</v>
      </c>
      <c r="B12" s="1186">
        <v>0</v>
      </c>
      <c r="C12" s="1186">
        <v>0</v>
      </c>
      <c r="D12" s="1186">
        <v>0</v>
      </c>
      <c r="E12" s="1186">
        <v>5</v>
      </c>
      <c r="F12" s="1186">
        <v>5</v>
      </c>
      <c r="G12" s="1186">
        <v>10</v>
      </c>
      <c r="H12" s="1186">
        <v>0</v>
      </c>
      <c r="I12" s="1186">
        <v>0</v>
      </c>
      <c r="J12" s="1186">
        <v>0</v>
      </c>
      <c r="K12" s="1186">
        <f t="shared" ref="K12" si="4">SUM(B12,E12,H12)</f>
        <v>5</v>
      </c>
      <c r="L12" s="1186">
        <f t="shared" si="3"/>
        <v>5</v>
      </c>
      <c r="M12" s="1186">
        <f t="shared" si="3"/>
        <v>10</v>
      </c>
      <c r="N12" s="95" t="s">
        <v>1403</v>
      </c>
    </row>
    <row r="13" spans="1:14" s="66" customFormat="1" ht="30.75" customHeight="1" thickBot="1" x14ac:dyDescent="0.25">
      <c r="A13" s="67" t="s">
        <v>42</v>
      </c>
      <c r="B13" s="1187">
        <f>SUM(B8:B12)</f>
        <v>0</v>
      </c>
      <c r="C13" s="1187">
        <f t="shared" ref="C13:M13" si="5">SUM(C8:C12)</f>
        <v>0</v>
      </c>
      <c r="D13" s="1187">
        <f t="shared" si="5"/>
        <v>0</v>
      </c>
      <c r="E13" s="1187">
        <f t="shared" si="5"/>
        <v>35</v>
      </c>
      <c r="F13" s="1187">
        <f t="shared" si="5"/>
        <v>49</v>
      </c>
      <c r="G13" s="1187">
        <f t="shared" si="5"/>
        <v>84</v>
      </c>
      <c r="H13" s="1187">
        <f t="shared" si="5"/>
        <v>1</v>
      </c>
      <c r="I13" s="1187">
        <f t="shared" si="5"/>
        <v>2</v>
      </c>
      <c r="J13" s="1187">
        <f t="shared" si="5"/>
        <v>3</v>
      </c>
      <c r="K13" s="1187">
        <f t="shared" si="5"/>
        <v>36</v>
      </c>
      <c r="L13" s="1187">
        <f t="shared" si="5"/>
        <v>51</v>
      </c>
      <c r="M13" s="1187">
        <f t="shared" si="5"/>
        <v>87</v>
      </c>
      <c r="N13" s="63" t="s">
        <v>147</v>
      </c>
    </row>
    <row r="14" spans="1:14" ht="18.75" thickTop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</row>
    <row r="15" spans="1:14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4" x14ac:dyDescent="0.25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1:13" x14ac:dyDescent="0.25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</row>
    <row r="18" spans="1:13" x14ac:dyDescent="0.2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</row>
    <row r="19" spans="1:13" x14ac:dyDescent="0.25">
      <c r="A19" s="29"/>
      <c r="B19" s="68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</row>
    <row r="20" spans="1:13" x14ac:dyDescent="0.2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</row>
    <row r="21" spans="1:13" x14ac:dyDescent="0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1:13" x14ac:dyDescent="0.2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</row>
    <row r="24" spans="1:13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6" spans="1:13" x14ac:dyDescent="0.25">
      <c r="A26" s="3544"/>
      <c r="B26" s="3544"/>
      <c r="C26" s="3544"/>
      <c r="D26" s="3544"/>
      <c r="E26" s="3544"/>
      <c r="F26" s="3544"/>
      <c r="G26" s="3544"/>
      <c r="H26" s="3544"/>
      <c r="I26" s="3544"/>
      <c r="J26" s="3544"/>
      <c r="K26" s="3544"/>
      <c r="L26" s="3544"/>
      <c r="M26" s="3544"/>
    </row>
    <row r="27" spans="1:13" x14ac:dyDescent="0.25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  <row r="28" spans="1:13" x14ac:dyDescent="0.25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</row>
  </sheetData>
  <mergeCells count="13">
    <mergeCell ref="H5:J5"/>
    <mergeCell ref="K5:M5"/>
    <mergeCell ref="A26:M26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39" orientation="landscape" useFirstPageNumber="1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T185"/>
  <sheetViews>
    <sheetView rightToLeft="1" view="pageBreakPreview" topLeftCell="A13" zoomScale="85" zoomScaleNormal="82" zoomScaleSheetLayoutView="85" workbookViewId="0">
      <selection activeCell="D7" sqref="D7:O7"/>
    </sheetView>
  </sheetViews>
  <sheetFormatPr defaultColWidth="10.28515625" defaultRowHeight="12.75" x14ac:dyDescent="0.2"/>
  <cols>
    <col min="1" max="1" width="12.42578125" style="28" customWidth="1"/>
    <col min="2" max="2" width="16.140625" style="28" customWidth="1"/>
    <col min="3" max="3" width="14.5703125" style="28" customWidth="1"/>
    <col min="4" max="15" width="7.5703125" style="28" customWidth="1"/>
    <col min="16" max="16" width="17.85546875" style="59" customWidth="1"/>
    <col min="17" max="17" width="21.42578125" style="59" customWidth="1"/>
    <col min="18" max="18" width="19.85546875" style="59" customWidth="1"/>
    <col min="19" max="16384" width="10.28515625" style="59"/>
  </cols>
  <sheetData>
    <row r="2" spans="1:18" ht="25.5" customHeight="1" x14ac:dyDescent="0.2">
      <c r="A2" s="3101" t="s">
        <v>2521</v>
      </c>
      <c r="B2" s="3101"/>
      <c r="C2" s="3101"/>
      <c r="D2" s="3101"/>
      <c r="E2" s="3101"/>
      <c r="F2" s="3101"/>
      <c r="G2" s="3101"/>
      <c r="H2" s="3101"/>
      <c r="I2" s="3101"/>
      <c r="J2" s="3101"/>
      <c r="K2" s="3101"/>
      <c r="L2" s="3101"/>
      <c r="M2" s="3101"/>
      <c r="N2" s="3101"/>
      <c r="O2" s="3101"/>
      <c r="P2" s="3101"/>
      <c r="Q2" s="3101"/>
      <c r="R2" s="3101"/>
    </row>
    <row r="3" spans="1:18" ht="41.25" customHeight="1" x14ac:dyDescent="0.2">
      <c r="A3" s="3102" t="s">
        <v>2522</v>
      </c>
      <c r="B3" s="3102"/>
      <c r="C3" s="3102"/>
      <c r="D3" s="3102"/>
      <c r="E3" s="3102"/>
      <c r="F3" s="3102"/>
      <c r="G3" s="3102"/>
      <c r="H3" s="3102"/>
      <c r="I3" s="3102"/>
      <c r="J3" s="3102"/>
      <c r="K3" s="3102"/>
      <c r="L3" s="3102"/>
      <c r="M3" s="3102"/>
      <c r="N3" s="3102"/>
      <c r="O3" s="3102"/>
      <c r="P3" s="3102"/>
      <c r="Q3" s="3102"/>
      <c r="R3" s="3102"/>
    </row>
    <row r="4" spans="1:18" ht="25.5" customHeight="1" thickBot="1" x14ac:dyDescent="0.25">
      <c r="A4" s="1758" t="s">
        <v>2210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Q4" s="3664" t="s">
        <v>277</v>
      </c>
      <c r="R4" s="3664"/>
    </row>
    <row r="5" spans="1:18" ht="25.5" customHeight="1" thickTop="1" x14ac:dyDescent="0.2">
      <c r="A5" s="2968" t="s">
        <v>44</v>
      </c>
      <c r="B5" s="2968" t="s">
        <v>86</v>
      </c>
      <c r="C5" s="2968" t="s">
        <v>45</v>
      </c>
      <c r="D5" s="2968" t="s">
        <v>33</v>
      </c>
      <c r="E5" s="2968"/>
      <c r="F5" s="2968"/>
      <c r="G5" s="2968" t="s">
        <v>1</v>
      </c>
      <c r="H5" s="2968"/>
      <c r="I5" s="2968"/>
      <c r="J5" s="2968" t="s">
        <v>2</v>
      </c>
      <c r="K5" s="2968"/>
      <c r="L5" s="2968"/>
      <c r="M5" s="3194" t="s">
        <v>31</v>
      </c>
      <c r="N5" s="3194"/>
      <c r="O5" s="3194"/>
      <c r="P5" s="3084" t="s">
        <v>99</v>
      </c>
      <c r="Q5" s="3084" t="s">
        <v>126</v>
      </c>
      <c r="R5" s="3084" t="s">
        <v>166</v>
      </c>
    </row>
    <row r="6" spans="1:18" ht="29.25" customHeight="1" x14ac:dyDescent="0.2">
      <c r="A6" s="3067"/>
      <c r="B6" s="3067"/>
      <c r="C6" s="3067"/>
      <c r="D6" s="3085" t="s">
        <v>94</v>
      </c>
      <c r="E6" s="3085"/>
      <c r="F6" s="3085"/>
      <c r="G6" s="3132" t="s">
        <v>95</v>
      </c>
      <c r="H6" s="3132"/>
      <c r="I6" s="3132"/>
      <c r="J6" s="3085" t="s">
        <v>96</v>
      </c>
      <c r="K6" s="3085"/>
      <c r="L6" s="3085"/>
      <c r="M6" s="2930" t="s">
        <v>116</v>
      </c>
      <c r="N6" s="2930"/>
      <c r="O6" s="2930"/>
      <c r="P6" s="3085"/>
      <c r="Q6" s="3085"/>
      <c r="R6" s="3085"/>
    </row>
    <row r="7" spans="1:18" ht="22.5" customHeight="1" x14ac:dyDescent="0.2">
      <c r="A7" s="3067"/>
      <c r="B7" s="3067"/>
      <c r="C7" s="3067"/>
      <c r="D7" s="2559" t="s">
        <v>204</v>
      </c>
      <c r="E7" s="2559" t="s">
        <v>2833</v>
      </c>
      <c r="F7" s="2559" t="s">
        <v>26</v>
      </c>
      <c r="G7" s="2559" t="s">
        <v>204</v>
      </c>
      <c r="H7" s="2559" t="s">
        <v>2833</v>
      </c>
      <c r="I7" s="2559" t="s">
        <v>26</v>
      </c>
      <c r="J7" s="2559" t="s">
        <v>204</v>
      </c>
      <c r="K7" s="2559" t="s">
        <v>2833</v>
      </c>
      <c r="L7" s="2559" t="s">
        <v>26</v>
      </c>
      <c r="M7" s="2559" t="s">
        <v>204</v>
      </c>
      <c r="N7" s="2559" t="s">
        <v>2833</v>
      </c>
      <c r="O7" s="2559" t="s">
        <v>26</v>
      </c>
      <c r="P7" s="3085"/>
      <c r="Q7" s="3085"/>
      <c r="R7" s="3085"/>
    </row>
    <row r="8" spans="1:18" ht="22.5" customHeight="1" thickBot="1" x14ac:dyDescent="0.25">
      <c r="A8" s="3549"/>
      <c r="B8" s="3549"/>
      <c r="C8" s="3549"/>
      <c r="D8" s="404" t="s">
        <v>181</v>
      </c>
      <c r="E8" s="404" t="s">
        <v>182</v>
      </c>
      <c r="F8" s="404" t="s">
        <v>183</v>
      </c>
      <c r="G8" s="404" t="s">
        <v>181</v>
      </c>
      <c r="H8" s="404" t="s">
        <v>182</v>
      </c>
      <c r="I8" s="404" t="s">
        <v>183</v>
      </c>
      <c r="J8" s="404" t="s">
        <v>181</v>
      </c>
      <c r="K8" s="404" t="s">
        <v>182</v>
      </c>
      <c r="L8" s="404" t="s">
        <v>183</v>
      </c>
      <c r="M8" s="404" t="s">
        <v>181</v>
      </c>
      <c r="N8" s="404" t="s">
        <v>182</v>
      </c>
      <c r="O8" s="404" t="s">
        <v>183</v>
      </c>
      <c r="P8" s="3088"/>
      <c r="Q8" s="3088"/>
      <c r="R8" s="3088"/>
    </row>
    <row r="9" spans="1:18" ht="30" customHeight="1" x14ac:dyDescent="0.2">
      <c r="A9" s="25" t="s">
        <v>1747</v>
      </c>
      <c r="B9" s="25" t="s">
        <v>1796</v>
      </c>
      <c r="C9" s="998"/>
      <c r="D9" s="1104">
        <v>0</v>
      </c>
      <c r="E9" s="1104">
        <v>0</v>
      </c>
      <c r="F9" s="1104">
        <v>0</v>
      </c>
      <c r="G9" s="1104">
        <v>3</v>
      </c>
      <c r="H9" s="1104">
        <v>4</v>
      </c>
      <c r="I9" s="1104">
        <v>7</v>
      </c>
      <c r="J9" s="1104">
        <v>0</v>
      </c>
      <c r="K9" s="1104">
        <v>0</v>
      </c>
      <c r="L9" s="1104">
        <v>0</v>
      </c>
      <c r="M9" s="1104">
        <f>SUM(D9,G9,J9)</f>
        <v>3</v>
      </c>
      <c r="N9" s="1104">
        <f>SUM(E9,H9,K9)</f>
        <v>4</v>
      </c>
      <c r="O9" s="1104">
        <f>SUM(M9:N9)</f>
        <v>7</v>
      </c>
      <c r="P9" s="990"/>
      <c r="Q9" s="1423" t="s">
        <v>1973</v>
      </c>
      <c r="R9" s="1423" t="s">
        <v>1819</v>
      </c>
    </row>
    <row r="10" spans="1:18" ht="30" customHeight="1" x14ac:dyDescent="0.2">
      <c r="A10" s="25" t="s">
        <v>1186</v>
      </c>
      <c r="B10" s="25" t="s">
        <v>2121</v>
      </c>
      <c r="C10" s="1697"/>
      <c r="D10" s="1104">
        <v>0</v>
      </c>
      <c r="E10" s="1104">
        <v>0</v>
      </c>
      <c r="F10" s="1104">
        <v>0</v>
      </c>
      <c r="G10" s="1104">
        <v>2</v>
      </c>
      <c r="H10" s="1104">
        <v>7</v>
      </c>
      <c r="I10" s="1104">
        <v>9</v>
      </c>
      <c r="J10" s="1104">
        <v>0</v>
      </c>
      <c r="K10" s="1104">
        <v>0</v>
      </c>
      <c r="L10" s="1104">
        <v>0</v>
      </c>
      <c r="M10" s="1104">
        <f t="shared" ref="M10:M11" si="0">SUM(D10,G10,J10)</f>
        <v>2</v>
      </c>
      <c r="N10" s="1104">
        <f t="shared" ref="N10:N11" si="1">SUM(E10,H10,K10)</f>
        <v>7</v>
      </c>
      <c r="O10" s="1104">
        <f t="shared" ref="O10:O11" si="2">SUM(M10:N10)</f>
        <v>9</v>
      </c>
      <c r="P10" s="1699"/>
      <c r="Q10" s="1012" t="s">
        <v>2247</v>
      </c>
      <c r="R10" s="1797" t="s">
        <v>2245</v>
      </c>
    </row>
    <row r="11" spans="1:18" ht="38.25" customHeight="1" x14ac:dyDescent="0.2">
      <c r="A11" s="1107" t="s">
        <v>2120</v>
      </c>
      <c r="B11" s="25" t="s">
        <v>2120</v>
      </c>
      <c r="C11" s="1697"/>
      <c r="D11" s="1104">
        <v>0</v>
      </c>
      <c r="E11" s="1104">
        <v>0</v>
      </c>
      <c r="F11" s="1104">
        <v>0</v>
      </c>
      <c r="G11" s="1104">
        <v>5</v>
      </c>
      <c r="H11" s="1104">
        <v>8</v>
      </c>
      <c r="I11" s="1104">
        <v>13</v>
      </c>
      <c r="J11" s="1104">
        <v>0</v>
      </c>
      <c r="K11" s="1104">
        <v>0</v>
      </c>
      <c r="L11" s="1104">
        <v>0</v>
      </c>
      <c r="M11" s="1104">
        <f t="shared" si="0"/>
        <v>5</v>
      </c>
      <c r="N11" s="1104">
        <f t="shared" si="1"/>
        <v>8</v>
      </c>
      <c r="O11" s="1104">
        <f t="shared" si="2"/>
        <v>13</v>
      </c>
      <c r="P11" s="1699"/>
      <c r="Q11" s="1797" t="s">
        <v>2246</v>
      </c>
      <c r="R11" s="1797" t="s">
        <v>2246</v>
      </c>
    </row>
    <row r="12" spans="1:18" ht="38.25" customHeight="1" x14ac:dyDescent="0.2">
      <c r="A12" s="3665" t="s">
        <v>36</v>
      </c>
      <c r="B12" s="2256" t="s">
        <v>1405</v>
      </c>
      <c r="C12" s="295"/>
      <c r="D12" s="1104">
        <v>0</v>
      </c>
      <c r="E12" s="1104">
        <v>0</v>
      </c>
      <c r="F12" s="1104">
        <v>0</v>
      </c>
      <c r="G12" s="1104">
        <v>2</v>
      </c>
      <c r="H12" s="1104">
        <v>10</v>
      </c>
      <c r="I12" s="1104">
        <v>12</v>
      </c>
      <c r="J12" s="1104">
        <v>1</v>
      </c>
      <c r="K12" s="1104">
        <v>2</v>
      </c>
      <c r="L12" s="1104">
        <v>3</v>
      </c>
      <c r="M12" s="1104">
        <f>SUM(D12,G12,J12)</f>
        <v>3</v>
      </c>
      <c r="N12" s="1104">
        <f>SUM(E12,H12,K12)</f>
        <v>12</v>
      </c>
      <c r="O12" s="1104">
        <f>SUM(M12:N12)</f>
        <v>15</v>
      </c>
      <c r="P12" s="1012"/>
      <c r="Q12" s="1013" t="s">
        <v>1263</v>
      </c>
      <c r="R12" s="3126" t="s">
        <v>1406</v>
      </c>
    </row>
    <row r="13" spans="1:18" ht="25.5" customHeight="1" x14ac:dyDescent="0.2">
      <c r="A13" s="3065"/>
      <c r="B13" s="25" t="s">
        <v>1407</v>
      </c>
      <c r="C13" s="25"/>
      <c r="D13" s="1104">
        <v>0</v>
      </c>
      <c r="E13" s="1104">
        <v>0</v>
      </c>
      <c r="F13" s="378">
        <v>0</v>
      </c>
      <c r="G13" s="378">
        <v>6</v>
      </c>
      <c r="H13" s="378">
        <v>6</v>
      </c>
      <c r="I13" s="378">
        <v>12</v>
      </c>
      <c r="J13" s="1104">
        <v>0</v>
      </c>
      <c r="K13" s="1104">
        <v>0</v>
      </c>
      <c r="L13" s="378">
        <v>0</v>
      </c>
      <c r="M13" s="378">
        <f t="shared" ref="M13:N19" si="3">SUM(D13,G13,J13)</f>
        <v>6</v>
      </c>
      <c r="N13" s="378">
        <f t="shared" si="3"/>
        <v>6</v>
      </c>
      <c r="O13" s="378">
        <f t="shared" ref="O13:O19" si="4">SUM(M13:N13)</f>
        <v>12</v>
      </c>
      <c r="P13" s="994"/>
      <c r="Q13" s="460" t="s">
        <v>240</v>
      </c>
      <c r="R13" s="3255"/>
    </row>
    <row r="14" spans="1:18" ht="31.5" customHeight="1" x14ac:dyDescent="0.2">
      <c r="A14" s="3065"/>
      <c r="B14" s="25" t="s">
        <v>326</v>
      </c>
      <c r="C14" s="25"/>
      <c r="D14" s="1104">
        <v>0</v>
      </c>
      <c r="E14" s="1104">
        <v>0</v>
      </c>
      <c r="F14" s="378">
        <v>0</v>
      </c>
      <c r="G14" s="378">
        <v>8</v>
      </c>
      <c r="H14" s="378">
        <v>4</v>
      </c>
      <c r="I14" s="378">
        <v>12</v>
      </c>
      <c r="J14" s="1104">
        <v>0</v>
      </c>
      <c r="K14" s="1104">
        <v>0</v>
      </c>
      <c r="L14" s="378">
        <v>0</v>
      </c>
      <c r="M14" s="378">
        <f t="shared" si="3"/>
        <v>8</v>
      </c>
      <c r="N14" s="378">
        <f t="shared" si="3"/>
        <v>4</v>
      </c>
      <c r="O14" s="378">
        <f t="shared" si="4"/>
        <v>12</v>
      </c>
      <c r="P14" s="460"/>
      <c r="Q14" s="460" t="s">
        <v>327</v>
      </c>
      <c r="R14" s="3255"/>
    </row>
    <row r="15" spans="1:18" ht="42.75" customHeight="1" x14ac:dyDescent="0.2">
      <c r="A15" s="3065"/>
      <c r="B15" s="2360" t="s">
        <v>1408</v>
      </c>
      <c r="C15" s="25"/>
      <c r="D15" s="1104">
        <v>0</v>
      </c>
      <c r="E15" s="1104">
        <v>0</v>
      </c>
      <c r="F15" s="378">
        <v>0</v>
      </c>
      <c r="G15" s="378">
        <v>4</v>
      </c>
      <c r="H15" s="378">
        <v>5</v>
      </c>
      <c r="I15" s="378">
        <v>9</v>
      </c>
      <c r="J15" s="1104">
        <v>0</v>
      </c>
      <c r="K15" s="1104">
        <v>0</v>
      </c>
      <c r="L15" s="378">
        <v>0</v>
      </c>
      <c r="M15" s="378">
        <f t="shared" si="3"/>
        <v>4</v>
      </c>
      <c r="N15" s="378">
        <f t="shared" si="3"/>
        <v>5</v>
      </c>
      <c r="O15" s="378">
        <f t="shared" si="4"/>
        <v>9</v>
      </c>
      <c r="P15" s="994"/>
      <c r="Q15" s="994" t="s">
        <v>608</v>
      </c>
      <c r="R15" s="3127"/>
    </row>
    <row r="16" spans="1:18" s="66" customFormat="1" ht="28.5" customHeight="1" x14ac:dyDescent="0.2">
      <c r="A16" s="3065" t="s">
        <v>49</v>
      </c>
      <c r="B16" s="3065"/>
      <c r="C16" s="3065"/>
      <c r="D16" s="378">
        <f>SUM(D12:D15)</f>
        <v>0</v>
      </c>
      <c r="E16" s="378">
        <f t="shared" ref="E16:K16" si="5">SUM(E12:E15)</f>
        <v>0</v>
      </c>
      <c r="F16" s="378">
        <f t="shared" ref="F16" si="6">SUM(D16:E16)</f>
        <v>0</v>
      </c>
      <c r="G16" s="378">
        <f t="shared" si="5"/>
        <v>20</v>
      </c>
      <c r="H16" s="378">
        <f t="shared" si="5"/>
        <v>25</v>
      </c>
      <c r="I16" s="378">
        <f t="shared" ref="I16" si="7">SUM(G16:H16)</f>
        <v>45</v>
      </c>
      <c r="J16" s="378">
        <f t="shared" si="5"/>
        <v>1</v>
      </c>
      <c r="K16" s="378">
        <f t="shared" si="5"/>
        <v>2</v>
      </c>
      <c r="L16" s="378">
        <f t="shared" ref="L16" si="8">SUM(J16:K16)</f>
        <v>3</v>
      </c>
      <c r="M16" s="378">
        <f t="shared" si="3"/>
        <v>21</v>
      </c>
      <c r="N16" s="378">
        <f t="shared" si="3"/>
        <v>27</v>
      </c>
      <c r="O16" s="378">
        <f t="shared" si="4"/>
        <v>48</v>
      </c>
      <c r="P16" s="3139" t="s">
        <v>130</v>
      </c>
      <c r="Q16" s="3139"/>
      <c r="R16" s="3139"/>
    </row>
    <row r="17" spans="1:20" s="66" customFormat="1" ht="32.25" customHeight="1" x14ac:dyDescent="0.2">
      <c r="A17" s="3065" t="s">
        <v>58</v>
      </c>
      <c r="B17" s="25" t="s">
        <v>1409</v>
      </c>
      <c r="C17" s="25" t="s">
        <v>1410</v>
      </c>
      <c r="D17" s="378">
        <f t="shared" ref="D17:E17" si="9">SUM(D13:D16)</f>
        <v>0</v>
      </c>
      <c r="E17" s="378">
        <f t="shared" si="9"/>
        <v>0</v>
      </c>
      <c r="F17" s="378">
        <v>0</v>
      </c>
      <c r="G17" s="378">
        <v>1</v>
      </c>
      <c r="H17" s="378">
        <v>1</v>
      </c>
      <c r="I17" s="378">
        <v>2</v>
      </c>
      <c r="J17" s="378">
        <v>0</v>
      </c>
      <c r="K17" s="378">
        <v>0</v>
      </c>
      <c r="L17" s="378">
        <v>0</v>
      </c>
      <c r="M17" s="378">
        <f t="shared" si="3"/>
        <v>1</v>
      </c>
      <c r="N17" s="378">
        <f t="shared" si="3"/>
        <v>1</v>
      </c>
      <c r="O17" s="378">
        <f t="shared" si="4"/>
        <v>2</v>
      </c>
      <c r="P17" s="1458" t="s">
        <v>1667</v>
      </c>
      <c r="Q17" s="1458" t="s">
        <v>1668</v>
      </c>
      <c r="R17" s="3126" t="s">
        <v>1403</v>
      </c>
    </row>
    <row r="18" spans="1:20" s="66" customFormat="1" ht="27" customHeight="1" x14ac:dyDescent="0.2">
      <c r="A18" s="3065"/>
      <c r="B18" s="25" t="s">
        <v>311</v>
      </c>
      <c r="C18" s="25" t="s">
        <v>311</v>
      </c>
      <c r="D18" s="378">
        <f t="shared" ref="D18:E18" si="10">SUM(D14:D17)</f>
        <v>0</v>
      </c>
      <c r="E18" s="378">
        <f t="shared" si="10"/>
        <v>0</v>
      </c>
      <c r="F18" s="378">
        <v>0</v>
      </c>
      <c r="G18" s="378">
        <v>1</v>
      </c>
      <c r="H18" s="378">
        <v>2</v>
      </c>
      <c r="I18" s="378">
        <v>3</v>
      </c>
      <c r="J18" s="378">
        <v>0</v>
      </c>
      <c r="K18" s="378">
        <v>0</v>
      </c>
      <c r="L18" s="378">
        <v>0</v>
      </c>
      <c r="M18" s="378">
        <f t="shared" si="3"/>
        <v>1</v>
      </c>
      <c r="N18" s="378">
        <f t="shared" si="3"/>
        <v>2</v>
      </c>
      <c r="O18" s="378">
        <f t="shared" si="4"/>
        <v>3</v>
      </c>
      <c r="P18" s="1458" t="s">
        <v>312</v>
      </c>
      <c r="Q18" s="1458" t="s">
        <v>312</v>
      </c>
      <c r="R18" s="3255"/>
    </row>
    <row r="19" spans="1:20" s="66" customFormat="1" ht="32.25" customHeight="1" x14ac:dyDescent="0.2">
      <c r="A19" s="3065"/>
      <c r="B19" s="25" t="s">
        <v>1411</v>
      </c>
      <c r="C19" s="25" t="s">
        <v>1411</v>
      </c>
      <c r="D19" s="378">
        <f t="shared" ref="D19:E19" si="11">SUM(D15:D18)</f>
        <v>0</v>
      </c>
      <c r="E19" s="378">
        <f t="shared" si="11"/>
        <v>0</v>
      </c>
      <c r="F19" s="378">
        <v>0</v>
      </c>
      <c r="G19" s="378">
        <v>3</v>
      </c>
      <c r="H19" s="378">
        <v>2</v>
      </c>
      <c r="I19" s="378">
        <v>5</v>
      </c>
      <c r="J19" s="378">
        <v>0</v>
      </c>
      <c r="K19" s="378">
        <v>0</v>
      </c>
      <c r="L19" s="378">
        <v>0</v>
      </c>
      <c r="M19" s="378">
        <f t="shared" si="3"/>
        <v>3</v>
      </c>
      <c r="N19" s="378">
        <f t="shared" si="3"/>
        <v>2</v>
      </c>
      <c r="O19" s="378">
        <f t="shared" si="4"/>
        <v>5</v>
      </c>
      <c r="P19" s="1458" t="s">
        <v>130</v>
      </c>
      <c r="Q19" s="460" t="s">
        <v>1666</v>
      </c>
      <c r="R19" s="3139"/>
    </row>
    <row r="20" spans="1:20" s="66" customFormat="1" ht="32.25" customHeight="1" thickBot="1" x14ac:dyDescent="0.25">
      <c r="A20" s="3095" t="s">
        <v>49</v>
      </c>
      <c r="B20" s="3095"/>
      <c r="C20" s="3095"/>
      <c r="D20" s="1180">
        <f>SUM(D17:D19)</f>
        <v>0</v>
      </c>
      <c r="E20" s="2228">
        <f t="shared" ref="E20:O20" si="12">SUM(E17:E19)</f>
        <v>0</v>
      </c>
      <c r="F20" s="2228">
        <f t="shared" si="12"/>
        <v>0</v>
      </c>
      <c r="G20" s="2228">
        <f t="shared" si="12"/>
        <v>5</v>
      </c>
      <c r="H20" s="2228">
        <f t="shared" si="12"/>
        <v>5</v>
      </c>
      <c r="I20" s="2228">
        <f t="shared" si="12"/>
        <v>10</v>
      </c>
      <c r="J20" s="2228">
        <f t="shared" si="12"/>
        <v>0</v>
      </c>
      <c r="K20" s="2228">
        <f t="shared" si="12"/>
        <v>0</v>
      </c>
      <c r="L20" s="2228">
        <f t="shared" si="12"/>
        <v>0</v>
      </c>
      <c r="M20" s="2228">
        <f t="shared" si="12"/>
        <v>5</v>
      </c>
      <c r="N20" s="2228">
        <f t="shared" si="12"/>
        <v>5</v>
      </c>
      <c r="O20" s="2228">
        <f t="shared" si="12"/>
        <v>10</v>
      </c>
      <c r="P20" s="3556" t="s">
        <v>130</v>
      </c>
      <c r="Q20" s="3556"/>
      <c r="R20" s="3556"/>
      <c r="S20" s="650"/>
      <c r="T20" s="650"/>
    </row>
    <row r="21" spans="1:20" s="66" customFormat="1" ht="22.5" customHeight="1" thickBot="1" x14ac:dyDescent="0.25">
      <c r="A21" s="3557" t="s">
        <v>87</v>
      </c>
      <c r="B21" s="3557"/>
      <c r="C21" s="3557"/>
      <c r="D21" s="1195">
        <f>SUM(D20,D16,D9)</f>
        <v>0</v>
      </c>
      <c r="E21" s="1195">
        <f t="shared" ref="E21:F21" si="13">SUM(E20,E16,E9)</f>
        <v>0</v>
      </c>
      <c r="F21" s="1195">
        <f t="shared" si="13"/>
        <v>0</v>
      </c>
      <c r="G21" s="1195">
        <f>SUM(G9:G11,G16,G20)</f>
        <v>35</v>
      </c>
      <c r="H21" s="1720">
        <f t="shared" ref="H21:J21" si="14">SUM(H9:H11,H16,H20)</f>
        <v>49</v>
      </c>
      <c r="I21" s="1720">
        <f t="shared" si="14"/>
        <v>84</v>
      </c>
      <c r="J21" s="1720">
        <f t="shared" si="14"/>
        <v>1</v>
      </c>
      <c r="K21" s="1720">
        <f t="shared" ref="K21" si="15">SUM(K9:K11,K16,K20)</f>
        <v>2</v>
      </c>
      <c r="L21" s="1720">
        <f t="shared" ref="L21:M21" si="16">SUM(L9:L11,L16,L20)</f>
        <v>3</v>
      </c>
      <c r="M21" s="1720">
        <f t="shared" si="16"/>
        <v>36</v>
      </c>
      <c r="N21" s="1720">
        <f t="shared" ref="N21" si="17">SUM(N9:N11,N16,N20)</f>
        <v>51</v>
      </c>
      <c r="O21" s="1720">
        <f t="shared" ref="O21" si="18">SUM(O9:O11,O16,O20)</f>
        <v>87</v>
      </c>
      <c r="P21" s="3557" t="s">
        <v>147</v>
      </c>
      <c r="Q21" s="3557"/>
      <c r="R21" s="3557"/>
    </row>
    <row r="22" spans="1:20" s="66" customFormat="1" ht="22.5" customHeight="1" thickTop="1" x14ac:dyDescent="0.2">
      <c r="A22" s="37"/>
      <c r="B22" s="37"/>
      <c r="C22" s="37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5"/>
      <c r="Q22" s="651"/>
      <c r="R22" s="651"/>
    </row>
    <row r="24" spans="1:20" x14ac:dyDescent="0.2">
      <c r="A24" s="70"/>
    </row>
    <row r="134" spans="1:18" s="28" customFormat="1" ht="18" x14ac:dyDescent="0.2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P134" s="59"/>
      <c r="Q134" s="59"/>
      <c r="R134" s="59"/>
    </row>
    <row r="135" spans="1:18" s="28" customFormat="1" ht="18" x14ac:dyDescent="0.2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P135" s="59"/>
      <c r="Q135" s="59"/>
      <c r="R135" s="59"/>
    </row>
    <row r="136" spans="1:18" s="28" customFormat="1" ht="18" x14ac:dyDescent="0.2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P136" s="59"/>
      <c r="Q136" s="59"/>
      <c r="R136" s="59"/>
    </row>
    <row r="137" spans="1:18" s="28" customFormat="1" ht="18" x14ac:dyDescent="0.2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P137" s="59"/>
      <c r="Q137" s="59"/>
      <c r="R137" s="59"/>
    </row>
    <row r="138" spans="1:18" s="28" customFormat="1" ht="18" x14ac:dyDescent="0.2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P138" s="59"/>
      <c r="Q138" s="59"/>
      <c r="R138" s="59"/>
    </row>
    <row r="139" spans="1:18" s="28" customFormat="1" ht="18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P139" s="59"/>
      <c r="Q139" s="59"/>
      <c r="R139" s="59"/>
    </row>
    <row r="140" spans="1:18" s="28" customFormat="1" ht="18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P140" s="59"/>
      <c r="Q140" s="59"/>
      <c r="R140" s="59"/>
    </row>
    <row r="141" spans="1:18" s="28" customFormat="1" ht="18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P141" s="59"/>
      <c r="Q141" s="59"/>
      <c r="R141" s="59"/>
    </row>
    <row r="142" spans="1:18" s="28" customFormat="1" ht="18" x14ac:dyDescent="0.2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P142" s="59"/>
      <c r="Q142" s="59"/>
      <c r="R142" s="59"/>
    </row>
    <row r="143" spans="1:18" s="28" customFormat="1" ht="18" x14ac:dyDescent="0.2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P143" s="59"/>
      <c r="Q143" s="59"/>
      <c r="R143" s="59"/>
    </row>
    <row r="144" spans="1:18" s="28" customFormat="1" ht="18" x14ac:dyDescent="0.2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P144" s="59"/>
      <c r="Q144" s="59"/>
      <c r="R144" s="59"/>
    </row>
    <row r="145" spans="1:18" s="28" customFormat="1" ht="18" x14ac:dyDescent="0.2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P145" s="59"/>
      <c r="Q145" s="59"/>
      <c r="R145" s="59"/>
    </row>
    <row r="146" spans="1:18" s="28" customFormat="1" ht="18" x14ac:dyDescent="0.2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P146" s="59"/>
      <c r="Q146" s="59"/>
      <c r="R146" s="59"/>
    </row>
    <row r="147" spans="1:18" s="28" customFormat="1" ht="18" x14ac:dyDescent="0.2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P147" s="59"/>
      <c r="Q147" s="59"/>
      <c r="R147" s="59"/>
    </row>
    <row r="148" spans="1:18" s="28" customFormat="1" ht="18" x14ac:dyDescent="0.2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P148" s="59"/>
      <c r="Q148" s="59"/>
      <c r="R148" s="59"/>
    </row>
    <row r="149" spans="1:18" s="28" customFormat="1" ht="18" x14ac:dyDescent="0.2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P149" s="59"/>
      <c r="Q149" s="59"/>
      <c r="R149" s="59"/>
    </row>
    <row r="150" spans="1:18" s="28" customFormat="1" ht="18" x14ac:dyDescent="0.2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P150" s="59"/>
      <c r="Q150" s="59"/>
      <c r="R150" s="59"/>
    </row>
    <row r="151" spans="1:18" s="28" customFormat="1" ht="18" x14ac:dyDescent="0.2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P151" s="59"/>
      <c r="Q151" s="59"/>
      <c r="R151" s="59"/>
    </row>
    <row r="152" spans="1:18" s="28" customFormat="1" ht="18" x14ac:dyDescent="0.2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P152" s="59"/>
      <c r="Q152" s="59"/>
      <c r="R152" s="59"/>
    </row>
    <row r="153" spans="1:18" s="28" customFormat="1" ht="18" x14ac:dyDescent="0.2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P153" s="59"/>
      <c r="Q153" s="59"/>
      <c r="R153" s="59"/>
    </row>
    <row r="154" spans="1:18" s="28" customFormat="1" ht="18" x14ac:dyDescent="0.2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P154" s="59"/>
      <c r="Q154" s="59"/>
      <c r="R154" s="59"/>
    </row>
    <row r="155" spans="1:18" s="28" customFormat="1" ht="18" x14ac:dyDescent="0.2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P155" s="59"/>
      <c r="Q155" s="59"/>
      <c r="R155" s="59"/>
    </row>
    <row r="156" spans="1:18" s="28" customFormat="1" ht="18" x14ac:dyDescent="0.2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P156" s="59"/>
      <c r="Q156" s="59"/>
      <c r="R156" s="59"/>
    </row>
    <row r="157" spans="1:18" s="28" customFormat="1" ht="18" x14ac:dyDescent="0.2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P157" s="59"/>
      <c r="Q157" s="59"/>
      <c r="R157" s="59"/>
    </row>
    <row r="158" spans="1:18" s="28" customFormat="1" ht="18" x14ac:dyDescent="0.2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P158" s="59"/>
      <c r="Q158" s="59"/>
      <c r="R158" s="59"/>
    </row>
    <row r="159" spans="1:18" s="28" customFormat="1" ht="18" x14ac:dyDescent="0.2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P159" s="59"/>
      <c r="Q159" s="59"/>
      <c r="R159" s="59"/>
    </row>
    <row r="160" spans="1:18" s="28" customFormat="1" ht="18" x14ac:dyDescent="0.2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P160" s="59"/>
      <c r="Q160" s="59"/>
      <c r="R160" s="59"/>
    </row>
    <row r="161" spans="1:18" s="28" customFormat="1" ht="18" x14ac:dyDescent="0.2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P161" s="59"/>
      <c r="Q161" s="59"/>
      <c r="R161" s="59"/>
    </row>
    <row r="162" spans="1:18" s="28" customFormat="1" ht="18" x14ac:dyDescent="0.2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P162" s="59"/>
      <c r="Q162" s="59"/>
      <c r="R162" s="59"/>
    </row>
    <row r="163" spans="1:18" s="28" customFormat="1" ht="18" x14ac:dyDescent="0.2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P163" s="59"/>
      <c r="Q163" s="59"/>
      <c r="R163" s="59"/>
    </row>
    <row r="164" spans="1:18" s="28" customFormat="1" ht="18" x14ac:dyDescent="0.2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P164" s="59"/>
      <c r="Q164" s="59"/>
      <c r="R164" s="59"/>
    </row>
    <row r="165" spans="1:18" s="28" customFormat="1" ht="18" x14ac:dyDescent="0.2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P165" s="59"/>
      <c r="Q165" s="59"/>
      <c r="R165" s="59"/>
    </row>
    <row r="166" spans="1:18" s="28" customFormat="1" ht="18" x14ac:dyDescent="0.2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P166" s="59"/>
      <c r="Q166" s="59"/>
      <c r="R166" s="59"/>
    </row>
    <row r="167" spans="1:18" s="28" customFormat="1" ht="18" x14ac:dyDescent="0.2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P167" s="59"/>
      <c r="Q167" s="59"/>
      <c r="R167" s="59"/>
    </row>
    <row r="168" spans="1:18" s="28" customFormat="1" ht="18" x14ac:dyDescent="0.2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P168" s="59"/>
      <c r="Q168" s="59"/>
      <c r="R168" s="59"/>
    </row>
    <row r="169" spans="1:18" s="28" customFormat="1" ht="18" x14ac:dyDescent="0.2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P169" s="59"/>
      <c r="Q169" s="59"/>
      <c r="R169" s="59"/>
    </row>
    <row r="170" spans="1:18" s="28" customFormat="1" ht="18" x14ac:dyDescent="0.2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P170" s="59"/>
      <c r="Q170" s="59"/>
      <c r="R170" s="59"/>
    </row>
    <row r="171" spans="1:18" s="28" customFormat="1" ht="18" x14ac:dyDescent="0.2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P171" s="59"/>
      <c r="Q171" s="59"/>
      <c r="R171" s="59"/>
    </row>
    <row r="172" spans="1:18" s="28" customFormat="1" ht="18" x14ac:dyDescent="0.2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P172" s="59"/>
      <c r="Q172" s="59"/>
      <c r="R172" s="59"/>
    </row>
    <row r="173" spans="1:18" s="28" customFormat="1" ht="18" x14ac:dyDescent="0.2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P173" s="59"/>
      <c r="Q173" s="59"/>
      <c r="R173" s="59"/>
    </row>
    <row r="174" spans="1:18" s="28" customFormat="1" ht="18" x14ac:dyDescent="0.2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P174" s="59"/>
      <c r="Q174" s="59"/>
      <c r="R174" s="59"/>
    </row>
    <row r="175" spans="1:18" s="28" customFormat="1" ht="18" x14ac:dyDescent="0.2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P175" s="59"/>
      <c r="Q175" s="59"/>
      <c r="R175" s="59"/>
    </row>
    <row r="176" spans="1:18" s="28" customFormat="1" ht="18" x14ac:dyDescent="0.2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P176" s="59"/>
      <c r="Q176" s="59"/>
      <c r="R176" s="59"/>
    </row>
    <row r="177" spans="1:18" s="28" customFormat="1" ht="18" x14ac:dyDescent="0.2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P177" s="59"/>
      <c r="Q177" s="59"/>
      <c r="R177" s="59"/>
    </row>
    <row r="178" spans="1:18" s="28" customFormat="1" ht="18" x14ac:dyDescent="0.2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P178" s="59"/>
      <c r="Q178" s="59"/>
      <c r="R178" s="59"/>
    </row>
    <row r="179" spans="1:18" s="28" customFormat="1" ht="18" x14ac:dyDescent="0.2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P179" s="59"/>
      <c r="Q179" s="59"/>
      <c r="R179" s="59"/>
    </row>
    <row r="180" spans="1:18" s="28" customFormat="1" ht="18" x14ac:dyDescent="0.2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P180" s="59"/>
      <c r="Q180" s="59"/>
      <c r="R180" s="59"/>
    </row>
    <row r="181" spans="1:18" s="28" customFormat="1" ht="18" x14ac:dyDescent="0.2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P181" s="59"/>
      <c r="Q181" s="59"/>
      <c r="R181" s="59"/>
    </row>
    <row r="182" spans="1:18" s="28" customFormat="1" ht="18" x14ac:dyDescent="0.2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P182" s="59"/>
      <c r="Q182" s="59"/>
      <c r="R182" s="59"/>
    </row>
    <row r="183" spans="1:18" s="28" customFormat="1" ht="18" x14ac:dyDescent="0.2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P183" s="59"/>
      <c r="Q183" s="59"/>
      <c r="R183" s="59"/>
    </row>
    <row r="184" spans="1:18" s="28" customFormat="1" ht="18" x14ac:dyDescent="0.2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P184" s="59"/>
      <c r="Q184" s="59"/>
      <c r="R184" s="59"/>
    </row>
    <row r="185" spans="1:18" s="28" customFormat="1" ht="18" x14ac:dyDescent="0.2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P185" s="59"/>
      <c r="Q185" s="59"/>
      <c r="R185" s="59"/>
    </row>
  </sheetData>
  <mergeCells count="27">
    <mergeCell ref="M6:O6"/>
    <mergeCell ref="A20:C20"/>
    <mergeCell ref="A21:C21"/>
    <mergeCell ref="P21:R21"/>
    <mergeCell ref="A12:A15"/>
    <mergeCell ref="R12:R15"/>
    <mergeCell ref="A16:C16"/>
    <mergeCell ref="P16:R16"/>
    <mergeCell ref="A17:A19"/>
    <mergeCell ref="R17:R19"/>
    <mergeCell ref="P20:R20"/>
    <mergeCell ref="A2:R2"/>
    <mergeCell ref="A3:R3"/>
    <mergeCell ref="Q4:R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D6:F6"/>
    <mergeCell ref="G6:I6"/>
    <mergeCell ref="J6:L6"/>
  </mergeCells>
  <printOptions horizontalCentered="1"/>
  <pageMargins left="0.643700787" right="0.643700787" top="0.78740157480314998" bottom="0.643700787" header="0.78740157480314998" footer="0.643700787"/>
  <pageSetup paperSize="9" scale="70" firstPageNumber="240" orientation="landscape" useFirstPageNumber="1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29"/>
  <sheetViews>
    <sheetView rightToLeft="1" view="pageBreakPreview" zoomScale="85" zoomScaleNormal="75" zoomScaleSheetLayoutView="85" workbookViewId="0">
      <selection activeCell="B6" sqref="B6:M6"/>
    </sheetView>
  </sheetViews>
  <sheetFormatPr defaultColWidth="10.28515625" defaultRowHeight="18" x14ac:dyDescent="0.25"/>
  <cols>
    <col min="1" max="1" width="32.7109375" style="69" customWidth="1"/>
    <col min="2" max="13" width="9.7109375" style="69" customWidth="1"/>
    <col min="14" max="14" width="24.28515625" style="59" customWidth="1"/>
    <col min="15" max="16384" width="10.28515625" style="59"/>
  </cols>
  <sheetData>
    <row r="1" spans="1:14" s="64" customFormat="1" ht="29.25" customHeight="1" x14ac:dyDescent="0.25">
      <c r="A1" s="3545" t="s">
        <v>2525</v>
      </c>
      <c r="B1" s="3545"/>
      <c r="C1" s="3545"/>
      <c r="D1" s="3545"/>
      <c r="E1" s="3545"/>
      <c r="F1" s="3545"/>
      <c r="G1" s="3545"/>
      <c r="H1" s="3545"/>
      <c r="I1" s="3545"/>
      <c r="J1" s="3545"/>
      <c r="K1" s="3545"/>
      <c r="L1" s="3545"/>
      <c r="M1" s="3545"/>
      <c r="N1" s="3545"/>
    </row>
    <row r="2" spans="1:14" s="64" customFormat="1" ht="39.75" customHeight="1" x14ac:dyDescent="0.25">
      <c r="A2" s="3166" t="s">
        <v>2526</v>
      </c>
      <c r="B2" s="3166"/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6"/>
    </row>
    <row r="3" spans="1:14" s="64" customFormat="1" ht="23.25" customHeight="1" thickBot="1" x14ac:dyDescent="0.3">
      <c r="A3" s="29" t="s">
        <v>2804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65" t="s">
        <v>278</v>
      </c>
    </row>
    <row r="4" spans="1:14" s="64" customFormat="1" ht="23.25" customHeight="1" thickTop="1" x14ac:dyDescent="0.25">
      <c r="A4" s="2968" t="s">
        <v>32</v>
      </c>
      <c r="B4" s="2968" t="s">
        <v>33</v>
      </c>
      <c r="C4" s="2968"/>
      <c r="D4" s="2968"/>
      <c r="E4" s="2968" t="s">
        <v>1</v>
      </c>
      <c r="F4" s="2968"/>
      <c r="G4" s="2968"/>
      <c r="H4" s="2968" t="s">
        <v>2</v>
      </c>
      <c r="I4" s="2968"/>
      <c r="J4" s="2968"/>
      <c r="K4" s="3194" t="s">
        <v>31</v>
      </c>
      <c r="L4" s="3194"/>
      <c r="M4" s="3194"/>
      <c r="N4" s="3662" t="s">
        <v>98</v>
      </c>
    </row>
    <row r="5" spans="1:14" s="64" customFormat="1" ht="33" customHeight="1" x14ac:dyDescent="0.25">
      <c r="A5" s="3067"/>
      <c r="B5" s="3543" t="s">
        <v>94</v>
      </c>
      <c r="C5" s="3543"/>
      <c r="D5" s="3543"/>
      <c r="E5" s="3123" t="s">
        <v>95</v>
      </c>
      <c r="F5" s="3123"/>
      <c r="G5" s="3123"/>
      <c r="H5" s="3543" t="s">
        <v>96</v>
      </c>
      <c r="I5" s="3543"/>
      <c r="J5" s="3543"/>
      <c r="K5" s="2930" t="s">
        <v>116</v>
      </c>
      <c r="L5" s="2930"/>
      <c r="M5" s="2930"/>
      <c r="N5" s="3166"/>
    </row>
    <row r="6" spans="1:14" ht="25.5" customHeight="1" x14ac:dyDescent="0.2">
      <c r="A6" s="3067"/>
      <c r="B6" s="2559" t="s">
        <v>204</v>
      </c>
      <c r="C6" s="2559" t="s">
        <v>2833</v>
      </c>
      <c r="D6" s="2559" t="s">
        <v>26</v>
      </c>
      <c r="E6" s="2559" t="s">
        <v>204</v>
      </c>
      <c r="F6" s="2559" t="s">
        <v>2833</v>
      </c>
      <c r="G6" s="2559" t="s">
        <v>26</v>
      </c>
      <c r="H6" s="2559" t="s">
        <v>204</v>
      </c>
      <c r="I6" s="2559" t="s">
        <v>2833</v>
      </c>
      <c r="J6" s="2559" t="s">
        <v>26</v>
      </c>
      <c r="K6" s="2559" t="s">
        <v>204</v>
      </c>
      <c r="L6" s="2559" t="s">
        <v>2833</v>
      </c>
      <c r="M6" s="2559" t="s">
        <v>26</v>
      </c>
      <c r="N6" s="3166"/>
    </row>
    <row r="7" spans="1:14" ht="25.5" customHeight="1" thickBot="1" x14ac:dyDescent="0.25">
      <c r="A7" s="3067"/>
      <c r="B7" s="991" t="s">
        <v>181</v>
      </c>
      <c r="C7" s="991" t="s">
        <v>182</v>
      </c>
      <c r="D7" s="991" t="s">
        <v>183</v>
      </c>
      <c r="E7" s="991" t="s">
        <v>181</v>
      </c>
      <c r="F7" s="991" t="s">
        <v>182</v>
      </c>
      <c r="G7" s="991" t="s">
        <v>183</v>
      </c>
      <c r="H7" s="991" t="s">
        <v>181</v>
      </c>
      <c r="I7" s="991" t="s">
        <v>182</v>
      </c>
      <c r="J7" s="991" t="s">
        <v>183</v>
      </c>
      <c r="K7" s="991" t="s">
        <v>181</v>
      </c>
      <c r="L7" s="991" t="s">
        <v>182</v>
      </c>
      <c r="M7" s="991" t="s">
        <v>183</v>
      </c>
      <c r="N7" s="3663"/>
    </row>
    <row r="8" spans="1:14" ht="31.5" customHeight="1" x14ac:dyDescent="0.2">
      <c r="A8" s="101" t="s">
        <v>1747</v>
      </c>
      <c r="B8" s="1177">
        <v>0</v>
      </c>
      <c r="C8" s="1177">
        <v>0</v>
      </c>
      <c r="D8" s="1177">
        <v>0</v>
      </c>
      <c r="E8" s="1177">
        <v>15</v>
      </c>
      <c r="F8" s="1177">
        <v>8</v>
      </c>
      <c r="G8" s="1177">
        <v>23</v>
      </c>
      <c r="H8" s="1177">
        <v>0</v>
      </c>
      <c r="I8" s="1177">
        <v>0</v>
      </c>
      <c r="J8" s="1177">
        <v>0</v>
      </c>
      <c r="K8" s="1177">
        <f>SUM(B8,E8,H8)</f>
        <v>15</v>
      </c>
      <c r="L8" s="1177">
        <f>SUM(C8,F8,I8)</f>
        <v>8</v>
      </c>
      <c r="M8" s="1177">
        <f>SUM(K8:L8)</f>
        <v>23</v>
      </c>
      <c r="N8" s="166" t="s">
        <v>1819</v>
      </c>
    </row>
    <row r="9" spans="1:14" ht="31.5" customHeight="1" x14ac:dyDescent="0.2">
      <c r="A9" s="295" t="s">
        <v>1186</v>
      </c>
      <c r="B9" s="1695">
        <v>0</v>
      </c>
      <c r="C9" s="1695">
        <v>0</v>
      </c>
      <c r="D9" s="1695">
        <v>0</v>
      </c>
      <c r="E9" s="1695">
        <v>4</v>
      </c>
      <c r="F9" s="1695">
        <v>16</v>
      </c>
      <c r="G9" s="1695">
        <v>20</v>
      </c>
      <c r="H9" s="1695">
        <v>0</v>
      </c>
      <c r="I9" s="1695">
        <v>0</v>
      </c>
      <c r="J9" s="1695">
        <v>0</v>
      </c>
      <c r="K9" s="1695">
        <f t="shared" ref="K9:L10" si="0">SUM(B9,E9,H9)</f>
        <v>4</v>
      </c>
      <c r="L9" s="1695">
        <f t="shared" si="0"/>
        <v>16</v>
      </c>
      <c r="M9" s="1695">
        <f t="shared" ref="M9:M10" si="1">SUM(K9:L9)</f>
        <v>20</v>
      </c>
      <c r="N9" s="769" t="s">
        <v>2245</v>
      </c>
    </row>
    <row r="10" spans="1:14" ht="31.5" customHeight="1" x14ac:dyDescent="0.2">
      <c r="A10" s="295" t="s">
        <v>2120</v>
      </c>
      <c r="B10" s="1695">
        <v>0</v>
      </c>
      <c r="C10" s="1695">
        <v>0</v>
      </c>
      <c r="D10" s="1695">
        <v>0</v>
      </c>
      <c r="E10" s="1695">
        <v>9</v>
      </c>
      <c r="F10" s="1695">
        <v>11</v>
      </c>
      <c r="G10" s="1695">
        <v>20</v>
      </c>
      <c r="H10" s="1695">
        <v>0</v>
      </c>
      <c r="I10" s="1695">
        <v>0</v>
      </c>
      <c r="J10" s="1695">
        <v>0</v>
      </c>
      <c r="K10" s="1695">
        <f t="shared" si="0"/>
        <v>9</v>
      </c>
      <c r="L10" s="1695">
        <f t="shared" si="0"/>
        <v>11</v>
      </c>
      <c r="M10" s="1695">
        <f t="shared" si="1"/>
        <v>20</v>
      </c>
      <c r="N10" s="769" t="s">
        <v>2246</v>
      </c>
    </row>
    <row r="11" spans="1:14" ht="29.25" customHeight="1" x14ac:dyDescent="0.2">
      <c r="A11" s="1213" t="s">
        <v>90</v>
      </c>
      <c r="B11" s="1202">
        <v>0</v>
      </c>
      <c r="C11" s="1202">
        <v>0</v>
      </c>
      <c r="D11" s="1202">
        <v>0</v>
      </c>
      <c r="E11" s="1202">
        <v>72</v>
      </c>
      <c r="F11" s="1202">
        <v>72</v>
      </c>
      <c r="G11" s="1202">
        <v>144</v>
      </c>
      <c r="H11" s="1202">
        <v>1</v>
      </c>
      <c r="I11" s="1202">
        <v>2</v>
      </c>
      <c r="J11" s="1202">
        <v>3</v>
      </c>
      <c r="K11" s="1202">
        <f>SUM(B11,E11,H11)</f>
        <v>73</v>
      </c>
      <c r="L11" s="1202">
        <f t="shared" ref="L11:M12" si="2">SUM(C11,F11,I11)</f>
        <v>74</v>
      </c>
      <c r="M11" s="1202">
        <f t="shared" si="2"/>
        <v>147</v>
      </c>
      <c r="N11" s="769" t="s">
        <v>123</v>
      </c>
    </row>
    <row r="12" spans="1:14" s="66" customFormat="1" ht="29.25" customHeight="1" thickBot="1" x14ac:dyDescent="0.25">
      <c r="A12" s="407" t="s">
        <v>58</v>
      </c>
      <c r="B12" s="1176">
        <v>0</v>
      </c>
      <c r="C12" s="1176">
        <v>0</v>
      </c>
      <c r="D12" s="1176">
        <v>0</v>
      </c>
      <c r="E12" s="1176">
        <v>19</v>
      </c>
      <c r="F12" s="1176">
        <v>18</v>
      </c>
      <c r="G12" s="1186">
        <v>37</v>
      </c>
      <c r="H12" s="1186">
        <v>0</v>
      </c>
      <c r="I12" s="1186">
        <v>0</v>
      </c>
      <c r="J12" s="1186">
        <v>0</v>
      </c>
      <c r="K12" s="1176">
        <f t="shared" ref="K12" si="3">SUM(B12,E12,H12)</f>
        <v>19</v>
      </c>
      <c r="L12" s="1176">
        <f t="shared" si="2"/>
        <v>18</v>
      </c>
      <c r="M12" s="1176">
        <f t="shared" si="2"/>
        <v>37</v>
      </c>
      <c r="N12" s="105" t="s">
        <v>1403</v>
      </c>
    </row>
    <row r="13" spans="1:14" s="66" customFormat="1" ht="29.25" customHeight="1" thickBot="1" x14ac:dyDescent="0.25">
      <c r="A13" s="67" t="s">
        <v>42</v>
      </c>
      <c r="B13" s="1187">
        <f>SUM(B8:B12)</f>
        <v>0</v>
      </c>
      <c r="C13" s="1187">
        <f t="shared" ref="C13:M13" si="4">SUM(C8:C12)</f>
        <v>0</v>
      </c>
      <c r="D13" s="1187">
        <f t="shared" si="4"/>
        <v>0</v>
      </c>
      <c r="E13" s="1187">
        <f t="shared" si="4"/>
        <v>119</v>
      </c>
      <c r="F13" s="1187">
        <f t="shared" si="4"/>
        <v>125</v>
      </c>
      <c r="G13" s="1187">
        <f t="shared" si="4"/>
        <v>244</v>
      </c>
      <c r="H13" s="1187">
        <f t="shared" si="4"/>
        <v>1</v>
      </c>
      <c r="I13" s="1187">
        <f t="shared" si="4"/>
        <v>2</v>
      </c>
      <c r="J13" s="1187">
        <f t="shared" si="4"/>
        <v>3</v>
      </c>
      <c r="K13" s="1187">
        <f t="shared" si="4"/>
        <v>120</v>
      </c>
      <c r="L13" s="1187">
        <f t="shared" si="4"/>
        <v>127</v>
      </c>
      <c r="M13" s="1187">
        <f t="shared" si="4"/>
        <v>247</v>
      </c>
      <c r="N13" s="63" t="s">
        <v>147</v>
      </c>
    </row>
    <row r="14" spans="1:14" ht="18.75" thickTop="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</row>
    <row r="15" spans="1:14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4" x14ac:dyDescent="0.25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1:13" x14ac:dyDescent="0.25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</row>
    <row r="18" spans="1:13" x14ac:dyDescent="0.2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</row>
    <row r="19" spans="1:13" x14ac:dyDescent="0.25">
      <c r="A19" s="29"/>
      <c r="B19" s="68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</row>
    <row r="20" spans="1:13" x14ac:dyDescent="0.2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765"/>
      <c r="L20" s="29"/>
      <c r="M20" s="29"/>
    </row>
    <row r="21" spans="1:13" x14ac:dyDescent="0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1:13" x14ac:dyDescent="0.2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</row>
    <row r="23" spans="1:13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</row>
    <row r="24" spans="1:13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1:13" x14ac:dyDescent="0.2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</row>
    <row r="27" spans="1:13" x14ac:dyDescent="0.25">
      <c r="A27" s="3544"/>
      <c r="B27" s="3544"/>
      <c r="C27" s="3544"/>
      <c r="D27" s="3544"/>
      <c r="E27" s="3544"/>
      <c r="F27" s="3544"/>
      <c r="G27" s="3544"/>
      <c r="H27" s="3544"/>
      <c r="I27" s="3544"/>
      <c r="J27" s="3544"/>
      <c r="K27" s="3544"/>
      <c r="L27" s="3544"/>
      <c r="M27" s="3544"/>
    </row>
    <row r="28" spans="1:13" x14ac:dyDescent="0.25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</row>
    <row r="29" spans="1:13" x14ac:dyDescent="0.25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</row>
  </sheetData>
  <mergeCells count="13">
    <mergeCell ref="H5:J5"/>
    <mergeCell ref="K5:M5"/>
    <mergeCell ref="A27:M27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41" orientation="landscape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161</vt:i4>
      </vt:variant>
      <vt:variant>
        <vt:lpstr>Named Ranges</vt:lpstr>
      </vt:variant>
      <vt:variant>
        <vt:i4>130</vt:i4>
      </vt:variant>
    </vt:vector>
  </HeadingPairs>
  <TitlesOfParts>
    <vt:vector size="291" baseType="lpstr">
      <vt:lpstr>ف1</vt:lpstr>
      <vt:lpstr>المقبولين - تجميعي شهادة (2)</vt:lpstr>
      <vt:lpstr>تجميعي جنسية  (2)</vt:lpstr>
      <vt:lpstr>الموجودين - تجميعي شهادة  (2)</vt:lpstr>
      <vt:lpstr>تجميعي جنسية (2)</vt:lpstr>
      <vt:lpstr>ف بغداد</vt:lpstr>
      <vt:lpstr>بغداد ج 7+8 </vt:lpstr>
      <vt:lpstr>مقبولين 9</vt:lpstr>
      <vt:lpstr>مقبولين عرب 10</vt:lpstr>
      <vt:lpstr>الموجودين جدول 11</vt:lpstr>
      <vt:lpstr>موجودين عرب جدول 12</vt:lpstr>
      <vt:lpstr>الموجودين </vt:lpstr>
      <vt:lpstr>موجودين عرب14</vt:lpstr>
      <vt:lpstr>ف مستنصرية</vt:lpstr>
      <vt:lpstr>مستنصرية ك مق 15</vt:lpstr>
      <vt:lpstr>مستنصرية مق16</vt:lpstr>
      <vt:lpstr>مستنصرية ك (موج17)</vt:lpstr>
      <vt:lpstr>مستنصرية (موج18) )</vt:lpstr>
      <vt:lpstr>ف تكنلوجيا</vt:lpstr>
      <vt:lpstr>تكنولوجية ك مق 19+20</vt:lpstr>
      <vt:lpstr>تكنولوجية 21+22</vt:lpstr>
      <vt:lpstr>تكنولوجية 23+24</vt:lpstr>
      <vt:lpstr>تكنولوجية 25+26</vt:lpstr>
      <vt:lpstr>ف نهرين</vt:lpstr>
      <vt:lpstr>نهرين ك 27</vt:lpstr>
      <vt:lpstr>نهرين عراقيين 28</vt:lpstr>
      <vt:lpstr>نهرين 29</vt:lpstr>
      <vt:lpstr>نهرين موجودين30</vt:lpstr>
      <vt:lpstr>ف العراقية</vt:lpstr>
      <vt:lpstr>العراقية 31</vt:lpstr>
      <vt:lpstr>32</vt:lpstr>
      <vt:lpstr>34+33</vt:lpstr>
      <vt:lpstr>العراقية35+36</vt:lpstr>
      <vt:lpstr>ف مجلس طبي</vt:lpstr>
      <vt:lpstr>37</vt:lpstr>
      <vt:lpstr>المجلس العراقي طبية38</vt:lpstr>
      <vt:lpstr>المجلس العراقي ك39</vt:lpstr>
      <vt:lpstr>موجودين اقسام40</vt:lpstr>
      <vt:lpstr>ف هيئة عراقية</vt:lpstr>
      <vt:lpstr>تكنولوجيا المعلومات 41+42</vt:lpstr>
      <vt:lpstr>مقبولين اقسام43+44</vt:lpstr>
      <vt:lpstr>موجودين ك45+46</vt:lpstr>
      <vt:lpstr>48+47</vt:lpstr>
      <vt:lpstr>جامعة الموصل</vt:lpstr>
      <vt:lpstr>موصل مق ك49</vt:lpstr>
      <vt:lpstr>موصل مق اقسام50</vt:lpstr>
      <vt:lpstr>موصل مو ك51</vt:lpstr>
      <vt:lpstr>موصل مو اقسام52</vt:lpstr>
      <vt:lpstr>نينوى</vt:lpstr>
      <vt:lpstr>مق53</vt:lpstr>
      <vt:lpstr>نينوى مقبولين54</vt:lpstr>
      <vt:lpstr>55 مو نينوى ك</vt:lpstr>
      <vt:lpstr>نينوى موجودين 56</vt:lpstr>
      <vt:lpstr>ف بصرة</vt:lpstr>
      <vt:lpstr>57</vt:lpstr>
      <vt:lpstr>بصرة مق 58</vt:lpstr>
      <vt:lpstr>بصرة ك (موج) 59</vt:lpstr>
      <vt:lpstr>بصرة (موج) 60</vt:lpstr>
      <vt:lpstr>ف كوفة</vt:lpstr>
      <vt:lpstr>61مق</vt:lpstr>
      <vt:lpstr>كوفة مق62</vt:lpstr>
      <vt:lpstr>كوفة ك 63+64</vt:lpstr>
      <vt:lpstr>كوفة موج65</vt:lpstr>
      <vt:lpstr>عرب66</vt:lpstr>
      <vt:lpstr>ف تكريت</vt:lpstr>
      <vt:lpstr>تكريت ك67+68</vt:lpstr>
      <vt:lpstr>تكريت مق69</vt:lpstr>
      <vt:lpstr>70عرب</vt:lpstr>
      <vt:lpstr>72+71</vt:lpstr>
      <vt:lpstr>تكريت73+74</vt:lpstr>
      <vt:lpstr>ف سامراء</vt:lpstr>
      <vt:lpstr> سامراء 75</vt:lpstr>
      <vt:lpstr>سامراء 76</vt:lpstr>
      <vt:lpstr>سامراء 77</vt:lpstr>
      <vt:lpstr>سامراء  78</vt:lpstr>
      <vt:lpstr>ف قادسية</vt:lpstr>
      <vt:lpstr>79</vt:lpstr>
      <vt:lpstr>قادسية80 </vt:lpstr>
      <vt:lpstr>قادسية ك 81</vt:lpstr>
      <vt:lpstr>قادسية 82</vt:lpstr>
      <vt:lpstr>ف الانبار</vt:lpstr>
      <vt:lpstr>انبار ك83</vt:lpstr>
      <vt:lpstr>انبار84 </vt:lpstr>
      <vt:lpstr>انبار ك 85</vt:lpstr>
      <vt:lpstr>انبار86</vt:lpstr>
      <vt:lpstr>ف فلوجة</vt:lpstr>
      <vt:lpstr>فلوجة ك مق87</vt:lpstr>
      <vt:lpstr>فلوجة اقسام مق88</vt:lpstr>
      <vt:lpstr>فلوجة ك مو89</vt:lpstr>
      <vt:lpstr>فلوجة اقسام مو90</vt:lpstr>
      <vt:lpstr>ف بابل</vt:lpstr>
      <vt:lpstr>بابل ك91</vt:lpstr>
      <vt:lpstr>بابل92</vt:lpstr>
      <vt:lpstr>بابل ك 93</vt:lpstr>
      <vt:lpstr>بابل 94</vt:lpstr>
      <vt:lpstr>ف قاسم الخضراء</vt:lpstr>
      <vt:lpstr>ق95</vt:lpstr>
      <vt:lpstr>قاسم الخضراء 96ش</vt:lpstr>
      <vt:lpstr>قاسم الخضراء  97</vt:lpstr>
      <vt:lpstr>قاسم الخضراء 98</vt:lpstr>
      <vt:lpstr>ف ديالى</vt:lpstr>
      <vt:lpstr>ديالى ك 99</vt:lpstr>
      <vt:lpstr>ديالى 100)</vt:lpstr>
      <vt:lpstr>ديالى ك (101)</vt:lpstr>
      <vt:lpstr>ديالى 102)</vt:lpstr>
      <vt:lpstr>ف كربلاء</vt:lpstr>
      <vt:lpstr>كربلاء 103</vt:lpstr>
      <vt:lpstr>كربلاء 104</vt:lpstr>
      <vt:lpstr>كربلاء ك 105</vt:lpstr>
      <vt:lpstr>كربلاء  106</vt:lpstr>
      <vt:lpstr>Sheet1</vt:lpstr>
      <vt:lpstr>ف ذي قار</vt:lpstr>
      <vt:lpstr>ذي قا107</vt:lpstr>
      <vt:lpstr>ذي قار 108م</vt:lpstr>
      <vt:lpstr>ذي قارك 109</vt:lpstr>
      <vt:lpstr>ذي قار 110</vt:lpstr>
      <vt:lpstr>ف سومر</vt:lpstr>
      <vt:lpstr>سومر ك111</vt:lpstr>
      <vt:lpstr>سومر112م</vt:lpstr>
      <vt:lpstr>سومر113</vt:lpstr>
      <vt:lpstr>سومر114</vt:lpstr>
      <vt:lpstr>ف واسط</vt:lpstr>
      <vt:lpstr>واسط 115</vt:lpstr>
      <vt:lpstr>واسط 116</vt:lpstr>
      <vt:lpstr>واسط ك 117</vt:lpstr>
      <vt:lpstr>واسط  118</vt:lpstr>
      <vt:lpstr>ف كركوك</vt:lpstr>
      <vt:lpstr>كركوك ك 119</vt:lpstr>
      <vt:lpstr>120</vt:lpstr>
      <vt:lpstr>كركوك ك مو 121</vt:lpstr>
      <vt:lpstr>كركوك 122</vt:lpstr>
      <vt:lpstr>ف ميسان</vt:lpstr>
      <vt:lpstr>ميسان ك123</vt:lpstr>
      <vt:lpstr>ميسان  124م</vt:lpstr>
      <vt:lpstr>ميسان 125</vt:lpstr>
      <vt:lpstr>ميسان 126ك</vt:lpstr>
      <vt:lpstr>ف المثنى</vt:lpstr>
      <vt:lpstr>المثنى 127ك</vt:lpstr>
      <vt:lpstr>المثنى128م</vt:lpstr>
      <vt:lpstr>المثنى 129</vt:lpstr>
      <vt:lpstr>المثنى 130</vt:lpstr>
      <vt:lpstr>ف تقنية شمالية</vt:lpstr>
      <vt:lpstr>تقني شمال ك131</vt:lpstr>
      <vt:lpstr>تقني شمال اقسام132</vt:lpstr>
      <vt:lpstr>تقني شمال مو ك133</vt:lpstr>
      <vt:lpstr>تقني شمال مو اقسام134</vt:lpstr>
      <vt:lpstr>ف تقني وسطى1</vt:lpstr>
      <vt:lpstr>تقني وسطى ك135</vt:lpstr>
      <vt:lpstr>تقني وسط مق اقسام136</vt:lpstr>
      <vt:lpstr>تقني وسط مو ك137</vt:lpstr>
      <vt:lpstr>تقني وسط مو اقسام138</vt:lpstr>
      <vt:lpstr>ف تقني فرات اوسط</vt:lpstr>
      <vt:lpstr>تقني فرات اوسط مق ك139</vt:lpstr>
      <vt:lpstr>تقني فرات اوسط مق اقسام140</vt:lpstr>
      <vt:lpstr>تقني فرات اوسط مو ك141</vt:lpstr>
      <vt:lpstr>تقني فرات اوسط مو اقسام142</vt:lpstr>
      <vt:lpstr>ف تقني جنوبي</vt:lpstr>
      <vt:lpstr>تقني جنوبية مق ك143</vt:lpstr>
      <vt:lpstr>تقني جنوبية مق اقسام144</vt:lpstr>
      <vt:lpstr>تقني جنوبية مو ك145</vt:lpstr>
      <vt:lpstr>تقني جنوبية مو اقسام146</vt:lpstr>
      <vt:lpstr>' سامراء 75'!Print_Area</vt:lpstr>
      <vt:lpstr>'120'!Print_Area</vt:lpstr>
      <vt:lpstr>'32'!Print_Area</vt:lpstr>
      <vt:lpstr>'34+33'!Print_Area</vt:lpstr>
      <vt:lpstr>'37'!Print_Area</vt:lpstr>
      <vt:lpstr>'48+47'!Print_Area</vt:lpstr>
      <vt:lpstr>'55 مو نينوى ك'!Print_Area</vt:lpstr>
      <vt:lpstr>'57'!Print_Area</vt:lpstr>
      <vt:lpstr>'61مق'!Print_Area</vt:lpstr>
      <vt:lpstr>'70عرب'!Print_Area</vt:lpstr>
      <vt:lpstr>'72+71'!Print_Area</vt:lpstr>
      <vt:lpstr>'79'!Print_Area</vt:lpstr>
      <vt:lpstr>'العراقية 31'!Print_Area</vt:lpstr>
      <vt:lpstr>'العراقية35+36'!Print_Area</vt:lpstr>
      <vt:lpstr>'المثنى 127ك'!Print_Area</vt:lpstr>
      <vt:lpstr>'المثنى 129'!Print_Area</vt:lpstr>
      <vt:lpstr>'المثنى 130'!Print_Area</vt:lpstr>
      <vt:lpstr>المثنى128م!Print_Area</vt:lpstr>
      <vt:lpstr>'المجلس العراقي طبية38'!Print_Area</vt:lpstr>
      <vt:lpstr>'المجلس العراقي ك39'!Print_Area</vt:lpstr>
      <vt:lpstr>'المقبولين - تجميعي شهادة (2)'!Print_Area</vt:lpstr>
      <vt:lpstr>'الموجودين '!Print_Area</vt:lpstr>
      <vt:lpstr>'الموجودين - تجميعي شهادة  (2)'!Print_Area</vt:lpstr>
      <vt:lpstr>'الموجودين جدول 11'!Print_Area</vt:lpstr>
      <vt:lpstr>'انبار ك 85'!Print_Area</vt:lpstr>
      <vt:lpstr>'انبار ك83'!Print_Area</vt:lpstr>
      <vt:lpstr>'انبار84 '!Print_Area</vt:lpstr>
      <vt:lpstr>انبار86!Print_Area</vt:lpstr>
      <vt:lpstr>'بابل 94'!Print_Area</vt:lpstr>
      <vt:lpstr>'بابل ك 93'!Print_Area</vt:lpstr>
      <vt:lpstr>'بابل ك91'!Print_Area</vt:lpstr>
      <vt:lpstr>بابل92!Print_Area</vt:lpstr>
      <vt:lpstr>'بصرة (موج) 60'!Print_Area</vt:lpstr>
      <vt:lpstr>'بصرة ك (موج) 59'!Print_Area</vt:lpstr>
      <vt:lpstr>'بصرة مق 58'!Print_Area</vt:lpstr>
      <vt:lpstr>'بغداد ج 7+8 '!Print_Area</vt:lpstr>
      <vt:lpstr>'تجميعي جنسية  (2)'!Print_Area</vt:lpstr>
      <vt:lpstr>'تجميعي جنسية (2)'!Print_Area</vt:lpstr>
      <vt:lpstr>'تقني جنوبية مق ك143'!Print_Area</vt:lpstr>
      <vt:lpstr>'تقني جنوبية مو اقسام146'!Print_Area</vt:lpstr>
      <vt:lpstr>'تقني جنوبية مو ك145'!Print_Area</vt:lpstr>
      <vt:lpstr>'تقني شمال اقسام132'!Print_Area</vt:lpstr>
      <vt:lpstr>'تقني شمال ك131'!Print_Area</vt:lpstr>
      <vt:lpstr>'تقني فرات اوسط مق اقسام140'!Print_Area</vt:lpstr>
      <vt:lpstr>'تقني فرات اوسط مق ك139'!Print_Area</vt:lpstr>
      <vt:lpstr>'تقني فرات اوسط مو اقسام142'!Print_Area</vt:lpstr>
      <vt:lpstr>'تقني فرات اوسط مو ك141'!Print_Area</vt:lpstr>
      <vt:lpstr>'تقني وسط مق اقسام136'!Print_Area</vt:lpstr>
      <vt:lpstr>'تقني وسط مو اقسام138'!Print_Area</vt:lpstr>
      <vt:lpstr>'تقني وسط مو ك137'!Print_Area</vt:lpstr>
      <vt:lpstr>'تكريت ك67+68'!Print_Area</vt:lpstr>
      <vt:lpstr>'تكريت مق69'!Print_Area</vt:lpstr>
      <vt:lpstr>'تكريت73+74'!Print_Area</vt:lpstr>
      <vt:lpstr>'تكنولوجيا المعلومات 41+42'!Print_Area</vt:lpstr>
      <vt:lpstr>'تكنولوجية 21+22'!Print_Area</vt:lpstr>
      <vt:lpstr>'تكنولوجية 23+24'!Print_Area</vt:lpstr>
      <vt:lpstr>'تكنولوجية 25+26'!Print_Area</vt:lpstr>
      <vt:lpstr>'تكنولوجية ك مق 19+20'!Print_Area</vt:lpstr>
      <vt:lpstr>'ديالى 100)'!Print_Area</vt:lpstr>
      <vt:lpstr>'ديالى 102)'!Print_Area</vt:lpstr>
      <vt:lpstr>'ديالى ك (101)'!Print_Area</vt:lpstr>
      <vt:lpstr>'ديالى ك 99'!Print_Area</vt:lpstr>
      <vt:lpstr>'ذي قا107'!Print_Area</vt:lpstr>
      <vt:lpstr>'ذي قار 108م'!Print_Area</vt:lpstr>
      <vt:lpstr>'ذي قار 110'!Print_Area</vt:lpstr>
      <vt:lpstr>'ذي قارك 109'!Print_Area</vt:lpstr>
      <vt:lpstr>'سامراء  78'!Print_Area</vt:lpstr>
      <vt:lpstr>'سامراء 76'!Print_Area</vt:lpstr>
      <vt:lpstr>'سامراء 77'!Print_Area</vt:lpstr>
      <vt:lpstr>'سومر ك111'!Print_Area</vt:lpstr>
      <vt:lpstr>سومر112م!Print_Area</vt:lpstr>
      <vt:lpstr>سومر113!Print_Area</vt:lpstr>
      <vt:lpstr>سومر114!Print_Area</vt:lpstr>
      <vt:lpstr>عرب66!Print_Area</vt:lpstr>
      <vt:lpstr>'ف العراقية'!Print_Area</vt:lpstr>
      <vt:lpstr>'ف بغداد'!Print_Area</vt:lpstr>
      <vt:lpstr>'ف تكنلوجيا'!Print_Area</vt:lpstr>
      <vt:lpstr>'ف قادسية'!Print_Area</vt:lpstr>
      <vt:lpstr>'ف مجلس طبي'!Print_Area</vt:lpstr>
      <vt:lpstr>'ف مستنصرية'!Print_Area</vt:lpstr>
      <vt:lpstr>'ف نهرين'!Print_Area</vt:lpstr>
      <vt:lpstr>ف1!Print_Area</vt:lpstr>
      <vt:lpstr>'فلوجة اقسام مق88'!Print_Area</vt:lpstr>
      <vt:lpstr>'فلوجة اقسام مو90'!Print_Area</vt:lpstr>
      <vt:lpstr>'فلوجة ك مق87'!Print_Area</vt:lpstr>
      <vt:lpstr>'فلوجة ك مو89'!Print_Area</vt:lpstr>
      <vt:lpstr>ق95!Print_Area</vt:lpstr>
      <vt:lpstr>'قادسية 82'!Print_Area</vt:lpstr>
      <vt:lpstr>'قادسية ك 81'!Print_Area</vt:lpstr>
      <vt:lpstr>'قادسية80 '!Print_Area</vt:lpstr>
      <vt:lpstr>'قاسم الخضراء  97'!Print_Area</vt:lpstr>
      <vt:lpstr>'قاسم الخضراء 98'!Print_Area</vt:lpstr>
      <vt:lpstr>'كربلاء  106'!Print_Area</vt:lpstr>
      <vt:lpstr>'كربلاء 103'!Print_Area</vt:lpstr>
      <vt:lpstr>'كربلاء 104'!Print_Area</vt:lpstr>
      <vt:lpstr>'كربلاء ك 105'!Print_Area</vt:lpstr>
      <vt:lpstr>'كركوك 122'!Print_Area</vt:lpstr>
      <vt:lpstr>'كركوك ك 119'!Print_Area</vt:lpstr>
      <vt:lpstr>'كركوك ك مو 121'!Print_Area</vt:lpstr>
      <vt:lpstr>'كوفة ك 63+64'!Print_Area</vt:lpstr>
      <vt:lpstr>'كوفة مق62'!Print_Area</vt:lpstr>
      <vt:lpstr>'كوفة موج65'!Print_Area</vt:lpstr>
      <vt:lpstr>'مستنصرية (موج18) )'!Print_Area</vt:lpstr>
      <vt:lpstr>'مستنصرية ك (موج17)'!Print_Area</vt:lpstr>
      <vt:lpstr>'مستنصرية ك مق 15'!Print_Area</vt:lpstr>
      <vt:lpstr>'مستنصرية مق16'!Print_Area</vt:lpstr>
      <vt:lpstr>مق53!Print_Area</vt:lpstr>
      <vt:lpstr>'مقبولين 9'!Print_Area</vt:lpstr>
      <vt:lpstr>'مقبولين اقسام43+44'!Print_Area</vt:lpstr>
      <vt:lpstr>'مقبولين عرب 10'!Print_Area</vt:lpstr>
      <vt:lpstr>'موجودين اقسام40'!Print_Area</vt:lpstr>
      <vt:lpstr>'موجودين عرب جدول 12'!Print_Area</vt:lpstr>
      <vt:lpstr>'موجودين عرب14'!Print_Area</vt:lpstr>
      <vt:lpstr>'موجودين ك45+46'!Print_Area</vt:lpstr>
      <vt:lpstr>'موصل مق اقسام50'!Print_Area</vt:lpstr>
      <vt:lpstr>'موصل مق ك49'!Print_Area</vt:lpstr>
      <vt:lpstr>'موصل مو اقسام52'!Print_Area</vt:lpstr>
      <vt:lpstr>'موصل مو ك51'!Print_Area</vt:lpstr>
      <vt:lpstr>'ميسان  124م'!Print_Area</vt:lpstr>
      <vt:lpstr>'ميسان 125'!Print_Area</vt:lpstr>
      <vt:lpstr>'ميسان 126ك'!Print_Area</vt:lpstr>
      <vt:lpstr>'ميسان ك123'!Print_Area</vt:lpstr>
      <vt:lpstr>'نهرين 29'!Print_Area</vt:lpstr>
      <vt:lpstr>'نهرين عراقيين 28'!Print_Area</vt:lpstr>
      <vt:lpstr>'نهرين ك 27'!Print_Area</vt:lpstr>
      <vt:lpstr>'نهرين موجودين30'!Print_Area</vt:lpstr>
      <vt:lpstr>'واسط  118'!Print_Area</vt:lpstr>
      <vt:lpstr>'واسط 115'!Print_Area</vt:lpstr>
      <vt:lpstr>'واسط 116'!Print_Area</vt:lpstr>
      <vt:lpstr>'واسط ك 117'!Print_Area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hh</dc:creator>
  <cp:lastModifiedBy>Mics50</cp:lastModifiedBy>
  <cp:lastPrinted>2021-06-15T09:44:02Z</cp:lastPrinted>
  <dcterms:created xsi:type="dcterms:W3CDTF">2014-08-13T05:23:39Z</dcterms:created>
  <dcterms:modified xsi:type="dcterms:W3CDTF">2021-06-28T08:26:00Z</dcterms:modified>
</cp:coreProperties>
</file>